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defaultThemeVersion="124226"/>
  <mc:AlternateContent xmlns:mc="http://schemas.openxmlformats.org/markup-compatibility/2006">
    <mc:Choice Requires="x15">
      <x15ac:absPath xmlns:x15ac="http://schemas.microsoft.com/office/spreadsheetml/2010/11/ac" url="C:\Users\Jose Luis\Downloads\"/>
    </mc:Choice>
  </mc:AlternateContent>
  <xr:revisionPtr revIDLastSave="0" documentId="13_ncr:1_{2B978CC3-AD40-4EF7-BDED-5546BBF8DAE7}" xr6:coauthVersionLast="47" xr6:coauthVersionMax="47" xr10:uidLastSave="{00000000-0000-0000-0000-000000000000}"/>
  <bookViews>
    <workbookView xWindow="20370" yWindow="-120" windowWidth="29040" windowHeight="15720" activeTab="1" xr2:uid="{00000000-000D-0000-FFFF-FFFF00000000}"/>
  </bookViews>
  <sheets>
    <sheet name="Parametros" sheetId="11" r:id="rId1"/>
    <sheet name="Tablero de control" sheetId="2" r:id="rId2"/>
    <sheet name="Reporte Metas 2024" sheetId="22" r:id="rId3"/>
    <sheet name="Hoja3" sheetId="46" r:id="rId4"/>
    <sheet name="Hoja4" sheetId="42" r:id="rId5"/>
    <sheet name="Hoja2" sheetId="44" r:id="rId6"/>
    <sheet name="Hoja1" sheetId="45" r:id="rId7"/>
    <sheet name="POR SECTOR" sheetId="41" state="hidden" r:id="rId8"/>
    <sheet name="X DEPENDENCIA" sheetId="40" state="hidden" r:id="rId9"/>
    <sheet name="datos presentación" sheetId="38" state="hidden" r:id="rId10"/>
    <sheet name="Hoja2 (2)" sheetId="35" state="hidden" r:id="rId11"/>
    <sheet name="ANALISIS" sheetId="36" state="hidden" r:id="rId12"/>
    <sheet name="Reporte Metas 2026" sheetId="32" state="hidden" r:id="rId13"/>
    <sheet name="Reporte Metas 2027" sheetId="31" state="hidden" r:id="rId14"/>
    <sheet name="Metascuatrienio" sheetId="27" state="hidden" r:id="rId15"/>
  </sheets>
  <externalReferences>
    <externalReference r:id="rId16"/>
  </externalReferences>
  <definedNames>
    <definedName name="_xlnm._FilterDatabase" localSheetId="11" hidden="1">ANALISIS!$A$2:$H$39</definedName>
    <definedName name="_xlnm._FilterDatabase" localSheetId="5" hidden="1">Hoja2!$B$2:$C$2</definedName>
    <definedName name="_xlnm._FilterDatabase" localSheetId="10" hidden="1">'Hoja2 (2)'!$A$3:$H$42</definedName>
    <definedName name="_xlnm._FilterDatabase" localSheetId="4" hidden="1">Hoja4!$B$1:$C$1</definedName>
    <definedName name="_xlnm._FilterDatabase" localSheetId="1" hidden="1">'Tablero de control'!$A$3:$FB$626</definedName>
    <definedName name="_xlnm.Print_Area" localSheetId="1">'Tablero de control'!$D$3:$AL$487</definedName>
    <definedName name="dependencias" localSheetId="13">[1]param!$F$2:$F$34</definedName>
    <definedName name="dependencias">[1]param!$F$2:$F$34</definedName>
    <definedName name="_xlnm.Print_Titles" localSheetId="1">'Tablero de control'!$1:$3</definedName>
  </definedNames>
  <calcPr calcId="191029"/>
  <pivotCaches>
    <pivotCache cacheId="0" r:id="rId17"/>
    <pivotCache cacheId="1" r:id="rId18"/>
    <pivotCache cacheId="2" r:id="rId19"/>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27" i="2" l="1"/>
  <c r="Y552" i="2"/>
  <c r="Y554" i="2"/>
  <c r="Y547" i="2" l="1"/>
  <c r="F4" i="44" l="1"/>
  <c r="F5"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 i="44"/>
  <c r="D23" i="22"/>
  <c r="D15" i="22"/>
  <c r="D20" i="22"/>
  <c r="BN550" i="2"/>
  <c r="BN547" i="2"/>
  <c r="BP316" i="2" l="1"/>
  <c r="BN142" i="2" l="1"/>
  <c r="BS129" i="2"/>
  <c r="Z521" i="2" l="1"/>
  <c r="AA4" i="38" l="1"/>
  <c r="AA5" i="38"/>
  <c r="AA6" i="38"/>
  <c r="AA7" i="38"/>
  <c r="AA8" i="38"/>
  <c r="AA2" i="38"/>
  <c r="X4" i="38"/>
  <c r="X5" i="38"/>
  <c r="X6" i="38"/>
  <c r="X7" i="38"/>
  <c r="X8" i="38"/>
  <c r="X2" i="38"/>
  <c r="AG2" i="38"/>
  <c r="AG3" i="38"/>
  <c r="AG5" i="38"/>
  <c r="AG6" i="38"/>
  <c r="AG7" i="38"/>
  <c r="AG8" i="38"/>
  <c r="R3" i="38"/>
  <c r="R4" i="38"/>
  <c r="R5" i="38"/>
  <c r="R6" i="38"/>
  <c r="R7" i="38"/>
  <c r="R8" i="38"/>
  <c r="R2" i="38"/>
  <c r="BI4" i="2" l="1"/>
  <c r="BH4" i="2"/>
  <c r="AW5" i="2"/>
  <c r="AW6" i="2"/>
  <c r="AW7" i="2"/>
  <c r="AW8" i="2"/>
  <c r="AW9" i="2"/>
  <c r="AW10" i="2"/>
  <c r="AW11" i="2"/>
  <c r="AX11" i="2" s="1"/>
  <c r="AW12" i="2"/>
  <c r="AW13" i="2"/>
  <c r="AW14" i="2"/>
  <c r="AW15" i="2"/>
  <c r="AW16" i="2"/>
  <c r="AW17" i="2"/>
  <c r="AW18" i="2"/>
  <c r="AW19" i="2"/>
  <c r="AW20" i="2"/>
  <c r="AW21" i="2"/>
  <c r="AW22" i="2"/>
  <c r="AW23" i="2"/>
  <c r="AW24" i="2"/>
  <c r="AX24" i="2" s="1"/>
  <c r="AW25" i="2"/>
  <c r="AW26" i="2"/>
  <c r="AW27" i="2"/>
  <c r="AW28" i="2"/>
  <c r="AW29" i="2"/>
  <c r="AW30" i="2"/>
  <c r="AW31" i="2"/>
  <c r="AW32" i="2"/>
  <c r="AW33" i="2"/>
  <c r="AW34" i="2"/>
  <c r="AW35" i="2"/>
  <c r="AW36" i="2"/>
  <c r="AX36" i="2" s="1"/>
  <c r="AW37" i="2"/>
  <c r="AW38" i="2"/>
  <c r="AW39" i="2"/>
  <c r="AW40" i="2"/>
  <c r="AW41" i="2"/>
  <c r="AW42" i="2"/>
  <c r="AW43" i="2"/>
  <c r="AW44" i="2"/>
  <c r="AW45" i="2"/>
  <c r="AW46" i="2"/>
  <c r="AW47" i="2"/>
  <c r="AW48" i="2"/>
  <c r="AW49" i="2"/>
  <c r="AW50" i="2"/>
  <c r="AW51" i="2"/>
  <c r="AW52" i="2"/>
  <c r="AW53" i="2"/>
  <c r="AW54" i="2"/>
  <c r="AW55" i="2"/>
  <c r="AW56" i="2"/>
  <c r="AW57" i="2"/>
  <c r="AW58" i="2"/>
  <c r="AW59" i="2"/>
  <c r="AX59" i="2" s="1"/>
  <c r="AW60" i="2"/>
  <c r="AW61" i="2"/>
  <c r="AW62" i="2"/>
  <c r="AW63" i="2"/>
  <c r="AX63" i="2" s="1"/>
  <c r="AW64" i="2"/>
  <c r="AX64" i="2" s="1"/>
  <c r="AW65" i="2"/>
  <c r="AX65" i="2" s="1"/>
  <c r="AW66" i="2"/>
  <c r="AW67" i="2"/>
  <c r="AX67" i="2" s="1"/>
  <c r="AW68" i="2"/>
  <c r="AX68" i="2" s="1"/>
  <c r="AW69" i="2"/>
  <c r="AX69" i="2" s="1"/>
  <c r="AW70" i="2"/>
  <c r="AX70" i="2" s="1"/>
  <c r="AW71" i="2"/>
  <c r="AW72" i="2"/>
  <c r="AX72" i="2" s="1"/>
  <c r="AW73" i="2"/>
  <c r="AW74" i="2"/>
  <c r="AW75" i="2"/>
  <c r="AX75" i="2" s="1"/>
  <c r="AW76" i="2"/>
  <c r="AX76" i="2" s="1"/>
  <c r="AW77" i="2"/>
  <c r="AW78" i="2"/>
  <c r="AW79" i="2"/>
  <c r="AX79" i="2" s="1"/>
  <c r="AW80" i="2"/>
  <c r="AW81" i="2"/>
  <c r="AW82" i="2"/>
  <c r="AX82" i="2" s="1"/>
  <c r="AW83" i="2"/>
  <c r="AX83" i="2" s="1"/>
  <c r="AW84" i="2"/>
  <c r="AW85" i="2"/>
  <c r="AW86" i="2"/>
  <c r="AW87" i="2"/>
  <c r="AW88" i="2"/>
  <c r="AW89" i="2"/>
  <c r="AW90" i="2"/>
  <c r="AX90" i="2" s="1"/>
  <c r="AW91" i="2"/>
  <c r="AW92" i="2"/>
  <c r="AX92" i="2" s="1"/>
  <c r="AW93" i="2"/>
  <c r="AW94" i="2"/>
  <c r="AX94" i="2" s="1"/>
  <c r="AW95" i="2"/>
  <c r="AX95" i="2" s="1"/>
  <c r="AW96" i="2"/>
  <c r="AX96" i="2" s="1"/>
  <c r="AW97" i="2"/>
  <c r="AW98" i="2"/>
  <c r="AW99" i="2"/>
  <c r="AW100" i="2"/>
  <c r="AW101" i="2"/>
  <c r="AW102" i="2"/>
  <c r="AX102" i="2" s="1"/>
  <c r="AW103" i="2"/>
  <c r="AW104" i="2"/>
  <c r="AW105" i="2"/>
  <c r="AW106" i="2"/>
  <c r="AX106" i="2" s="1"/>
  <c r="AW107" i="2"/>
  <c r="AW108" i="2"/>
  <c r="AW109" i="2"/>
  <c r="AW110" i="2"/>
  <c r="AW111" i="2"/>
  <c r="AW112" i="2"/>
  <c r="AW113" i="2"/>
  <c r="AW114" i="2"/>
  <c r="AX114" i="2" s="1"/>
  <c r="AW115" i="2"/>
  <c r="AW116" i="2"/>
  <c r="AX116" i="2" s="1"/>
  <c r="AW117" i="2"/>
  <c r="AW118" i="2"/>
  <c r="AW119" i="2"/>
  <c r="AX119" i="2" s="1"/>
  <c r="AW120" i="2"/>
  <c r="AW121" i="2"/>
  <c r="AW122" i="2"/>
  <c r="AW123" i="2"/>
  <c r="AX123" i="2" s="1"/>
  <c r="AW124" i="2"/>
  <c r="AW125" i="2"/>
  <c r="AW126" i="2"/>
  <c r="AW127" i="2"/>
  <c r="AX127" i="2" s="1"/>
  <c r="AW128" i="2"/>
  <c r="AW129" i="2"/>
  <c r="AW130" i="2"/>
  <c r="AW131" i="2"/>
  <c r="AW132" i="2"/>
  <c r="AW133" i="2"/>
  <c r="AW134" i="2"/>
  <c r="AW135" i="2"/>
  <c r="AW136" i="2"/>
  <c r="AW137" i="2"/>
  <c r="AW138" i="2"/>
  <c r="AW139" i="2"/>
  <c r="AW140" i="2"/>
  <c r="AX140" i="2" s="1"/>
  <c r="AW141" i="2"/>
  <c r="AW142" i="2"/>
  <c r="AX142" i="2" s="1"/>
  <c r="AW143" i="2"/>
  <c r="AX143" i="2" s="1"/>
  <c r="AW144" i="2"/>
  <c r="AW145" i="2"/>
  <c r="AX145" i="2" s="1"/>
  <c r="AW146" i="2"/>
  <c r="AX146" i="2" s="1"/>
  <c r="AW147" i="2"/>
  <c r="AW148" i="2"/>
  <c r="AX148" i="2" s="1"/>
  <c r="AW149" i="2"/>
  <c r="AW150" i="2"/>
  <c r="AW151" i="2"/>
  <c r="AW152" i="2"/>
  <c r="AW153" i="2"/>
  <c r="AX153" i="2" s="1"/>
  <c r="AW154" i="2"/>
  <c r="AW155" i="2"/>
  <c r="AX155" i="2" s="1"/>
  <c r="AW156" i="2"/>
  <c r="AW157" i="2"/>
  <c r="AW158" i="2"/>
  <c r="AX158" i="2" s="1"/>
  <c r="AW159" i="2"/>
  <c r="AW160" i="2"/>
  <c r="AX160" i="2" s="1"/>
  <c r="AW161" i="2"/>
  <c r="AX161" i="2" s="1"/>
  <c r="AW162" i="2"/>
  <c r="AW163" i="2"/>
  <c r="AW164" i="2"/>
  <c r="AX164" i="2" s="1"/>
  <c r="AW165" i="2"/>
  <c r="AX165" i="2" s="1"/>
  <c r="AW166" i="2"/>
  <c r="AW167" i="2"/>
  <c r="AW168" i="2"/>
  <c r="AX168" i="2" s="1"/>
  <c r="AW169" i="2"/>
  <c r="AW170" i="2"/>
  <c r="AW171" i="2"/>
  <c r="AW172" i="2"/>
  <c r="AX172" i="2" s="1"/>
  <c r="AW173" i="2"/>
  <c r="AW174" i="2"/>
  <c r="AX174" i="2" s="1"/>
  <c r="AW175" i="2"/>
  <c r="AW176" i="2"/>
  <c r="AX176" i="2" s="1"/>
  <c r="AW177" i="2"/>
  <c r="AX177" i="2" s="1"/>
  <c r="AW178" i="2"/>
  <c r="AW179" i="2"/>
  <c r="AX179" i="2" s="1"/>
  <c r="AW180" i="2"/>
  <c r="AW181" i="2"/>
  <c r="AW182" i="2"/>
  <c r="AW183" i="2"/>
  <c r="AX183" i="2" s="1"/>
  <c r="AW184" i="2"/>
  <c r="AX184" i="2" s="1"/>
  <c r="AW185" i="2"/>
  <c r="AW186" i="2"/>
  <c r="AW187" i="2"/>
  <c r="AW188" i="2"/>
  <c r="AW189" i="2"/>
  <c r="AX189" i="2" s="1"/>
  <c r="AW190" i="2"/>
  <c r="AW191" i="2"/>
  <c r="AW192" i="2"/>
  <c r="AW193" i="2"/>
  <c r="AW194" i="2"/>
  <c r="AX194" i="2" s="1"/>
  <c r="AW195" i="2"/>
  <c r="AW196" i="2"/>
  <c r="AX196" i="2" s="1"/>
  <c r="AW197" i="2"/>
  <c r="AW198" i="2"/>
  <c r="AX198" i="2" s="1"/>
  <c r="AW199" i="2"/>
  <c r="AW200" i="2"/>
  <c r="AW201" i="2"/>
  <c r="AW202" i="2"/>
  <c r="AW203" i="2"/>
  <c r="AW204" i="2"/>
  <c r="AW205" i="2"/>
  <c r="AW206" i="2"/>
  <c r="AW207" i="2"/>
  <c r="AX207" i="2" s="1"/>
  <c r="AW208" i="2"/>
  <c r="AW209" i="2"/>
  <c r="AW210" i="2"/>
  <c r="AW211" i="2"/>
  <c r="AW212" i="2"/>
  <c r="AW213" i="2"/>
  <c r="AX213" i="2" s="1"/>
  <c r="AW214" i="2"/>
  <c r="AX214" i="2" s="1"/>
  <c r="AW215" i="2"/>
  <c r="AX215" i="2" s="1"/>
  <c r="AW216" i="2"/>
  <c r="AX216" i="2" s="1"/>
  <c r="AW217" i="2"/>
  <c r="AW218" i="2"/>
  <c r="AW219" i="2"/>
  <c r="AX219" i="2" s="1"/>
  <c r="AW220" i="2"/>
  <c r="AW221" i="2"/>
  <c r="AW222" i="2"/>
  <c r="AW223" i="2"/>
  <c r="AW224" i="2"/>
  <c r="AW225" i="2"/>
  <c r="AW226" i="2"/>
  <c r="AX226" i="2" s="1"/>
  <c r="AW227" i="2"/>
  <c r="AW228" i="2"/>
  <c r="AX228" i="2" s="1"/>
  <c r="AW229" i="2"/>
  <c r="AW230" i="2"/>
  <c r="AW231" i="2"/>
  <c r="AX231" i="2" s="1"/>
  <c r="AW232" i="2"/>
  <c r="AW233" i="2"/>
  <c r="AW234" i="2"/>
  <c r="AW235" i="2"/>
  <c r="AW236" i="2"/>
  <c r="AX236" i="2" s="1"/>
  <c r="AW237" i="2"/>
  <c r="AW238" i="2"/>
  <c r="AW239" i="2"/>
  <c r="AW240" i="2"/>
  <c r="AX240" i="2" s="1"/>
  <c r="AW241" i="2"/>
  <c r="AW242" i="2"/>
  <c r="AW243" i="2"/>
  <c r="AW244" i="2"/>
  <c r="AW245" i="2"/>
  <c r="AX245" i="2" s="1"/>
  <c r="AW246" i="2"/>
  <c r="AW247" i="2"/>
  <c r="AW248" i="2"/>
  <c r="AW249" i="2"/>
  <c r="AX249" i="2" s="1"/>
  <c r="AW250" i="2"/>
  <c r="AW251" i="2"/>
  <c r="AW252" i="2"/>
  <c r="AX252" i="2" s="1"/>
  <c r="AW253" i="2"/>
  <c r="AX253" i="2" s="1"/>
  <c r="AW254" i="2"/>
  <c r="AX254" i="2" s="1"/>
  <c r="AW255" i="2"/>
  <c r="AX255" i="2" s="1"/>
  <c r="AW256" i="2"/>
  <c r="AX256" i="2" s="1"/>
  <c r="AW257" i="2"/>
  <c r="AW258" i="2"/>
  <c r="AW259" i="2"/>
  <c r="AW260" i="2"/>
  <c r="AW261" i="2"/>
  <c r="AX261" i="2" s="1"/>
  <c r="AW262" i="2"/>
  <c r="AX262" i="2" s="1"/>
  <c r="AW263" i="2"/>
  <c r="AX263" i="2" s="1"/>
  <c r="AW264" i="2"/>
  <c r="AX264" i="2" s="1"/>
  <c r="AW265" i="2"/>
  <c r="AX265" i="2" s="1"/>
  <c r="AW266" i="2"/>
  <c r="AW267" i="2"/>
  <c r="AW268" i="2"/>
  <c r="AX268" i="2" s="1"/>
  <c r="AW269" i="2"/>
  <c r="AX269" i="2" s="1"/>
  <c r="AW270" i="2"/>
  <c r="AX270" i="2" s="1"/>
  <c r="AW271" i="2"/>
  <c r="AX271" i="2" s="1"/>
  <c r="AW272" i="2"/>
  <c r="AX272" i="2" s="1"/>
  <c r="AW273" i="2"/>
  <c r="AW274" i="2"/>
  <c r="AX274" i="2" s="1"/>
  <c r="AW275" i="2"/>
  <c r="AX275" i="2" s="1"/>
  <c r="AW276" i="2"/>
  <c r="AX276" i="2" s="1"/>
  <c r="AW277" i="2"/>
  <c r="AX277" i="2" s="1"/>
  <c r="AW278" i="2"/>
  <c r="AW279" i="2"/>
  <c r="AX279" i="2" s="1"/>
  <c r="AW280" i="2"/>
  <c r="AX280" i="2" s="1"/>
  <c r="AW281" i="2"/>
  <c r="AX281" i="2" s="1"/>
  <c r="AW282" i="2"/>
  <c r="AW283" i="2"/>
  <c r="AW284" i="2"/>
  <c r="AW285" i="2"/>
  <c r="AW286" i="2"/>
  <c r="AX286" i="2" s="1"/>
  <c r="AW287" i="2"/>
  <c r="AX287" i="2" s="1"/>
  <c r="AW288" i="2"/>
  <c r="AX288" i="2" s="1"/>
  <c r="AW289" i="2"/>
  <c r="AW290" i="2"/>
  <c r="AX290" i="2" s="1"/>
  <c r="AW291" i="2"/>
  <c r="AX291" i="2" s="1"/>
  <c r="AW292" i="2"/>
  <c r="AX292" i="2" s="1"/>
  <c r="AW293" i="2"/>
  <c r="AW294" i="2"/>
  <c r="AX294" i="2" s="1"/>
  <c r="AW295" i="2"/>
  <c r="AX295" i="2" s="1"/>
  <c r="AW296" i="2"/>
  <c r="AW297" i="2"/>
  <c r="AW298" i="2"/>
  <c r="AX298" i="2" s="1"/>
  <c r="AW299" i="2"/>
  <c r="AX299" i="2" s="1"/>
  <c r="AW300" i="2"/>
  <c r="AX300" i="2" s="1"/>
  <c r="AW301" i="2"/>
  <c r="AX301" i="2" s="1"/>
  <c r="AW302" i="2"/>
  <c r="AX302" i="2" s="1"/>
  <c r="AW303" i="2"/>
  <c r="AW304" i="2"/>
  <c r="AW305" i="2"/>
  <c r="AW306" i="2"/>
  <c r="AW307" i="2"/>
  <c r="AX307" i="2" s="1"/>
  <c r="AW308" i="2"/>
  <c r="AX308" i="2" s="1"/>
  <c r="AW309" i="2"/>
  <c r="AX309" i="2" s="1"/>
  <c r="AW310" i="2"/>
  <c r="AW311" i="2"/>
  <c r="AX311" i="2" s="1"/>
  <c r="AW312" i="2"/>
  <c r="AX312" i="2" s="1"/>
  <c r="AW313" i="2"/>
  <c r="AW314" i="2"/>
  <c r="AX314" i="2" s="1"/>
  <c r="AW315" i="2"/>
  <c r="AX315" i="2" s="1"/>
  <c r="AW316" i="2"/>
  <c r="AX316" i="2" s="1"/>
  <c r="AW317" i="2"/>
  <c r="AX317" i="2" s="1"/>
  <c r="AW318" i="2"/>
  <c r="AW319" i="2"/>
  <c r="AW320" i="2"/>
  <c r="AX320" i="2" s="1"/>
  <c r="AW321" i="2"/>
  <c r="AX321" i="2" s="1"/>
  <c r="AW322" i="2"/>
  <c r="AW323" i="2"/>
  <c r="AX323" i="2" s="1"/>
  <c r="AW324" i="2"/>
  <c r="AW325" i="2"/>
  <c r="AX325" i="2" s="1"/>
  <c r="AW326" i="2"/>
  <c r="AW327" i="2"/>
  <c r="AX327" i="2" s="1"/>
  <c r="AW328" i="2"/>
  <c r="AW329" i="2"/>
  <c r="AW330" i="2"/>
  <c r="AW331" i="2"/>
  <c r="AX331" i="2" s="1"/>
  <c r="AW332" i="2"/>
  <c r="AW333" i="2"/>
  <c r="AX333" i="2" s="1"/>
  <c r="AW334" i="2"/>
  <c r="AW335" i="2"/>
  <c r="AX335" i="2" s="1"/>
  <c r="AW336" i="2"/>
  <c r="AX336" i="2" s="1"/>
  <c r="AW337" i="2"/>
  <c r="AW338" i="2"/>
  <c r="AW339" i="2"/>
  <c r="AX339" i="2" s="1"/>
  <c r="AW340" i="2"/>
  <c r="AX340" i="2" s="1"/>
  <c r="AW341" i="2"/>
  <c r="AX341" i="2" s="1"/>
  <c r="AW342" i="2"/>
  <c r="AW343" i="2"/>
  <c r="AX343" i="2" s="1"/>
  <c r="AW344" i="2"/>
  <c r="AX344" i="2" s="1"/>
  <c r="AW345" i="2"/>
  <c r="AX345" i="2" s="1"/>
  <c r="AW346" i="2"/>
  <c r="AX346" i="2" s="1"/>
  <c r="AW347" i="2"/>
  <c r="AX347" i="2" s="1"/>
  <c r="AW348" i="2"/>
  <c r="AX348" i="2" s="1"/>
  <c r="AW349" i="2"/>
  <c r="AX349" i="2" s="1"/>
  <c r="AW350" i="2"/>
  <c r="AW351" i="2"/>
  <c r="AX351" i="2" s="1"/>
  <c r="AW352" i="2"/>
  <c r="AW353" i="2"/>
  <c r="AX353" i="2" s="1"/>
  <c r="AW354" i="2"/>
  <c r="AX354" i="2" s="1"/>
  <c r="AW355" i="2"/>
  <c r="AX355" i="2" s="1"/>
  <c r="AW356" i="2"/>
  <c r="AW357" i="2"/>
  <c r="AX357" i="2" s="1"/>
  <c r="AW358" i="2"/>
  <c r="AX358" i="2" s="1"/>
  <c r="AW359" i="2"/>
  <c r="AX359" i="2" s="1"/>
  <c r="AW360" i="2"/>
  <c r="AW361" i="2"/>
  <c r="AX361" i="2" s="1"/>
  <c r="AW362" i="2"/>
  <c r="AX362" i="2" s="1"/>
  <c r="AW363" i="2"/>
  <c r="AW364" i="2"/>
  <c r="AW365" i="2"/>
  <c r="AX365" i="2" s="1"/>
  <c r="AW366" i="2"/>
  <c r="AW367" i="2"/>
  <c r="AW368" i="2"/>
  <c r="AX368" i="2" s="1"/>
  <c r="AW369" i="2"/>
  <c r="AW370" i="2"/>
  <c r="AW371" i="2"/>
  <c r="AW372" i="2"/>
  <c r="AX372" i="2" s="1"/>
  <c r="AW373" i="2"/>
  <c r="AW374" i="2"/>
  <c r="AX374" i="2" s="1"/>
  <c r="AW375" i="2"/>
  <c r="AX375" i="2" s="1"/>
  <c r="AW376" i="2"/>
  <c r="AW377" i="2"/>
  <c r="AW378" i="2"/>
  <c r="AX378" i="2" s="1"/>
  <c r="AW379" i="2"/>
  <c r="AX379" i="2" s="1"/>
  <c r="AW380" i="2"/>
  <c r="AW381" i="2"/>
  <c r="AX381" i="2" s="1"/>
  <c r="AW382" i="2"/>
  <c r="AW383" i="2"/>
  <c r="AX383" i="2" s="1"/>
  <c r="AW384" i="2"/>
  <c r="AX384" i="2" s="1"/>
  <c r="AW385" i="2"/>
  <c r="AX385" i="2" s="1"/>
  <c r="AW386" i="2"/>
  <c r="AX386" i="2" s="1"/>
  <c r="AW387" i="2"/>
  <c r="AX387" i="2" s="1"/>
  <c r="AW388" i="2"/>
  <c r="AW389" i="2"/>
  <c r="AW390" i="2"/>
  <c r="AW391" i="2"/>
  <c r="AX391" i="2" s="1"/>
  <c r="AW392" i="2"/>
  <c r="AX392" i="2" s="1"/>
  <c r="AW393" i="2"/>
  <c r="AW394" i="2"/>
  <c r="AW395" i="2"/>
  <c r="AX395" i="2" s="1"/>
  <c r="AW396" i="2"/>
  <c r="AX396" i="2" s="1"/>
  <c r="AW397" i="2"/>
  <c r="AX397" i="2" s="1"/>
  <c r="AW398" i="2"/>
  <c r="AW399" i="2"/>
  <c r="AX399" i="2" s="1"/>
  <c r="AW400" i="2"/>
  <c r="AW401" i="2"/>
  <c r="AX401" i="2" s="1"/>
  <c r="AW402" i="2"/>
  <c r="AW403" i="2"/>
  <c r="AX403" i="2" s="1"/>
  <c r="AW404" i="2"/>
  <c r="AX404" i="2" s="1"/>
  <c r="AW405" i="2"/>
  <c r="AX405" i="2" s="1"/>
  <c r="AW406" i="2"/>
  <c r="AX406" i="2" s="1"/>
  <c r="AW407" i="2"/>
  <c r="AX407" i="2" s="1"/>
  <c r="AW408" i="2"/>
  <c r="AW409" i="2"/>
  <c r="AX409" i="2" s="1"/>
  <c r="AW410" i="2"/>
  <c r="AW411" i="2"/>
  <c r="AX411" i="2" s="1"/>
  <c r="AW412" i="2"/>
  <c r="AX412" i="2" s="1"/>
  <c r="AW413" i="2"/>
  <c r="AX413" i="2" s="1"/>
  <c r="AW414" i="2"/>
  <c r="AW415" i="2"/>
  <c r="AW416" i="2"/>
  <c r="AW417" i="2"/>
  <c r="AW418" i="2"/>
  <c r="AW419" i="2"/>
  <c r="AX419" i="2" s="1"/>
  <c r="AW420" i="2"/>
  <c r="AX420" i="2" s="1"/>
  <c r="AW421" i="2"/>
  <c r="AX421" i="2" s="1"/>
  <c r="AW422" i="2"/>
  <c r="AX422" i="2" s="1"/>
  <c r="AW423" i="2"/>
  <c r="AX423" i="2" s="1"/>
  <c r="AW424" i="2"/>
  <c r="AX424" i="2" s="1"/>
  <c r="AW425" i="2"/>
  <c r="AX425" i="2" s="1"/>
  <c r="AW426" i="2"/>
  <c r="AW427" i="2"/>
  <c r="AX427" i="2" s="1"/>
  <c r="AW428" i="2"/>
  <c r="AX428" i="2" s="1"/>
  <c r="AW429" i="2"/>
  <c r="AX429" i="2" s="1"/>
  <c r="AW430" i="2"/>
  <c r="AX430" i="2" s="1"/>
  <c r="AW431" i="2"/>
  <c r="AX431" i="2" s="1"/>
  <c r="AW432" i="2"/>
  <c r="AW433" i="2"/>
  <c r="AW434" i="2"/>
  <c r="AX434" i="2" s="1"/>
  <c r="AW435" i="2"/>
  <c r="AX435" i="2" s="1"/>
  <c r="AW436" i="2"/>
  <c r="AX436" i="2" s="1"/>
  <c r="AW437" i="2"/>
  <c r="AX437" i="2" s="1"/>
  <c r="AW438" i="2"/>
  <c r="AX438" i="2" s="1"/>
  <c r="AW439" i="2"/>
  <c r="AW440" i="2"/>
  <c r="AX440" i="2" s="1"/>
  <c r="AW441" i="2"/>
  <c r="AX441" i="2" s="1"/>
  <c r="AW442" i="2"/>
  <c r="AX442" i="2" s="1"/>
  <c r="AW443" i="2"/>
  <c r="AW444" i="2"/>
  <c r="AX444" i="2" s="1"/>
  <c r="AW445" i="2"/>
  <c r="AX445" i="2" s="1"/>
  <c r="AW446" i="2"/>
  <c r="AX446" i="2" s="1"/>
  <c r="AW447" i="2"/>
  <c r="AX447" i="2" s="1"/>
  <c r="AW448" i="2"/>
  <c r="AX448" i="2" s="1"/>
  <c r="AW449" i="2"/>
  <c r="AX449" i="2" s="1"/>
  <c r="AW450" i="2"/>
  <c r="AX450" i="2" s="1"/>
  <c r="AW451" i="2"/>
  <c r="AX451" i="2" s="1"/>
  <c r="AW452" i="2"/>
  <c r="AX452" i="2" s="1"/>
  <c r="AW453" i="2"/>
  <c r="AX453" i="2" s="1"/>
  <c r="AW454" i="2"/>
  <c r="AX454" i="2" s="1"/>
  <c r="AW455" i="2"/>
  <c r="AX455" i="2" s="1"/>
  <c r="AW456" i="2"/>
  <c r="AX456" i="2" s="1"/>
  <c r="AW457" i="2"/>
  <c r="AX457" i="2" s="1"/>
  <c r="AW458" i="2"/>
  <c r="AX458" i="2" s="1"/>
  <c r="AW459" i="2"/>
  <c r="AX459" i="2" s="1"/>
  <c r="AW460" i="2"/>
  <c r="AX460" i="2" s="1"/>
  <c r="AW461" i="2"/>
  <c r="AX461" i="2" s="1"/>
  <c r="AW462" i="2"/>
  <c r="AX462" i="2" s="1"/>
  <c r="AW463" i="2"/>
  <c r="AX463" i="2" s="1"/>
  <c r="AW464" i="2"/>
  <c r="AX464" i="2" s="1"/>
  <c r="AW465" i="2"/>
  <c r="AX465" i="2" s="1"/>
  <c r="AW466" i="2"/>
  <c r="AX466" i="2" s="1"/>
  <c r="AW467" i="2"/>
  <c r="AW468" i="2"/>
  <c r="AX468" i="2" s="1"/>
  <c r="AW469" i="2"/>
  <c r="AX469" i="2" s="1"/>
  <c r="AW470" i="2"/>
  <c r="AX470" i="2" s="1"/>
  <c r="AW471" i="2"/>
  <c r="AX471" i="2" s="1"/>
  <c r="AW472" i="2"/>
  <c r="AX472" i="2" s="1"/>
  <c r="AW473" i="2"/>
  <c r="AW474" i="2"/>
  <c r="AX474" i="2" s="1"/>
  <c r="AW475" i="2"/>
  <c r="AX475" i="2" s="1"/>
  <c r="AW476" i="2"/>
  <c r="AX476" i="2" s="1"/>
  <c r="AW477" i="2"/>
  <c r="AX477" i="2" s="1"/>
  <c r="AW478" i="2"/>
  <c r="AX478" i="2" s="1"/>
  <c r="AW479" i="2"/>
  <c r="AW480" i="2"/>
  <c r="AX480" i="2" s="1"/>
  <c r="AW481" i="2"/>
  <c r="AX481" i="2" s="1"/>
  <c r="AW482" i="2"/>
  <c r="AW483" i="2"/>
  <c r="AX483" i="2" s="1"/>
  <c r="AW484" i="2"/>
  <c r="AW485" i="2"/>
  <c r="AX485" i="2" s="1"/>
  <c r="AW486" i="2"/>
  <c r="AW487" i="2"/>
  <c r="AX487" i="2" s="1"/>
  <c r="AW488" i="2"/>
  <c r="AX488" i="2" s="1"/>
  <c r="AW489" i="2"/>
  <c r="AX489" i="2" s="1"/>
  <c r="AW490" i="2"/>
  <c r="AW491" i="2"/>
  <c r="AX491" i="2" s="1"/>
  <c r="AW492" i="2"/>
  <c r="AX492" i="2" s="1"/>
  <c r="AW493" i="2"/>
  <c r="AX493" i="2" s="1"/>
  <c r="AW494" i="2"/>
  <c r="AX494" i="2" s="1"/>
  <c r="AW495" i="2"/>
  <c r="AW496" i="2"/>
  <c r="AX496" i="2" s="1"/>
  <c r="AW497" i="2"/>
  <c r="AW498" i="2"/>
  <c r="AW499" i="2"/>
  <c r="AW500" i="2"/>
  <c r="AX500" i="2" s="1"/>
  <c r="AW501" i="2"/>
  <c r="AW502" i="2"/>
  <c r="AX502" i="2" s="1"/>
  <c r="AW503" i="2"/>
  <c r="AW504" i="2"/>
  <c r="AW505" i="2"/>
  <c r="AW506" i="2"/>
  <c r="AW507" i="2"/>
  <c r="AX507" i="2" s="1"/>
  <c r="AW508" i="2"/>
  <c r="AX508" i="2" s="1"/>
  <c r="AW509" i="2"/>
  <c r="AX509" i="2" s="1"/>
  <c r="AW510" i="2"/>
  <c r="AX510" i="2" s="1"/>
  <c r="AW511" i="2"/>
  <c r="AX511" i="2" s="1"/>
  <c r="AW512" i="2"/>
  <c r="AX512" i="2" s="1"/>
  <c r="AW513" i="2"/>
  <c r="AW514" i="2"/>
  <c r="AX514" i="2" s="1"/>
  <c r="AW515" i="2"/>
  <c r="AX515" i="2" s="1"/>
  <c r="AW516" i="2"/>
  <c r="AW517" i="2"/>
  <c r="AW518" i="2"/>
  <c r="AX518" i="2" s="1"/>
  <c r="AW519" i="2"/>
  <c r="AX519" i="2" s="1"/>
  <c r="AW520" i="2"/>
  <c r="AX520" i="2" s="1"/>
  <c r="AW521" i="2"/>
  <c r="AX521" i="2" s="1"/>
  <c r="AW522" i="2"/>
  <c r="AW523" i="2"/>
  <c r="AX523" i="2" s="1"/>
  <c r="AW524" i="2"/>
  <c r="AX524" i="2" s="1"/>
  <c r="AW525" i="2"/>
  <c r="AX525" i="2" s="1"/>
  <c r="AW526" i="2"/>
  <c r="AX526" i="2" s="1"/>
  <c r="AW527" i="2"/>
  <c r="AW528" i="2"/>
  <c r="AX528" i="2" s="1"/>
  <c r="AW529" i="2"/>
  <c r="AW530" i="2"/>
  <c r="AX530" i="2" s="1"/>
  <c r="AW531" i="2"/>
  <c r="AX531" i="2" s="1"/>
  <c r="AW532" i="2"/>
  <c r="AW533" i="2"/>
  <c r="AW534" i="2"/>
  <c r="AX534" i="2" s="1"/>
  <c r="AW535" i="2"/>
  <c r="AX535" i="2" s="1"/>
  <c r="AW536" i="2"/>
  <c r="AX536" i="2" s="1"/>
  <c r="AW537" i="2"/>
  <c r="AW538" i="2"/>
  <c r="AW539" i="2"/>
  <c r="AX539" i="2" s="1"/>
  <c r="AW540" i="2"/>
  <c r="AX540" i="2" s="1"/>
  <c r="AW541" i="2"/>
  <c r="AX541" i="2" s="1"/>
  <c r="AW542" i="2"/>
  <c r="AW543" i="2"/>
  <c r="AX543" i="2" s="1"/>
  <c r="AW544" i="2"/>
  <c r="AX544" i="2" s="1"/>
  <c r="AW545" i="2"/>
  <c r="AX545" i="2" s="1"/>
  <c r="AW546" i="2"/>
  <c r="AW547" i="2"/>
  <c r="AW548" i="2"/>
  <c r="AW549" i="2"/>
  <c r="AW550" i="2"/>
  <c r="AX550" i="2" s="1"/>
  <c r="AW551" i="2"/>
  <c r="AX551" i="2" s="1"/>
  <c r="AW552" i="2"/>
  <c r="AX552" i="2" s="1"/>
  <c r="AW553" i="2"/>
  <c r="AX553" i="2" s="1"/>
  <c r="AW554" i="2"/>
  <c r="AX554" i="2" s="1"/>
  <c r="AW555" i="2"/>
  <c r="AX555" i="2" s="1"/>
  <c r="AW556" i="2"/>
  <c r="AX556" i="2" s="1"/>
  <c r="AW557" i="2"/>
  <c r="AX557" i="2" s="1"/>
  <c r="AW558" i="2"/>
  <c r="AW559" i="2"/>
  <c r="AW560" i="2"/>
  <c r="AW561" i="2"/>
  <c r="AX561" i="2" s="1"/>
  <c r="AW562" i="2"/>
  <c r="AX562" i="2" s="1"/>
  <c r="AW563" i="2"/>
  <c r="AX563" i="2" s="1"/>
  <c r="AW564" i="2"/>
  <c r="AX564" i="2" s="1"/>
  <c r="AW565" i="2"/>
  <c r="AX565" i="2" s="1"/>
  <c r="AW566" i="2"/>
  <c r="AW567" i="2"/>
  <c r="AW568" i="2"/>
  <c r="AW569" i="2"/>
  <c r="AW570" i="2"/>
  <c r="AW571" i="2"/>
  <c r="AW572" i="2"/>
  <c r="AX572" i="2" s="1"/>
  <c r="AW573" i="2"/>
  <c r="AW574" i="2"/>
  <c r="AW575" i="2"/>
  <c r="AX575" i="2" s="1"/>
  <c r="AW576" i="2"/>
  <c r="AX576" i="2" s="1"/>
  <c r="AW577" i="2"/>
  <c r="AX577" i="2" s="1"/>
  <c r="AW578" i="2"/>
  <c r="AX578" i="2" s="1"/>
  <c r="AW579" i="2"/>
  <c r="AX579" i="2" s="1"/>
  <c r="AW580" i="2"/>
  <c r="AX580" i="2" s="1"/>
  <c r="AW581" i="2"/>
  <c r="AX581" i="2" s="1"/>
  <c r="AW582" i="2"/>
  <c r="AX582" i="2" s="1"/>
  <c r="AW583" i="2"/>
  <c r="AX583" i="2" s="1"/>
  <c r="AW584" i="2"/>
  <c r="AX584" i="2" s="1"/>
  <c r="AW585" i="2"/>
  <c r="AX585" i="2" s="1"/>
  <c r="AW586" i="2"/>
  <c r="AW587" i="2"/>
  <c r="AX587" i="2" s="1"/>
  <c r="AW588" i="2"/>
  <c r="AX588" i="2" s="1"/>
  <c r="AW589" i="2"/>
  <c r="AX589" i="2" s="1"/>
  <c r="AW590" i="2"/>
  <c r="AX590" i="2" s="1"/>
  <c r="AW591" i="2"/>
  <c r="AX591" i="2" s="1"/>
  <c r="AW592" i="2"/>
  <c r="AX592" i="2" s="1"/>
  <c r="AW593" i="2"/>
  <c r="AX593" i="2" s="1"/>
  <c r="AW594" i="2"/>
  <c r="AX594" i="2" s="1"/>
  <c r="AW595" i="2"/>
  <c r="AW596" i="2"/>
  <c r="AX596" i="2" s="1"/>
  <c r="AW597" i="2"/>
  <c r="AX597" i="2" s="1"/>
  <c r="AW598" i="2"/>
  <c r="AW599" i="2"/>
  <c r="AX599" i="2" s="1"/>
  <c r="AW600" i="2"/>
  <c r="AX600" i="2" s="1"/>
  <c r="AW601" i="2"/>
  <c r="AX601" i="2" s="1"/>
  <c r="AW602" i="2"/>
  <c r="AX602" i="2" s="1"/>
  <c r="AW603" i="2"/>
  <c r="AX603" i="2" s="1"/>
  <c r="AW604" i="2"/>
  <c r="AX604" i="2" s="1"/>
  <c r="AW605" i="2"/>
  <c r="AX605" i="2" s="1"/>
  <c r="AW606" i="2"/>
  <c r="AX606" i="2" s="1"/>
  <c r="AW607" i="2"/>
  <c r="AX607" i="2" s="1"/>
  <c r="AW608" i="2"/>
  <c r="AX608" i="2" s="1"/>
  <c r="AW609" i="2"/>
  <c r="AW610" i="2"/>
  <c r="AW611" i="2"/>
  <c r="AX611" i="2" s="1"/>
  <c r="AW612" i="2"/>
  <c r="AX612" i="2" s="1"/>
  <c r="AW613" i="2"/>
  <c r="AX613" i="2" s="1"/>
  <c r="AW614" i="2"/>
  <c r="AW615" i="2"/>
  <c r="AW616" i="2"/>
  <c r="AX616" i="2" s="1"/>
  <c r="AW617" i="2"/>
  <c r="AX617" i="2" s="1"/>
  <c r="AW618" i="2"/>
  <c r="AW619" i="2"/>
  <c r="AX619" i="2" s="1"/>
  <c r="AW620" i="2"/>
  <c r="AX620" i="2" s="1"/>
  <c r="AW621" i="2"/>
  <c r="AX621" i="2" s="1"/>
  <c r="AW622" i="2"/>
  <c r="AX622" i="2" s="1"/>
  <c r="AW623" i="2"/>
  <c r="AX623" i="2" s="1"/>
  <c r="AW624" i="2"/>
  <c r="AW625" i="2"/>
  <c r="AX625" i="2" s="1"/>
  <c r="AW626" i="2"/>
  <c r="AX626" i="2" s="1"/>
  <c r="AQ5" i="2"/>
  <c r="AQ6" i="2"/>
  <c r="AR6" i="2" s="1"/>
  <c r="AQ7" i="2"/>
  <c r="AQ8" i="2"/>
  <c r="AQ9" i="2"/>
  <c r="AQ10" i="2"/>
  <c r="AQ11" i="2"/>
  <c r="AQ12" i="2"/>
  <c r="AQ13" i="2"/>
  <c r="AQ14" i="2"/>
  <c r="AQ15" i="2"/>
  <c r="AR15" i="2" s="1"/>
  <c r="AQ16" i="2"/>
  <c r="AQ17" i="2"/>
  <c r="AQ18" i="2"/>
  <c r="AQ19" i="2"/>
  <c r="AQ20" i="2"/>
  <c r="AQ21" i="2"/>
  <c r="AQ22" i="2"/>
  <c r="AR22" i="2" s="1"/>
  <c r="AQ23" i="2"/>
  <c r="AQ24" i="2"/>
  <c r="AR24" i="2" s="1"/>
  <c r="AQ25" i="2"/>
  <c r="AQ26" i="2"/>
  <c r="AQ27" i="2"/>
  <c r="AQ28" i="2"/>
  <c r="AQ29" i="2"/>
  <c r="AQ30" i="2"/>
  <c r="AQ31" i="2"/>
  <c r="AQ32" i="2"/>
  <c r="AQ33" i="2"/>
  <c r="AR33" i="2" s="1"/>
  <c r="AQ34" i="2"/>
  <c r="AQ35" i="2"/>
  <c r="AQ36" i="2"/>
  <c r="AQ37" i="2"/>
  <c r="AR37" i="2" s="1"/>
  <c r="AQ38" i="2"/>
  <c r="AR38" i="2" s="1"/>
  <c r="AQ39" i="2"/>
  <c r="AR39" i="2" s="1"/>
  <c r="AQ40" i="2"/>
  <c r="AQ41" i="2"/>
  <c r="AQ42" i="2"/>
  <c r="AQ43" i="2"/>
  <c r="AR43" i="2" s="1"/>
  <c r="AQ44" i="2"/>
  <c r="AQ45" i="2"/>
  <c r="AQ46" i="2"/>
  <c r="AR46" i="2" s="1"/>
  <c r="AQ47" i="2"/>
  <c r="AQ48" i="2"/>
  <c r="AQ49" i="2"/>
  <c r="AR49" i="2" s="1"/>
  <c r="AQ50" i="2"/>
  <c r="AQ51" i="2"/>
  <c r="AR51" i="2" s="1"/>
  <c r="AQ52" i="2"/>
  <c r="AQ53" i="2"/>
  <c r="AQ54" i="2"/>
  <c r="AQ55" i="2"/>
  <c r="AQ56" i="2"/>
  <c r="AQ57" i="2"/>
  <c r="AQ58" i="2"/>
  <c r="AQ59" i="2"/>
  <c r="AQ60" i="2"/>
  <c r="AQ61" i="2"/>
  <c r="AQ62" i="2"/>
  <c r="AQ63" i="2"/>
  <c r="AR63" i="2" s="1"/>
  <c r="AQ64" i="2"/>
  <c r="AQ65" i="2"/>
  <c r="AR65" i="2" s="1"/>
  <c r="AQ66" i="2"/>
  <c r="AQ67" i="2"/>
  <c r="AR67" i="2" s="1"/>
  <c r="AQ68" i="2"/>
  <c r="AQ69" i="2"/>
  <c r="AQ70" i="2"/>
  <c r="AR70" i="2" s="1"/>
  <c r="AQ71" i="2"/>
  <c r="AQ72" i="2"/>
  <c r="AQ73" i="2"/>
  <c r="AR73" i="2" s="1"/>
  <c r="AQ74" i="2"/>
  <c r="AQ75" i="2"/>
  <c r="AQ76" i="2"/>
  <c r="AQ77" i="2"/>
  <c r="AQ78" i="2"/>
  <c r="AQ79" i="2"/>
  <c r="AR79" i="2" s="1"/>
  <c r="AQ80" i="2"/>
  <c r="AR80" i="2" s="1"/>
  <c r="AQ81" i="2"/>
  <c r="AQ82" i="2"/>
  <c r="AQ83" i="2"/>
  <c r="AR83" i="2" s="1"/>
  <c r="AQ84" i="2"/>
  <c r="AQ85" i="2"/>
  <c r="AQ86" i="2"/>
  <c r="AQ87" i="2"/>
  <c r="AR87" i="2" s="1"/>
  <c r="AQ88" i="2"/>
  <c r="AQ89" i="2"/>
  <c r="AR89" i="2" s="1"/>
  <c r="AQ90" i="2"/>
  <c r="AQ91" i="2"/>
  <c r="AR91" i="2" s="1"/>
  <c r="AQ92" i="2"/>
  <c r="AQ93" i="2"/>
  <c r="AQ94" i="2"/>
  <c r="AR94" i="2" s="1"/>
  <c r="AQ95" i="2"/>
  <c r="AR95" i="2" s="1"/>
  <c r="AQ96" i="2"/>
  <c r="AQ97" i="2"/>
  <c r="AR97" i="2" s="1"/>
  <c r="AQ98" i="2"/>
  <c r="AQ99" i="2"/>
  <c r="AQ100" i="2"/>
  <c r="AQ101" i="2"/>
  <c r="AQ102" i="2"/>
  <c r="AR102" i="2" s="1"/>
  <c r="AQ103" i="2"/>
  <c r="AR103" i="2" s="1"/>
  <c r="AQ104" i="2"/>
  <c r="AR104" i="2" s="1"/>
  <c r="AQ105" i="2"/>
  <c r="AQ106" i="2"/>
  <c r="AQ107" i="2"/>
  <c r="AR107" i="2" s="1"/>
  <c r="AQ108" i="2"/>
  <c r="AQ109" i="2"/>
  <c r="AQ110" i="2"/>
  <c r="AR110" i="2" s="1"/>
  <c r="AQ111" i="2"/>
  <c r="AQ112" i="2"/>
  <c r="AQ113" i="2"/>
  <c r="AR113" i="2" s="1"/>
  <c r="AQ114" i="2"/>
  <c r="AQ115" i="2"/>
  <c r="AQ116" i="2"/>
  <c r="AQ117" i="2"/>
  <c r="AQ118" i="2"/>
  <c r="AQ119" i="2"/>
  <c r="AR119" i="2" s="1"/>
  <c r="AQ120" i="2"/>
  <c r="AQ121" i="2"/>
  <c r="AQ122" i="2"/>
  <c r="AQ123" i="2"/>
  <c r="AR123" i="2" s="1"/>
  <c r="AQ124" i="2"/>
  <c r="AQ125" i="2"/>
  <c r="AQ126" i="2"/>
  <c r="AR126" i="2" s="1"/>
  <c r="AQ127" i="2"/>
  <c r="AR127" i="2" s="1"/>
  <c r="AQ128" i="2"/>
  <c r="AQ129" i="2"/>
  <c r="AR129" i="2" s="1"/>
  <c r="AQ130" i="2"/>
  <c r="AQ131" i="2"/>
  <c r="AQ132" i="2"/>
  <c r="AQ133" i="2"/>
  <c r="AQ134" i="2"/>
  <c r="AQ135" i="2"/>
  <c r="AQ136" i="2"/>
  <c r="AQ137" i="2"/>
  <c r="AQ138" i="2"/>
  <c r="AQ139" i="2"/>
  <c r="AQ140" i="2"/>
  <c r="AQ141" i="2"/>
  <c r="AQ142" i="2"/>
  <c r="AR142" i="2" s="1"/>
  <c r="AQ143" i="2"/>
  <c r="AR143" i="2" s="1"/>
  <c r="AQ144" i="2"/>
  <c r="AR144" i="2" s="1"/>
  <c r="AQ145" i="2"/>
  <c r="AR145" i="2" s="1"/>
  <c r="AQ146" i="2"/>
  <c r="AQ147" i="2"/>
  <c r="AQ148" i="2"/>
  <c r="AR148" i="2" s="1"/>
  <c r="AQ149" i="2"/>
  <c r="AQ150" i="2"/>
  <c r="AQ151" i="2"/>
  <c r="AQ152" i="2"/>
  <c r="AQ153" i="2"/>
  <c r="AQ154" i="2"/>
  <c r="AQ155" i="2"/>
  <c r="AR155" i="2" s="1"/>
  <c r="AQ156" i="2"/>
  <c r="AQ157" i="2"/>
  <c r="AR157" i="2" s="1"/>
  <c r="AQ158" i="2"/>
  <c r="AR158" i="2" s="1"/>
  <c r="AQ159" i="2"/>
  <c r="AQ160" i="2"/>
  <c r="AQ161" i="2"/>
  <c r="AR161" i="2" s="1"/>
  <c r="AQ162" i="2"/>
  <c r="AQ163" i="2"/>
  <c r="AR163" i="2" s="1"/>
  <c r="AQ164" i="2"/>
  <c r="AR164" i="2" s="1"/>
  <c r="AQ165" i="2"/>
  <c r="AR165" i="2" s="1"/>
  <c r="AQ166" i="2"/>
  <c r="AR166" i="2" s="1"/>
  <c r="AQ167" i="2"/>
  <c r="AR167" i="2" s="1"/>
  <c r="AQ168" i="2"/>
  <c r="AR168" i="2" s="1"/>
  <c r="AQ169" i="2"/>
  <c r="AQ170" i="2"/>
  <c r="AQ171" i="2"/>
  <c r="AR171" i="2" s="1"/>
  <c r="AQ172" i="2"/>
  <c r="AQ173" i="2"/>
  <c r="AQ174" i="2"/>
  <c r="AQ175" i="2"/>
  <c r="AQ176" i="2"/>
  <c r="AQ177" i="2"/>
  <c r="AR177" i="2" s="1"/>
  <c r="AQ178" i="2"/>
  <c r="AQ179" i="2"/>
  <c r="AQ180" i="2"/>
  <c r="AQ181" i="2"/>
  <c r="AQ182" i="2"/>
  <c r="AQ183" i="2"/>
  <c r="AR183" i="2" s="1"/>
  <c r="AQ184" i="2"/>
  <c r="AQ185" i="2"/>
  <c r="AR185" i="2" s="1"/>
  <c r="AQ186" i="2"/>
  <c r="AQ187" i="2"/>
  <c r="AQ188" i="2"/>
  <c r="AQ189" i="2"/>
  <c r="AQ190" i="2"/>
  <c r="AQ191" i="2"/>
  <c r="AR191" i="2" s="1"/>
  <c r="AQ192" i="2"/>
  <c r="AQ193" i="2"/>
  <c r="AR193" i="2" s="1"/>
  <c r="AQ194" i="2"/>
  <c r="AQ195" i="2"/>
  <c r="AQ196" i="2"/>
  <c r="AR196" i="2" s="1"/>
  <c r="AQ197" i="2"/>
  <c r="AQ198" i="2"/>
  <c r="AR198" i="2" s="1"/>
  <c r="AQ199" i="2"/>
  <c r="AQ200" i="2"/>
  <c r="AQ201" i="2"/>
  <c r="AR201" i="2" s="1"/>
  <c r="AQ202" i="2"/>
  <c r="AQ203" i="2"/>
  <c r="AR203" i="2" s="1"/>
  <c r="AQ204" i="2"/>
  <c r="AQ205" i="2"/>
  <c r="AQ206" i="2"/>
  <c r="AR206" i="2" s="1"/>
  <c r="AQ207" i="2"/>
  <c r="AR207" i="2" s="1"/>
  <c r="AQ208" i="2"/>
  <c r="AQ209" i="2"/>
  <c r="AQ210" i="2"/>
  <c r="AQ211" i="2"/>
  <c r="AQ212" i="2"/>
  <c r="AQ213" i="2"/>
  <c r="AQ214" i="2"/>
  <c r="AR214" i="2" s="1"/>
  <c r="AQ215" i="2"/>
  <c r="AR215" i="2" s="1"/>
  <c r="AQ216" i="2"/>
  <c r="AQ217" i="2"/>
  <c r="AQ218" i="2"/>
  <c r="AQ219" i="2"/>
  <c r="AR219" i="2" s="1"/>
  <c r="AQ220" i="2"/>
  <c r="AQ221" i="2"/>
  <c r="AQ222" i="2"/>
  <c r="AQ223" i="2"/>
  <c r="AR223" i="2" s="1"/>
  <c r="AQ224" i="2"/>
  <c r="AQ225" i="2"/>
  <c r="AR225" i="2" s="1"/>
  <c r="AQ226" i="2"/>
  <c r="AQ227" i="2"/>
  <c r="AQ228" i="2"/>
  <c r="AQ229" i="2"/>
  <c r="AQ230" i="2"/>
  <c r="AR230" i="2" s="1"/>
  <c r="AQ231" i="2"/>
  <c r="AR231" i="2" s="1"/>
  <c r="AQ232" i="2"/>
  <c r="AQ233" i="2"/>
  <c r="AQ234" i="2"/>
  <c r="AQ235" i="2"/>
  <c r="AR235" i="2" s="1"/>
  <c r="AQ236" i="2"/>
  <c r="AQ237" i="2"/>
  <c r="AQ238" i="2"/>
  <c r="AQ239" i="2"/>
  <c r="AQ240" i="2"/>
  <c r="AQ241" i="2"/>
  <c r="AR241" i="2" s="1"/>
  <c r="AQ242" i="2"/>
  <c r="AQ243" i="2"/>
  <c r="AR243" i="2" s="1"/>
  <c r="AQ244" i="2"/>
  <c r="AQ245" i="2"/>
  <c r="AQ246" i="2"/>
  <c r="AR246" i="2" s="1"/>
  <c r="AQ247" i="2"/>
  <c r="AQ248" i="2"/>
  <c r="AQ249" i="2"/>
  <c r="AR249" i="2" s="1"/>
  <c r="AQ250" i="2"/>
  <c r="AQ251" i="2"/>
  <c r="AQ252" i="2"/>
  <c r="AQ253" i="2"/>
  <c r="AQ254" i="2"/>
  <c r="AQ255" i="2"/>
  <c r="AR255" i="2" s="1"/>
  <c r="AQ256" i="2"/>
  <c r="AQ257" i="2"/>
  <c r="AR257" i="2" s="1"/>
  <c r="AQ258" i="2"/>
  <c r="AQ259" i="2"/>
  <c r="AQ260" i="2"/>
  <c r="AQ261" i="2"/>
  <c r="AR261" i="2" s="1"/>
  <c r="AQ262" i="2"/>
  <c r="AR262" i="2" s="1"/>
  <c r="AQ263" i="2"/>
  <c r="AR263" i="2" s="1"/>
  <c r="AQ264" i="2"/>
  <c r="AR264" i="2" s="1"/>
  <c r="AQ265" i="2"/>
  <c r="AR265" i="2" s="1"/>
  <c r="AQ266" i="2"/>
  <c r="AQ267" i="2"/>
  <c r="AQ268" i="2"/>
  <c r="AR268" i="2" s="1"/>
  <c r="AQ269" i="2"/>
  <c r="AQ270" i="2"/>
  <c r="AR270" i="2" s="1"/>
  <c r="AQ271" i="2"/>
  <c r="AR271" i="2" s="1"/>
  <c r="AQ272" i="2"/>
  <c r="AQ273" i="2"/>
  <c r="AR273" i="2" s="1"/>
  <c r="AQ274" i="2"/>
  <c r="AQ275" i="2"/>
  <c r="AQ276" i="2"/>
  <c r="AQ277" i="2"/>
  <c r="AQ278" i="2"/>
  <c r="AR278" i="2" s="1"/>
  <c r="AQ279" i="2"/>
  <c r="AR279" i="2" s="1"/>
  <c r="AQ280" i="2"/>
  <c r="AQ281" i="2"/>
  <c r="AR281" i="2" s="1"/>
  <c r="AQ282" i="2"/>
  <c r="AQ283" i="2"/>
  <c r="AQ284" i="2"/>
  <c r="AR284" i="2" s="1"/>
  <c r="AQ285" i="2"/>
  <c r="AQ286" i="2"/>
  <c r="AQ287" i="2"/>
  <c r="AR287" i="2" s="1"/>
  <c r="AQ288" i="2"/>
  <c r="AQ289" i="2"/>
  <c r="AR289" i="2" s="1"/>
  <c r="AQ290" i="2"/>
  <c r="AQ291" i="2"/>
  <c r="AR291" i="2" s="1"/>
  <c r="AQ292" i="2"/>
  <c r="AR292" i="2" s="1"/>
  <c r="AQ293" i="2"/>
  <c r="AQ294" i="2"/>
  <c r="AR294" i="2" s="1"/>
  <c r="AQ295" i="2"/>
  <c r="AR295" i="2" s="1"/>
  <c r="AQ296" i="2"/>
  <c r="AQ297" i="2"/>
  <c r="AQ298" i="2"/>
  <c r="AQ299" i="2"/>
  <c r="AR299" i="2" s="1"/>
  <c r="AQ300" i="2"/>
  <c r="AR300" i="2" s="1"/>
  <c r="AQ301" i="2"/>
  <c r="AQ302" i="2"/>
  <c r="AR302" i="2" s="1"/>
  <c r="AQ303" i="2"/>
  <c r="AR303" i="2" s="1"/>
  <c r="AQ304" i="2"/>
  <c r="AQ305" i="2"/>
  <c r="AQ306" i="2"/>
  <c r="AQ307" i="2"/>
  <c r="AR307" i="2" s="1"/>
  <c r="AQ308" i="2"/>
  <c r="AR308" i="2" s="1"/>
  <c r="AQ309" i="2"/>
  <c r="AR309" i="2" s="1"/>
  <c r="AQ310" i="2"/>
  <c r="AR310" i="2" s="1"/>
  <c r="AQ311" i="2"/>
  <c r="AR311" i="2" s="1"/>
  <c r="AQ312" i="2"/>
  <c r="AR312" i="2" s="1"/>
  <c r="AQ313" i="2"/>
  <c r="AR313" i="2" s="1"/>
  <c r="AQ314" i="2"/>
  <c r="AQ315" i="2"/>
  <c r="AR315" i="2" s="1"/>
  <c r="AQ316" i="2"/>
  <c r="AR316" i="2" s="1"/>
  <c r="AQ317" i="2"/>
  <c r="AQ318" i="2"/>
  <c r="AQ319" i="2"/>
  <c r="AR319" i="2" s="1"/>
  <c r="AQ320" i="2"/>
  <c r="AQ321" i="2"/>
  <c r="AR321" i="2" s="1"/>
  <c r="AQ322" i="2"/>
  <c r="AQ323" i="2"/>
  <c r="AR323" i="2" s="1"/>
  <c r="AQ324" i="2"/>
  <c r="AR324" i="2" s="1"/>
  <c r="AQ325" i="2"/>
  <c r="AQ326" i="2"/>
  <c r="AQ327" i="2"/>
  <c r="AR327" i="2" s="1"/>
  <c r="AQ328" i="2"/>
  <c r="AQ329" i="2"/>
  <c r="AR329" i="2" s="1"/>
  <c r="AQ330" i="2"/>
  <c r="AQ331" i="2"/>
  <c r="AQ332" i="2"/>
  <c r="AR332" i="2" s="1"/>
  <c r="AQ333" i="2"/>
  <c r="AQ334" i="2"/>
  <c r="AR334" i="2" s="1"/>
  <c r="AQ335" i="2"/>
  <c r="AQ336" i="2"/>
  <c r="AQ337" i="2"/>
  <c r="AQ338" i="2"/>
  <c r="AQ339" i="2"/>
  <c r="AQ340" i="2"/>
  <c r="AR340" i="2" s="1"/>
  <c r="AQ341" i="2"/>
  <c r="AR341" i="2" s="1"/>
  <c r="AQ342" i="2"/>
  <c r="AR342" i="2" s="1"/>
  <c r="AQ343" i="2"/>
  <c r="AR343" i="2" s="1"/>
  <c r="AQ344" i="2"/>
  <c r="AR344" i="2" s="1"/>
  <c r="AQ345" i="2"/>
  <c r="AR345" i="2" s="1"/>
  <c r="AQ346" i="2"/>
  <c r="AR346" i="2" s="1"/>
  <c r="AQ347" i="2"/>
  <c r="AR347" i="2" s="1"/>
  <c r="AQ348" i="2"/>
  <c r="AR348" i="2" s="1"/>
  <c r="AQ349" i="2"/>
  <c r="AR349" i="2" s="1"/>
  <c r="AQ350" i="2"/>
  <c r="AR350" i="2" s="1"/>
  <c r="AQ351" i="2"/>
  <c r="AR351" i="2" s="1"/>
  <c r="AQ352" i="2"/>
  <c r="AQ353" i="2"/>
  <c r="AR353" i="2" s="1"/>
  <c r="AQ354" i="2"/>
  <c r="AQ355" i="2"/>
  <c r="AR355" i="2" s="1"/>
  <c r="AQ356" i="2"/>
  <c r="AR356" i="2" s="1"/>
  <c r="AQ357" i="2"/>
  <c r="AR357" i="2" s="1"/>
  <c r="AQ358" i="2"/>
  <c r="AR358" i="2" s="1"/>
  <c r="AQ359" i="2"/>
  <c r="AQ360" i="2"/>
  <c r="AQ361" i="2"/>
  <c r="AR361" i="2" s="1"/>
  <c r="AQ362" i="2"/>
  <c r="AQ363" i="2"/>
  <c r="AR363" i="2" s="1"/>
  <c r="AQ364" i="2"/>
  <c r="AR364" i="2" s="1"/>
  <c r="AQ365" i="2"/>
  <c r="AR365" i="2" s="1"/>
  <c r="AQ366" i="2"/>
  <c r="AR366" i="2" s="1"/>
  <c r="AQ367" i="2"/>
  <c r="AQ368" i="2"/>
  <c r="AR368" i="2" s="1"/>
  <c r="AQ369" i="2"/>
  <c r="AR369" i="2" s="1"/>
  <c r="AQ370" i="2"/>
  <c r="AQ371" i="2"/>
  <c r="AQ372" i="2"/>
  <c r="AR372" i="2" s="1"/>
  <c r="AQ373" i="2"/>
  <c r="AQ374" i="2"/>
  <c r="AR374" i="2" s="1"/>
  <c r="AQ375" i="2"/>
  <c r="AR375" i="2" s="1"/>
  <c r="AQ376" i="2"/>
  <c r="AQ377" i="2"/>
  <c r="AR377" i="2" s="1"/>
  <c r="AQ378" i="2"/>
  <c r="AQ379" i="2"/>
  <c r="AR379" i="2" s="1"/>
  <c r="AQ380" i="2"/>
  <c r="AR380" i="2" s="1"/>
  <c r="AQ381" i="2"/>
  <c r="AQ382" i="2"/>
  <c r="AR382" i="2" s="1"/>
  <c r="AQ383" i="2"/>
  <c r="AR383" i="2" s="1"/>
  <c r="AQ384" i="2"/>
  <c r="AQ385" i="2"/>
  <c r="AR385" i="2" s="1"/>
  <c r="AQ386" i="2"/>
  <c r="AQ387" i="2"/>
  <c r="AR387" i="2" s="1"/>
  <c r="AQ388" i="2"/>
  <c r="AR388" i="2" s="1"/>
  <c r="AQ389" i="2"/>
  <c r="AQ390" i="2"/>
  <c r="AR390" i="2" s="1"/>
  <c r="AQ391" i="2"/>
  <c r="AR391" i="2" s="1"/>
  <c r="AQ392" i="2"/>
  <c r="AR392" i="2" s="1"/>
  <c r="AQ393" i="2"/>
  <c r="AQ394" i="2"/>
  <c r="AQ395" i="2"/>
  <c r="AR395" i="2" s="1"/>
  <c r="AQ396" i="2"/>
  <c r="AR396" i="2" s="1"/>
  <c r="AQ397" i="2"/>
  <c r="AR397" i="2" s="1"/>
  <c r="AQ398" i="2"/>
  <c r="AQ399" i="2"/>
  <c r="AR399" i="2" s="1"/>
  <c r="AQ400" i="2"/>
  <c r="AQ401" i="2"/>
  <c r="AR401" i="2" s="1"/>
  <c r="AQ402" i="2"/>
  <c r="AQ403" i="2"/>
  <c r="AQ404" i="2"/>
  <c r="AR404" i="2" s="1"/>
  <c r="AQ405" i="2"/>
  <c r="AQ406" i="2"/>
  <c r="AR406" i="2" s="1"/>
  <c r="AQ407" i="2"/>
  <c r="AR407" i="2" s="1"/>
  <c r="AQ408" i="2"/>
  <c r="AR408" i="2" s="1"/>
  <c r="AQ409" i="2"/>
  <c r="AR409" i="2" s="1"/>
  <c r="AQ410" i="2"/>
  <c r="AQ411" i="2"/>
  <c r="AR411" i="2" s="1"/>
  <c r="AQ412" i="2"/>
  <c r="AR412" i="2" s="1"/>
  <c r="AQ413" i="2"/>
  <c r="AQ414" i="2"/>
  <c r="AQ415" i="2"/>
  <c r="AR415" i="2" s="1"/>
  <c r="AQ416" i="2"/>
  <c r="AQ417" i="2"/>
  <c r="AR417" i="2" s="1"/>
  <c r="AQ418" i="2"/>
  <c r="AQ419" i="2"/>
  <c r="AR419" i="2" s="1"/>
  <c r="AQ420" i="2"/>
  <c r="AR420" i="2" s="1"/>
  <c r="AQ421" i="2"/>
  <c r="AQ422" i="2"/>
  <c r="AR422" i="2" s="1"/>
  <c r="AQ423" i="2"/>
  <c r="AR423" i="2" s="1"/>
  <c r="AQ424" i="2"/>
  <c r="AQ425" i="2"/>
  <c r="AR425" i="2" s="1"/>
  <c r="AQ426" i="2"/>
  <c r="AQ427" i="2"/>
  <c r="AR427" i="2" s="1"/>
  <c r="AQ428" i="2"/>
  <c r="AR428" i="2" s="1"/>
  <c r="AQ429" i="2"/>
  <c r="AQ430" i="2"/>
  <c r="AR430" i="2" s="1"/>
  <c r="AQ431" i="2"/>
  <c r="AR431" i="2" s="1"/>
  <c r="AQ432" i="2"/>
  <c r="AQ433" i="2"/>
  <c r="AR433" i="2" s="1"/>
  <c r="AQ434" i="2"/>
  <c r="AR434" i="2" s="1"/>
  <c r="AQ435" i="2"/>
  <c r="AQ436" i="2"/>
  <c r="AR436" i="2" s="1"/>
  <c r="AQ437" i="2"/>
  <c r="AR437" i="2" s="1"/>
  <c r="AQ438" i="2"/>
  <c r="AR438" i="2" s="1"/>
  <c r="AQ439" i="2"/>
  <c r="AR439" i="2" s="1"/>
  <c r="AQ440" i="2"/>
  <c r="AR440" i="2" s="1"/>
  <c r="AQ441" i="2"/>
  <c r="AR441" i="2" s="1"/>
  <c r="AQ442" i="2"/>
  <c r="AQ443" i="2"/>
  <c r="AQ444" i="2"/>
  <c r="AR444" i="2" s="1"/>
  <c r="AQ445" i="2"/>
  <c r="AQ446" i="2"/>
  <c r="AR446" i="2" s="1"/>
  <c r="AQ447" i="2"/>
  <c r="AR447" i="2" s="1"/>
  <c r="AQ448" i="2"/>
  <c r="AR448" i="2" s="1"/>
  <c r="AQ449" i="2"/>
  <c r="AR449" i="2" s="1"/>
  <c r="AQ450" i="2"/>
  <c r="AQ451" i="2"/>
  <c r="AR451" i="2" s="1"/>
  <c r="AQ452" i="2"/>
  <c r="AR452" i="2" s="1"/>
  <c r="AQ453" i="2"/>
  <c r="AR453" i="2" s="1"/>
  <c r="AQ454" i="2"/>
  <c r="AR454" i="2" s="1"/>
  <c r="AQ455" i="2"/>
  <c r="AR455" i="2" s="1"/>
  <c r="AQ456" i="2"/>
  <c r="AR456" i="2" s="1"/>
  <c r="AQ457" i="2"/>
  <c r="AR457" i="2" s="1"/>
  <c r="AQ458" i="2"/>
  <c r="AQ459" i="2"/>
  <c r="AQ460" i="2"/>
  <c r="AR460" i="2" s="1"/>
  <c r="AQ461" i="2"/>
  <c r="AQ462" i="2"/>
  <c r="AR462" i="2" s="1"/>
  <c r="AQ463" i="2"/>
  <c r="AR463" i="2" s="1"/>
  <c r="AQ464" i="2"/>
  <c r="AQ465" i="2"/>
  <c r="AR465" i="2" s="1"/>
  <c r="AQ466" i="2"/>
  <c r="AR466" i="2" s="1"/>
  <c r="AQ467" i="2"/>
  <c r="AQ468" i="2"/>
  <c r="AR468" i="2" s="1"/>
  <c r="AQ469" i="2"/>
  <c r="AR469" i="2" s="1"/>
  <c r="AQ470" i="2"/>
  <c r="AR470" i="2" s="1"/>
  <c r="AQ471" i="2"/>
  <c r="AR471" i="2" s="1"/>
  <c r="AQ472" i="2"/>
  <c r="AQ473" i="2"/>
  <c r="AR473" i="2" s="1"/>
  <c r="AQ474" i="2"/>
  <c r="AR474" i="2" s="1"/>
  <c r="AQ475" i="2"/>
  <c r="AR475" i="2" s="1"/>
  <c r="AQ476" i="2"/>
  <c r="AR476" i="2" s="1"/>
  <c r="AQ477" i="2"/>
  <c r="AQ478" i="2"/>
  <c r="AQ479" i="2"/>
  <c r="AQ480" i="2"/>
  <c r="AR480" i="2" s="1"/>
  <c r="AQ481" i="2"/>
  <c r="AR481" i="2" s="1"/>
  <c r="AQ482" i="2"/>
  <c r="AQ483" i="2"/>
  <c r="AQ484" i="2"/>
  <c r="AR484" i="2" s="1"/>
  <c r="AQ485" i="2"/>
  <c r="AR485" i="2" s="1"/>
  <c r="AQ486" i="2"/>
  <c r="AR486" i="2" s="1"/>
  <c r="AQ487" i="2"/>
  <c r="AR487" i="2" s="1"/>
  <c r="AQ488" i="2"/>
  <c r="AR488" i="2" s="1"/>
  <c r="AQ489" i="2"/>
  <c r="AR489" i="2" s="1"/>
  <c r="AQ490" i="2"/>
  <c r="AQ491" i="2"/>
  <c r="AR491" i="2" s="1"/>
  <c r="AQ492" i="2"/>
  <c r="AR492" i="2" s="1"/>
  <c r="AQ493" i="2"/>
  <c r="AR493" i="2" s="1"/>
  <c r="AQ494" i="2"/>
  <c r="AR494" i="2" s="1"/>
  <c r="AQ495" i="2"/>
  <c r="AR495" i="2" s="1"/>
  <c r="AQ496" i="2"/>
  <c r="AR496" i="2" s="1"/>
  <c r="AQ497" i="2"/>
  <c r="AR497" i="2" s="1"/>
  <c r="AQ498" i="2"/>
  <c r="AQ499" i="2"/>
  <c r="AQ500" i="2"/>
  <c r="AR500" i="2" s="1"/>
  <c r="AQ501" i="2"/>
  <c r="AQ502" i="2"/>
  <c r="AR502" i="2" s="1"/>
  <c r="AQ503" i="2"/>
  <c r="AR503" i="2" s="1"/>
  <c r="AQ504" i="2"/>
  <c r="AQ505" i="2"/>
  <c r="AR505" i="2" s="1"/>
  <c r="AQ506" i="2"/>
  <c r="AQ507" i="2"/>
  <c r="AR507" i="2" s="1"/>
  <c r="AQ508" i="2"/>
  <c r="AR508" i="2" s="1"/>
  <c r="AQ509" i="2"/>
  <c r="AR509" i="2" s="1"/>
  <c r="AQ510" i="2"/>
  <c r="AR510" i="2" s="1"/>
  <c r="AQ511" i="2"/>
  <c r="AR511" i="2" s="1"/>
  <c r="AQ512" i="2"/>
  <c r="AR512" i="2" s="1"/>
  <c r="AQ513" i="2"/>
  <c r="AR513" i="2" s="1"/>
  <c r="AQ514" i="2"/>
  <c r="AQ515" i="2"/>
  <c r="AR515" i="2" s="1"/>
  <c r="AQ516" i="2"/>
  <c r="AR516" i="2" s="1"/>
  <c r="AQ517" i="2"/>
  <c r="AQ518" i="2"/>
  <c r="AR518" i="2" s="1"/>
  <c r="AQ519" i="2"/>
  <c r="AR519" i="2" s="1"/>
  <c r="AQ520" i="2"/>
  <c r="AQ521" i="2"/>
  <c r="AR521" i="2" s="1"/>
  <c r="AQ522" i="2"/>
  <c r="AQ523" i="2"/>
  <c r="AR523" i="2" s="1"/>
  <c r="AQ524" i="2"/>
  <c r="AR524" i="2" s="1"/>
  <c r="AQ525" i="2"/>
  <c r="AQ526" i="2"/>
  <c r="AR526" i="2" s="1"/>
  <c r="AQ527" i="2"/>
  <c r="AQ528" i="2"/>
  <c r="AR528" i="2" s="1"/>
  <c r="AQ529" i="2"/>
  <c r="AR529" i="2" s="1"/>
  <c r="AQ530" i="2"/>
  <c r="AQ531" i="2"/>
  <c r="AQ532" i="2"/>
  <c r="AQ533" i="2"/>
  <c r="AQ534" i="2"/>
  <c r="AR534" i="2" s="1"/>
  <c r="AQ535" i="2"/>
  <c r="AQ536" i="2"/>
  <c r="AR536" i="2" s="1"/>
  <c r="AQ537" i="2"/>
  <c r="AQ538" i="2"/>
  <c r="AQ539" i="2"/>
  <c r="AR539" i="2" s="1"/>
  <c r="AQ540" i="2"/>
  <c r="AR540" i="2" s="1"/>
  <c r="AQ541" i="2"/>
  <c r="AQ542" i="2"/>
  <c r="AQ543" i="2"/>
  <c r="AR543" i="2" s="1"/>
  <c r="AQ544" i="2"/>
  <c r="AR544" i="2" s="1"/>
  <c r="AQ545" i="2"/>
  <c r="AQ546" i="2"/>
  <c r="AQ547" i="2"/>
  <c r="AR547" i="2" s="1"/>
  <c r="AQ548" i="2"/>
  <c r="AR548" i="2" s="1"/>
  <c r="AQ549" i="2"/>
  <c r="AQ550" i="2"/>
  <c r="AR550" i="2" s="1"/>
  <c r="AQ551" i="2"/>
  <c r="AR551" i="2" s="1"/>
  <c r="AQ552" i="2"/>
  <c r="AR552" i="2" s="1"/>
  <c r="AQ553" i="2"/>
  <c r="AR553" i="2" s="1"/>
  <c r="AQ554" i="2"/>
  <c r="AR554" i="2" s="1"/>
  <c r="AQ555" i="2"/>
  <c r="AR555" i="2" s="1"/>
  <c r="AQ556" i="2"/>
  <c r="AR556" i="2" s="1"/>
  <c r="AQ557" i="2"/>
  <c r="AR557" i="2" s="1"/>
  <c r="AQ558" i="2"/>
  <c r="AR558" i="2" s="1"/>
  <c r="AQ559" i="2"/>
  <c r="AR559" i="2" s="1"/>
  <c r="AQ560" i="2"/>
  <c r="AQ561" i="2"/>
  <c r="AR561" i="2" s="1"/>
  <c r="AQ562" i="2"/>
  <c r="AQ563" i="2"/>
  <c r="AR563" i="2" s="1"/>
  <c r="AQ564" i="2"/>
  <c r="AR564" i="2" s="1"/>
  <c r="AQ565" i="2"/>
  <c r="AQ566" i="2"/>
  <c r="AQ567" i="2"/>
  <c r="AR567" i="2" s="1"/>
  <c r="AQ568" i="2"/>
  <c r="AQ569" i="2"/>
  <c r="AQ570" i="2"/>
  <c r="AR570" i="2" s="1"/>
  <c r="AQ571" i="2"/>
  <c r="AQ572" i="2"/>
  <c r="AR572" i="2" s="1"/>
  <c r="AQ573" i="2"/>
  <c r="AR573" i="2" s="1"/>
  <c r="AQ574" i="2"/>
  <c r="AR574" i="2" s="1"/>
  <c r="AQ575" i="2"/>
  <c r="AR575" i="2" s="1"/>
  <c r="AQ576" i="2"/>
  <c r="AQ577" i="2"/>
  <c r="AR577" i="2" s="1"/>
  <c r="AQ578" i="2"/>
  <c r="AQ579" i="2"/>
  <c r="AR579" i="2" s="1"/>
  <c r="AQ580" i="2"/>
  <c r="AR580" i="2" s="1"/>
  <c r="AQ581" i="2"/>
  <c r="AR581" i="2" s="1"/>
  <c r="AQ582" i="2"/>
  <c r="AR582" i="2" s="1"/>
  <c r="AQ583" i="2"/>
  <c r="AR583" i="2" s="1"/>
  <c r="AQ584" i="2"/>
  <c r="AQ585" i="2"/>
  <c r="AR585" i="2" s="1"/>
  <c r="AQ586" i="2"/>
  <c r="AQ587" i="2"/>
  <c r="AR587" i="2" s="1"/>
  <c r="AQ588" i="2"/>
  <c r="AR588" i="2" s="1"/>
  <c r="AQ589" i="2"/>
  <c r="AQ590" i="2"/>
  <c r="AR590" i="2" s="1"/>
  <c r="AQ591" i="2"/>
  <c r="AR591" i="2" s="1"/>
  <c r="AQ592" i="2"/>
  <c r="AQ593" i="2"/>
  <c r="AQ594" i="2"/>
  <c r="AQ595" i="2"/>
  <c r="AR595" i="2" s="1"/>
  <c r="AQ596" i="2"/>
  <c r="AR596" i="2" s="1"/>
  <c r="AQ597" i="2"/>
  <c r="AR597" i="2" s="1"/>
  <c r="AQ598" i="2"/>
  <c r="AQ599" i="2"/>
  <c r="AR599" i="2" s="1"/>
  <c r="AQ600" i="2"/>
  <c r="AR600" i="2" s="1"/>
  <c r="AQ601" i="2"/>
  <c r="AR601" i="2" s="1"/>
  <c r="AQ602" i="2"/>
  <c r="AQ603" i="2"/>
  <c r="AR603" i="2" s="1"/>
  <c r="AQ604" i="2"/>
  <c r="AQ605" i="2"/>
  <c r="AQ606" i="2"/>
  <c r="AR606" i="2" s="1"/>
  <c r="AQ607" i="2"/>
  <c r="AR607" i="2" s="1"/>
  <c r="AQ608" i="2"/>
  <c r="AR608" i="2" s="1"/>
  <c r="AQ609" i="2"/>
  <c r="AQ610" i="2"/>
  <c r="AQ611" i="2"/>
  <c r="AR611" i="2" s="1"/>
  <c r="AQ612" i="2"/>
  <c r="AR612" i="2" s="1"/>
  <c r="AQ613" i="2"/>
  <c r="AQ614" i="2"/>
  <c r="AR614" i="2" s="1"/>
  <c r="AQ615" i="2"/>
  <c r="AQ616" i="2"/>
  <c r="AQ617" i="2"/>
  <c r="AR617" i="2" s="1"/>
  <c r="AQ618" i="2"/>
  <c r="AQ619" i="2"/>
  <c r="AR619" i="2" s="1"/>
  <c r="AQ620" i="2"/>
  <c r="AR620" i="2" s="1"/>
  <c r="AQ621" i="2"/>
  <c r="AR621" i="2" s="1"/>
  <c r="AQ622" i="2"/>
  <c r="AR622" i="2" s="1"/>
  <c r="AQ623" i="2"/>
  <c r="AR623" i="2" s="1"/>
  <c r="AQ624" i="2"/>
  <c r="AQ625" i="2"/>
  <c r="AR625" i="2" s="1"/>
  <c r="AQ626"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L110" i="2" s="1"/>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1" i="2"/>
  <c r="AK532" i="2"/>
  <c r="AK533" i="2"/>
  <c r="AK534" i="2"/>
  <c r="AK535" i="2"/>
  <c r="AK536" i="2"/>
  <c r="AK537" i="2"/>
  <c r="AK538" i="2"/>
  <c r="AK539" i="2"/>
  <c r="AK540" i="2"/>
  <c r="AK541" i="2"/>
  <c r="AK542" i="2"/>
  <c r="AK543" i="2"/>
  <c r="AK544" i="2"/>
  <c r="AK545" i="2"/>
  <c r="AK546" i="2"/>
  <c r="AK547" i="2"/>
  <c r="AK548" i="2"/>
  <c r="AK549" i="2"/>
  <c r="AK550" i="2"/>
  <c r="AK551" i="2"/>
  <c r="AK552" i="2"/>
  <c r="AK553" i="2"/>
  <c r="AK554" i="2"/>
  <c r="AK555" i="2"/>
  <c r="AK556" i="2"/>
  <c r="AK557" i="2"/>
  <c r="AK558" i="2"/>
  <c r="AK559" i="2"/>
  <c r="AK560" i="2"/>
  <c r="AK561" i="2"/>
  <c r="AK562" i="2"/>
  <c r="AK563" i="2"/>
  <c r="AK564" i="2"/>
  <c r="AK565" i="2"/>
  <c r="AK566" i="2"/>
  <c r="AK567" i="2"/>
  <c r="AK568" i="2"/>
  <c r="AK569" i="2"/>
  <c r="AK570" i="2"/>
  <c r="AK571" i="2"/>
  <c r="AK572" i="2"/>
  <c r="AK573" i="2"/>
  <c r="AK574" i="2"/>
  <c r="AK575" i="2"/>
  <c r="AK576" i="2"/>
  <c r="AK577" i="2"/>
  <c r="AK578" i="2"/>
  <c r="AK579" i="2"/>
  <c r="AK580" i="2"/>
  <c r="AK581" i="2"/>
  <c r="AK582" i="2"/>
  <c r="AK583" i="2"/>
  <c r="AK584" i="2"/>
  <c r="AK585" i="2"/>
  <c r="AK586" i="2"/>
  <c r="AK587" i="2"/>
  <c r="AK588" i="2"/>
  <c r="AK589" i="2"/>
  <c r="AK590" i="2"/>
  <c r="AK591" i="2"/>
  <c r="AK592" i="2"/>
  <c r="AK593" i="2"/>
  <c r="AK594" i="2"/>
  <c r="AK595" i="2"/>
  <c r="AK596" i="2"/>
  <c r="AK597" i="2"/>
  <c r="AK598" i="2"/>
  <c r="AK599" i="2"/>
  <c r="AK600" i="2"/>
  <c r="AK601" i="2"/>
  <c r="AK602" i="2"/>
  <c r="AK603" i="2"/>
  <c r="AK604" i="2"/>
  <c r="AK605" i="2"/>
  <c r="AK606" i="2"/>
  <c r="AK607" i="2"/>
  <c r="AK608" i="2"/>
  <c r="AK609" i="2"/>
  <c r="AK610" i="2"/>
  <c r="AK611" i="2"/>
  <c r="AK612" i="2"/>
  <c r="AK613" i="2"/>
  <c r="AK614" i="2"/>
  <c r="AK615" i="2"/>
  <c r="AK616" i="2"/>
  <c r="AK617" i="2"/>
  <c r="AK618" i="2"/>
  <c r="AK619" i="2"/>
  <c r="AK620" i="2"/>
  <c r="AK621" i="2"/>
  <c r="AK622" i="2"/>
  <c r="AK623" i="2"/>
  <c r="AK624" i="2"/>
  <c r="AK625" i="2"/>
  <c r="AK626" i="2"/>
  <c r="Z5" i="2"/>
  <c r="AA5" i="2" s="1"/>
  <c r="Z6" i="2"/>
  <c r="Z7" i="2"/>
  <c r="AA7" i="2" s="1"/>
  <c r="Z8" i="2"/>
  <c r="AA8" i="2" s="1"/>
  <c r="Z9" i="2"/>
  <c r="Z10" i="2"/>
  <c r="AA10" i="2" s="1"/>
  <c r="Z11" i="2"/>
  <c r="AA11" i="2" s="1"/>
  <c r="Z12" i="2"/>
  <c r="Z13" i="2"/>
  <c r="Z14" i="2"/>
  <c r="Z15" i="2"/>
  <c r="Z16" i="2"/>
  <c r="Z17" i="2"/>
  <c r="Z18" i="2"/>
  <c r="Z19" i="2"/>
  <c r="AA19" i="2" s="1"/>
  <c r="Z20" i="2"/>
  <c r="Z21" i="2"/>
  <c r="AA21" i="2" s="1"/>
  <c r="Z22" i="2"/>
  <c r="Z23" i="2"/>
  <c r="Z24" i="2"/>
  <c r="AA24" i="2" s="1"/>
  <c r="Z25" i="2"/>
  <c r="Z26" i="2"/>
  <c r="Z27" i="2"/>
  <c r="AA27" i="2" s="1"/>
  <c r="Z28" i="2"/>
  <c r="Z29" i="2"/>
  <c r="Z30" i="2"/>
  <c r="Z31" i="2"/>
  <c r="AA31" i="2" s="1"/>
  <c r="Z32" i="2"/>
  <c r="AA32" i="2" s="1"/>
  <c r="Z33" i="2"/>
  <c r="AA33" i="2" s="1"/>
  <c r="Z34" i="2"/>
  <c r="Z35" i="2"/>
  <c r="AA35" i="2" s="1"/>
  <c r="Z36" i="2"/>
  <c r="AA36" i="2" s="1"/>
  <c r="Z37" i="2"/>
  <c r="Z38" i="2"/>
  <c r="Z39" i="2"/>
  <c r="Z40" i="2"/>
  <c r="AA40" i="2" s="1"/>
  <c r="Z41" i="2"/>
  <c r="Z42" i="2"/>
  <c r="AA42" i="2" s="1"/>
  <c r="Z43" i="2"/>
  <c r="AA43" i="2" s="1"/>
  <c r="Z44" i="2"/>
  <c r="Z45" i="2"/>
  <c r="Z46" i="2"/>
  <c r="Z47" i="2"/>
  <c r="Z48" i="2"/>
  <c r="Z49" i="2"/>
  <c r="Z50" i="2"/>
  <c r="AA50" i="2" s="1"/>
  <c r="Z51" i="2"/>
  <c r="AA51" i="2" s="1"/>
  <c r="Z52" i="2"/>
  <c r="Z53" i="2"/>
  <c r="Z54" i="2"/>
  <c r="Z55" i="2"/>
  <c r="AA55" i="2" s="1"/>
  <c r="Z56" i="2"/>
  <c r="AA56" i="2" s="1"/>
  <c r="Z57" i="2"/>
  <c r="Z58" i="2"/>
  <c r="Z59" i="2"/>
  <c r="AA59" i="2" s="1"/>
  <c r="Z60" i="2"/>
  <c r="Z61" i="2"/>
  <c r="Z62" i="2"/>
  <c r="Z63" i="2"/>
  <c r="AA63" i="2" s="1"/>
  <c r="Z64" i="2"/>
  <c r="AA64" i="2" s="1"/>
  <c r="Z65" i="2"/>
  <c r="Z66" i="2"/>
  <c r="Z67" i="2"/>
  <c r="AA67" i="2" s="1"/>
  <c r="Z68" i="2"/>
  <c r="Z69" i="2"/>
  <c r="AA69" i="2" s="1"/>
  <c r="Z70" i="2"/>
  <c r="Z71" i="2"/>
  <c r="AA71" i="2" s="1"/>
  <c r="Z72" i="2"/>
  <c r="AA72" i="2" s="1"/>
  <c r="Z73" i="2"/>
  <c r="Z74" i="2"/>
  <c r="AA74" i="2" s="1"/>
  <c r="Z75" i="2"/>
  <c r="AA75" i="2" s="1"/>
  <c r="Z76" i="2"/>
  <c r="AA76" i="2" s="1"/>
  <c r="Z77" i="2"/>
  <c r="AA77" i="2" s="1"/>
  <c r="Z78" i="2"/>
  <c r="Z79" i="2"/>
  <c r="AA79" i="2" s="1"/>
  <c r="Z80" i="2"/>
  <c r="AA80" i="2" s="1"/>
  <c r="Z81" i="2"/>
  <c r="Z82" i="2"/>
  <c r="AA82" i="2" s="1"/>
  <c r="Z83" i="2"/>
  <c r="AA83" i="2" s="1"/>
  <c r="Z84" i="2"/>
  <c r="Z85" i="2"/>
  <c r="AA85" i="2" s="1"/>
  <c r="Z86" i="2"/>
  <c r="Z87" i="2"/>
  <c r="Z88" i="2"/>
  <c r="AA88" i="2" s="1"/>
  <c r="Z89" i="2"/>
  <c r="AA89" i="2" s="1"/>
  <c r="Z90" i="2"/>
  <c r="AA90" i="2" s="1"/>
  <c r="Z91" i="2"/>
  <c r="AA91" i="2" s="1"/>
  <c r="Z92" i="2"/>
  <c r="Z93" i="2"/>
  <c r="Z94" i="2"/>
  <c r="Z95" i="2"/>
  <c r="AA95" i="2" s="1"/>
  <c r="Z96" i="2"/>
  <c r="AA96" i="2" s="1"/>
  <c r="Z97" i="2"/>
  <c r="Z98" i="2"/>
  <c r="Z99" i="2"/>
  <c r="Z100" i="2"/>
  <c r="Z101" i="2"/>
  <c r="AA101" i="2" s="1"/>
  <c r="Z102" i="2"/>
  <c r="Z103" i="2"/>
  <c r="AA103" i="2" s="1"/>
  <c r="Z104" i="2"/>
  <c r="AA104" i="2" s="1"/>
  <c r="Z105" i="2"/>
  <c r="Z106" i="2"/>
  <c r="AA106" i="2" s="1"/>
  <c r="Z107" i="2"/>
  <c r="AA107" i="2" s="1"/>
  <c r="Z108" i="2"/>
  <c r="Z109" i="2"/>
  <c r="AA109" i="2" s="1"/>
  <c r="Z110" i="2"/>
  <c r="Z111" i="2"/>
  <c r="Z112" i="2"/>
  <c r="AA112" i="2" s="1"/>
  <c r="Z113" i="2"/>
  <c r="Z114" i="2"/>
  <c r="AA114" i="2" s="1"/>
  <c r="Z115" i="2"/>
  <c r="AA115" i="2" s="1"/>
  <c r="Z116" i="2"/>
  <c r="Z117" i="2"/>
  <c r="Z118" i="2"/>
  <c r="Z119" i="2"/>
  <c r="Z120" i="2"/>
  <c r="AA120" i="2" s="1"/>
  <c r="Z121" i="2"/>
  <c r="Z122" i="2"/>
  <c r="AA122" i="2" s="1"/>
  <c r="Z123" i="2"/>
  <c r="AA123" i="2" s="1"/>
  <c r="Z124" i="2"/>
  <c r="Z125" i="2"/>
  <c r="AA125" i="2" s="1"/>
  <c r="Z126" i="2"/>
  <c r="Z127" i="2"/>
  <c r="Z128" i="2"/>
  <c r="Z129" i="2"/>
  <c r="AA129" i="2" s="1"/>
  <c r="Z130" i="2"/>
  <c r="AA130" i="2" s="1"/>
  <c r="Z131" i="2"/>
  <c r="Z132" i="2"/>
  <c r="Z133" i="2"/>
  <c r="Z134" i="2"/>
  <c r="Z135" i="2"/>
  <c r="Z136" i="2"/>
  <c r="AA136" i="2" s="1"/>
  <c r="Z137" i="2"/>
  <c r="Z138" i="2"/>
  <c r="AA138" i="2" s="1"/>
  <c r="Z139" i="2"/>
  <c r="AA139" i="2" s="1"/>
  <c r="Z140" i="2"/>
  <c r="Z141" i="2"/>
  <c r="AA141" i="2" s="1"/>
  <c r="Z142" i="2"/>
  <c r="Z143" i="2"/>
  <c r="AA143" i="2" s="1"/>
  <c r="Z144" i="2"/>
  <c r="AA144" i="2" s="1"/>
  <c r="Z145" i="2"/>
  <c r="Z146" i="2"/>
  <c r="Z147" i="2"/>
  <c r="AA147" i="2" s="1"/>
  <c r="Z148" i="2"/>
  <c r="Z149" i="2"/>
  <c r="Z150" i="2"/>
  <c r="Z151" i="2"/>
  <c r="AA151" i="2" s="1"/>
  <c r="Z152" i="2"/>
  <c r="AA152" i="2" s="1"/>
  <c r="Z153" i="2"/>
  <c r="Z154" i="2"/>
  <c r="Z155" i="2"/>
  <c r="AA155" i="2" s="1"/>
  <c r="Z156" i="2"/>
  <c r="Z157" i="2"/>
  <c r="AA157" i="2" s="1"/>
  <c r="Z158" i="2"/>
  <c r="Z159" i="2"/>
  <c r="AA159" i="2" s="1"/>
  <c r="Z160" i="2"/>
  <c r="AA160" i="2" s="1"/>
  <c r="Z161" i="2"/>
  <c r="Z162" i="2"/>
  <c r="Z163" i="2"/>
  <c r="AA163" i="2" s="1"/>
  <c r="Z164" i="2"/>
  <c r="AA164" i="2" s="1"/>
  <c r="Z165" i="2"/>
  <c r="Z166" i="2"/>
  <c r="Z167" i="2"/>
  <c r="Z168" i="2"/>
  <c r="AA168" i="2" s="1"/>
  <c r="Z169" i="2"/>
  <c r="Z170" i="2"/>
  <c r="AA170" i="2" s="1"/>
  <c r="Z171" i="2"/>
  <c r="AA171" i="2" s="1"/>
  <c r="Z172" i="2"/>
  <c r="AA172" i="2" s="1"/>
  <c r="Z173" i="2"/>
  <c r="Z174" i="2"/>
  <c r="Z175" i="2"/>
  <c r="Z176" i="2"/>
  <c r="AA176" i="2" s="1"/>
  <c r="Z177" i="2"/>
  <c r="AA177" i="2" s="1"/>
  <c r="Z178" i="2"/>
  <c r="Z179" i="2"/>
  <c r="AA179" i="2" s="1"/>
  <c r="Z180" i="2"/>
  <c r="Z181" i="2"/>
  <c r="Z182" i="2"/>
  <c r="Z183" i="2"/>
  <c r="Z184" i="2"/>
  <c r="AA184" i="2" s="1"/>
  <c r="Z185" i="2"/>
  <c r="Z186" i="2"/>
  <c r="Z187" i="2"/>
  <c r="AA187" i="2" s="1"/>
  <c r="Z188" i="2"/>
  <c r="Z189" i="2"/>
  <c r="AA189" i="2" s="1"/>
  <c r="Z190" i="2"/>
  <c r="Z191" i="2"/>
  <c r="Z192" i="2"/>
  <c r="AA192" i="2" s="1"/>
  <c r="Z193" i="2"/>
  <c r="Z194" i="2"/>
  <c r="Z195" i="2"/>
  <c r="AA195" i="2" s="1"/>
  <c r="Z196" i="2"/>
  <c r="Z197" i="2"/>
  <c r="AA197" i="2" s="1"/>
  <c r="Z198" i="2"/>
  <c r="Z199" i="2"/>
  <c r="AA199" i="2" s="1"/>
  <c r="Z200" i="2"/>
  <c r="Z201" i="2"/>
  <c r="Z202" i="2"/>
  <c r="Z203" i="2"/>
  <c r="AA203" i="2" s="1"/>
  <c r="Z204" i="2"/>
  <c r="Z205" i="2"/>
  <c r="Z206" i="2"/>
  <c r="Z207" i="2"/>
  <c r="Z208" i="2"/>
  <c r="Z209" i="2"/>
  <c r="Z210" i="2"/>
  <c r="AA210" i="2" s="1"/>
  <c r="Z211" i="2"/>
  <c r="AA211" i="2" s="1"/>
  <c r="Z212" i="2"/>
  <c r="Z213" i="2"/>
  <c r="AA213" i="2" s="1"/>
  <c r="Z214" i="2"/>
  <c r="Z215" i="2"/>
  <c r="Z216" i="2"/>
  <c r="AA216" i="2" s="1"/>
  <c r="Z217" i="2"/>
  <c r="Z218" i="2"/>
  <c r="Z219" i="2"/>
  <c r="AA219" i="2" s="1"/>
  <c r="Z220" i="2"/>
  <c r="Z221" i="2"/>
  <c r="Z222" i="2"/>
  <c r="Z223" i="2"/>
  <c r="Z224" i="2"/>
  <c r="AA224" i="2" s="1"/>
  <c r="Z225" i="2"/>
  <c r="Z226" i="2"/>
  <c r="AA226" i="2" s="1"/>
  <c r="Z227" i="2"/>
  <c r="AA227" i="2" s="1"/>
  <c r="Z228" i="2"/>
  <c r="Z229" i="2"/>
  <c r="AA229" i="2" s="1"/>
  <c r="Z230" i="2"/>
  <c r="Z231" i="2"/>
  <c r="Z232" i="2"/>
  <c r="AA232" i="2" s="1"/>
  <c r="Z233" i="2"/>
  <c r="Z234" i="2"/>
  <c r="AA234" i="2" s="1"/>
  <c r="Z235" i="2"/>
  <c r="AA235" i="2" s="1"/>
  <c r="Z236" i="2"/>
  <c r="AA236" i="2" s="1"/>
  <c r="Z237" i="2"/>
  <c r="AA237" i="2" s="1"/>
  <c r="Z238" i="2"/>
  <c r="Z239" i="2"/>
  <c r="Z240" i="2"/>
  <c r="Z241" i="2"/>
  <c r="Z242" i="2"/>
  <c r="AA242" i="2" s="1"/>
  <c r="Z243" i="2"/>
  <c r="AA243" i="2" s="1"/>
  <c r="Z244" i="2"/>
  <c r="Z245" i="2"/>
  <c r="AA245" i="2" s="1"/>
  <c r="Z246" i="2"/>
  <c r="Z247" i="2"/>
  <c r="Z248" i="2"/>
  <c r="Z249" i="2"/>
  <c r="AA249" i="2" s="1"/>
  <c r="Z250" i="2"/>
  <c r="AA250" i="2" s="1"/>
  <c r="Z251" i="2"/>
  <c r="AA251" i="2" s="1"/>
  <c r="Z252" i="2"/>
  <c r="Z253" i="2"/>
  <c r="AA253" i="2" s="1"/>
  <c r="Z254" i="2"/>
  <c r="Z255" i="2"/>
  <c r="Z256" i="2"/>
  <c r="AA256" i="2" s="1"/>
  <c r="Z257" i="2"/>
  <c r="Z258" i="2"/>
  <c r="Z259" i="2"/>
  <c r="AA259" i="2" s="1"/>
  <c r="Z260" i="2"/>
  <c r="Z261" i="2"/>
  <c r="AA261" i="2" s="1"/>
  <c r="Z262" i="2"/>
  <c r="Z263" i="2"/>
  <c r="AA263" i="2" s="1"/>
  <c r="Z264" i="2"/>
  <c r="AA264" i="2" s="1"/>
  <c r="Z265" i="2"/>
  <c r="AA265" i="2" s="1"/>
  <c r="Z266" i="2"/>
  <c r="AA266" i="2" s="1"/>
  <c r="Z267" i="2"/>
  <c r="AA267" i="2" s="1"/>
  <c r="Z268" i="2"/>
  <c r="Z269" i="2"/>
  <c r="Z270" i="2"/>
  <c r="Z271" i="2"/>
  <c r="Z272" i="2"/>
  <c r="Z273" i="2"/>
  <c r="Z274" i="2"/>
  <c r="AA274" i="2" s="1"/>
  <c r="Z275" i="2"/>
  <c r="AA275" i="2" s="1"/>
  <c r="Z276" i="2"/>
  <c r="Z277" i="2"/>
  <c r="Z278" i="2"/>
  <c r="Z279" i="2"/>
  <c r="Z280" i="2"/>
  <c r="AA280" i="2" s="1"/>
  <c r="Z281" i="2"/>
  <c r="Z282" i="2"/>
  <c r="Z283" i="2"/>
  <c r="AA283" i="2" s="1"/>
  <c r="Z284" i="2"/>
  <c r="Z285" i="2"/>
  <c r="AA285" i="2" s="1"/>
  <c r="Z286" i="2"/>
  <c r="Z287" i="2"/>
  <c r="AA287" i="2" s="1"/>
  <c r="Z288" i="2"/>
  <c r="AA288" i="2" s="1"/>
  <c r="Z289" i="2"/>
  <c r="Z290" i="2"/>
  <c r="AA290" i="2" s="1"/>
  <c r="Z291" i="2"/>
  <c r="AA291" i="2" s="1"/>
  <c r="Z292" i="2"/>
  <c r="Z293" i="2"/>
  <c r="AA293" i="2" s="1"/>
  <c r="Z294" i="2"/>
  <c r="Z295" i="2"/>
  <c r="AA295" i="2" s="1"/>
  <c r="Z296" i="2"/>
  <c r="Z297" i="2"/>
  <c r="Z298" i="2"/>
  <c r="AA298" i="2" s="1"/>
  <c r="Z299" i="2"/>
  <c r="AA299" i="2" s="1"/>
  <c r="Z300" i="2"/>
  <c r="Z301" i="2"/>
  <c r="AA301" i="2" s="1"/>
  <c r="Z302" i="2"/>
  <c r="Z303" i="2"/>
  <c r="Z304" i="2"/>
  <c r="Z305" i="2"/>
  <c r="Z306" i="2"/>
  <c r="Z307" i="2"/>
  <c r="AA307" i="2" s="1"/>
  <c r="Z308" i="2"/>
  <c r="AA308" i="2" s="1"/>
  <c r="Z309" i="2"/>
  <c r="AA309" i="2" s="1"/>
  <c r="Z310" i="2"/>
  <c r="Z311" i="2"/>
  <c r="AA311" i="2" s="1"/>
  <c r="Z312" i="2"/>
  <c r="AA312" i="2" s="1"/>
  <c r="Z313" i="2"/>
  <c r="Z314" i="2"/>
  <c r="AA314" i="2" s="1"/>
  <c r="Z315" i="2"/>
  <c r="AA315" i="2" s="1"/>
  <c r="Z316" i="2"/>
  <c r="Z317" i="2"/>
  <c r="AA317" i="2" s="1"/>
  <c r="Z318" i="2"/>
  <c r="Z319" i="2"/>
  <c r="Z320" i="2"/>
  <c r="AA320" i="2" s="1"/>
  <c r="Z321" i="2"/>
  <c r="Z322" i="2"/>
  <c r="Z323" i="2"/>
  <c r="AA323" i="2" s="1"/>
  <c r="Z324" i="2"/>
  <c r="Z325" i="2"/>
  <c r="AA325" i="2" s="1"/>
  <c r="Z326" i="2"/>
  <c r="Z327" i="2"/>
  <c r="AA327" i="2" s="1"/>
  <c r="Z328" i="2"/>
  <c r="AA328" i="2" s="1"/>
  <c r="Z329" i="2"/>
  <c r="Z330" i="2"/>
  <c r="AA330" i="2" s="1"/>
  <c r="Z331" i="2"/>
  <c r="AA331" i="2" s="1"/>
  <c r="Z332" i="2"/>
  <c r="Z333" i="2"/>
  <c r="Z334" i="2"/>
  <c r="Z335" i="2"/>
  <c r="Z336" i="2"/>
  <c r="AA336" i="2" s="1"/>
  <c r="Z337" i="2"/>
  <c r="Z338" i="2"/>
  <c r="AA338" i="2" s="1"/>
  <c r="Z339" i="2"/>
  <c r="AA339" i="2" s="1"/>
  <c r="Z340" i="2"/>
  <c r="Z341" i="2"/>
  <c r="AA341" i="2" s="1"/>
  <c r="Z342" i="2"/>
  <c r="Z343" i="2"/>
  <c r="Z344" i="2"/>
  <c r="AA344" i="2" s="1"/>
  <c r="Z345" i="2"/>
  <c r="Z346" i="2"/>
  <c r="AA346" i="2" s="1"/>
  <c r="Z347" i="2"/>
  <c r="AA347" i="2" s="1"/>
  <c r="Z348" i="2"/>
  <c r="Z349" i="2"/>
  <c r="Z350" i="2"/>
  <c r="Z351" i="2"/>
  <c r="Z352" i="2"/>
  <c r="AA352" i="2" s="1"/>
  <c r="Z353" i="2"/>
  <c r="Z354" i="2"/>
  <c r="AA354" i="2" s="1"/>
  <c r="Z355" i="2"/>
  <c r="AA355" i="2" s="1"/>
  <c r="Z356" i="2"/>
  <c r="Z357" i="2"/>
  <c r="Z358" i="2"/>
  <c r="Z359" i="2"/>
  <c r="AA359" i="2" s="1"/>
  <c r="Z360" i="2"/>
  <c r="AA360" i="2" s="1"/>
  <c r="Z361" i="2"/>
  <c r="AA361" i="2" s="1"/>
  <c r="Z362" i="2"/>
  <c r="AA362" i="2" s="1"/>
  <c r="Z363" i="2"/>
  <c r="AA363" i="2" s="1"/>
  <c r="Z364" i="2"/>
  <c r="Z365" i="2"/>
  <c r="Z366" i="2"/>
  <c r="Z367" i="2"/>
  <c r="Z368" i="2"/>
  <c r="AA368" i="2" s="1"/>
  <c r="Z369" i="2"/>
  <c r="AA369" i="2" s="1"/>
  <c r="Z370" i="2"/>
  <c r="AA370" i="2" s="1"/>
  <c r="Z371" i="2"/>
  <c r="AA371" i="2" s="1"/>
  <c r="Z372" i="2"/>
  <c r="Z373" i="2"/>
  <c r="Z374" i="2"/>
  <c r="Z375" i="2"/>
  <c r="Z376" i="2"/>
  <c r="AA376" i="2" s="1"/>
  <c r="Z377" i="2"/>
  <c r="Z378" i="2"/>
  <c r="Z379" i="2"/>
  <c r="AA379" i="2" s="1"/>
  <c r="Z380" i="2"/>
  <c r="Z381" i="2"/>
  <c r="AA381" i="2" s="1"/>
  <c r="Z382" i="2"/>
  <c r="Z383" i="2"/>
  <c r="AA383" i="2" s="1"/>
  <c r="Z384" i="2"/>
  <c r="AA384" i="2" s="1"/>
  <c r="Z385" i="2"/>
  <c r="AA385" i="2" s="1"/>
  <c r="Z386" i="2"/>
  <c r="AA386" i="2" s="1"/>
  <c r="Z387" i="2"/>
  <c r="AA387" i="2" s="1"/>
  <c r="Z388" i="2"/>
  <c r="AA388" i="2" s="1"/>
  <c r="Z389" i="2"/>
  <c r="AA389" i="2" s="1"/>
  <c r="Z390" i="2"/>
  <c r="Z391" i="2"/>
  <c r="Z392" i="2"/>
  <c r="AA392" i="2" s="1"/>
  <c r="Z393" i="2"/>
  <c r="Z394" i="2"/>
  <c r="AA394" i="2" s="1"/>
  <c r="Z395" i="2"/>
  <c r="AA395" i="2" s="1"/>
  <c r="Z396" i="2"/>
  <c r="Z397" i="2"/>
  <c r="AA397" i="2" s="1"/>
  <c r="Z398" i="2"/>
  <c r="Z399" i="2"/>
  <c r="Z400" i="2"/>
  <c r="AA400" i="2" s="1"/>
  <c r="Z401" i="2"/>
  <c r="Z402" i="2"/>
  <c r="AA402" i="2" s="1"/>
  <c r="Z403" i="2"/>
  <c r="AA403" i="2" s="1"/>
  <c r="Z404" i="2"/>
  <c r="AA404" i="2" s="1"/>
  <c r="Z405" i="2"/>
  <c r="AA405" i="2" s="1"/>
  <c r="Z406" i="2"/>
  <c r="AA406" i="2" s="1"/>
  <c r="Z407" i="2"/>
  <c r="AA407" i="2" s="1"/>
  <c r="Z408" i="2"/>
  <c r="AA408" i="2" s="1"/>
  <c r="Z409" i="2"/>
  <c r="AA409" i="2" s="1"/>
  <c r="Z410" i="2"/>
  <c r="AA410" i="2" s="1"/>
  <c r="Z411" i="2"/>
  <c r="AA411" i="2" s="1"/>
  <c r="Z412" i="2"/>
  <c r="AA412" i="2" s="1"/>
  <c r="Z413" i="2"/>
  <c r="Z414" i="2"/>
  <c r="Z415" i="2"/>
  <c r="Z416" i="2"/>
  <c r="Z417" i="2"/>
  <c r="Z418" i="2"/>
  <c r="Z419" i="2"/>
  <c r="AA419" i="2" s="1"/>
  <c r="Z420" i="2"/>
  <c r="AA420" i="2" s="1"/>
  <c r="Z421" i="2"/>
  <c r="AA421" i="2" s="1"/>
  <c r="Z422" i="2"/>
  <c r="Z423" i="2"/>
  <c r="Z424" i="2"/>
  <c r="AA424" i="2" s="1"/>
  <c r="Z425" i="2"/>
  <c r="AA425" i="2" s="1"/>
  <c r="Z426" i="2"/>
  <c r="AA426" i="2" s="1"/>
  <c r="Z427" i="2"/>
  <c r="AA427" i="2" s="1"/>
  <c r="Z428" i="2"/>
  <c r="Z429" i="2"/>
  <c r="AA429" i="2" s="1"/>
  <c r="Z430" i="2"/>
  <c r="Z431" i="2"/>
  <c r="Z432" i="2"/>
  <c r="AA432" i="2" s="1"/>
  <c r="Z433" i="2"/>
  <c r="Z434" i="2"/>
  <c r="AA434" i="2" s="1"/>
  <c r="Z435" i="2"/>
  <c r="AA435" i="2" s="1"/>
  <c r="Z436" i="2"/>
  <c r="AA436" i="2" s="1"/>
  <c r="Z437" i="2"/>
  <c r="AA437" i="2" s="1"/>
  <c r="Z438" i="2"/>
  <c r="Z439" i="2"/>
  <c r="Z440" i="2"/>
  <c r="AA440" i="2" s="1"/>
  <c r="Z441" i="2"/>
  <c r="AA441" i="2" s="1"/>
  <c r="Z442" i="2"/>
  <c r="AA442" i="2" s="1"/>
  <c r="Z443" i="2"/>
  <c r="Z444" i="2"/>
  <c r="Z445" i="2"/>
  <c r="AA445" i="2" s="1"/>
  <c r="Z446" i="2"/>
  <c r="Z447" i="2"/>
  <c r="AA447" i="2" s="1"/>
  <c r="Z448" i="2"/>
  <c r="AA448" i="2" s="1"/>
  <c r="Z449" i="2"/>
  <c r="AA449" i="2" s="1"/>
  <c r="Z450" i="2"/>
  <c r="AA450" i="2" s="1"/>
  <c r="Z451" i="2"/>
  <c r="AA451" i="2" s="1"/>
  <c r="Z452" i="2"/>
  <c r="Z453" i="2"/>
  <c r="AA453" i="2" s="1"/>
  <c r="Z454" i="2"/>
  <c r="AA454" i="2" s="1"/>
  <c r="Z455" i="2"/>
  <c r="AA455" i="2" s="1"/>
  <c r="Z456" i="2"/>
  <c r="AA456" i="2" s="1"/>
  <c r="Z457" i="2"/>
  <c r="AA457" i="2" s="1"/>
  <c r="Z458" i="2"/>
  <c r="Z459" i="2"/>
  <c r="AA459" i="2" s="1"/>
  <c r="Z460" i="2"/>
  <c r="AA460" i="2" s="1"/>
  <c r="Z461" i="2"/>
  <c r="AA461" i="2" s="1"/>
  <c r="Z462" i="2"/>
  <c r="Z463" i="2"/>
  <c r="Z464" i="2"/>
  <c r="AA464" i="2" s="1"/>
  <c r="Z465" i="2"/>
  <c r="AA465" i="2" s="1"/>
  <c r="Z466" i="2"/>
  <c r="Z467" i="2"/>
  <c r="AA467" i="2" s="1"/>
  <c r="Z468" i="2"/>
  <c r="AA468" i="2" s="1"/>
  <c r="Z469" i="2"/>
  <c r="AA469" i="2" s="1"/>
  <c r="Z470" i="2"/>
  <c r="Z471" i="2"/>
  <c r="AA471" i="2" s="1"/>
  <c r="Z472" i="2"/>
  <c r="AA472" i="2" s="1"/>
  <c r="Z473" i="2"/>
  <c r="Z474" i="2"/>
  <c r="AA474" i="2" s="1"/>
  <c r="Z475" i="2"/>
  <c r="AA475" i="2" s="1"/>
  <c r="Z476" i="2"/>
  <c r="AA476" i="2" s="1"/>
  <c r="Z477" i="2"/>
  <c r="AA477" i="2" s="1"/>
  <c r="Z478" i="2"/>
  <c r="Z479" i="2"/>
  <c r="Z480" i="2"/>
  <c r="AA480" i="2" s="1"/>
  <c r="Z481" i="2"/>
  <c r="Z482" i="2"/>
  <c r="Z483" i="2"/>
  <c r="AA483" i="2" s="1"/>
  <c r="Z484" i="2"/>
  <c r="AA484" i="2" s="1"/>
  <c r="Z485" i="2"/>
  <c r="Z486" i="2"/>
  <c r="Z487" i="2"/>
  <c r="AA487" i="2" s="1"/>
  <c r="Z488" i="2"/>
  <c r="AA488" i="2" s="1"/>
  <c r="Z489" i="2"/>
  <c r="Z490" i="2"/>
  <c r="Z491" i="2"/>
  <c r="AA491" i="2" s="1"/>
  <c r="Z492" i="2"/>
  <c r="Z493" i="2"/>
  <c r="AA493" i="2" s="1"/>
  <c r="Z494" i="2"/>
  <c r="Z495" i="2"/>
  <c r="Z496" i="2"/>
  <c r="AA496" i="2" s="1"/>
  <c r="Z497" i="2"/>
  <c r="AA497" i="2" s="1"/>
  <c r="Z498" i="2"/>
  <c r="Z499" i="2"/>
  <c r="AA499" i="2" s="1"/>
  <c r="Z500" i="2"/>
  <c r="AA500" i="2" s="1"/>
  <c r="Z501" i="2"/>
  <c r="Z502" i="2"/>
  <c r="Z503" i="2"/>
  <c r="Z504" i="2"/>
  <c r="AA504" i="2" s="1"/>
  <c r="Z505" i="2"/>
  <c r="Z506" i="2"/>
  <c r="AA506" i="2" s="1"/>
  <c r="Z507" i="2"/>
  <c r="AA507" i="2" s="1"/>
  <c r="Z508" i="2"/>
  <c r="AA508" i="2" s="1"/>
  <c r="Z509" i="2"/>
  <c r="AA509" i="2" s="1"/>
  <c r="Z510" i="2"/>
  <c r="AA510" i="2" s="1"/>
  <c r="Z511" i="2"/>
  <c r="AA511" i="2" s="1"/>
  <c r="Z512" i="2"/>
  <c r="AA512" i="2" s="1"/>
  <c r="Z513" i="2"/>
  <c r="Z514" i="2"/>
  <c r="Z515" i="2"/>
  <c r="AA515" i="2" s="1"/>
  <c r="Z516" i="2"/>
  <c r="AA516" i="2" s="1"/>
  <c r="Z517" i="2"/>
  <c r="AA517" i="2" s="1"/>
  <c r="Z518" i="2"/>
  <c r="AA518" i="2" s="1"/>
  <c r="Z519" i="2"/>
  <c r="Z520" i="2"/>
  <c r="Z522" i="2"/>
  <c r="Z523" i="2"/>
  <c r="Z524" i="2"/>
  <c r="AA524" i="2" s="1"/>
  <c r="Z525" i="2"/>
  <c r="AA525" i="2" s="1"/>
  <c r="Z526" i="2"/>
  <c r="AA526" i="2" s="1"/>
  <c r="Z527" i="2"/>
  <c r="Z528" i="2"/>
  <c r="Z529" i="2"/>
  <c r="AA529" i="2" s="1"/>
  <c r="Z530" i="2"/>
  <c r="Z531" i="2"/>
  <c r="AA531" i="2" s="1"/>
  <c r="Z532" i="2"/>
  <c r="Z533" i="2"/>
  <c r="Z534" i="2"/>
  <c r="AA534" i="2" s="1"/>
  <c r="Z535" i="2"/>
  <c r="AA535" i="2" s="1"/>
  <c r="Z536" i="2"/>
  <c r="Z537" i="2"/>
  <c r="AA537" i="2" s="1"/>
  <c r="Z538" i="2"/>
  <c r="Z539" i="2"/>
  <c r="AA539" i="2" s="1"/>
  <c r="Z540" i="2"/>
  <c r="AA540" i="2" s="1"/>
  <c r="Z541" i="2"/>
  <c r="AA541" i="2" s="1"/>
  <c r="Z542" i="2"/>
  <c r="Z543" i="2"/>
  <c r="Z544" i="2"/>
  <c r="Z545" i="2"/>
  <c r="AA545" i="2" s="1"/>
  <c r="Z546" i="2"/>
  <c r="Z547" i="2"/>
  <c r="AA547" i="2" s="1"/>
  <c r="Z548" i="2"/>
  <c r="AA548" i="2" s="1"/>
  <c r="Z549" i="2"/>
  <c r="AA549" i="2" s="1"/>
  <c r="Z550" i="2"/>
  <c r="AA550" i="2" s="1"/>
  <c r="Z551" i="2"/>
  <c r="Z552" i="2"/>
  <c r="Z553" i="2"/>
  <c r="AA553" i="2" s="1"/>
  <c r="Z554" i="2"/>
  <c r="Z555" i="2"/>
  <c r="Z556" i="2"/>
  <c r="AA556" i="2" s="1"/>
  <c r="Z557" i="2"/>
  <c r="Z558" i="2"/>
  <c r="AA558" i="2" s="1"/>
  <c r="Z559" i="2"/>
  <c r="Z560" i="2"/>
  <c r="Z561" i="2"/>
  <c r="AA561" i="2" s="1"/>
  <c r="Z562" i="2"/>
  <c r="Z563" i="2"/>
  <c r="AA563" i="2" s="1"/>
  <c r="Z564" i="2"/>
  <c r="AA564" i="2" s="1"/>
  <c r="Z565" i="2"/>
  <c r="AA565" i="2" s="1"/>
  <c r="Z566" i="2"/>
  <c r="AA566" i="2" s="1"/>
  <c r="Z567" i="2"/>
  <c r="Z568" i="2"/>
  <c r="Z569" i="2"/>
  <c r="AA569" i="2" s="1"/>
  <c r="Z570" i="2"/>
  <c r="Z571" i="2"/>
  <c r="Z572" i="2"/>
  <c r="AA572" i="2" s="1"/>
  <c r="Z573" i="2"/>
  <c r="AA573" i="2" s="1"/>
  <c r="Z574" i="2"/>
  <c r="Z575" i="2"/>
  <c r="Z576" i="2"/>
  <c r="Z577" i="2"/>
  <c r="AA577" i="2" s="1"/>
  <c r="Z578" i="2"/>
  <c r="AA578" i="2" s="1"/>
  <c r="Z579" i="2"/>
  <c r="Z580" i="2"/>
  <c r="AA580" i="2" s="1"/>
  <c r="Z581" i="2"/>
  <c r="Z582" i="2"/>
  <c r="AA582" i="2" s="1"/>
  <c r="Z583" i="2"/>
  <c r="Z584" i="2"/>
  <c r="AA584" i="2" s="1"/>
  <c r="Z585" i="2"/>
  <c r="AA585" i="2" s="1"/>
  <c r="Z586" i="2"/>
  <c r="Z587" i="2"/>
  <c r="AA587" i="2" s="1"/>
  <c r="Z588" i="2"/>
  <c r="AA588" i="2" s="1"/>
  <c r="Z589" i="2"/>
  <c r="Z590" i="2"/>
  <c r="AA590" i="2" s="1"/>
  <c r="Z591" i="2"/>
  <c r="AA591" i="2" s="1"/>
  <c r="Z592" i="2"/>
  <c r="AA592" i="2" s="1"/>
  <c r="Z593" i="2"/>
  <c r="AA593" i="2" s="1"/>
  <c r="Z594" i="2"/>
  <c r="Z595" i="2"/>
  <c r="AA595" i="2" s="1"/>
  <c r="Z596" i="2"/>
  <c r="AA596" i="2" s="1"/>
  <c r="Z597" i="2"/>
  <c r="Z598" i="2"/>
  <c r="AA598" i="2" s="1"/>
  <c r="Z599" i="2"/>
  <c r="Z600" i="2"/>
  <c r="Z601" i="2"/>
  <c r="AA601" i="2" s="1"/>
  <c r="Z602" i="2"/>
  <c r="Z603" i="2"/>
  <c r="AA603" i="2" s="1"/>
  <c r="Z604" i="2"/>
  <c r="AA604" i="2" s="1"/>
  <c r="Z605" i="2"/>
  <c r="Z606" i="2"/>
  <c r="AA606" i="2" s="1"/>
  <c r="Z607" i="2"/>
  <c r="Z608" i="2"/>
  <c r="Z609" i="2"/>
  <c r="AA609" i="2" s="1"/>
  <c r="Z610" i="2"/>
  <c r="Z611" i="2"/>
  <c r="AA611" i="2" s="1"/>
  <c r="Z612" i="2"/>
  <c r="AA612" i="2" s="1"/>
  <c r="Z613" i="2"/>
  <c r="AA613" i="2" s="1"/>
  <c r="Z614" i="2"/>
  <c r="Z615" i="2"/>
  <c r="Z616" i="2"/>
  <c r="AA616" i="2" s="1"/>
  <c r="Z617" i="2"/>
  <c r="AA617" i="2" s="1"/>
  <c r="Z618" i="2"/>
  <c r="Z619" i="2"/>
  <c r="AA619" i="2" s="1"/>
  <c r="Z620" i="2"/>
  <c r="AA620" i="2" s="1"/>
  <c r="Z621" i="2"/>
  <c r="Z622" i="2"/>
  <c r="AA622" i="2" s="1"/>
  <c r="Z623" i="2"/>
  <c r="Z624" i="2"/>
  <c r="AA624" i="2" s="1"/>
  <c r="Z625" i="2"/>
  <c r="AA625" i="2" s="1"/>
  <c r="Z626" i="2"/>
  <c r="BB5" i="2"/>
  <c r="BB6" i="2"/>
  <c r="BB7" i="2"/>
  <c r="BB8"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101" i="2"/>
  <c r="BB102" i="2"/>
  <c r="BB103" i="2"/>
  <c r="BB104" i="2"/>
  <c r="BB105" i="2"/>
  <c r="BB106" i="2"/>
  <c r="BB107" i="2"/>
  <c r="BB108" i="2"/>
  <c r="BB109" i="2"/>
  <c r="BB110" i="2"/>
  <c r="BB111" i="2"/>
  <c r="BB112" i="2"/>
  <c r="BB113" i="2"/>
  <c r="BB114" i="2"/>
  <c r="BB115" i="2"/>
  <c r="BB116" i="2"/>
  <c r="BB117" i="2"/>
  <c r="BB118" i="2"/>
  <c r="BB119" i="2"/>
  <c r="BB120" i="2"/>
  <c r="BB121" i="2"/>
  <c r="BB122" i="2"/>
  <c r="BB123" i="2"/>
  <c r="BB124" i="2"/>
  <c r="BB125" i="2"/>
  <c r="BB126" i="2"/>
  <c r="BB127" i="2"/>
  <c r="BB128" i="2"/>
  <c r="BB129" i="2"/>
  <c r="BB130" i="2"/>
  <c r="BB131" i="2"/>
  <c r="BB132" i="2"/>
  <c r="BB133" i="2"/>
  <c r="BB134" i="2"/>
  <c r="BB135" i="2"/>
  <c r="BB136" i="2"/>
  <c r="BB137" i="2"/>
  <c r="BB138" i="2"/>
  <c r="BB139" i="2"/>
  <c r="BB140" i="2"/>
  <c r="BB141" i="2"/>
  <c r="BB142" i="2"/>
  <c r="BB143" i="2"/>
  <c r="BB144" i="2"/>
  <c r="BB145" i="2"/>
  <c r="BB146" i="2"/>
  <c r="BB147" i="2"/>
  <c r="BB148" i="2"/>
  <c r="BB149" i="2"/>
  <c r="BB150" i="2"/>
  <c r="BB151" i="2"/>
  <c r="BB152" i="2"/>
  <c r="BB153" i="2"/>
  <c r="BB154" i="2"/>
  <c r="BB155" i="2"/>
  <c r="BB156" i="2"/>
  <c r="BB157" i="2"/>
  <c r="BB158" i="2"/>
  <c r="BB159" i="2"/>
  <c r="BB160" i="2"/>
  <c r="BB161" i="2"/>
  <c r="BB162" i="2"/>
  <c r="BB163" i="2"/>
  <c r="BB164" i="2"/>
  <c r="BB165" i="2"/>
  <c r="BB166" i="2"/>
  <c r="BB167" i="2"/>
  <c r="BB168" i="2"/>
  <c r="BB169" i="2"/>
  <c r="BB170" i="2"/>
  <c r="BB171" i="2"/>
  <c r="BB172" i="2"/>
  <c r="BB173" i="2"/>
  <c r="BB174" i="2"/>
  <c r="BB175" i="2"/>
  <c r="BB176" i="2"/>
  <c r="BB177" i="2"/>
  <c r="BB178" i="2"/>
  <c r="BB179" i="2"/>
  <c r="BB180" i="2"/>
  <c r="BB181" i="2"/>
  <c r="BB182" i="2"/>
  <c r="BB183" i="2"/>
  <c r="BB184" i="2"/>
  <c r="BB185" i="2"/>
  <c r="BB186" i="2"/>
  <c r="BB187" i="2"/>
  <c r="BB188" i="2"/>
  <c r="BB189" i="2"/>
  <c r="BB190" i="2"/>
  <c r="BB191" i="2"/>
  <c r="BB192" i="2"/>
  <c r="BB193" i="2"/>
  <c r="BB194" i="2"/>
  <c r="BB195" i="2"/>
  <c r="BB196" i="2"/>
  <c r="BB197" i="2"/>
  <c r="BB198" i="2"/>
  <c r="BB199" i="2"/>
  <c r="BB200" i="2"/>
  <c r="BB201" i="2"/>
  <c r="BB202" i="2"/>
  <c r="BB203" i="2"/>
  <c r="BB204" i="2"/>
  <c r="BB205" i="2"/>
  <c r="BB206" i="2"/>
  <c r="BB207" i="2"/>
  <c r="BB208" i="2"/>
  <c r="BB209" i="2"/>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B238" i="2"/>
  <c r="BB239" i="2"/>
  <c r="BB240" i="2"/>
  <c r="BB241" i="2"/>
  <c r="BB242" i="2"/>
  <c r="BB243" i="2"/>
  <c r="BB244" i="2"/>
  <c r="BB245" i="2"/>
  <c r="BB246" i="2"/>
  <c r="BB247" i="2"/>
  <c r="BB248" i="2"/>
  <c r="BB249" i="2"/>
  <c r="BB250" i="2"/>
  <c r="BB251" i="2"/>
  <c r="BB252" i="2"/>
  <c r="BB253" i="2"/>
  <c r="BB254" i="2"/>
  <c r="BB255" i="2"/>
  <c r="BB256" i="2"/>
  <c r="BB257" i="2"/>
  <c r="BB258" i="2"/>
  <c r="BB259" i="2"/>
  <c r="BB260" i="2"/>
  <c r="BB261" i="2"/>
  <c r="BB262" i="2"/>
  <c r="BB263" i="2"/>
  <c r="BB264" i="2"/>
  <c r="BB265" i="2"/>
  <c r="BB266" i="2"/>
  <c r="BB267" i="2"/>
  <c r="BB268" i="2"/>
  <c r="BB269" i="2"/>
  <c r="BB270" i="2"/>
  <c r="BB271" i="2"/>
  <c r="BB272" i="2"/>
  <c r="BB273" i="2"/>
  <c r="BB274" i="2"/>
  <c r="BB275" i="2"/>
  <c r="BB276" i="2"/>
  <c r="BB277" i="2"/>
  <c r="BB278" i="2"/>
  <c r="BB279" i="2"/>
  <c r="BB280" i="2"/>
  <c r="BB281" i="2"/>
  <c r="BB282" i="2"/>
  <c r="BB283" i="2"/>
  <c r="BB284" i="2"/>
  <c r="BB285" i="2"/>
  <c r="BB286" i="2"/>
  <c r="BB287" i="2"/>
  <c r="BB288" i="2"/>
  <c r="BB289" i="2"/>
  <c r="BB290" i="2"/>
  <c r="BB291" i="2"/>
  <c r="BB292" i="2"/>
  <c r="BB293" i="2"/>
  <c r="BB294" i="2"/>
  <c r="BB295" i="2"/>
  <c r="BB296" i="2"/>
  <c r="BB297" i="2"/>
  <c r="BB298" i="2"/>
  <c r="BB299" i="2"/>
  <c r="BB300" i="2"/>
  <c r="BB301" i="2"/>
  <c r="BB302" i="2"/>
  <c r="BB303"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48" i="2"/>
  <c r="BB349" i="2"/>
  <c r="BB350" i="2"/>
  <c r="BB351" i="2"/>
  <c r="BB352" i="2"/>
  <c r="BB353" i="2"/>
  <c r="BB354" i="2"/>
  <c r="BB355" i="2"/>
  <c r="BB356" i="2"/>
  <c r="BB357" i="2"/>
  <c r="BB358" i="2"/>
  <c r="BB359" i="2"/>
  <c r="BB360" i="2"/>
  <c r="BB361" i="2"/>
  <c r="BB362" i="2"/>
  <c r="BB363" i="2"/>
  <c r="BB364" i="2"/>
  <c r="BB365" i="2"/>
  <c r="BB366" i="2"/>
  <c r="BB367" i="2"/>
  <c r="BB368" i="2"/>
  <c r="BB369" i="2"/>
  <c r="BB370" i="2"/>
  <c r="BB371" i="2"/>
  <c r="BB372" i="2"/>
  <c r="BB373" i="2"/>
  <c r="BB374" i="2"/>
  <c r="BB375" i="2"/>
  <c r="BB376" i="2"/>
  <c r="BB377" i="2"/>
  <c r="BB378" i="2"/>
  <c r="BB379" i="2"/>
  <c r="BB380" i="2"/>
  <c r="BB381" i="2"/>
  <c r="BB382" i="2"/>
  <c r="BB383" i="2"/>
  <c r="BB384" i="2"/>
  <c r="BB385" i="2"/>
  <c r="BB386" i="2"/>
  <c r="BB387" i="2"/>
  <c r="BB388" i="2"/>
  <c r="BB389" i="2"/>
  <c r="BB390" i="2"/>
  <c r="BB391" i="2"/>
  <c r="BB392" i="2"/>
  <c r="BB393" i="2"/>
  <c r="BB394" i="2"/>
  <c r="BB395" i="2"/>
  <c r="BB396" i="2"/>
  <c r="BB397" i="2"/>
  <c r="BB398" i="2"/>
  <c r="BB399" i="2"/>
  <c r="BB400" i="2"/>
  <c r="BB401" i="2"/>
  <c r="BB402" i="2"/>
  <c r="BB403" i="2"/>
  <c r="BB404" i="2"/>
  <c r="BB405" i="2"/>
  <c r="BB406" i="2"/>
  <c r="BB407" i="2"/>
  <c r="BB408" i="2"/>
  <c r="BB409" i="2"/>
  <c r="BB410" i="2"/>
  <c r="BB411" i="2"/>
  <c r="BB412" i="2"/>
  <c r="BB413" i="2"/>
  <c r="BB414" i="2"/>
  <c r="BB415" i="2"/>
  <c r="BB416" i="2"/>
  <c r="BB417" i="2"/>
  <c r="BB418" i="2"/>
  <c r="BB419" i="2"/>
  <c r="BB420" i="2"/>
  <c r="BB421" i="2"/>
  <c r="BB422" i="2"/>
  <c r="BB423" i="2"/>
  <c r="BB424" i="2"/>
  <c r="BB425" i="2"/>
  <c r="BB426" i="2"/>
  <c r="BB427" i="2"/>
  <c r="BB428" i="2"/>
  <c r="BB429" i="2"/>
  <c r="BB430" i="2"/>
  <c r="BB431" i="2"/>
  <c r="BB432" i="2"/>
  <c r="BB433" i="2"/>
  <c r="BB434" i="2"/>
  <c r="BB435" i="2"/>
  <c r="BB436" i="2"/>
  <c r="BB437" i="2"/>
  <c r="BB438" i="2"/>
  <c r="BB439" i="2"/>
  <c r="BB440" i="2"/>
  <c r="BB441" i="2"/>
  <c r="BB442" i="2"/>
  <c r="BB443" i="2"/>
  <c r="BB444" i="2"/>
  <c r="BB445" i="2"/>
  <c r="BB446" i="2"/>
  <c r="BB447" i="2"/>
  <c r="BB448" i="2"/>
  <c r="BB449" i="2"/>
  <c r="BB450" i="2"/>
  <c r="BB451" i="2"/>
  <c r="BB452" i="2"/>
  <c r="BB453" i="2"/>
  <c r="BB454" i="2"/>
  <c r="BB455" i="2"/>
  <c r="BB456" i="2"/>
  <c r="BB457" i="2"/>
  <c r="BB458" i="2"/>
  <c r="BB459" i="2"/>
  <c r="BB460" i="2"/>
  <c r="BB461" i="2"/>
  <c r="BB462" i="2"/>
  <c r="BB463" i="2"/>
  <c r="BB464" i="2"/>
  <c r="BB465" i="2"/>
  <c r="BB466" i="2"/>
  <c r="BB467" i="2"/>
  <c r="BB468" i="2"/>
  <c r="BB469" i="2"/>
  <c r="BB470" i="2"/>
  <c r="BB471" i="2"/>
  <c r="BB472" i="2"/>
  <c r="BB473" i="2"/>
  <c r="BB474" i="2"/>
  <c r="BB475" i="2"/>
  <c r="BB476" i="2"/>
  <c r="BB477" i="2"/>
  <c r="BB478" i="2"/>
  <c r="BB479" i="2"/>
  <c r="BB480" i="2"/>
  <c r="BB481" i="2"/>
  <c r="BB482" i="2"/>
  <c r="BB483" i="2"/>
  <c r="BB484" i="2"/>
  <c r="BB485" i="2"/>
  <c r="BB486" i="2"/>
  <c r="BB487" i="2"/>
  <c r="BB488" i="2"/>
  <c r="BB489" i="2"/>
  <c r="BB490" i="2"/>
  <c r="BB491" i="2"/>
  <c r="BB492" i="2"/>
  <c r="BB493" i="2"/>
  <c r="BB494" i="2"/>
  <c r="BB495" i="2"/>
  <c r="BB496" i="2"/>
  <c r="BB497" i="2"/>
  <c r="BB498" i="2"/>
  <c r="BB499" i="2"/>
  <c r="BB500" i="2"/>
  <c r="BB501" i="2"/>
  <c r="BB502" i="2"/>
  <c r="BB503" i="2"/>
  <c r="BB504" i="2"/>
  <c r="BB505" i="2"/>
  <c r="BB506" i="2"/>
  <c r="BB507" i="2"/>
  <c r="BB508" i="2"/>
  <c r="BB509" i="2"/>
  <c r="BB510" i="2"/>
  <c r="BB511" i="2"/>
  <c r="BB512" i="2"/>
  <c r="BB513" i="2"/>
  <c r="BB514" i="2"/>
  <c r="BB515" i="2"/>
  <c r="BB516" i="2"/>
  <c r="BB517" i="2"/>
  <c r="BB518" i="2"/>
  <c r="BB519" i="2"/>
  <c r="BB520" i="2"/>
  <c r="BB521" i="2"/>
  <c r="BB522" i="2"/>
  <c r="BB523" i="2"/>
  <c r="BB524" i="2"/>
  <c r="BB525" i="2"/>
  <c r="BB526" i="2"/>
  <c r="BB527" i="2"/>
  <c r="BB528" i="2"/>
  <c r="BB529" i="2"/>
  <c r="BB530" i="2"/>
  <c r="BB531" i="2"/>
  <c r="BB532" i="2"/>
  <c r="BB533" i="2"/>
  <c r="BB534" i="2"/>
  <c r="BB535" i="2"/>
  <c r="BB536" i="2"/>
  <c r="BB537" i="2"/>
  <c r="BB538" i="2"/>
  <c r="BB539" i="2"/>
  <c r="BB540" i="2"/>
  <c r="BB541" i="2"/>
  <c r="BB542" i="2"/>
  <c r="BB543" i="2"/>
  <c r="BB544" i="2"/>
  <c r="BB545" i="2"/>
  <c r="BB546" i="2"/>
  <c r="BB547" i="2"/>
  <c r="BB548" i="2"/>
  <c r="BB549" i="2"/>
  <c r="BB550" i="2"/>
  <c r="BB551" i="2"/>
  <c r="BB552" i="2"/>
  <c r="BB553" i="2"/>
  <c r="BB554" i="2"/>
  <c r="BB555" i="2"/>
  <c r="BB556" i="2"/>
  <c r="BB557" i="2"/>
  <c r="BB558" i="2"/>
  <c r="BB559" i="2"/>
  <c r="BB560" i="2"/>
  <c r="BB561" i="2"/>
  <c r="BB562" i="2"/>
  <c r="BB563" i="2"/>
  <c r="BB564" i="2"/>
  <c r="BB565" i="2"/>
  <c r="BB566" i="2"/>
  <c r="BB567" i="2"/>
  <c r="BB568" i="2"/>
  <c r="BB569" i="2"/>
  <c r="BB570" i="2"/>
  <c r="BB571" i="2"/>
  <c r="BB572" i="2"/>
  <c r="BB573" i="2"/>
  <c r="BB574" i="2"/>
  <c r="BB575" i="2"/>
  <c r="BB576" i="2"/>
  <c r="BB577" i="2"/>
  <c r="BB578" i="2"/>
  <c r="BB579" i="2"/>
  <c r="BB580" i="2"/>
  <c r="BB581" i="2"/>
  <c r="BB582" i="2"/>
  <c r="BB583" i="2"/>
  <c r="BB584" i="2"/>
  <c r="BB585" i="2"/>
  <c r="BB586" i="2"/>
  <c r="BB587" i="2"/>
  <c r="BB588" i="2"/>
  <c r="BB589" i="2"/>
  <c r="BB590" i="2"/>
  <c r="BB591" i="2"/>
  <c r="BB592" i="2"/>
  <c r="BB593" i="2"/>
  <c r="BB594" i="2"/>
  <c r="BB595" i="2"/>
  <c r="BB596" i="2"/>
  <c r="BB597" i="2"/>
  <c r="BB598" i="2"/>
  <c r="BB599" i="2"/>
  <c r="BB600" i="2"/>
  <c r="BB601" i="2"/>
  <c r="BB602" i="2"/>
  <c r="BB603" i="2"/>
  <c r="BB604" i="2"/>
  <c r="BB605" i="2"/>
  <c r="BB606" i="2"/>
  <c r="BB607" i="2"/>
  <c r="BB608" i="2"/>
  <c r="BB609" i="2"/>
  <c r="BB610" i="2"/>
  <c r="BB611" i="2"/>
  <c r="BB612" i="2"/>
  <c r="BB613" i="2"/>
  <c r="BB614" i="2"/>
  <c r="BB615" i="2"/>
  <c r="BB616" i="2"/>
  <c r="BB617" i="2"/>
  <c r="BB618" i="2"/>
  <c r="BB619" i="2"/>
  <c r="BB620" i="2"/>
  <c r="BB621" i="2"/>
  <c r="BB622" i="2"/>
  <c r="BB623" i="2"/>
  <c r="BB624" i="2"/>
  <c r="BB625" i="2"/>
  <c r="BB626" i="2"/>
  <c r="BB4" i="2"/>
  <c r="AW4" i="2"/>
  <c r="AX4" i="2" s="1"/>
  <c r="AX19" i="2"/>
  <c r="AX35" i="2"/>
  <c r="AX93" i="2"/>
  <c r="AX108" i="2"/>
  <c r="AX109" i="2"/>
  <c r="AX150" i="2"/>
  <c r="AX319" i="2"/>
  <c r="AX334" i="2"/>
  <c r="AX338" i="2"/>
  <c r="AX369" i="2"/>
  <c r="AX370" i="2"/>
  <c r="AX388" i="2"/>
  <c r="AX410" i="2"/>
  <c r="AX415" i="2"/>
  <c r="AX479" i="2"/>
  <c r="AX486" i="2"/>
  <c r="AX501" i="2"/>
  <c r="AX503" i="2"/>
  <c r="AX513" i="2"/>
  <c r="AX516" i="2"/>
  <c r="AX517" i="2"/>
  <c r="AX522" i="2"/>
  <c r="AX527" i="2"/>
  <c r="AX533" i="2"/>
  <c r="AX538" i="2"/>
  <c r="AX548" i="2"/>
  <c r="AX549" i="2"/>
  <c r="AX558" i="2"/>
  <c r="AX559" i="2"/>
  <c r="AX560" i="2"/>
  <c r="AX566" i="2"/>
  <c r="AX567" i="2"/>
  <c r="AX568" i="2"/>
  <c r="AX569" i="2"/>
  <c r="AX570" i="2"/>
  <c r="AX571" i="2"/>
  <c r="AX573" i="2"/>
  <c r="AX574" i="2"/>
  <c r="AX618" i="2"/>
  <c r="AX624" i="2"/>
  <c r="AQ4" i="2"/>
  <c r="AR4" i="2" s="1"/>
  <c r="AR35" i="2"/>
  <c r="AR108" i="2"/>
  <c r="AR109" i="2"/>
  <c r="AR121" i="2"/>
  <c r="AR150" i="2"/>
  <c r="AR293" i="2"/>
  <c r="AR296" i="2"/>
  <c r="AR297" i="2"/>
  <c r="AR335" i="2"/>
  <c r="AR338" i="2"/>
  <c r="AR479" i="2"/>
  <c r="AR483" i="2"/>
  <c r="AR501" i="2"/>
  <c r="AR517" i="2"/>
  <c r="AR535" i="2"/>
  <c r="AR538" i="2"/>
  <c r="AR549" i="2"/>
  <c r="AR566" i="2"/>
  <c r="AR569" i="2"/>
  <c r="AR571" i="2"/>
  <c r="AR618" i="2"/>
  <c r="AK4" i="2"/>
  <c r="AL4" i="2" s="1"/>
  <c r="AA131" i="2" l="1"/>
  <c r="AA304" i="2"/>
  <c r="AA248" i="2"/>
  <c r="AA208" i="2"/>
  <c r="AA48" i="2"/>
  <c r="AA16" i="2"/>
  <c r="AR604" i="2"/>
  <c r="AA600" i="2"/>
  <c r="AA568" i="2"/>
  <c r="AA544" i="2"/>
  <c r="AA528" i="2"/>
  <c r="AA495" i="2"/>
  <c r="AA431" i="2"/>
  <c r="AA415" i="2"/>
  <c r="AA399" i="2"/>
  <c r="AA375" i="2"/>
  <c r="AA343" i="2"/>
  <c r="AA271" i="2"/>
  <c r="AA255" i="2"/>
  <c r="AA239" i="2"/>
  <c r="AA223" i="2"/>
  <c r="AA183" i="2"/>
  <c r="AA167" i="2"/>
  <c r="AA127" i="2"/>
  <c r="AA111" i="2"/>
  <c r="AA87" i="2"/>
  <c r="AA47" i="2"/>
  <c r="AA39" i="2"/>
  <c r="AA23" i="2"/>
  <c r="AA15" i="2"/>
  <c r="AA443" i="2"/>
  <c r="AA520" i="2"/>
  <c r="AA416" i="2"/>
  <c r="AA296" i="2"/>
  <c r="AA272" i="2"/>
  <c r="AA240" i="2"/>
  <c r="AA200" i="2"/>
  <c r="AA128" i="2"/>
  <c r="AR532" i="2"/>
  <c r="AA608" i="2"/>
  <c r="AA576" i="2"/>
  <c r="AA560" i="2"/>
  <c r="AA552" i="2"/>
  <c r="AA536" i="2"/>
  <c r="AA519" i="2"/>
  <c r="AA503" i="2"/>
  <c r="AA479" i="2"/>
  <c r="AA463" i="2"/>
  <c r="AA439" i="2"/>
  <c r="AA423" i="2"/>
  <c r="AA391" i="2"/>
  <c r="AA367" i="2"/>
  <c r="AA351" i="2"/>
  <c r="AA335" i="2"/>
  <c r="AA319" i="2"/>
  <c r="AA303" i="2"/>
  <c r="AA521" i="2"/>
  <c r="AA279" i="2"/>
  <c r="AA247" i="2"/>
  <c r="AA231" i="2"/>
  <c r="AA215" i="2"/>
  <c r="AA207" i="2"/>
  <c r="AA191" i="2"/>
  <c r="AA175" i="2"/>
  <c r="AA135" i="2"/>
  <c r="AA119" i="2"/>
  <c r="AA614" i="2"/>
  <c r="AA574" i="2"/>
  <c r="AA413" i="2"/>
  <c r="AA365" i="2"/>
  <c r="AA269" i="2"/>
  <c r="AA181" i="2"/>
  <c r="AA165" i="2"/>
  <c r="AA149" i="2"/>
  <c r="AA45" i="2"/>
  <c r="AR593" i="2"/>
  <c r="AR545" i="2"/>
  <c r="AA542" i="2"/>
  <c r="AA501" i="2"/>
  <c r="AA485" i="2"/>
  <c r="AA373" i="2"/>
  <c r="AA357" i="2"/>
  <c r="AA349" i="2"/>
  <c r="AA333" i="2"/>
  <c r="AA277" i="2"/>
  <c r="AA221" i="2"/>
  <c r="AA205" i="2"/>
  <c r="AA173" i="2"/>
  <c r="AA133" i="2"/>
  <c r="AA117" i="2"/>
  <c r="AA93" i="2"/>
  <c r="AA61" i="2"/>
  <c r="AA53" i="2"/>
  <c r="AA37" i="2"/>
  <c r="AA29" i="2"/>
  <c r="AA13" i="2"/>
  <c r="AA621" i="2"/>
  <c r="AA605" i="2"/>
  <c r="AA597" i="2"/>
  <c r="AA589" i="2"/>
  <c r="AA581" i="2"/>
  <c r="AA557" i="2"/>
  <c r="AA533" i="2"/>
  <c r="AA492" i="2"/>
  <c r="AA532" i="2"/>
  <c r="AR367" i="2"/>
  <c r="AR359" i="2"/>
  <c r="AR247" i="2"/>
  <c r="AR239" i="2"/>
  <c r="AA579" i="2"/>
  <c r="AA555" i="2"/>
  <c r="AA322" i="2"/>
  <c r="AA306" i="2"/>
  <c r="AA202" i="2"/>
  <c r="AA178" i="2"/>
  <c r="AA154" i="2"/>
  <c r="AA18" i="2"/>
  <c r="AR598" i="2"/>
  <c r="AR542" i="2"/>
  <c r="AR478" i="2"/>
  <c r="AA99" i="2"/>
  <c r="AA571" i="2"/>
  <c r="AA523" i="2"/>
  <c r="AA514" i="2"/>
  <c r="AA498" i="2"/>
  <c r="AA490" i="2"/>
  <c r="AA482" i="2"/>
  <c r="AA466" i="2"/>
  <c r="AA458" i="2"/>
  <c r="AA418" i="2"/>
  <c r="AA378" i="2"/>
  <c r="AA282" i="2"/>
  <c r="AA258" i="2"/>
  <c r="AA218" i="2"/>
  <c r="AA194" i="2"/>
  <c r="AA186" i="2"/>
  <c r="AA162" i="2"/>
  <c r="AA146" i="2"/>
  <c r="AA98" i="2"/>
  <c r="AA66" i="2"/>
  <c r="AA58" i="2"/>
  <c r="AA34" i="2"/>
  <c r="AA26" i="2"/>
  <c r="AR527" i="2"/>
  <c r="AA626" i="2"/>
  <c r="AA618" i="2"/>
  <c r="AA610" i="2"/>
  <c r="AA602" i="2"/>
  <c r="AA594" i="2"/>
  <c r="AA586" i="2"/>
  <c r="AA570" i="2"/>
  <c r="AA562" i="2"/>
  <c r="AA554" i="2"/>
  <c r="AA546" i="2"/>
  <c r="AA538" i="2"/>
  <c r="AA530" i="2"/>
  <c r="AA522" i="2"/>
  <c r="AA513" i="2"/>
  <c r="AA505" i="2"/>
  <c r="AA489" i="2"/>
  <c r="AA481" i="2"/>
  <c r="AA473" i="2"/>
  <c r="AA433" i="2"/>
  <c r="AA417" i="2"/>
  <c r="AA401" i="2"/>
  <c r="AA393" i="2"/>
  <c r="AA377" i="2"/>
  <c r="AA353" i="2"/>
  <c r="AA345" i="2"/>
  <c r="AA337" i="2"/>
  <c r="AA329" i="2"/>
  <c r="AR276" i="2"/>
  <c r="AR531" i="2"/>
  <c r="AR499" i="2"/>
  <c r="AR467" i="2"/>
  <c r="AR459" i="2"/>
  <c r="AR443" i="2"/>
  <c r="AR435" i="2"/>
  <c r="AR403" i="2"/>
  <c r="AR371" i="2"/>
  <c r="AR339" i="2"/>
  <c r="AR331" i="2"/>
  <c r="AR283" i="2"/>
  <c r="AR275" i="2"/>
  <c r="AR267" i="2"/>
  <c r="AR259" i="2"/>
  <c r="AR251" i="2"/>
  <c r="AR227" i="2"/>
  <c r="AR211" i="2"/>
  <c r="AR195" i="2"/>
  <c r="AR187" i="2"/>
  <c r="AR179" i="2"/>
  <c r="AR147" i="2"/>
  <c r="AR139" i="2"/>
  <c r="AR131" i="2"/>
  <c r="AR115" i="2"/>
  <c r="AR99" i="2"/>
  <c r="AR75" i="2"/>
  <c r="AR59" i="2"/>
  <c r="AR27" i="2"/>
  <c r="AR19" i="2"/>
  <c r="AR11" i="2"/>
  <c r="AX529" i="2"/>
  <c r="AX505" i="2"/>
  <c r="AX497" i="2"/>
  <c r="AX473" i="2"/>
  <c r="AA623" i="2"/>
  <c r="AA615" i="2"/>
  <c r="AA607" i="2"/>
  <c r="AA599" i="2"/>
  <c r="AA583" i="2"/>
  <c r="AA575" i="2"/>
  <c r="AA567" i="2"/>
  <c r="AA559" i="2"/>
  <c r="AA551" i="2"/>
  <c r="AA543" i="2"/>
  <c r="AA527" i="2"/>
  <c r="AA502" i="2"/>
  <c r="AA494" i="2"/>
  <c r="AA486" i="2"/>
  <c r="AA478" i="2"/>
  <c r="AA470" i="2"/>
  <c r="AA462" i="2"/>
  <c r="AA446" i="2"/>
  <c r="AA438" i="2"/>
  <c r="AA430" i="2"/>
  <c r="AA422" i="2"/>
  <c r="AA414" i="2"/>
  <c r="AA398" i="2"/>
  <c r="AA390" i="2"/>
  <c r="AA382" i="2"/>
  <c r="AA374" i="2"/>
  <c r="AA366" i="2"/>
  <c r="AA358" i="2"/>
  <c r="AA350" i="2"/>
  <c r="AA342" i="2"/>
  <c r="AA334" i="2"/>
  <c r="AA326" i="2"/>
  <c r="AA318" i="2"/>
  <c r="AA310" i="2"/>
  <c r="AA302" i="2"/>
  <c r="AA294" i="2"/>
  <c r="AA286" i="2"/>
  <c r="AA278" i="2"/>
  <c r="AA270" i="2"/>
  <c r="AA262" i="2"/>
  <c r="AA254" i="2"/>
  <c r="AA246" i="2"/>
  <c r="AA238" i="2"/>
  <c r="AA230" i="2"/>
  <c r="AA222" i="2"/>
  <c r="AA214" i="2"/>
  <c r="AA206" i="2"/>
  <c r="AA198" i="2"/>
  <c r="AA190" i="2"/>
  <c r="AA182" i="2"/>
  <c r="AA174" i="2"/>
  <c r="AA166" i="2"/>
  <c r="AA158" i="2"/>
  <c r="AA150" i="2"/>
  <c r="AA142" i="2"/>
  <c r="AA134" i="2"/>
  <c r="AA126" i="2"/>
  <c r="AA118" i="2"/>
  <c r="AA110" i="2"/>
  <c r="AA102" i="2"/>
  <c r="AA94" i="2"/>
  <c r="AA86" i="2"/>
  <c r="AA78" i="2"/>
  <c r="AA70" i="2"/>
  <c r="AA62" i="2"/>
  <c r="AA54" i="2"/>
  <c r="AA46" i="2"/>
  <c r="AA38" i="2"/>
  <c r="AA30" i="2"/>
  <c r="AA22" i="2"/>
  <c r="AA14" i="2"/>
  <c r="AA6" i="2"/>
  <c r="AR626" i="2"/>
  <c r="AR602" i="2"/>
  <c r="AR594" i="2"/>
  <c r="AR586" i="2"/>
  <c r="AR578" i="2"/>
  <c r="AR562" i="2"/>
  <c r="AR546" i="2"/>
  <c r="AR530" i="2"/>
  <c r="AR522" i="2"/>
  <c r="AR514" i="2"/>
  <c r="AR506" i="2"/>
  <c r="AR498" i="2"/>
  <c r="AR490" i="2"/>
  <c r="AR482" i="2"/>
  <c r="AR458" i="2"/>
  <c r="AR393" i="2"/>
  <c r="AR337" i="2"/>
  <c r="AR305" i="2"/>
  <c r="AR233" i="2"/>
  <c r="AR217" i="2"/>
  <c r="AR209" i="2"/>
  <c r="AR169" i="2"/>
  <c r="AR153" i="2"/>
  <c r="AR137" i="2"/>
  <c r="AR105" i="2"/>
  <c r="AR81" i="2"/>
  <c r="AR57" i="2"/>
  <c r="AR41" i="2"/>
  <c r="AR25" i="2"/>
  <c r="AR17" i="2"/>
  <c r="AR9" i="2"/>
  <c r="AX495" i="2"/>
  <c r="AX439" i="2"/>
  <c r="AX367" i="2"/>
  <c r="AA452" i="2"/>
  <c r="AA444" i="2"/>
  <c r="AA428" i="2"/>
  <c r="AA396" i="2"/>
  <c r="AA380" i="2"/>
  <c r="AA372" i="2"/>
  <c r="AA364" i="2"/>
  <c r="AA356" i="2"/>
  <c r="AA348" i="2"/>
  <c r="AA340" i="2"/>
  <c r="AA332" i="2"/>
  <c r="AA324" i="2"/>
  <c r="AA316" i="2"/>
  <c r="AA300" i="2"/>
  <c r="AA292" i="2"/>
  <c r="AA284" i="2"/>
  <c r="AA276" i="2"/>
  <c r="AA268" i="2"/>
  <c r="AA260" i="2"/>
  <c r="AA252" i="2"/>
  <c r="AA244" i="2"/>
  <c r="AA228" i="2"/>
  <c r="AA220" i="2"/>
  <c r="AA212" i="2"/>
  <c r="AA204" i="2"/>
  <c r="AA196" i="2"/>
  <c r="AA188" i="2"/>
  <c r="AA180" i="2"/>
  <c r="AA156" i="2"/>
  <c r="AA148" i="2"/>
  <c r="AA140" i="2"/>
  <c r="AA132" i="2"/>
  <c r="AA124" i="2"/>
  <c r="AA116" i="2"/>
  <c r="AA108" i="2"/>
  <c r="AA100" i="2"/>
  <c r="AA92" i="2"/>
  <c r="AA84" i="2"/>
  <c r="AA68" i="2"/>
  <c r="AA60" i="2"/>
  <c r="AA52" i="2"/>
  <c r="AA44" i="2"/>
  <c r="AA28" i="2"/>
  <c r="AA20" i="2"/>
  <c r="AA12" i="2"/>
  <c r="AR624" i="2"/>
  <c r="AR616" i="2"/>
  <c r="AR592" i="2"/>
  <c r="AR584" i="2"/>
  <c r="AR576" i="2"/>
  <c r="AR568" i="2"/>
  <c r="AR560" i="2"/>
  <c r="AR520" i="2"/>
  <c r="AR504" i="2"/>
  <c r="AR472" i="2"/>
  <c r="AR464" i="2"/>
  <c r="AR432" i="2"/>
  <c r="AR424" i="2"/>
  <c r="AR416" i="2"/>
  <c r="AR400" i="2"/>
  <c r="AR384" i="2"/>
  <c r="AR376" i="2"/>
  <c r="AR360" i="2"/>
  <c r="AR352" i="2"/>
  <c r="AR336" i="2"/>
  <c r="AR328" i="2"/>
  <c r="AR320" i="2"/>
  <c r="AR304" i="2"/>
  <c r="AR288" i="2"/>
  <c r="AR280" i="2"/>
  <c r="AR272" i="2"/>
  <c r="AR256" i="2"/>
  <c r="AR199" i="2"/>
  <c r="AR175" i="2"/>
  <c r="AR135" i="2"/>
  <c r="AR111" i="2"/>
  <c r="AR71" i="2"/>
  <c r="AR55" i="2"/>
  <c r="AR47" i="2"/>
  <c r="AR31" i="2"/>
  <c r="AR23" i="2"/>
  <c r="AR7" i="2"/>
  <c r="AX389" i="2"/>
  <c r="AX373" i="2"/>
  <c r="AR414" i="2"/>
  <c r="AR398" i="2"/>
  <c r="AR326" i="2"/>
  <c r="AR318" i="2"/>
  <c r="AR286" i="2"/>
  <c r="AR254" i="2"/>
  <c r="AR238" i="2"/>
  <c r="AR222" i="2"/>
  <c r="AR190" i="2"/>
  <c r="AR182" i="2"/>
  <c r="AR174" i="2"/>
  <c r="AR134" i="2"/>
  <c r="AR118" i="2"/>
  <c r="AR86" i="2"/>
  <c r="AR78" i="2"/>
  <c r="AR62" i="2"/>
  <c r="AR54" i="2"/>
  <c r="AR30" i="2"/>
  <c r="AR14" i="2"/>
  <c r="AA321" i="2"/>
  <c r="AA313" i="2"/>
  <c r="AA305" i="2"/>
  <c r="AA297" i="2"/>
  <c r="AA289" i="2"/>
  <c r="AA281" i="2"/>
  <c r="AA273" i="2"/>
  <c r="AA257" i="2"/>
  <c r="AA241" i="2"/>
  <c r="AA233" i="2"/>
  <c r="AA225" i="2"/>
  <c r="AA217" i="2"/>
  <c r="AA209" i="2"/>
  <c r="AA201" i="2"/>
  <c r="AA193" i="2"/>
  <c r="AA185" i="2"/>
  <c r="AA169" i="2"/>
  <c r="AA161" i="2"/>
  <c r="AA153" i="2"/>
  <c r="AA145" i="2"/>
  <c r="AA137" i="2"/>
  <c r="AA121" i="2"/>
  <c r="AA113" i="2"/>
  <c r="AA105" i="2"/>
  <c r="AA97" i="2"/>
  <c r="AA73" i="2"/>
  <c r="AA65" i="2"/>
  <c r="AA57" i="2"/>
  <c r="AA49" i="2"/>
  <c r="AA41" i="2"/>
  <c r="AA25" i="2"/>
  <c r="AA17" i="2"/>
  <c r="AA9" i="2"/>
  <c r="AR613" i="2"/>
  <c r="AR605" i="2"/>
  <c r="AR589" i="2"/>
  <c r="AR565" i="2"/>
  <c r="AR541" i="2"/>
  <c r="AR533" i="2"/>
  <c r="AR525" i="2"/>
  <c r="AR477" i="2"/>
  <c r="AR461" i="2"/>
  <c r="AR445" i="2"/>
  <c r="AR429" i="2"/>
  <c r="AR421" i="2"/>
  <c r="AR413" i="2"/>
  <c r="AR405" i="2"/>
  <c r="AR389" i="2"/>
  <c r="AR381" i="2"/>
  <c r="AR373" i="2"/>
  <c r="AR333" i="2"/>
  <c r="AR325" i="2"/>
  <c r="AR317" i="2"/>
  <c r="AR301" i="2"/>
  <c r="AR285" i="2"/>
  <c r="AR277" i="2"/>
  <c r="AR269" i="2"/>
  <c r="AR253" i="2"/>
  <c r="AR245" i="2"/>
  <c r="AR237" i="2"/>
  <c r="AR229" i="2"/>
  <c r="AR221" i="2"/>
  <c r="AR213" i="2"/>
  <c r="AR205" i="2"/>
  <c r="AR197" i="2"/>
  <c r="AR189" i="2"/>
  <c r="AR173" i="2"/>
  <c r="AR149" i="2"/>
  <c r="AR141" i="2"/>
  <c r="AR133" i="2"/>
  <c r="AR125" i="2"/>
  <c r="AR117" i="2"/>
  <c r="AR101" i="2"/>
  <c r="AR93" i="2"/>
  <c r="AR85" i="2"/>
  <c r="AR77" i="2"/>
  <c r="AR69" i="2"/>
  <c r="AR61" i="2"/>
  <c r="AR53" i="2"/>
  <c r="AR45" i="2"/>
  <c r="AR29" i="2"/>
  <c r="AR21" i="2"/>
  <c r="AR13" i="2"/>
  <c r="AR5" i="2"/>
  <c r="AR260" i="2"/>
  <c r="AR252" i="2"/>
  <c r="AR244" i="2"/>
  <c r="AR236" i="2"/>
  <c r="AR228" i="2"/>
  <c r="AR220" i="2"/>
  <c r="AR212" i="2"/>
  <c r="AR204" i="2"/>
  <c r="AR188" i="2"/>
  <c r="AR180" i="2"/>
  <c r="AR172" i="2"/>
  <c r="AR156" i="2"/>
  <c r="AR140" i="2"/>
  <c r="AR132" i="2"/>
  <c r="AR124" i="2"/>
  <c r="AR116" i="2"/>
  <c r="AR100" i="2"/>
  <c r="AR92" i="2"/>
  <c r="AR84" i="2"/>
  <c r="AR76" i="2"/>
  <c r="AR68" i="2"/>
  <c r="AR60" i="2"/>
  <c r="AR52" i="2"/>
  <c r="AR44" i="2"/>
  <c r="AR36" i="2"/>
  <c r="AR28" i="2"/>
  <c r="AR20" i="2"/>
  <c r="AR12" i="2"/>
  <c r="AX586" i="2"/>
  <c r="AX546" i="2"/>
  <c r="AX506" i="2"/>
  <c r="AX498" i="2"/>
  <c r="AX490" i="2"/>
  <c r="AX482" i="2"/>
  <c r="AX426" i="2"/>
  <c r="AX418" i="2"/>
  <c r="AX402" i="2"/>
  <c r="AX394" i="2"/>
  <c r="AX330" i="2"/>
  <c r="AX322" i="2"/>
  <c r="AX306" i="2"/>
  <c r="AX282" i="2"/>
  <c r="AX266" i="2"/>
  <c r="AX258" i="2"/>
  <c r="AX250" i="2"/>
  <c r="AX242" i="2"/>
  <c r="AX234" i="2"/>
  <c r="AX218" i="2"/>
  <c r="AX210" i="2"/>
  <c r="AX202" i="2"/>
  <c r="AX186" i="2"/>
  <c r="AX178" i="2"/>
  <c r="AX170" i="2"/>
  <c r="AX162" i="2"/>
  <c r="AX154" i="2"/>
  <c r="AX138" i="2"/>
  <c r="AX130" i="2"/>
  <c r="AX122" i="2"/>
  <c r="AX98" i="2"/>
  <c r="AX74" i="2"/>
  <c r="AX66" i="2"/>
  <c r="AX58" i="2"/>
  <c r="AX50" i="2"/>
  <c r="AX42" i="2"/>
  <c r="AX34" i="2"/>
  <c r="AX26" i="2"/>
  <c r="AX18" i="2"/>
  <c r="AX10" i="2"/>
  <c r="AX433" i="2"/>
  <c r="AX417" i="2"/>
  <c r="AX393" i="2"/>
  <c r="AX377" i="2"/>
  <c r="AX337" i="2"/>
  <c r="AX329" i="2"/>
  <c r="AX313" i="2"/>
  <c r="AX305" i="2"/>
  <c r="AX297" i="2"/>
  <c r="AX289" i="2"/>
  <c r="AX273" i="2"/>
  <c r="AX257" i="2"/>
  <c r="AX241" i="2"/>
  <c r="AX233" i="2"/>
  <c r="AX225" i="2"/>
  <c r="AX217" i="2"/>
  <c r="AX209" i="2"/>
  <c r="AX201" i="2"/>
  <c r="AX193" i="2"/>
  <c r="AX185" i="2"/>
  <c r="AX169" i="2"/>
  <c r="AX137" i="2"/>
  <c r="AX129" i="2"/>
  <c r="AX121" i="2"/>
  <c r="AX113" i="2"/>
  <c r="AX105" i="2"/>
  <c r="AX97" i="2"/>
  <c r="AX89" i="2"/>
  <c r="AX81" i="2"/>
  <c r="AX73" i="2"/>
  <c r="AX57" i="2"/>
  <c r="AX49" i="2"/>
  <c r="AX41" i="2"/>
  <c r="AX33" i="2"/>
  <c r="AX25" i="2"/>
  <c r="AX17" i="2"/>
  <c r="AX9" i="2"/>
  <c r="AR450" i="2"/>
  <c r="AR442" i="2"/>
  <c r="AR426" i="2"/>
  <c r="AR418" i="2"/>
  <c r="AR410" i="2"/>
  <c r="AR402" i="2"/>
  <c r="AR394" i="2"/>
  <c r="AR386" i="2"/>
  <c r="AR378" i="2"/>
  <c r="AR370" i="2"/>
  <c r="AR362" i="2"/>
  <c r="AR354" i="2"/>
  <c r="AR330" i="2"/>
  <c r="AR322" i="2"/>
  <c r="AR314" i="2"/>
  <c r="AR306" i="2"/>
  <c r="AR298" i="2"/>
  <c r="AR290" i="2"/>
  <c r="AR282" i="2"/>
  <c r="AR274" i="2"/>
  <c r="AR266" i="2"/>
  <c r="AR258" i="2"/>
  <c r="AR250" i="2"/>
  <c r="AR242" i="2"/>
  <c r="AR234" i="2"/>
  <c r="AR226" i="2"/>
  <c r="AR218" i="2"/>
  <c r="AR210" i="2"/>
  <c r="AR202" i="2"/>
  <c r="AR194" i="2"/>
  <c r="AR186" i="2"/>
  <c r="AR178" i="2"/>
  <c r="AR170" i="2"/>
  <c r="AR162" i="2"/>
  <c r="AR154" i="2"/>
  <c r="AR146" i="2"/>
  <c r="AR138" i="2"/>
  <c r="AR130" i="2"/>
  <c r="AR122" i="2"/>
  <c r="AR114" i="2"/>
  <c r="AR106" i="2"/>
  <c r="AR98" i="2"/>
  <c r="AR90" i="2"/>
  <c r="AR82" i="2"/>
  <c r="AR74" i="2"/>
  <c r="AR66" i="2"/>
  <c r="AR58" i="2"/>
  <c r="AR50" i="2"/>
  <c r="AR42" i="2"/>
  <c r="AR34" i="2"/>
  <c r="AR26" i="2"/>
  <c r="AR18" i="2"/>
  <c r="AR10" i="2"/>
  <c r="AX504" i="2"/>
  <c r="AX432" i="2"/>
  <c r="AX416" i="2"/>
  <c r="AX408" i="2"/>
  <c r="AX400" i="2"/>
  <c r="AX376" i="2"/>
  <c r="AX360" i="2"/>
  <c r="AX352" i="2"/>
  <c r="AX328" i="2"/>
  <c r="AX304" i="2"/>
  <c r="AX296" i="2"/>
  <c r="AX248" i="2"/>
  <c r="AX232" i="2"/>
  <c r="AX224" i="2"/>
  <c r="AX208" i="2"/>
  <c r="AX200" i="2"/>
  <c r="AX192" i="2"/>
  <c r="AX152" i="2"/>
  <c r="AX144" i="2"/>
  <c r="AX136" i="2"/>
  <c r="AX128" i="2"/>
  <c r="AX120" i="2"/>
  <c r="AX112" i="2"/>
  <c r="AX104" i="2"/>
  <c r="AX88" i="2"/>
  <c r="AX80" i="2"/>
  <c r="AX56" i="2"/>
  <c r="AX48" i="2"/>
  <c r="AX40" i="2"/>
  <c r="AX32" i="2"/>
  <c r="AX16" i="2"/>
  <c r="AX8" i="2"/>
  <c r="AX303" i="2"/>
  <c r="AX247" i="2"/>
  <c r="AX239" i="2"/>
  <c r="AX223" i="2"/>
  <c r="AX199" i="2"/>
  <c r="AX191" i="2"/>
  <c r="AX175" i="2"/>
  <c r="AX167" i="2"/>
  <c r="AX135" i="2"/>
  <c r="AX111" i="2"/>
  <c r="AX103" i="2"/>
  <c r="AX87" i="2"/>
  <c r="AX71" i="2"/>
  <c r="AX55" i="2"/>
  <c r="AX47" i="2"/>
  <c r="AX39" i="2"/>
  <c r="AX31" i="2"/>
  <c r="AX23" i="2"/>
  <c r="AX15" i="2"/>
  <c r="AX7" i="2"/>
  <c r="AR248" i="2"/>
  <c r="AR240" i="2"/>
  <c r="AR232" i="2"/>
  <c r="AR224" i="2"/>
  <c r="AR216" i="2"/>
  <c r="AR208" i="2"/>
  <c r="AR200" i="2"/>
  <c r="AR192" i="2"/>
  <c r="AR184" i="2"/>
  <c r="AR176" i="2"/>
  <c r="AR160" i="2"/>
  <c r="AR152" i="2"/>
  <c r="AR136" i="2"/>
  <c r="AR128" i="2"/>
  <c r="AR120" i="2"/>
  <c r="AR112" i="2"/>
  <c r="AR96" i="2"/>
  <c r="AR88" i="2"/>
  <c r="AR72" i="2"/>
  <c r="AR64" i="2"/>
  <c r="AR56" i="2"/>
  <c r="AR48" i="2"/>
  <c r="AR40" i="2"/>
  <c r="AR32" i="2"/>
  <c r="AR16" i="2"/>
  <c r="AR8" i="2"/>
  <c r="AX614" i="2"/>
  <c r="AX598" i="2"/>
  <c r="AX542" i="2"/>
  <c r="AX414" i="2"/>
  <c r="AX398" i="2"/>
  <c r="AX390" i="2"/>
  <c r="AX382" i="2"/>
  <c r="AX366" i="2"/>
  <c r="AX350" i="2"/>
  <c r="AX342" i="2"/>
  <c r="AX326" i="2"/>
  <c r="AX318" i="2"/>
  <c r="AX310" i="2"/>
  <c r="AX278" i="2"/>
  <c r="AX246" i="2"/>
  <c r="AX238" i="2"/>
  <c r="AX230" i="2"/>
  <c r="AX222" i="2"/>
  <c r="AX206" i="2"/>
  <c r="AX190" i="2"/>
  <c r="AX182" i="2"/>
  <c r="AX166" i="2"/>
  <c r="AX134" i="2"/>
  <c r="AX126" i="2"/>
  <c r="AX118" i="2"/>
  <c r="AX110" i="2"/>
  <c r="AX86" i="2"/>
  <c r="AX78" i="2"/>
  <c r="AX62" i="2"/>
  <c r="AX54" i="2"/>
  <c r="AX46" i="2"/>
  <c r="AX38" i="2"/>
  <c r="AX30" i="2"/>
  <c r="AX22" i="2"/>
  <c r="AX14" i="2"/>
  <c r="AX6" i="2"/>
  <c r="AX293" i="2"/>
  <c r="AX285" i="2"/>
  <c r="AX237" i="2"/>
  <c r="AX229" i="2"/>
  <c r="AX221" i="2"/>
  <c r="AX205" i="2"/>
  <c r="AX197" i="2"/>
  <c r="AX173" i="2"/>
  <c r="AX157" i="2"/>
  <c r="AX149" i="2"/>
  <c r="AX141" i="2"/>
  <c r="AX133" i="2"/>
  <c r="AX125" i="2"/>
  <c r="AX117" i="2"/>
  <c r="AX101" i="2"/>
  <c r="AX85" i="2"/>
  <c r="AX77" i="2"/>
  <c r="AX61" i="2"/>
  <c r="AX53" i="2"/>
  <c r="AX45" i="2"/>
  <c r="AX37" i="2"/>
  <c r="AX29" i="2"/>
  <c r="AX21" i="2"/>
  <c r="AX13" i="2"/>
  <c r="AX5" i="2"/>
  <c r="AX532" i="2"/>
  <c r="AX484" i="2"/>
  <c r="AX380" i="2"/>
  <c r="AX364" i="2"/>
  <c r="AX356" i="2"/>
  <c r="AX332" i="2"/>
  <c r="AX324" i="2"/>
  <c r="AX284" i="2"/>
  <c r="AX260" i="2"/>
  <c r="AX244" i="2"/>
  <c r="AX220" i="2"/>
  <c r="AX212" i="2"/>
  <c r="AX204" i="2"/>
  <c r="AX188" i="2"/>
  <c r="AX180" i="2"/>
  <c r="AX156" i="2"/>
  <c r="AX132" i="2"/>
  <c r="AX124" i="2"/>
  <c r="AX100" i="2"/>
  <c r="AX84" i="2"/>
  <c r="AX60" i="2"/>
  <c r="AX52" i="2"/>
  <c r="AX44" i="2"/>
  <c r="AX28" i="2"/>
  <c r="AX20" i="2"/>
  <c r="AX12" i="2"/>
  <c r="AX595" i="2"/>
  <c r="AX547" i="2"/>
  <c r="AX499" i="2"/>
  <c r="AX467" i="2"/>
  <c r="AX443" i="2"/>
  <c r="AX371" i="2"/>
  <c r="AX363" i="2"/>
  <c r="AX283" i="2"/>
  <c r="AX267" i="2"/>
  <c r="AX259" i="2"/>
  <c r="AX251" i="2"/>
  <c r="AX243" i="2"/>
  <c r="AX235" i="2"/>
  <c r="AX227" i="2"/>
  <c r="AX211" i="2"/>
  <c r="AX203" i="2"/>
  <c r="AX195" i="2"/>
  <c r="AX187" i="2"/>
  <c r="AX171" i="2"/>
  <c r="AX163" i="2"/>
  <c r="AX147" i="2"/>
  <c r="AX139" i="2"/>
  <c r="AX131" i="2"/>
  <c r="AX115" i="2"/>
  <c r="AX107" i="2"/>
  <c r="AX99" i="2"/>
  <c r="AX91" i="2"/>
  <c r="AX51" i="2"/>
  <c r="AX43" i="2"/>
  <c r="AX27" i="2"/>
  <c r="AB439" i="2"/>
  <c r="AB444" i="2"/>
  <c r="AB472" i="2"/>
  <c r="AB473" i="2"/>
  <c r="AB476" i="2"/>
  <c r="AB477" i="2"/>
  <c r="AB478" i="2"/>
  <c r="AB483" i="2"/>
  <c r="AB516" i="2"/>
  <c r="D4" i="11"/>
  <c r="E5" i="11" s="1"/>
  <c r="Z4" i="2"/>
  <c r="AA4" i="2" s="1"/>
  <c r="AA81" i="2" l="1"/>
  <c r="AB548" i="2"/>
  <c r="AB475" i="2"/>
  <c r="AB4" i="2"/>
  <c r="AB116" i="2"/>
  <c r="AB54" i="2"/>
  <c r="E4" i="11"/>
  <c r="E10" i="11"/>
  <c r="E9" i="11"/>
  <c r="E8" i="11"/>
  <c r="E7" i="11"/>
  <c r="E6" i="11"/>
  <c r="AB192" i="2" l="1"/>
  <c r="BC83" i="2"/>
  <c r="BC93" i="2"/>
  <c r="BC106" i="2"/>
  <c r="BC107" i="2"/>
  <c r="BC121" i="2"/>
  <c r="BD121" i="2" s="1"/>
  <c r="BC129" i="2"/>
  <c r="BC138" i="2"/>
  <c r="BC139" i="2"/>
  <c r="BC150" i="2"/>
  <c r="BC191" i="2"/>
  <c r="BC194" i="2"/>
  <c r="BC196" i="2"/>
  <c r="BC201" i="2"/>
  <c r="BC205" i="2"/>
  <c r="BC206" i="2"/>
  <c r="BC295" i="2"/>
  <c r="BC296" i="2"/>
  <c r="BC297" i="2"/>
  <c r="BC321" i="2"/>
  <c r="BC322" i="2"/>
  <c r="BC324" i="2"/>
  <c r="BC325" i="2"/>
  <c r="BC327" i="2"/>
  <c r="BC328" i="2"/>
  <c r="BC329" i="2"/>
  <c r="BC330" i="2"/>
  <c r="BC331" i="2"/>
  <c r="BC332" i="2"/>
  <c r="BC333" i="2"/>
  <c r="BC334" i="2"/>
  <c r="BC335" i="2"/>
  <c r="BC342" i="2"/>
  <c r="BC348" i="2"/>
  <c r="BC379" i="2"/>
  <c r="BC388" i="2"/>
  <c r="BC413" i="2"/>
  <c r="BC465" i="2"/>
  <c r="BC466" i="2"/>
  <c r="BC467" i="2"/>
  <c r="BC469" i="2"/>
  <c r="BC472" i="2"/>
  <c r="BC473" i="2"/>
  <c r="BC476" i="2"/>
  <c r="BC477" i="2"/>
  <c r="BC478" i="2"/>
  <c r="BD478" i="2" s="1"/>
  <c r="BC483" i="2"/>
  <c r="BC484" i="2"/>
  <c r="BC485" i="2"/>
  <c r="BD485" i="2" s="1"/>
  <c r="BC486" i="2"/>
  <c r="BC487" i="2"/>
  <c r="BC488" i="2"/>
  <c r="BC492" i="2"/>
  <c r="BC496" i="2"/>
  <c r="BC499" i="2"/>
  <c r="BC504" i="2"/>
  <c r="BC513" i="2"/>
  <c r="BC517" i="2"/>
  <c r="BC520" i="2"/>
  <c r="BC522" i="2"/>
  <c r="BC527" i="2"/>
  <c r="BD527" i="2" s="1"/>
  <c r="BC535" i="2"/>
  <c r="BC536" i="2"/>
  <c r="BC540" i="2"/>
  <c r="BC563" i="2"/>
  <c r="BC564" i="2"/>
  <c r="BC565" i="2"/>
  <c r="BC566" i="2"/>
  <c r="BC591" i="2"/>
  <c r="BC624" i="2"/>
  <c r="BD624" i="2" s="1"/>
  <c r="BD413" i="2" l="1"/>
  <c r="BD322" i="2"/>
  <c r="BD93" i="2"/>
  <c r="BC293" i="2"/>
  <c r="BD536" i="2" s="1"/>
  <c r="BC294" i="2"/>
  <c r="BD476" i="2" l="1"/>
  <c r="AB351" i="2"/>
  <c r="AB237" i="2"/>
  <c r="C42" i="36" l="1"/>
  <c r="D42" i="36"/>
  <c r="E42" i="36"/>
  <c r="F42" i="36"/>
  <c r="G42" i="36"/>
  <c r="B42" i="36"/>
  <c r="H33" i="36"/>
  <c r="H34" i="36"/>
  <c r="H42" i="36" l="1"/>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5" i="36"/>
  <c r="H36" i="36"/>
  <c r="H37" i="36"/>
  <c r="H38" i="36"/>
  <c r="H39" i="36"/>
  <c r="H3" i="36"/>
  <c r="H42" i="35"/>
  <c r="H41" i="35"/>
  <c r="H40" i="35"/>
  <c r="H39" i="35"/>
  <c r="H38" i="35"/>
  <c r="H37" i="35"/>
  <c r="G37" i="35"/>
  <c r="H36" i="35"/>
  <c r="H35" i="35"/>
  <c r="H34" i="35"/>
  <c r="H33" i="35"/>
  <c r="H32" i="35"/>
  <c r="H31" i="35"/>
  <c r="H30" i="35"/>
  <c r="H29" i="35"/>
  <c r="H28" i="35"/>
  <c r="H27" i="35"/>
  <c r="H26" i="35"/>
  <c r="H25" i="35"/>
  <c r="H24" i="35"/>
  <c r="H23" i="35"/>
  <c r="H22" i="35"/>
  <c r="H21" i="35"/>
  <c r="H20" i="35"/>
  <c r="H19" i="35"/>
  <c r="H18" i="35"/>
  <c r="H17" i="35"/>
  <c r="H16" i="35"/>
  <c r="H15" i="35"/>
  <c r="H14" i="35"/>
  <c r="H13" i="35"/>
  <c r="H12" i="35"/>
  <c r="H11" i="35"/>
  <c r="H10" i="35"/>
  <c r="H9" i="35"/>
  <c r="H8" i="35"/>
  <c r="H7" i="35"/>
  <c r="H6" i="35"/>
  <c r="H5" i="35"/>
  <c r="H4" i="35"/>
  <c r="AB482" i="2"/>
  <c r="AB75" i="2" l="1"/>
  <c r="AB608" i="2" l="1"/>
  <c r="AB108" i="2" l="1"/>
  <c r="AB465" i="2" l="1"/>
  <c r="AB618" i="2" l="1"/>
  <c r="AB514" i="2" l="1"/>
  <c r="AB491" i="2"/>
  <c r="AB595" i="2" l="1"/>
  <c r="BC4" i="2" l="1"/>
  <c r="BD4" i="2" s="1"/>
  <c r="BC5" i="2"/>
  <c r="BC6" i="2"/>
  <c r="BC7" i="2"/>
  <c r="BC8" i="2"/>
  <c r="BC9" i="2"/>
  <c r="BD9" i="2" s="1"/>
  <c r="BC10" i="2"/>
  <c r="BC11" i="2"/>
  <c r="BC12" i="2"/>
  <c r="BC13" i="2"/>
  <c r="BC14" i="2"/>
  <c r="BC15" i="2"/>
  <c r="BC16" i="2"/>
  <c r="BC17" i="2"/>
  <c r="BD17" i="2" s="1"/>
  <c r="BC18" i="2"/>
  <c r="BC19" i="2"/>
  <c r="BC20" i="2"/>
  <c r="BC21" i="2"/>
  <c r="BC22" i="2"/>
  <c r="BC23" i="2"/>
  <c r="BC24" i="2"/>
  <c r="BC25" i="2"/>
  <c r="BD25" i="2" s="1"/>
  <c r="BC26" i="2"/>
  <c r="BC27" i="2"/>
  <c r="BC28" i="2"/>
  <c r="BC29" i="2"/>
  <c r="BC30" i="2"/>
  <c r="BC31" i="2"/>
  <c r="BC32" i="2"/>
  <c r="BC33" i="2"/>
  <c r="BD33" i="2" s="1"/>
  <c r="BC34" i="2"/>
  <c r="BC35" i="2"/>
  <c r="BC36" i="2"/>
  <c r="BD36" i="2" s="1"/>
  <c r="BC37" i="2"/>
  <c r="BC38" i="2"/>
  <c r="BC39" i="2"/>
  <c r="BC40" i="2"/>
  <c r="BC41" i="2"/>
  <c r="BD41" i="2" s="1"/>
  <c r="BC42" i="2"/>
  <c r="BC43" i="2"/>
  <c r="BC44" i="2"/>
  <c r="BC45" i="2"/>
  <c r="BC46" i="2"/>
  <c r="BC47" i="2"/>
  <c r="BD47" i="2" s="1"/>
  <c r="BC48" i="2"/>
  <c r="BD48" i="2" s="1"/>
  <c r="BC49" i="2"/>
  <c r="BD49" i="2" s="1"/>
  <c r="BC50" i="2"/>
  <c r="BC51" i="2"/>
  <c r="BC52" i="2"/>
  <c r="BC53" i="2"/>
  <c r="BD53" i="2" s="1"/>
  <c r="BC54" i="2"/>
  <c r="BD54" i="2" s="1"/>
  <c r="BC55" i="2"/>
  <c r="BC56" i="2"/>
  <c r="BC57" i="2"/>
  <c r="BD57" i="2" s="1"/>
  <c r="BC58" i="2"/>
  <c r="BD58" i="2" s="1"/>
  <c r="BC59" i="2"/>
  <c r="BD59" i="2" s="1"/>
  <c r="BC60" i="2"/>
  <c r="BC61" i="2"/>
  <c r="BC62" i="2"/>
  <c r="BC63" i="2"/>
  <c r="BC64" i="2"/>
  <c r="BC65" i="2"/>
  <c r="BD65" i="2" s="1"/>
  <c r="BC66" i="2"/>
  <c r="BC67" i="2"/>
  <c r="BC68" i="2"/>
  <c r="BC69" i="2"/>
  <c r="BC70" i="2"/>
  <c r="BC71" i="2"/>
  <c r="BD71" i="2" s="1"/>
  <c r="BC72" i="2"/>
  <c r="BC73" i="2"/>
  <c r="BD73" i="2" s="1"/>
  <c r="BC74" i="2"/>
  <c r="BD74" i="2" s="1"/>
  <c r="BC75" i="2"/>
  <c r="BD75" i="2" s="1"/>
  <c r="BC76" i="2"/>
  <c r="BD76" i="2" s="1"/>
  <c r="BC77" i="2"/>
  <c r="BC78" i="2"/>
  <c r="BC79" i="2"/>
  <c r="BD79" i="2" s="1"/>
  <c r="BC80" i="2"/>
  <c r="BC81" i="2"/>
  <c r="BD81" i="2" s="1"/>
  <c r="BC82" i="2"/>
  <c r="BC84" i="2"/>
  <c r="BC85" i="2"/>
  <c r="BD85" i="2" s="1"/>
  <c r="BC86" i="2"/>
  <c r="BC87" i="2"/>
  <c r="BC88" i="2"/>
  <c r="BC89" i="2"/>
  <c r="BC90" i="2"/>
  <c r="BD90" i="2" s="1"/>
  <c r="BC91" i="2"/>
  <c r="BC92" i="2"/>
  <c r="BD92" i="2" s="1"/>
  <c r="BC94" i="2"/>
  <c r="BC95" i="2"/>
  <c r="BC96" i="2"/>
  <c r="BD96" i="2" s="1"/>
  <c r="BC97" i="2"/>
  <c r="BC98" i="2"/>
  <c r="BC99" i="2"/>
  <c r="BD99" i="2" s="1"/>
  <c r="BC100" i="2"/>
  <c r="BC101" i="2"/>
  <c r="BC102" i="2"/>
  <c r="BD102" i="2" s="1"/>
  <c r="BC103" i="2"/>
  <c r="BC104" i="2"/>
  <c r="BC105" i="2"/>
  <c r="BC108" i="2"/>
  <c r="BC109" i="2"/>
  <c r="BD109" i="2" s="1"/>
  <c r="BC110" i="2"/>
  <c r="BC111" i="2"/>
  <c r="BC112" i="2"/>
  <c r="BC113" i="2"/>
  <c r="BC114" i="2"/>
  <c r="BC115" i="2"/>
  <c r="BC116" i="2"/>
  <c r="BD116" i="2" s="1"/>
  <c r="BC117" i="2"/>
  <c r="BD117" i="2" s="1"/>
  <c r="BC118" i="2"/>
  <c r="BC119" i="2"/>
  <c r="BD119" i="2" s="1"/>
  <c r="BC120" i="2"/>
  <c r="BC122" i="2"/>
  <c r="BC123" i="2"/>
  <c r="BC124" i="2"/>
  <c r="BC125" i="2"/>
  <c r="BC126" i="2"/>
  <c r="BC127" i="2"/>
  <c r="BD127" i="2" s="1"/>
  <c r="BC128" i="2"/>
  <c r="BC130" i="2"/>
  <c r="BC131" i="2"/>
  <c r="BC132" i="2"/>
  <c r="BC133" i="2"/>
  <c r="BC134" i="2"/>
  <c r="BC135" i="2"/>
  <c r="BD135" i="2" s="1"/>
  <c r="BC136" i="2"/>
  <c r="BC137" i="2"/>
  <c r="BC140" i="2"/>
  <c r="BC141" i="2"/>
  <c r="BC142" i="2"/>
  <c r="BD142" i="2" s="1"/>
  <c r="BC143" i="2"/>
  <c r="BD143" i="2" s="1"/>
  <c r="BC144" i="2"/>
  <c r="BC145" i="2"/>
  <c r="BD145" i="2" s="1"/>
  <c r="BC146" i="2"/>
  <c r="BD146" i="2" s="1"/>
  <c r="BC147" i="2"/>
  <c r="BC148" i="2"/>
  <c r="BD148" i="2" s="1"/>
  <c r="BC149" i="2"/>
  <c r="BC151" i="2"/>
  <c r="BC152" i="2"/>
  <c r="BC153" i="2"/>
  <c r="BC154" i="2"/>
  <c r="BD154" i="2" s="1"/>
  <c r="BC155" i="2"/>
  <c r="BD155" i="2" s="1"/>
  <c r="BC156" i="2"/>
  <c r="BC157" i="2"/>
  <c r="BD157" i="2" s="1"/>
  <c r="BC158" i="2"/>
  <c r="BD158" i="2" s="1"/>
  <c r="BC159" i="2"/>
  <c r="BD159" i="2" s="1"/>
  <c r="BC160" i="2"/>
  <c r="BC161" i="2"/>
  <c r="BD161" i="2" s="1"/>
  <c r="BC162" i="2"/>
  <c r="BD162" i="2" s="1"/>
  <c r="BC163" i="2"/>
  <c r="BD163" i="2" s="1"/>
  <c r="BC164" i="2"/>
  <c r="BD164" i="2" s="1"/>
  <c r="BC165" i="2"/>
  <c r="BD165" i="2" s="1"/>
  <c r="BC166" i="2"/>
  <c r="BC167" i="2"/>
  <c r="BC168" i="2"/>
  <c r="BC169" i="2"/>
  <c r="BC170" i="2"/>
  <c r="BD170" i="2" s="1"/>
  <c r="BC171" i="2"/>
  <c r="BC172" i="2"/>
  <c r="BC173" i="2"/>
  <c r="BC174" i="2"/>
  <c r="BD174" i="2" s="1"/>
  <c r="BC175" i="2"/>
  <c r="BD175" i="2" s="1"/>
  <c r="BC176" i="2"/>
  <c r="BC177" i="2"/>
  <c r="BD177" i="2" s="1"/>
  <c r="BC178" i="2"/>
  <c r="BD178" i="2" s="1"/>
  <c r="BC179" i="2"/>
  <c r="BC180" i="2"/>
  <c r="BC181" i="2"/>
  <c r="BD181" i="2" s="1"/>
  <c r="BC182" i="2"/>
  <c r="BC183" i="2"/>
  <c r="BD183" i="2" s="1"/>
  <c r="BC184" i="2"/>
  <c r="BD184" i="2" s="1"/>
  <c r="BC185" i="2"/>
  <c r="BC186" i="2"/>
  <c r="BD186" i="2" s="1"/>
  <c r="BC187" i="2"/>
  <c r="BC188" i="2"/>
  <c r="BC189" i="2"/>
  <c r="BC190" i="2"/>
  <c r="BC192" i="2"/>
  <c r="BC193" i="2"/>
  <c r="BC195" i="2"/>
  <c r="BC197" i="2"/>
  <c r="BD197" i="2" s="1"/>
  <c r="BC198" i="2"/>
  <c r="BD198" i="2" s="1"/>
  <c r="BC199" i="2"/>
  <c r="BD199" i="2" s="1"/>
  <c r="BC200" i="2"/>
  <c r="BC202" i="2"/>
  <c r="BC203" i="2"/>
  <c r="BC204" i="2"/>
  <c r="BC207" i="2"/>
  <c r="BD207" i="2" s="1"/>
  <c r="BC208" i="2"/>
  <c r="BD208" i="2" s="1"/>
  <c r="BC209" i="2"/>
  <c r="BC210" i="2"/>
  <c r="BC211" i="2"/>
  <c r="BC212" i="2"/>
  <c r="BC213" i="2"/>
  <c r="BC214" i="2"/>
  <c r="BC215" i="2"/>
  <c r="BC216" i="2"/>
  <c r="BD216" i="2" s="1"/>
  <c r="BC217" i="2"/>
  <c r="BC218" i="2"/>
  <c r="BC219" i="2"/>
  <c r="BD219" i="2" s="1"/>
  <c r="BC220" i="2"/>
  <c r="BC221" i="2"/>
  <c r="BC222" i="2"/>
  <c r="BC223" i="2"/>
  <c r="BC224" i="2"/>
  <c r="BD224" i="2" s="1"/>
  <c r="BC225" i="2"/>
  <c r="BC226" i="2"/>
  <c r="BD226" i="2" s="1"/>
  <c r="BC227" i="2"/>
  <c r="BC228" i="2"/>
  <c r="BC229" i="2"/>
  <c r="BC230" i="2"/>
  <c r="BC231" i="2"/>
  <c r="BD231" i="2" s="1"/>
  <c r="BC232" i="2"/>
  <c r="BD232" i="2" s="1"/>
  <c r="BC233" i="2"/>
  <c r="BD233" i="2" s="1"/>
  <c r="BC234" i="2"/>
  <c r="BC235" i="2"/>
  <c r="BC236" i="2"/>
  <c r="BC237" i="2"/>
  <c r="BC238" i="2"/>
  <c r="BC239" i="2"/>
  <c r="BC240" i="2"/>
  <c r="BD240" i="2" s="1"/>
  <c r="BC241" i="2"/>
  <c r="BC242" i="2"/>
  <c r="BD242" i="2" s="1"/>
  <c r="BC243" i="2"/>
  <c r="BC244" i="2"/>
  <c r="BC245" i="2"/>
  <c r="BC246" i="2"/>
  <c r="BC247" i="2"/>
  <c r="BC248" i="2"/>
  <c r="BC249" i="2"/>
  <c r="BD249" i="2" s="1"/>
  <c r="BC250" i="2"/>
  <c r="BD250" i="2" s="1"/>
  <c r="BC251" i="2"/>
  <c r="BC252" i="2"/>
  <c r="BC253" i="2"/>
  <c r="BD253" i="2" s="1"/>
  <c r="BC254" i="2"/>
  <c r="BD254" i="2" s="1"/>
  <c r="BC255" i="2"/>
  <c r="BC256" i="2"/>
  <c r="BD256" i="2" s="1"/>
  <c r="BC257" i="2"/>
  <c r="BD257" i="2" s="1"/>
  <c r="BC258" i="2"/>
  <c r="BC259" i="2"/>
  <c r="BC260" i="2"/>
  <c r="BC261" i="2"/>
  <c r="BD261" i="2" s="1"/>
  <c r="BC262" i="2"/>
  <c r="BC263" i="2"/>
  <c r="BC264" i="2"/>
  <c r="BD264" i="2" s="1"/>
  <c r="BC265" i="2"/>
  <c r="BD265" i="2" s="1"/>
  <c r="BC266" i="2"/>
  <c r="BD266" i="2" s="1"/>
  <c r="BC267" i="2"/>
  <c r="BC268" i="2"/>
  <c r="BC269" i="2"/>
  <c r="BD269" i="2" s="1"/>
  <c r="BC270" i="2"/>
  <c r="BD270" i="2" s="1"/>
  <c r="BC271" i="2"/>
  <c r="BC272" i="2"/>
  <c r="BD272" i="2" s="1"/>
  <c r="BC273" i="2"/>
  <c r="BD273" i="2" s="1"/>
  <c r="BC274" i="2"/>
  <c r="BC275" i="2"/>
  <c r="BC276" i="2"/>
  <c r="BD276" i="2" s="1"/>
  <c r="BC277" i="2"/>
  <c r="BD277" i="2" s="1"/>
  <c r="BC278" i="2"/>
  <c r="BD278" i="2" s="1"/>
  <c r="BC279" i="2"/>
  <c r="BC280" i="2"/>
  <c r="BD280" i="2" s="1"/>
  <c r="BC281" i="2"/>
  <c r="BC282" i="2"/>
  <c r="BC283" i="2"/>
  <c r="BC284" i="2"/>
  <c r="BC285" i="2"/>
  <c r="BD285" i="2" s="1"/>
  <c r="BC286" i="2"/>
  <c r="BC287" i="2"/>
  <c r="BC288" i="2"/>
  <c r="BD288" i="2" s="1"/>
  <c r="BC289" i="2"/>
  <c r="BD289" i="2" s="1"/>
  <c r="BC290" i="2"/>
  <c r="BD290" i="2" s="1"/>
  <c r="BC291" i="2"/>
  <c r="BD291" i="2" s="1"/>
  <c r="BC292" i="2"/>
  <c r="BD292" i="2" s="1"/>
  <c r="BC298" i="2"/>
  <c r="BC299" i="2"/>
  <c r="BC300" i="2"/>
  <c r="BC301" i="2"/>
  <c r="BD301" i="2" s="1"/>
  <c r="BC302" i="2"/>
  <c r="BD302" i="2" s="1"/>
  <c r="BC303" i="2"/>
  <c r="BD303" i="2" s="1"/>
  <c r="BC304" i="2"/>
  <c r="BC305" i="2"/>
  <c r="BC306" i="2"/>
  <c r="BC307" i="2"/>
  <c r="BC308" i="2"/>
  <c r="BD308" i="2" s="1"/>
  <c r="BC309" i="2"/>
  <c r="BD309" i="2" s="1"/>
  <c r="BC310" i="2"/>
  <c r="BC311" i="2"/>
  <c r="BD311" i="2" s="1"/>
  <c r="BC312" i="2"/>
  <c r="BC313" i="2"/>
  <c r="BD313" i="2" s="1"/>
  <c r="BC314" i="2"/>
  <c r="BC315" i="2"/>
  <c r="BD315" i="2" s="1"/>
  <c r="BC316" i="2"/>
  <c r="BD316" i="2" s="1"/>
  <c r="BC317" i="2"/>
  <c r="BD317" i="2" s="1"/>
  <c r="BC318" i="2"/>
  <c r="BC319" i="2"/>
  <c r="BD319" i="2" s="1"/>
  <c r="BC320" i="2"/>
  <c r="BC323" i="2"/>
  <c r="BC326" i="2"/>
  <c r="BC336" i="2"/>
  <c r="BD336" i="2" s="1"/>
  <c r="BC337" i="2"/>
  <c r="BC338" i="2"/>
  <c r="BD338" i="2" s="1"/>
  <c r="BC339" i="2"/>
  <c r="BD339" i="2" s="1"/>
  <c r="BC340" i="2"/>
  <c r="BD340" i="2" s="1"/>
  <c r="BC341" i="2"/>
  <c r="BC343" i="2"/>
  <c r="BC344" i="2"/>
  <c r="BD344" i="2" s="1"/>
  <c r="BC345" i="2"/>
  <c r="BD345" i="2" s="1"/>
  <c r="BC346" i="2"/>
  <c r="BC347" i="2"/>
  <c r="BD347" i="2" s="1"/>
  <c r="BC349" i="2"/>
  <c r="BC350" i="2"/>
  <c r="BD350" i="2" s="1"/>
  <c r="BC351" i="2"/>
  <c r="BD351" i="2" s="1"/>
  <c r="BC352" i="2"/>
  <c r="BC353" i="2"/>
  <c r="BD353" i="2" s="1"/>
  <c r="BC354" i="2"/>
  <c r="BC355" i="2"/>
  <c r="BD355" i="2" s="1"/>
  <c r="BC356" i="2"/>
  <c r="BC357" i="2"/>
  <c r="BC358" i="2"/>
  <c r="BD358" i="2" s="1"/>
  <c r="BC359" i="2"/>
  <c r="BD359" i="2" s="1"/>
  <c r="BC360" i="2"/>
  <c r="BC361" i="2"/>
  <c r="BD361" i="2" s="1"/>
  <c r="BC362" i="2"/>
  <c r="BD362" i="2" s="1"/>
  <c r="BC363" i="2"/>
  <c r="BC364" i="2"/>
  <c r="BD364" i="2" s="1"/>
  <c r="BC365" i="2"/>
  <c r="BC366" i="2"/>
  <c r="BD366" i="2" s="1"/>
  <c r="BC367" i="2"/>
  <c r="BC368" i="2"/>
  <c r="BC369" i="2"/>
  <c r="BD369" i="2" s="1"/>
  <c r="BC370" i="2"/>
  <c r="BC371" i="2"/>
  <c r="BC372" i="2"/>
  <c r="BD372" i="2" s="1"/>
  <c r="BC373" i="2"/>
  <c r="BD373" i="2" s="1"/>
  <c r="BC374" i="2"/>
  <c r="BD374" i="2" s="1"/>
  <c r="BC375" i="2"/>
  <c r="BC376" i="2"/>
  <c r="BC377" i="2"/>
  <c r="BC378" i="2"/>
  <c r="BD378" i="2" s="1"/>
  <c r="BC380" i="2"/>
  <c r="BC381" i="2"/>
  <c r="BD381" i="2" s="1"/>
  <c r="BC382" i="2"/>
  <c r="BC383" i="2"/>
  <c r="BD383" i="2" s="1"/>
  <c r="BC384" i="2"/>
  <c r="BD384" i="2" s="1"/>
  <c r="BC385" i="2"/>
  <c r="BD385" i="2" s="1"/>
  <c r="BC386" i="2"/>
  <c r="BD386" i="2" s="1"/>
  <c r="BC387" i="2"/>
  <c r="BC389" i="2"/>
  <c r="BC390" i="2"/>
  <c r="BD390" i="2" s="1"/>
  <c r="BC391" i="2"/>
  <c r="BD391" i="2" s="1"/>
  <c r="BC392" i="2"/>
  <c r="BD392" i="2" s="1"/>
  <c r="BC393" i="2"/>
  <c r="BD393" i="2" s="1"/>
  <c r="BC394" i="2"/>
  <c r="BC395" i="2"/>
  <c r="BD395" i="2" s="1"/>
  <c r="BC396" i="2"/>
  <c r="BD396" i="2" s="1"/>
  <c r="BC397" i="2"/>
  <c r="BC398" i="2"/>
  <c r="BD398" i="2" s="1"/>
  <c r="BC399" i="2"/>
  <c r="BD399" i="2" s="1"/>
  <c r="BC400" i="2"/>
  <c r="BC401" i="2"/>
  <c r="BD401" i="2" s="1"/>
  <c r="BC402" i="2"/>
  <c r="BC403" i="2"/>
  <c r="BC404" i="2"/>
  <c r="BD404" i="2" s="1"/>
  <c r="BC405" i="2"/>
  <c r="BC406" i="2"/>
  <c r="BD406" i="2" s="1"/>
  <c r="BC407" i="2"/>
  <c r="BD407" i="2" s="1"/>
  <c r="BC408" i="2"/>
  <c r="BD408" i="2" s="1"/>
  <c r="BC409" i="2"/>
  <c r="BD409" i="2" s="1"/>
  <c r="BC410" i="2"/>
  <c r="BC411" i="2"/>
  <c r="BC412" i="2"/>
  <c r="BD412" i="2" s="1"/>
  <c r="BC414" i="2"/>
  <c r="BD414" i="2" s="1"/>
  <c r="BC415" i="2"/>
  <c r="BD415" i="2" s="1"/>
  <c r="BC416" i="2"/>
  <c r="BC417" i="2"/>
  <c r="BD417" i="2" s="1"/>
  <c r="BC418" i="2"/>
  <c r="BD418" i="2" s="1"/>
  <c r="BC419" i="2"/>
  <c r="BC420" i="2"/>
  <c r="BC421" i="2"/>
  <c r="BC422" i="2"/>
  <c r="BC423" i="2"/>
  <c r="BC424" i="2"/>
  <c r="BD424" i="2" s="1"/>
  <c r="BC425" i="2"/>
  <c r="BD425" i="2" s="1"/>
  <c r="BC426" i="2"/>
  <c r="BC427" i="2"/>
  <c r="BD427" i="2" s="1"/>
  <c r="BC428" i="2"/>
  <c r="BC429" i="2"/>
  <c r="BD429" i="2" s="1"/>
  <c r="BC430" i="2"/>
  <c r="BD430" i="2" s="1"/>
  <c r="BC431" i="2"/>
  <c r="BD431" i="2" s="1"/>
  <c r="BC432" i="2"/>
  <c r="BC433" i="2"/>
  <c r="BC434" i="2"/>
  <c r="BD434" i="2" s="1"/>
  <c r="BC435" i="2"/>
  <c r="BC436" i="2"/>
  <c r="BC437" i="2"/>
  <c r="BD437" i="2" s="1"/>
  <c r="BC438" i="2"/>
  <c r="BC439" i="2"/>
  <c r="BD439" i="2" s="1"/>
  <c r="BC440" i="2"/>
  <c r="BD440" i="2" s="1"/>
  <c r="BC441" i="2"/>
  <c r="BD441" i="2" s="1"/>
  <c r="BC442" i="2"/>
  <c r="BC443" i="2"/>
  <c r="BC444" i="2"/>
  <c r="BD444" i="2" s="1"/>
  <c r="BC445" i="2"/>
  <c r="BC446" i="2"/>
  <c r="BD446" i="2" s="1"/>
  <c r="BC447" i="2"/>
  <c r="BD447" i="2" s="1"/>
  <c r="BC448" i="2"/>
  <c r="BD448" i="2" s="1"/>
  <c r="BC449" i="2"/>
  <c r="BD449" i="2" s="1"/>
  <c r="BC450" i="2"/>
  <c r="BD450" i="2" s="1"/>
  <c r="BC451" i="2"/>
  <c r="BD451" i="2" s="1"/>
  <c r="BC452" i="2"/>
  <c r="BD452" i="2" s="1"/>
  <c r="BC453" i="2"/>
  <c r="BD453" i="2" s="1"/>
  <c r="BC454" i="2"/>
  <c r="BD454" i="2" s="1"/>
  <c r="BC455" i="2"/>
  <c r="BD455" i="2" s="1"/>
  <c r="BC456" i="2"/>
  <c r="BD456" i="2" s="1"/>
  <c r="BC457" i="2"/>
  <c r="BC458" i="2"/>
  <c r="BC459" i="2"/>
  <c r="BD459" i="2" s="1"/>
  <c r="BC460" i="2"/>
  <c r="BC461" i="2"/>
  <c r="BC462" i="2"/>
  <c r="BD462" i="2" s="1"/>
  <c r="BC463" i="2"/>
  <c r="BD463" i="2" s="1"/>
  <c r="BC464" i="2"/>
  <c r="BD464" i="2" s="1"/>
  <c r="BC468" i="2"/>
  <c r="BD468" i="2" s="1"/>
  <c r="BC470" i="2"/>
  <c r="BD470" i="2" s="1"/>
  <c r="BC471" i="2"/>
  <c r="BC474" i="2"/>
  <c r="BD474" i="2" s="1"/>
  <c r="BC475" i="2"/>
  <c r="BD475" i="2" s="1"/>
  <c r="BC479" i="2"/>
  <c r="BD479" i="2" s="1"/>
  <c r="BC480" i="2"/>
  <c r="BD480" i="2" s="1"/>
  <c r="BC481" i="2"/>
  <c r="BD481" i="2" s="1"/>
  <c r="BC482" i="2"/>
  <c r="BD482" i="2" s="1"/>
  <c r="BC489" i="2"/>
  <c r="BD489" i="2" s="1"/>
  <c r="BC490" i="2"/>
  <c r="BC491" i="2"/>
  <c r="BC493" i="2"/>
  <c r="BD493" i="2" s="1"/>
  <c r="BC494" i="2"/>
  <c r="BC495" i="2"/>
  <c r="BC497" i="2"/>
  <c r="BD497" i="2" s="1"/>
  <c r="BC498" i="2"/>
  <c r="BC500" i="2"/>
  <c r="BC501" i="2"/>
  <c r="BD501" i="2" s="1"/>
  <c r="BC502" i="2"/>
  <c r="BD502" i="2" s="1"/>
  <c r="BC503" i="2"/>
  <c r="BC505" i="2"/>
  <c r="BC506" i="2"/>
  <c r="BD506" i="2" s="1"/>
  <c r="BC507" i="2"/>
  <c r="BD507" i="2" s="1"/>
  <c r="BC508" i="2"/>
  <c r="BD508" i="2" s="1"/>
  <c r="BC509" i="2"/>
  <c r="BD509" i="2" s="1"/>
  <c r="BC510" i="2"/>
  <c r="BD510" i="2" s="1"/>
  <c r="BC511" i="2"/>
  <c r="BD511" i="2" s="1"/>
  <c r="BC512" i="2"/>
  <c r="BD512" i="2" s="1"/>
  <c r="BC514" i="2"/>
  <c r="BD514" i="2" s="1"/>
  <c r="BC515" i="2"/>
  <c r="BD515" i="2" s="1"/>
  <c r="BC516" i="2"/>
  <c r="BD516" i="2" s="1"/>
  <c r="BC518" i="2"/>
  <c r="BD518" i="2" s="1"/>
  <c r="BC519" i="2"/>
  <c r="BD519" i="2" s="1"/>
  <c r="BC521" i="2"/>
  <c r="BC523" i="2"/>
  <c r="BD523" i="2" s="1"/>
  <c r="BC524" i="2"/>
  <c r="BD524" i="2" s="1"/>
  <c r="BC525" i="2"/>
  <c r="BD525" i="2" s="1"/>
  <c r="BC526" i="2"/>
  <c r="BD526" i="2" s="1"/>
  <c r="BC528" i="2"/>
  <c r="BD528" i="2" s="1"/>
  <c r="BC529" i="2"/>
  <c r="BD529" i="2" s="1"/>
  <c r="BC530" i="2"/>
  <c r="BD530" i="2" s="1"/>
  <c r="BC531" i="2"/>
  <c r="BC532" i="2"/>
  <c r="BD532" i="2" s="1"/>
  <c r="BC533" i="2"/>
  <c r="BC534" i="2"/>
  <c r="BD534" i="2" s="1"/>
  <c r="BC538" i="2"/>
  <c r="BD538" i="2" s="1"/>
  <c r="BC539" i="2"/>
  <c r="BC541" i="2"/>
  <c r="BD541" i="2" s="1"/>
  <c r="BC542" i="2"/>
  <c r="BC543" i="2"/>
  <c r="BC544" i="2"/>
  <c r="BC545" i="2"/>
  <c r="BC546" i="2"/>
  <c r="BC547" i="2"/>
  <c r="BD547" i="2" s="1"/>
  <c r="BC548" i="2"/>
  <c r="BD548" i="2" s="1"/>
  <c r="BC549" i="2"/>
  <c r="BD549" i="2" s="1"/>
  <c r="BC550" i="2"/>
  <c r="BD550" i="2" s="1"/>
  <c r="BC551" i="2"/>
  <c r="BC552" i="2"/>
  <c r="BC553" i="2"/>
  <c r="BD553" i="2" s="1"/>
  <c r="BC554" i="2"/>
  <c r="BD554" i="2" s="1"/>
  <c r="BC555" i="2"/>
  <c r="BD555" i="2" s="1"/>
  <c r="BC556" i="2"/>
  <c r="BD556" i="2" s="1"/>
  <c r="BC557" i="2"/>
  <c r="BD557" i="2" s="1"/>
  <c r="BC558" i="2"/>
  <c r="BD558" i="2" s="1"/>
  <c r="BC559" i="2"/>
  <c r="BC560" i="2"/>
  <c r="BD560" i="2" s="1"/>
  <c r="BC561" i="2"/>
  <c r="BD561" i="2" s="1"/>
  <c r="BC562" i="2"/>
  <c r="BD562" i="2" s="1"/>
  <c r="BC567" i="2"/>
  <c r="BD567" i="2" s="1"/>
  <c r="BC568" i="2"/>
  <c r="BD568" i="2" s="1"/>
  <c r="BC569" i="2"/>
  <c r="BD569" i="2" s="1"/>
  <c r="BC570" i="2"/>
  <c r="BD570" i="2" s="1"/>
  <c r="BC571" i="2"/>
  <c r="BC572" i="2"/>
  <c r="BD572" i="2" s="1"/>
  <c r="BC573" i="2"/>
  <c r="BD573" i="2" s="1"/>
  <c r="BC574" i="2"/>
  <c r="BD574" i="2" s="1"/>
  <c r="BC575" i="2"/>
  <c r="BD575" i="2" s="1"/>
  <c r="BC576" i="2"/>
  <c r="BD576" i="2" s="1"/>
  <c r="BC577" i="2"/>
  <c r="BD577" i="2" s="1"/>
  <c r="BC578" i="2"/>
  <c r="BD578" i="2" s="1"/>
  <c r="BC579" i="2"/>
  <c r="BC580" i="2"/>
  <c r="BD580" i="2" s="1"/>
  <c r="BC581" i="2"/>
  <c r="BD581" i="2" s="1"/>
  <c r="BC582" i="2"/>
  <c r="BC583" i="2"/>
  <c r="BD583" i="2" s="1"/>
  <c r="BC584" i="2"/>
  <c r="BD584" i="2" s="1"/>
  <c r="BC585" i="2"/>
  <c r="BD585" i="2" s="1"/>
  <c r="BC586" i="2"/>
  <c r="BC587" i="2"/>
  <c r="BD587" i="2" s="1"/>
  <c r="BC588" i="2"/>
  <c r="BD588" i="2" s="1"/>
  <c r="BC589" i="2"/>
  <c r="BC590" i="2"/>
  <c r="BC592" i="2"/>
  <c r="BD592" i="2" s="1"/>
  <c r="BC593" i="2"/>
  <c r="BC594" i="2"/>
  <c r="BD594" i="2" s="1"/>
  <c r="BC595" i="2"/>
  <c r="BD595" i="2" s="1"/>
  <c r="BC596" i="2"/>
  <c r="BD596" i="2" s="1"/>
  <c r="BC597" i="2"/>
  <c r="BC598" i="2"/>
  <c r="BD598" i="2" s="1"/>
  <c r="BC599" i="2"/>
  <c r="BC600" i="2"/>
  <c r="BD600" i="2" s="1"/>
  <c r="BC601" i="2"/>
  <c r="BD601" i="2" s="1"/>
  <c r="BC602" i="2"/>
  <c r="BD602" i="2" s="1"/>
  <c r="BC603" i="2"/>
  <c r="BD603" i="2" s="1"/>
  <c r="BC604" i="2"/>
  <c r="BD604" i="2" s="1"/>
  <c r="BC605" i="2"/>
  <c r="BC606" i="2"/>
  <c r="BD606" i="2" s="1"/>
  <c r="BC607" i="2"/>
  <c r="BD607" i="2" s="1"/>
  <c r="BC608" i="2"/>
  <c r="BD608" i="2" s="1"/>
  <c r="BC609" i="2"/>
  <c r="BD609" i="2" s="1"/>
  <c r="BC610" i="2"/>
  <c r="BD610" i="2" s="1"/>
  <c r="BC611" i="2"/>
  <c r="BC612" i="2"/>
  <c r="BD612" i="2" s="1"/>
  <c r="BC613" i="2"/>
  <c r="BD613" i="2" s="1"/>
  <c r="BC614" i="2"/>
  <c r="BC615" i="2"/>
  <c r="BD615" i="2" s="1"/>
  <c r="BC616" i="2"/>
  <c r="BD616" i="2" s="1"/>
  <c r="BC617" i="2"/>
  <c r="BD617" i="2" s="1"/>
  <c r="BC618" i="2"/>
  <c r="BC619" i="2"/>
  <c r="BD619" i="2" s="1"/>
  <c r="BC620" i="2"/>
  <c r="BD620" i="2" s="1"/>
  <c r="BC621" i="2"/>
  <c r="BC622" i="2"/>
  <c r="BD622" i="2" s="1"/>
  <c r="BC623" i="2"/>
  <c r="BC625" i="2"/>
  <c r="BD625" i="2" s="1"/>
  <c r="BC626" i="2"/>
  <c r="BD626" i="2" s="1"/>
  <c r="BD498" i="2" l="1"/>
  <c r="BD457" i="2"/>
  <c r="BD332" i="2"/>
  <c r="BD433" i="2"/>
  <c r="BD400" i="2"/>
  <c r="BD282" i="2"/>
  <c r="BD274" i="2"/>
  <c r="BD258" i="2"/>
  <c r="BD234" i="2"/>
  <c r="BD218" i="2"/>
  <c r="BD210" i="2"/>
  <c r="BD188" i="2"/>
  <c r="BD180" i="2"/>
  <c r="BD172" i="2"/>
  <c r="BD488" i="2"/>
  <c r="BD156" i="2"/>
  <c r="BD147" i="2"/>
  <c r="BD137" i="2"/>
  <c r="BD128" i="2"/>
  <c r="BD111" i="2"/>
  <c r="BD101" i="2"/>
  <c r="BD84" i="2"/>
  <c r="BD67" i="2"/>
  <c r="BD321" i="2"/>
  <c r="BD51" i="2"/>
  <c r="BD43" i="2"/>
  <c r="BD35" i="2"/>
  <c r="BD27" i="2"/>
  <c r="BD19" i="2"/>
  <c r="BD11" i="2"/>
  <c r="BD432" i="2"/>
  <c r="BD329" i="2"/>
  <c r="BD416" i="2"/>
  <c r="BD382" i="2"/>
  <c r="BD365" i="2"/>
  <c r="BD201" i="2"/>
  <c r="BD357" i="2"/>
  <c r="BD342" i="2"/>
  <c r="BD349" i="2"/>
  <c r="BD318" i="2"/>
  <c r="BD310" i="2"/>
  <c r="BD472" i="2"/>
  <c r="BD281" i="2"/>
  <c r="BD487" i="2"/>
  <c r="BD241" i="2"/>
  <c r="BD225" i="2"/>
  <c r="BD217" i="2"/>
  <c r="BD209" i="2"/>
  <c r="BD566" i="2"/>
  <c r="BD187" i="2"/>
  <c r="BD179" i="2"/>
  <c r="BD171" i="2"/>
  <c r="BD136" i="2"/>
  <c r="BD513" i="2"/>
  <c r="BD118" i="2"/>
  <c r="BD110" i="2"/>
  <c r="BD100" i="2"/>
  <c r="BD91" i="2"/>
  <c r="BD486" i="2"/>
  <c r="BD82" i="2"/>
  <c r="BD66" i="2"/>
  <c r="BD50" i="2"/>
  <c r="BD42" i="2"/>
  <c r="BD34" i="2"/>
  <c r="BD196" i="2"/>
  <c r="BD26" i="2"/>
  <c r="BD18" i="2"/>
  <c r="BD10" i="2"/>
  <c r="BD563" i="2"/>
  <c r="BD593" i="2"/>
  <c r="BD296" i="2"/>
  <c r="BD539" i="2"/>
  <c r="BD522" i="2"/>
  <c r="BD423" i="2"/>
  <c r="BD324" i="2"/>
  <c r="BD356" i="2"/>
  <c r="BD248" i="2"/>
  <c r="BD623" i="2"/>
  <c r="BD599" i="2"/>
  <c r="BD590" i="2"/>
  <c r="BD582" i="2"/>
  <c r="BD546" i="2"/>
  <c r="BD505" i="2"/>
  <c r="BD494" i="2"/>
  <c r="BD535" i="2"/>
  <c r="BD438" i="2"/>
  <c r="BD565" i="2"/>
  <c r="BD422" i="2"/>
  <c r="BD405" i="2"/>
  <c r="BD397" i="2"/>
  <c r="BD389" i="2"/>
  <c r="BD380" i="2"/>
  <c r="BD371" i="2"/>
  <c r="BD363" i="2"/>
  <c r="BD205" i="2"/>
  <c r="BD346" i="2"/>
  <c r="BD337" i="2"/>
  <c r="BD300" i="2"/>
  <c r="BD477" i="2"/>
  <c r="BD287" i="2"/>
  <c r="BD279" i="2"/>
  <c r="BD271" i="2"/>
  <c r="BD138" i="2"/>
  <c r="BD263" i="2"/>
  <c r="BD139" i="2"/>
  <c r="BD255" i="2"/>
  <c r="BD247" i="2"/>
  <c r="BD239" i="2"/>
  <c r="BD223" i="2"/>
  <c r="BD215" i="2"/>
  <c r="BD195" i="2"/>
  <c r="BD185" i="2"/>
  <c r="BD169" i="2"/>
  <c r="BD153" i="2"/>
  <c r="BD144" i="2"/>
  <c r="BD134" i="2"/>
  <c r="BD125" i="2"/>
  <c r="BD540" i="2"/>
  <c r="BD108" i="2"/>
  <c r="BD98" i="2"/>
  <c r="BD89" i="2"/>
  <c r="BD80" i="2"/>
  <c r="BD72" i="2"/>
  <c r="BD64" i="2"/>
  <c r="BD56" i="2"/>
  <c r="BD40" i="2"/>
  <c r="BD32" i="2"/>
  <c r="BD24" i="2"/>
  <c r="BD16" i="2"/>
  <c r="BD8" i="2"/>
  <c r="BD618" i="2"/>
  <c r="BD517" i="2"/>
  <c r="BD126" i="2"/>
  <c r="BD545" i="2"/>
  <c r="BD533" i="2"/>
  <c r="BD106" i="2"/>
  <c r="BD503" i="2"/>
  <c r="BD461" i="2"/>
  <c r="BD445" i="2"/>
  <c r="BD421" i="2"/>
  <c r="BD328" i="2"/>
  <c r="BD387" i="2"/>
  <c r="BD370" i="2"/>
  <c r="BD354" i="2"/>
  <c r="BD307" i="2"/>
  <c r="BD334" i="2"/>
  <c r="BD299" i="2"/>
  <c r="BD286" i="2"/>
  <c r="BD262" i="2"/>
  <c r="BD331" i="2"/>
  <c r="BD246" i="2"/>
  <c r="BD238" i="2"/>
  <c r="BD230" i="2"/>
  <c r="BD222" i="2"/>
  <c r="BD214" i="2"/>
  <c r="BD204" i="2"/>
  <c r="BD193" i="2"/>
  <c r="BD176" i="2"/>
  <c r="BD379" i="2"/>
  <c r="BD168" i="2"/>
  <c r="BD160" i="2"/>
  <c r="BD492" i="2"/>
  <c r="BD152" i="2"/>
  <c r="BD133" i="2"/>
  <c r="BD124" i="2"/>
  <c r="BD107" i="2"/>
  <c r="BD115" i="2"/>
  <c r="BD105" i="2"/>
  <c r="BD97" i="2"/>
  <c r="BD88" i="2"/>
  <c r="BD63" i="2"/>
  <c r="BD55" i="2"/>
  <c r="BD39" i="2"/>
  <c r="BD31" i="2"/>
  <c r="BD23" i="2"/>
  <c r="BD15" i="2"/>
  <c r="BD7" i="2"/>
  <c r="BD495" i="2"/>
  <c r="BD293" i="2"/>
  <c r="BD491" i="2"/>
  <c r="BD460" i="2"/>
  <c r="BD436" i="2"/>
  <c r="BD330" i="2"/>
  <c r="BD428" i="2"/>
  <c r="BD420" i="2"/>
  <c r="BD325" i="2"/>
  <c r="BD411" i="2"/>
  <c r="BD403" i="2"/>
  <c r="BD377" i="2"/>
  <c r="BD326" i="2"/>
  <c r="BD314" i="2"/>
  <c r="BD306" i="2"/>
  <c r="BD298" i="2"/>
  <c r="BD469" i="2"/>
  <c r="BD245" i="2"/>
  <c r="BD237" i="2"/>
  <c r="BD229" i="2"/>
  <c r="BD221" i="2"/>
  <c r="BD213" i="2"/>
  <c r="BD203" i="2"/>
  <c r="BD192" i="2"/>
  <c r="BD167" i="2"/>
  <c r="BD151" i="2"/>
  <c r="BD150" i="2"/>
  <c r="BD132" i="2"/>
  <c r="BD123" i="2"/>
  <c r="BD294" i="2"/>
  <c r="BD114" i="2"/>
  <c r="BD104" i="2"/>
  <c r="BD194" i="2"/>
  <c r="BD87" i="2"/>
  <c r="BD78" i="2"/>
  <c r="BD70" i="2"/>
  <c r="BD62" i="2"/>
  <c r="BD46" i="2"/>
  <c r="BD38" i="2"/>
  <c r="BD388" i="2"/>
  <c r="BD30" i="2"/>
  <c r="BD22" i="2"/>
  <c r="BD14" i="2"/>
  <c r="BD6" i="2"/>
  <c r="BD614" i="2"/>
  <c r="BD589" i="2"/>
  <c r="BD473" i="2"/>
  <c r="BD621" i="2"/>
  <c r="BD605" i="2"/>
  <c r="BD597" i="2"/>
  <c r="BD552" i="2"/>
  <c r="BD544" i="2"/>
  <c r="BD579" i="2"/>
  <c r="BD571" i="2"/>
  <c r="BD559" i="2"/>
  <c r="BD591" i="2"/>
  <c r="BD551" i="2"/>
  <c r="BD504" i="2"/>
  <c r="BD543" i="2"/>
  <c r="BD484" i="2"/>
  <c r="BD531" i="2"/>
  <c r="BD521" i="2"/>
  <c r="BD490" i="2"/>
  <c r="BD297" i="2"/>
  <c r="BD471" i="2"/>
  <c r="BD443" i="2"/>
  <c r="BD435" i="2"/>
  <c r="BD419" i="2"/>
  <c r="BD410" i="2"/>
  <c r="BD402" i="2"/>
  <c r="BD394" i="2"/>
  <c r="BD348" i="2"/>
  <c r="BD376" i="2"/>
  <c r="BD368" i="2"/>
  <c r="BD360" i="2"/>
  <c r="BD352" i="2"/>
  <c r="BD343" i="2"/>
  <c r="BD499" i="2"/>
  <c r="BD323" i="2"/>
  <c r="BD305" i="2"/>
  <c r="BD284" i="2"/>
  <c r="BD268" i="2"/>
  <c r="BD260" i="2"/>
  <c r="BD252" i="2"/>
  <c r="BD129" i="2"/>
  <c r="BD244" i="2"/>
  <c r="BD236" i="2"/>
  <c r="BD228" i="2"/>
  <c r="BD220" i="2"/>
  <c r="BD212" i="2"/>
  <c r="BD202" i="2"/>
  <c r="BD190" i="2"/>
  <c r="BD182" i="2"/>
  <c r="BD166" i="2"/>
  <c r="BD295" i="2"/>
  <c r="BD141" i="2"/>
  <c r="BD131" i="2"/>
  <c r="BD122" i="2"/>
  <c r="BD113" i="2"/>
  <c r="BD103" i="2"/>
  <c r="BD95" i="2"/>
  <c r="BD86" i="2"/>
  <c r="BD77" i="2"/>
  <c r="BD69" i="2"/>
  <c r="BD61" i="2"/>
  <c r="BD83" i="2"/>
  <c r="BD45" i="2"/>
  <c r="BD37" i="2"/>
  <c r="BD29" i="2"/>
  <c r="BD21" i="2"/>
  <c r="BD13" i="2"/>
  <c r="BD496" i="2"/>
  <c r="BD5" i="2"/>
  <c r="BD611" i="2"/>
  <c r="BD586" i="2"/>
  <c r="BD542" i="2"/>
  <c r="BD500" i="2"/>
  <c r="BD467" i="2"/>
  <c r="BD458" i="2"/>
  <c r="BD206" i="2"/>
  <c r="BD442" i="2"/>
  <c r="BD335" i="2"/>
  <c r="BD426" i="2"/>
  <c r="BD375" i="2"/>
  <c r="BD367" i="2"/>
  <c r="BD341" i="2"/>
  <c r="BD320" i="2"/>
  <c r="BD312" i="2"/>
  <c r="BD191" i="2"/>
  <c r="BD304" i="2"/>
  <c r="BD283" i="2"/>
  <c r="BD275" i="2"/>
  <c r="BD564" i="2"/>
  <c r="BD267" i="2"/>
  <c r="BD483" i="2"/>
  <c r="BD259" i="2"/>
  <c r="BD520" i="2"/>
  <c r="BD251" i="2"/>
  <c r="BD243" i="2"/>
  <c r="BD235" i="2"/>
  <c r="BD333" i="2"/>
  <c r="BD227" i="2"/>
  <c r="BD211" i="2"/>
  <c r="BD200" i="2"/>
  <c r="BD466" i="2"/>
  <c r="BD189" i="2"/>
  <c r="BD173" i="2"/>
  <c r="BD140" i="2"/>
  <c r="BD130" i="2"/>
  <c r="BD120" i="2"/>
  <c r="BD112" i="2"/>
  <c r="BD94" i="2"/>
  <c r="BD465" i="2"/>
  <c r="BD68" i="2"/>
  <c r="BD60" i="2"/>
  <c r="BD52" i="2"/>
  <c r="BD44" i="2"/>
  <c r="BD28" i="2"/>
  <c r="BD20" i="2"/>
  <c r="BD327" i="2"/>
  <c r="BD12" i="2"/>
  <c r="AR181" i="2"/>
  <c r="AX181" i="2" l="1"/>
  <c r="BC537" i="2"/>
  <c r="AR537" i="2"/>
  <c r="L53" i="27"/>
  <c r="M53" i="27" s="1"/>
  <c r="BD537" i="2" l="1"/>
  <c r="BD149" i="2"/>
  <c r="AR609" i="2"/>
  <c r="AX537" i="2"/>
  <c r="AR615" i="2"/>
  <c r="AR159" i="2"/>
  <c r="AR610" i="2"/>
  <c r="AR151" i="2"/>
  <c r="D7" i="11"/>
  <c r="AX151" i="2" l="1"/>
  <c r="AX615" i="2"/>
  <c r="AX610" i="2"/>
  <c r="AX159" i="2"/>
  <c r="AX609" i="2"/>
  <c r="C59" i="31"/>
  <c r="AL348" i="2" l="1"/>
  <c r="D59" i="31"/>
  <c r="AB81" i="2" l="1"/>
  <c r="AB85" i="2"/>
  <c r="AB18" i="2"/>
  <c r="AB19" i="2"/>
  <c r="AB23" i="2"/>
  <c r="AB24" i="2"/>
  <c r="AB45" i="2"/>
  <c r="AB5" i="2" l="1"/>
  <c r="AB6" i="2"/>
  <c r="AB7" i="2"/>
  <c r="AB100" i="2"/>
  <c r="AB110" i="2"/>
  <c r="AB112" i="2"/>
  <c r="AB122" i="2"/>
  <c r="AB187" i="2"/>
  <c r="AB189" i="2"/>
  <c r="AB190" i="2"/>
  <c r="AB193" i="2"/>
  <c r="AB194" i="2"/>
  <c r="AB196" i="2"/>
  <c r="AB199" i="2"/>
  <c r="AB202" i="2"/>
  <c r="AB206" i="2"/>
  <c r="AB207" i="2"/>
  <c r="AB297" i="2"/>
  <c r="AB303" i="2"/>
  <c r="AB304" i="2"/>
  <c r="AB305" i="2"/>
  <c r="AB306" i="2"/>
  <c r="AB307" i="2"/>
  <c r="AB308" i="2"/>
  <c r="AB309" i="2"/>
  <c r="AB325" i="2"/>
  <c r="AB327" i="2"/>
  <c r="AB329" i="2"/>
  <c r="AB337" i="2"/>
  <c r="AB338" i="2"/>
  <c r="AB339" i="2"/>
  <c r="AB342" i="2"/>
  <c r="AB347" i="2"/>
  <c r="AB348" i="2"/>
  <c r="AB374" i="2"/>
  <c r="AB375" i="2"/>
  <c r="AB376" i="2"/>
  <c r="AB377" i="2"/>
  <c r="AB378" i="2"/>
  <c r="AB379" i="2"/>
  <c r="AB380" i="2"/>
  <c r="AB381" i="2"/>
  <c r="AB382" i="2"/>
  <c r="AB383" i="2"/>
  <c r="AB384" i="2"/>
  <c r="AB385" i="2"/>
  <c r="AB386" i="2"/>
  <c r="AB387" i="2"/>
  <c r="AB388" i="2"/>
  <c r="AB389" i="2"/>
  <c r="AB390" i="2"/>
  <c r="AB391" i="2"/>
  <c r="AB392" i="2"/>
  <c r="AB393" i="2"/>
  <c r="AB394" i="2"/>
  <c r="AB401" i="2"/>
  <c r="AB403" i="2"/>
  <c r="AB404" i="2"/>
  <c r="AB406" i="2"/>
  <c r="AB407" i="2"/>
  <c r="AB419" i="2"/>
  <c r="AB420" i="2"/>
  <c r="AB422" i="2"/>
  <c r="AB517" i="2"/>
  <c r="AB543" i="2"/>
  <c r="AB562" i="2"/>
  <c r="AB569" i="2"/>
  <c r="AB570" i="2"/>
  <c r="AB571" i="2"/>
  <c r="AB573" i="2"/>
  <c r="AB583" i="2"/>
  <c r="AB584" i="2"/>
  <c r="AB585" i="2"/>
  <c r="AB589" i="2"/>
  <c r="AB592" i="2"/>
  <c r="AB594" i="2"/>
  <c r="AB601" i="2"/>
  <c r="AB604" i="2"/>
  <c r="AB605" i="2"/>
  <c r="AB606" i="2"/>
  <c r="AB607" i="2"/>
  <c r="AB609" i="2"/>
  <c r="AB625" i="2"/>
  <c r="AB10" i="2" l="1"/>
  <c r="AB20" i="2"/>
  <c r="AB28" i="2"/>
  <c r="AB31" i="2"/>
  <c r="AB33" i="2"/>
  <c r="AB36" i="2"/>
  <c r="AB42" i="2"/>
  <c r="AB44" i="2"/>
  <c r="AB48" i="2"/>
  <c r="AB51" i="2"/>
  <c r="AB60" i="2"/>
  <c r="AB62" i="2"/>
  <c r="AB68" i="2"/>
  <c r="AB76" i="2"/>
  <c r="AB79" i="2"/>
  <c r="AB80" i="2"/>
  <c r="AB84" i="2"/>
  <c r="AB195" i="2"/>
  <c r="AB198" i="2"/>
  <c r="AB334" i="2"/>
  <c r="AB335" i="2"/>
  <c r="AB336" i="2"/>
  <c r="AL345" i="2"/>
  <c r="AB359" i="2"/>
  <c r="AB363" i="2"/>
  <c r="AB367" i="2"/>
  <c r="AB369" i="2"/>
  <c r="AB370" i="2"/>
  <c r="AB371" i="2"/>
  <c r="AB372" i="2"/>
  <c r="AB408" i="2"/>
  <c r="AB409" i="2"/>
  <c r="AB412" i="2"/>
  <c r="AB414" i="2"/>
  <c r="AB474" i="2"/>
  <c r="AL488" i="2"/>
  <c r="AB510" i="2"/>
  <c r="AB511" i="2"/>
  <c r="AB518" i="2"/>
  <c r="AB522" i="2"/>
  <c r="AB564" i="2"/>
  <c r="AL601" i="2"/>
  <c r="AB22" i="2"/>
  <c r="AB26" i="2"/>
  <c r="AB27" i="2"/>
  <c r="AB30" i="2"/>
  <c r="AB34" i="2"/>
  <c r="AB38" i="2"/>
  <c r="AB41" i="2"/>
  <c r="AB43" i="2"/>
  <c r="AB46" i="2"/>
  <c r="AB49" i="2"/>
  <c r="AB50" i="2"/>
  <c r="AB55" i="2"/>
  <c r="AB57" i="2"/>
  <c r="AB58" i="2"/>
  <c r="AB65" i="2"/>
  <c r="AB66" i="2"/>
  <c r="AB67" i="2"/>
  <c r="AB73" i="2"/>
  <c r="AB74" i="2"/>
  <c r="AB78" i="2"/>
  <c r="AB182" i="2"/>
  <c r="AB183" i="2"/>
  <c r="AB191" i="2"/>
  <c r="AB210" i="2"/>
  <c r="AB223" i="2"/>
  <c r="AB230" i="2"/>
  <c r="AB246" i="2"/>
  <c r="AB254" i="2"/>
  <c r="AB262" i="2"/>
  <c r="AB270" i="2"/>
  <c r="AB274" i="2"/>
  <c r="AB279" i="2"/>
  <c r="AB287" i="2"/>
  <c r="AB295" i="2"/>
  <c r="AB319" i="2"/>
  <c r="AB343" i="2"/>
  <c r="AB344" i="2"/>
  <c r="AB352" i="2"/>
  <c r="AB353" i="2"/>
  <c r="AB355" i="2"/>
  <c r="AB356" i="2"/>
  <c r="AB360" i="2"/>
  <c r="AB364" i="2"/>
  <c r="AB368" i="2"/>
  <c r="AB396" i="2"/>
  <c r="AB400" i="2"/>
  <c r="AB405" i="2"/>
  <c r="AB413" i="2"/>
  <c r="AB416" i="2"/>
  <c r="AB417" i="2"/>
  <c r="AB418" i="2"/>
  <c r="AB426" i="2"/>
  <c r="AB431" i="2"/>
  <c r="AB432" i="2"/>
  <c r="AB441" i="2"/>
  <c r="AB443" i="2"/>
  <c r="AB446" i="2"/>
  <c r="AB450" i="2"/>
  <c r="AB451" i="2"/>
  <c r="AB452" i="2"/>
  <c r="AB455" i="2"/>
  <c r="AB456" i="2"/>
  <c r="AB457" i="2"/>
  <c r="AB458" i="2"/>
  <c r="AB461" i="2"/>
  <c r="AB462" i="2"/>
  <c r="AB466" i="2"/>
  <c r="AB467" i="2"/>
  <c r="AB468" i="2"/>
  <c r="AB471" i="2"/>
  <c r="AB486" i="2"/>
  <c r="AB487" i="2"/>
  <c r="AB488" i="2"/>
  <c r="AB492" i="2"/>
  <c r="AB495" i="2"/>
  <c r="AB496" i="2"/>
  <c r="AB497" i="2"/>
  <c r="AB499" i="2"/>
  <c r="AB502" i="2"/>
  <c r="AB503" i="2"/>
  <c r="AB504" i="2"/>
  <c r="AB506" i="2"/>
  <c r="AB507" i="2"/>
  <c r="AB515" i="2"/>
  <c r="AB519" i="2"/>
  <c r="AB523" i="2"/>
  <c r="AB528" i="2"/>
  <c r="AB530" i="2"/>
  <c r="AB531" i="2"/>
  <c r="AB534" i="2"/>
  <c r="AB536" i="2"/>
  <c r="AB537" i="2"/>
  <c r="AB538" i="2"/>
  <c r="AB546" i="2"/>
  <c r="AB554" i="2"/>
  <c r="AB582" i="2"/>
  <c r="AB598" i="2"/>
  <c r="AB602" i="2"/>
  <c r="AB614" i="2" l="1"/>
  <c r="AB622" i="2"/>
  <c r="AB340" i="2"/>
  <c r="AB291" i="2"/>
  <c r="AB283" i="2"/>
  <c r="AB275" i="2"/>
  <c r="AB323" i="2"/>
  <c r="AB315" i="2"/>
  <c r="AB266" i="2"/>
  <c r="AB258" i="2"/>
  <c r="AB250" i="2"/>
  <c r="AB71" i="2"/>
  <c r="AB214" i="2"/>
  <c r="AB203" i="2"/>
  <c r="AB558" i="2"/>
  <c r="AB102" i="2"/>
  <c r="AB349" i="2"/>
  <c r="AB111" i="2"/>
  <c r="AB292" i="2"/>
  <c r="AB284" i="2"/>
  <c r="AB276" i="2"/>
  <c r="AB174" i="2"/>
  <c r="AB166" i="2"/>
  <c r="AB526" i="2"/>
  <c r="AB242" i="2"/>
  <c r="AB234" i="2"/>
  <c r="AB226" i="2"/>
  <c r="AB563" i="2"/>
  <c r="AB331" i="2"/>
  <c r="AB70" i="2"/>
  <c r="AB623" i="2"/>
  <c r="AB615" i="2"/>
  <c r="AB227" i="2"/>
  <c r="AB219" i="2"/>
  <c r="AB106" i="2"/>
  <c r="AB186" i="2"/>
  <c r="AB178" i="2"/>
  <c r="AB170" i="2"/>
  <c r="AB578" i="2"/>
  <c r="AB550" i="2"/>
  <c r="AB25" i="2"/>
  <c r="AB539" i="2"/>
  <c r="AB163" i="2"/>
  <c r="AB619" i="2"/>
  <c r="AB611" i="2"/>
  <c r="AB440" i="2"/>
  <c r="AB39" i="2"/>
  <c r="AB114" i="2"/>
  <c r="AB288" i="2"/>
  <c r="AB280" i="2"/>
  <c r="AB268" i="2"/>
  <c r="AB260" i="2"/>
  <c r="AB244" i="2"/>
  <c r="AB228" i="2"/>
  <c r="AB212" i="2"/>
  <c r="AB590" i="2"/>
  <c r="AB586" i="2"/>
  <c r="AB399" i="2"/>
  <c r="AB333" i="2"/>
  <c r="AB324" i="2"/>
  <c r="AB320" i="2"/>
  <c r="AB316" i="2"/>
  <c r="AB271" i="2"/>
  <c r="AB267" i="2"/>
  <c r="AB263" i="2"/>
  <c r="AB259" i="2"/>
  <c r="AB255" i="2"/>
  <c r="AB251" i="2"/>
  <c r="AB247" i="2"/>
  <c r="AB243" i="2"/>
  <c r="AB239" i="2"/>
  <c r="AB235" i="2"/>
  <c r="AB231" i="2"/>
  <c r="AB215" i="2"/>
  <c r="AB211" i="2"/>
  <c r="AB83" i="2"/>
  <c r="AB59" i="2"/>
  <c r="AB52" i="2"/>
  <c r="AB47" i="2"/>
  <c r="AB587" i="2"/>
  <c r="AB442" i="2"/>
  <c r="AB252" i="2"/>
  <c r="AB236" i="2"/>
  <c r="AB620" i="2"/>
  <c r="AB612" i="2"/>
  <c r="AB603" i="2"/>
  <c r="AB599" i="2"/>
  <c r="AB579" i="2"/>
  <c r="AB559" i="2"/>
  <c r="AB555" i="2"/>
  <c r="AB551" i="2"/>
  <c r="AB547" i="2"/>
  <c r="AB498" i="2"/>
  <c r="AB490" i="2"/>
  <c r="AB332" i="2"/>
  <c r="AB328" i="2"/>
  <c r="AB63" i="2"/>
  <c r="AB567" i="2"/>
  <c r="AB575" i="2"/>
  <c r="AB535" i="2"/>
  <c r="AB395" i="2"/>
  <c r="AB591" i="2"/>
  <c r="AB430" i="2"/>
  <c r="AB626" i="2"/>
  <c r="AB56" i="2"/>
  <c r="AB64" i="2"/>
  <c r="AB311" i="2"/>
  <c r="AB610" i="2"/>
  <c r="AB72" i="2"/>
  <c r="AB32" i="2"/>
  <c r="AB454" i="2"/>
  <c r="AB438" i="2"/>
  <c r="AB470" i="2"/>
  <c r="AB272" i="2"/>
  <c r="AB264" i="2"/>
  <c r="AB256" i="2"/>
  <c r="AB248" i="2"/>
  <c r="AB240" i="2"/>
  <c r="AB232" i="2"/>
  <c r="AB216" i="2"/>
  <c r="AB208" i="2"/>
  <c r="AB574" i="2"/>
  <c r="AB434" i="2"/>
  <c r="AB21" i="2"/>
  <c r="AB37" i="2"/>
  <c r="AB29" i="2"/>
  <c r="AB77" i="2"/>
  <c r="AB61" i="2"/>
  <c r="AB35" i="2"/>
  <c r="AB14" i="2"/>
  <c r="AB13" i="2"/>
  <c r="AB12" i="2"/>
  <c r="AB82" i="2"/>
  <c r="AB40" i="2"/>
  <c r="AB11" i="2"/>
  <c r="AB9" i="2"/>
  <c r="AB17" i="2"/>
  <c r="AB16" i="2"/>
  <c r="AB69" i="2"/>
  <c r="AB53" i="2"/>
  <c r="AB15" i="2"/>
  <c r="AB542" i="2"/>
  <c r="AB596" i="2"/>
  <c r="AB580" i="2"/>
  <c r="AB572" i="2"/>
  <c r="AB556" i="2"/>
  <c r="AB321" i="2"/>
  <c r="AB289" i="2"/>
  <c r="AB281" i="2"/>
  <c r="AB184" i="2"/>
  <c r="AB588" i="2"/>
  <c r="AB568" i="2"/>
  <c r="AB508" i="2"/>
  <c r="AB500" i="2"/>
  <c r="AB361" i="2"/>
  <c r="AB200" i="2"/>
  <c r="AB540" i="2"/>
  <c r="AB484" i="2"/>
  <c r="AB8" i="2"/>
  <c r="AB532" i="2"/>
  <c r="AB524" i="2"/>
  <c r="AB410" i="2"/>
  <c r="AB345" i="2"/>
  <c r="AB460" i="2"/>
  <c r="AB436" i="2"/>
  <c r="AB428" i="2"/>
  <c r="AB566" i="2"/>
  <c r="AB565" i="2"/>
  <c r="AB509" i="2"/>
  <c r="AB501" i="2"/>
  <c r="AB493" i="2"/>
  <c r="AB485" i="2"/>
  <c r="AB201" i="2"/>
  <c r="AB411" i="2"/>
  <c r="AB494" i="2"/>
  <c r="AB513" i="2"/>
  <c r="AB505" i="2"/>
  <c r="AB489" i="2"/>
  <c r="AB317" i="2"/>
  <c r="AB293" i="2"/>
  <c r="AB285" i="2"/>
  <c r="AB277" i="2"/>
  <c r="AB365" i="2"/>
  <c r="AB357" i="2"/>
  <c r="AB576" i="2"/>
  <c r="AB397" i="2"/>
  <c r="AB624" i="2"/>
  <c r="AB616" i="2"/>
  <c r="AB512" i="2"/>
  <c r="AB188" i="2"/>
  <c r="AB480" i="2"/>
  <c r="AB464" i="2"/>
  <c r="AB448" i="2"/>
  <c r="AB424" i="2"/>
  <c r="AB520" i="2"/>
  <c r="AB373" i="2"/>
  <c r="AB341" i="2"/>
  <c r="AB600" i="2"/>
  <c r="AB560" i="2"/>
  <c r="AB552" i="2"/>
  <c r="AB544" i="2"/>
  <c r="AB204" i="2"/>
  <c r="AB541" i="2"/>
  <c r="AB469" i="2"/>
  <c r="AB453" i="2"/>
  <c r="AB445" i="2"/>
  <c r="AB429" i="2"/>
  <c r="AB421" i="2"/>
  <c r="AB533" i="2"/>
  <c r="AB525" i="2"/>
  <c r="AB402" i="2"/>
  <c r="AB346" i="2"/>
  <c r="AB97" i="2"/>
  <c r="AB597" i="2"/>
  <c r="AB581" i="2"/>
  <c r="AB557" i="2"/>
  <c r="AB549" i="2"/>
  <c r="AB437" i="2"/>
  <c r="AB322" i="2"/>
  <c r="AB290" i="2"/>
  <c r="AB282" i="2"/>
  <c r="AB185" i="2"/>
  <c r="AB621" i="2"/>
  <c r="AB613" i="2"/>
  <c r="AB362" i="2"/>
  <c r="AB354" i="2"/>
  <c r="AB330" i="2"/>
  <c r="AB273" i="2"/>
  <c r="AB265" i="2"/>
  <c r="AB257" i="2"/>
  <c r="AB249" i="2"/>
  <c r="AB241" i="2"/>
  <c r="AB233" i="2"/>
  <c r="AB209" i="2"/>
  <c r="AB481" i="2"/>
  <c r="AB449" i="2"/>
  <c r="AB433" i="2"/>
  <c r="AB425" i="2"/>
  <c r="AB593" i="2"/>
  <c r="AB529" i="2"/>
  <c r="AB521" i="2"/>
  <c r="AB415" i="2"/>
  <c r="AB205" i="2"/>
  <c r="AB561" i="2"/>
  <c r="AB553" i="2"/>
  <c r="AB545" i="2"/>
  <c r="AB318" i="2"/>
  <c r="AB294" i="2"/>
  <c r="AB286" i="2"/>
  <c r="AB278" i="2"/>
  <c r="AB479" i="2"/>
  <c r="AB463" i="2"/>
  <c r="AB447" i="2"/>
  <c r="AB423" i="2"/>
  <c r="AB366" i="2"/>
  <c r="AB358" i="2"/>
  <c r="AB350" i="2"/>
  <c r="AB269" i="2"/>
  <c r="AB261" i="2"/>
  <c r="AB253" i="2"/>
  <c r="AB245" i="2"/>
  <c r="AB229" i="2"/>
  <c r="AB221" i="2"/>
  <c r="AB213" i="2"/>
  <c r="AB398" i="2"/>
  <c r="AB577" i="2"/>
  <c r="AB197" i="2"/>
  <c r="AB459" i="2"/>
  <c r="AB435" i="2"/>
  <c r="AB427" i="2"/>
  <c r="AB617" i="2"/>
  <c r="AB326" i="2"/>
  <c r="AB313" i="2"/>
  <c r="AB301" i="2"/>
  <c r="AB225" i="2"/>
  <c r="AB217" i="2"/>
  <c r="AB181" i="2"/>
  <c r="AB177" i="2"/>
  <c r="AB173" i="2"/>
  <c r="AB169" i="2"/>
  <c r="AB165" i="2"/>
  <c r="AB161" i="2"/>
  <c r="AB157" i="2"/>
  <c r="AB153" i="2"/>
  <c r="AB149" i="2"/>
  <c r="AB145" i="2"/>
  <c r="AB141" i="2"/>
  <c r="AB137" i="2"/>
  <c r="AB133" i="2"/>
  <c r="AB129" i="2"/>
  <c r="AB125" i="2"/>
  <c r="AB121" i="2"/>
  <c r="AB117" i="2"/>
  <c r="AB113" i="2"/>
  <c r="AB109" i="2"/>
  <c r="AB105" i="2"/>
  <c r="AB101" i="2"/>
  <c r="AB93" i="2"/>
  <c r="AB89" i="2"/>
  <c r="AB312" i="2"/>
  <c r="AB300" i="2"/>
  <c r="AB296" i="2"/>
  <c r="AB224" i="2"/>
  <c r="AB220" i="2"/>
  <c r="AB180" i="2"/>
  <c r="AB176" i="2"/>
  <c r="AB172" i="2"/>
  <c r="AB168" i="2"/>
  <c r="AB164" i="2"/>
  <c r="AB160" i="2"/>
  <c r="AB156" i="2"/>
  <c r="AB152" i="2"/>
  <c r="AB148" i="2"/>
  <c r="AB144" i="2"/>
  <c r="AB140" i="2"/>
  <c r="AB136" i="2"/>
  <c r="AB132" i="2"/>
  <c r="AB128" i="2"/>
  <c r="AB124" i="2"/>
  <c r="AB120" i="2"/>
  <c r="AB104" i="2"/>
  <c r="AB96" i="2"/>
  <c r="AB92" i="2"/>
  <c r="AB88" i="2"/>
  <c r="AB299" i="2"/>
  <c r="AB179" i="2"/>
  <c r="AB175" i="2"/>
  <c r="AB171" i="2"/>
  <c r="AB167" i="2"/>
  <c r="AB159" i="2"/>
  <c r="AB155" i="2"/>
  <c r="AB151" i="2"/>
  <c r="AB147" i="2"/>
  <c r="AB143" i="2"/>
  <c r="AB139" i="2"/>
  <c r="AB135" i="2"/>
  <c r="AB131" i="2"/>
  <c r="AB127" i="2"/>
  <c r="AB123" i="2"/>
  <c r="AB119" i="2"/>
  <c r="AB115" i="2"/>
  <c r="AB107" i="2"/>
  <c r="AB103" i="2"/>
  <c r="AB99" i="2"/>
  <c r="AB95" i="2"/>
  <c r="AB91" i="2"/>
  <c r="AB87" i="2"/>
  <c r="AB314" i="2"/>
  <c r="AB310" i="2"/>
  <c r="AB302" i="2"/>
  <c r="AB298" i="2"/>
  <c r="AB238" i="2"/>
  <c r="AB222" i="2"/>
  <c r="AB218" i="2"/>
  <c r="AB162" i="2"/>
  <c r="AB158" i="2"/>
  <c r="AB154" i="2"/>
  <c r="AB150" i="2"/>
  <c r="AB146" i="2"/>
  <c r="AB142" i="2"/>
  <c r="AB138" i="2"/>
  <c r="AB134" i="2"/>
  <c r="AB130" i="2"/>
  <c r="AB126" i="2"/>
  <c r="AB118" i="2"/>
  <c r="AB98" i="2"/>
  <c r="AB94" i="2"/>
  <c r="AB90" i="2"/>
  <c r="AB86" i="2"/>
  <c r="AL440" i="2" l="1"/>
  <c r="D5" i="11" l="1"/>
  <c r="D6" i="11"/>
  <c r="AL405" i="2"/>
  <c r="AL156" i="2"/>
  <c r="AL153" i="2"/>
  <c r="AL154" i="2"/>
  <c r="AL155" i="2"/>
  <c r="AL157"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6" i="2"/>
  <c r="AL347"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D15" i="11"/>
  <c r="D13"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FUNTRANSFORMEMOS</author>
    <author/>
    <author>Usuario</author>
    <author>Hewlett-Packard Company</author>
  </authors>
  <commentList>
    <comment ref="Y78" authorId="0" shapeId="0" xr:uid="{00000000-0006-0000-0100-000001000000}">
      <text>
        <r>
          <rPr>
            <b/>
            <sz val="9"/>
            <color indexed="81"/>
            <rFont val="Tahoma"/>
            <family val="2"/>
          </rPr>
          <t>de un avance de 0.6 de octubre reporta avance 0 a diciembre 2024</t>
        </r>
      </text>
    </comment>
    <comment ref="Y93" authorId="0" shapeId="0" xr:uid="{00000000-0006-0000-0100-000002000000}">
      <text>
        <r>
          <rPr>
            <b/>
            <sz val="9"/>
            <color indexed="81"/>
            <rFont val="Tahoma"/>
            <family val="2"/>
          </rPr>
          <t>de un avance 1 presentado en octubre reporta avance 0 en diciembre</t>
        </r>
      </text>
    </comment>
    <comment ref="Y102" authorId="0" shapeId="0" xr:uid="{00000000-0006-0000-0100-000003000000}">
      <text>
        <r>
          <rPr>
            <b/>
            <sz val="9"/>
            <color indexed="81"/>
            <rFont val="Tahoma"/>
            <family val="2"/>
          </rPr>
          <t>de un avance 1 presentado en octubre, reportan avance 0 en diciembre</t>
        </r>
      </text>
    </comment>
    <comment ref="T131" authorId="1" shapeId="0" xr:uid="{00000000-0006-0000-0100-000004000000}">
      <text>
        <r>
          <rPr>
            <sz val="11"/>
            <color theme="1"/>
            <rFont val="Calibri"/>
            <family val="2"/>
            <scheme val="minor"/>
          </rPr>
          <t>======
ID#AAABMMKEpX4
ANDRES DARIO RIASCOS ARAUJO    (2024-04-22 01:39:23)
*</t>
        </r>
      </text>
    </comment>
    <comment ref="Y159" authorId="0" shapeId="0" xr:uid="{00000000-0006-0000-0100-000005000000}">
      <text>
        <r>
          <rPr>
            <b/>
            <sz val="9"/>
            <color indexed="81"/>
            <rFont val="Tahoma"/>
            <family val="2"/>
          </rPr>
          <t>reducción de matricula</t>
        </r>
      </text>
    </comment>
    <comment ref="Y180" authorId="0" shapeId="0" xr:uid="{00000000-0006-0000-0100-000006000000}">
      <text>
        <r>
          <rPr>
            <b/>
            <sz val="9"/>
            <color indexed="81"/>
            <rFont val="Tahoma"/>
            <family val="2"/>
          </rPr>
          <t>error digitación educación es 37</t>
        </r>
      </text>
    </comment>
    <comment ref="Y354" authorId="2" shapeId="0" xr:uid="{00000000-0006-0000-0100-000007000000}">
      <text>
        <r>
          <rPr>
            <b/>
            <sz val="9"/>
            <color indexed="81"/>
            <rFont val="Tahoma"/>
            <family val="2"/>
          </rPr>
          <t>error al calcular el avance de la meta a 2024 por parte de segis</t>
        </r>
        <r>
          <rPr>
            <sz val="9"/>
            <color indexed="81"/>
            <rFont val="Tahoma"/>
            <family val="2"/>
          </rPr>
          <t xml:space="preserve">
</t>
        </r>
      </text>
    </comment>
    <comment ref="Y358" authorId="2" shapeId="0" xr:uid="{00000000-0006-0000-0100-000008000000}">
      <text>
        <r>
          <rPr>
            <b/>
            <sz val="9"/>
            <color indexed="81"/>
            <rFont val="Tahoma"/>
            <family val="2"/>
          </rPr>
          <t>error al calcular el avance de la meta a 2024 por parte de segis</t>
        </r>
        <r>
          <rPr>
            <sz val="9"/>
            <color indexed="81"/>
            <rFont val="Tahoma"/>
            <family val="2"/>
          </rPr>
          <t xml:space="preserve">
</t>
        </r>
      </text>
    </comment>
    <comment ref="Y371" authorId="2" shapeId="0" xr:uid="{00000000-0006-0000-0100-000009000000}">
      <text>
        <r>
          <rPr>
            <b/>
            <sz val="9"/>
            <color indexed="81"/>
            <rFont val="Tahoma"/>
            <family val="2"/>
          </rPr>
          <t>error al calcular el avance de la meta a 2024 por parte de segis</t>
        </r>
        <r>
          <rPr>
            <sz val="9"/>
            <color indexed="81"/>
            <rFont val="Tahoma"/>
            <family val="2"/>
          </rPr>
          <t xml:space="preserve">
</t>
        </r>
      </text>
    </comment>
    <comment ref="Y384" authorId="2" shapeId="0" xr:uid="{00000000-0006-0000-0100-00000A000000}">
      <text>
        <r>
          <rPr>
            <b/>
            <sz val="9"/>
            <color indexed="81"/>
            <rFont val="Tahoma"/>
            <family val="2"/>
          </rPr>
          <t>error al calcular el avance de la meta a 2024 por parte de segis</t>
        </r>
      </text>
    </comment>
    <comment ref="G439" authorId="1" shapeId="0" xr:uid="{00000000-0006-0000-0100-00000B000000}">
      <text>
        <r>
          <rPr>
            <sz val="11"/>
            <color rgb="FF000000"/>
            <rFont val="Calibri"/>
            <family val="2"/>
            <scheme val="minor"/>
          </rPr>
          <t>======
ID#AAABMdnmXbQ
HUGO SANTANDER    (2024-04-12 22:07:44)
a 2027 se disminuirá en un  50% la tasa de  inseguridad alimentaria respecto de la tasa del año 2022 que está en el 37,1% de hogares con inseguridad alimentaria en el Dptp de Nariño (Nariño cuenta con una población total de 1.699.570 habitantes, existe un promedio de 3 personas por hogar, total hogates en Nariño = a 566.523 hogares rural y urbano.   Nos fjamos una meta de reducción de hogares con inseguridad alimentaria de la mitad del 37.1% que equivales a 2027 reducirla a 19%, que implica solucionar en 105.090 hogares la inseguridad alimentaria. Fuentes: DANE en Nariño de cada 100 hogares eñ 37.1% tuvieron dificultad en acceder a alimentos en calidad y cantidad suficiente. Fuente: NotaEstadistica FIES DANE FAO Pág 14  Gráfco 2 prevalencia de la inseguridad alimentaria en hogares (5) total del Dpto 2022.</t>
        </r>
      </text>
    </comment>
    <comment ref="T441" authorId="1" shapeId="0" xr:uid="{00000000-0006-0000-0100-00000C000000}">
      <text>
        <r>
          <rPr>
            <sz val="11"/>
            <color rgb="FF000000"/>
            <rFont val="Calibri"/>
            <family val="2"/>
            <scheme val="minor"/>
          </rPr>
          <t>======
ID#AAABMdnmXbE
HUGO SANTANDER    (2024-04-12 22:07:44)
DANE, link: https://www.diariodelsur.com.co/crean-banco-de-hojas-de-vida-para-los-maestros-de-narino/  
En nariño existen 1.699.570 habitantes según DANE 2023, Con un promedio de 3 habitantes por familia, existen 566.523 hogares
De los cuales 210.180 hogares presentan dificultades para acceder a una alimentación adecuada. 
Nariño tiene 24 municipios que están catalogados como ZOMAC y  PDETs con una población de 745.921 habitantes contenidos en 248.640 hogares que equivale al 44% de la totalidad de hogares del Departamento.
No todos estos hogares sufren de hambre y falta de acceso a una alimentación adecuada, de esta población según datos del DANE se estima que el 37.1% están sufriendo situación de hambre. 
En estos municipios según estos datos del 37,1 % existe un promedio 92.246 hogares en situación de hambre. 
Con la gestión de recursos, en articulación entre Secretarias de la Gobernación, intersectorial gobiernos nacional y municipales, cooperación, responsabilidad social empresarial se fija una meta de reducir en un 10% la inseguridad alimentaria en Nariño.
Entonces se deben intervenir en principio como prioridad estos 92.246 hogares. Nos planteamos como meta en el cuatrienio, priorizando la intervención en PDET y ZOMAC llegar con raciones alimentarias a un población de 21.018  hogares, con tres entregas de raciones alimentaria por cada año. Bajaremos de 37,1% como porcentaje actual al 27%.  Por cada uno de los 24 municipios zomac y pdet priorizados estaría entregando un kits alimentario a población más vulnerable tres veces al año, a través del Programa Banco de Alimentos.  
Nariño a 2023 según reporte DANE, link: https://www.diariodelsur.com.co/crean-banco-de-hojas-de-vida-para-los-maestros-de-narino/  de la población total del Dpto, reporta 566.523 hogares. De los cuales 210.180 presentan dificultades para acceso a alimentación adecuada. 
En nariño existen 1.699.570 habitantes según DANE 2023
Con un promedio de 3 habitantes por familia, existen 566.523 hogares
Rurales  xxx y urbanos  xxx
Nariño tiene 24 municipios que están entre los ZOMAC y los PDETs con una población de 745.921 habitantes reflejados en 248.640 hogares que equivale al 44% de la totalidad de hogares del Departamento.
Rurales y urbanos
No todos estos hogares sufren de hambre y falta de acceso a una alimentación adecuada, de esta población según datos del DANE se estima que el 37.1% de esta población están sufriendo situación de hambre. 
En estos municipios según estos datos del 37,1 % existe un promedio 92.246 hogares en Nariño– que incluso con el problema de la recesión económica y agudización de la pobreza con el efecto de caída del ingreso vías cultivo coca y narcotráfico, pandemia covid 19 se estima que son mucho más-  
Entonces se deben intervenir en principio como prioridad estos 92.246 hogares, distribuidos en xxx rurales y xxx urbanos.
Se propone como meta para el cuatrienio reducir 12 puntos porcentuales, pasando de 37.1% al 25,1% los hogares en situación de hambre, serían 11.069 hogares menos con hambre.</t>
        </r>
      </text>
    </comment>
    <comment ref="Y512" authorId="2" shapeId="0" xr:uid="{00000000-0006-0000-0100-00000D000000}">
      <text>
        <r>
          <rPr>
            <b/>
            <sz val="9"/>
            <color indexed="81"/>
            <rFont val="Tahoma"/>
            <family val="2"/>
          </rPr>
          <t>CON FECHA 05 DE DICIEMBRE DE 2024 LA SECRETARIA DE AMBIENTE HACE AJUSTE A LA HOJA DE SEGUIMIENTO CON AVANCE DE 2</t>
        </r>
      </text>
    </comment>
    <comment ref="Y529" authorId="2" shapeId="0" xr:uid="{00000000-0006-0000-0100-00000E000000}">
      <text>
        <r>
          <rPr>
            <b/>
            <sz val="9"/>
            <color indexed="81"/>
            <rFont val="Tahoma"/>
            <family val="2"/>
          </rPr>
          <t>el municipio no ha presentado prupuesta para el sat por eso la meta queda en 0</t>
        </r>
      </text>
    </comment>
    <comment ref="Y530" authorId="2" shapeId="0" xr:uid="{00000000-0006-0000-0100-00000F000000}">
      <text>
        <r>
          <rPr>
            <sz val="9"/>
            <color indexed="81"/>
            <rFont val="Tahoma"/>
            <family val="2"/>
          </rPr>
          <t xml:space="preserve">se han realizado acercamientos con municipios pero como el producto es documento tecnico a la fecha no se ha cumplido
</t>
        </r>
      </text>
    </comment>
    <comment ref="S575" authorId="1" shapeId="0" xr:uid="{00000000-0006-0000-0100-000012000000}">
      <text>
        <r>
          <rPr>
            <sz val="11"/>
            <color theme="1"/>
            <rFont val="Calibri"/>
            <family val="2"/>
            <scheme val="minor"/>
          </rPr>
          <t>======
ID#AAABMLmwpDY
    (2024-04-18 22:12:23)
No existe Plan estratégico de Tecnologías de Información y Comunicación de Nariño prospectivo que de la visión y linea de trabajo presente y futuro con la vision del departamento</t>
        </r>
      </text>
    </comment>
    <comment ref="S576" authorId="1" shapeId="0" xr:uid="{00000000-0006-0000-0100-000013000000}">
      <text>
        <r>
          <rPr>
            <sz val="11"/>
            <color theme="1"/>
            <rFont val="Calibri"/>
            <family val="2"/>
            <scheme val="minor"/>
          </rPr>
          <t>======
ID#AAABMLmwpDU
Asus    (2024-04-22 20:51:44)
Centros Digitales del Mintic solo aportó a IE municipales de cabecera y a ninguna veredal
PVD conectados 10 8 Plus y 2 Lab estan ubicados en cabeceras municipales
64 Municipios cuentan con internet sin embargo no ha habido estrategia 
Acorde con la definicion de la ART de ruralidad se trabajará este indicador</t>
        </r>
      </text>
    </comment>
    <comment ref="S577" authorId="1" shapeId="0" xr:uid="{00000000-0006-0000-0100-000014000000}">
      <text>
        <r>
          <rPr>
            <sz val="11"/>
            <color theme="1"/>
            <rFont val="Calibri"/>
            <family val="2"/>
            <scheme val="minor"/>
          </rPr>
          <t>======
ID#AAABMLmwpDE
    (2024-04-18 22:12:23)
Proporción de hogares con conexión a Internet -DANE 
Nariño</t>
        </r>
      </text>
    </comment>
    <comment ref="S578" authorId="1" shapeId="0" xr:uid="{00000000-0006-0000-0100-000015000000}">
      <text>
        <r>
          <rPr>
            <sz val="11"/>
            <color theme="1"/>
            <rFont val="Calibri"/>
            <family val="2"/>
            <scheme val="minor"/>
          </rPr>
          <t>======
ID#AAABMLmwpDI
Andres Ceron    (2024-04-02 17:01:06)
Gobierno Digital MINTIC</t>
        </r>
      </text>
    </comment>
    <comment ref="S580" authorId="1" shapeId="0" xr:uid="{00000000-0006-0000-0100-000016000000}">
      <text>
        <r>
          <rPr>
            <sz val="11"/>
            <color theme="1"/>
            <rFont val="Calibri"/>
            <family val="2"/>
            <scheme val="minor"/>
          </rPr>
          <t>======
ID#AAABMLmwpDA
    (2024-04-18 22:12:23)
Emprendedores y empresas asistidas tecnicamente . Banco de Proyectos Gobernación, Secretaría TIC 2023</t>
        </r>
      </text>
    </comment>
    <comment ref="S582" authorId="1" shapeId="0" xr:uid="{00000000-0006-0000-0100-000017000000}">
      <text>
        <r>
          <rPr>
            <sz val="11"/>
            <color theme="1"/>
            <rFont val="Calibri"/>
            <family val="2"/>
            <scheme val="minor"/>
          </rPr>
          <t>======
ID#AAABMLmwpDM
    (2024-04-18 22:12:23)
Capacitaciones orientadas a promover el acceso y el uso responsable de las TIC - Banco de proyectos Gobernación de Nariño- Secretaria TIC</t>
        </r>
      </text>
    </comment>
    <comment ref="BP599" authorId="2" shapeId="0" xr:uid="{00000000-0006-0000-0100-000018000000}">
      <text>
        <r>
          <rPr>
            <b/>
            <sz val="9"/>
            <color indexed="81"/>
            <rFont val="Tahoma"/>
            <family val="2"/>
          </rPr>
          <t>Usuario:</t>
        </r>
        <r>
          <rPr>
            <sz val="9"/>
            <color indexed="81"/>
            <rFont val="Tahoma"/>
            <family val="2"/>
          </rPr>
          <t xml:space="preserve">
Porque no se incluye a la comunidad que visita diariamente a la Gobernación</t>
        </r>
      </text>
    </comment>
    <comment ref="BR605" authorId="2" shapeId="0" xr:uid="{00000000-0006-0000-0100-000019000000}">
      <text>
        <r>
          <rPr>
            <b/>
            <sz val="9"/>
            <color indexed="81"/>
            <rFont val="Tahoma"/>
            <family val="2"/>
          </rPr>
          <t>Usuario:</t>
        </r>
        <r>
          <rPr>
            <sz val="9"/>
            <color indexed="81"/>
            <rFont val="Tahoma"/>
            <family val="2"/>
          </rPr>
          <t xml:space="preserve">
porque con pasivo pensional?</t>
        </r>
      </text>
    </comment>
    <comment ref="BO606" authorId="2" shapeId="0" xr:uid="{00000000-0006-0000-0100-00001A000000}">
      <text>
        <r>
          <rPr>
            <b/>
            <sz val="9"/>
            <color indexed="81"/>
            <rFont val="Tahoma"/>
            <family val="2"/>
          </rPr>
          <t>Usuario:</t>
        </r>
        <r>
          <rPr>
            <sz val="9"/>
            <color indexed="81"/>
            <rFont val="Tahoma"/>
            <family val="2"/>
          </rPr>
          <t xml:space="preserve">
El convenio para que es? No creo que tenga concordancia con MIPG</t>
        </r>
      </text>
    </comment>
    <comment ref="T609" authorId="1" shapeId="0" xr:uid="{00000000-0006-0000-0100-00001B000000}">
      <text>
        <r>
          <rPr>
            <sz val="11"/>
            <color theme="1"/>
            <rFont val="Calibri"/>
            <family val="2"/>
            <scheme val="minor"/>
          </rPr>
          <t>======
ID#AAABMMr6BM8
SEBASTIAN DELGADO MARCILLO    (2024-04-26 03:39:52)
Visitas</t>
        </r>
      </text>
    </comment>
    <comment ref="T610" authorId="1" shapeId="0" xr:uid="{00000000-0006-0000-0100-00001C000000}">
      <text>
        <r>
          <rPr>
            <sz val="11"/>
            <color theme="1"/>
            <rFont val="Calibri"/>
            <family val="2"/>
            <scheme val="minor"/>
          </rPr>
          <t>======
ID#AAABMMr6BM4
SEBASTIAN DELGADO MARCILLO    (2024-04-26 03:40:27)
nro deudores</t>
        </r>
      </text>
    </comment>
    <comment ref="X641" authorId="3" shapeId="0" xr:uid="{00000000-0006-0000-0100-00001D000000}">
      <text>
        <r>
          <rPr>
            <b/>
            <sz val="9"/>
            <color indexed="81"/>
            <rFont val="Tahoma"/>
            <family val="2"/>
          </rPr>
          <t>Hewlett-Packard Company:</t>
        </r>
        <r>
          <rPr>
            <sz val="9"/>
            <color indexed="81"/>
            <rFont val="Tahoma"/>
            <family val="2"/>
          </rPr>
          <t xml:space="preserve">
AJUSTE METAS PA OFICIO 0717 SEP 14/23
</t>
        </r>
      </text>
    </comment>
    <comment ref="X642" authorId="3" shapeId="0" xr:uid="{00000000-0006-0000-0100-00001E000000}">
      <text>
        <r>
          <rPr>
            <b/>
            <sz val="9"/>
            <color indexed="81"/>
            <rFont val="Tahoma"/>
            <family val="2"/>
          </rPr>
          <t>Hewlett-Packard Company:</t>
        </r>
        <r>
          <rPr>
            <sz val="9"/>
            <color indexed="81"/>
            <rFont val="Tahoma"/>
            <family val="2"/>
          </rPr>
          <t xml:space="preserve">
AJUSTE METAS PA OFICIO 0717 SEP 14/23</t>
        </r>
      </text>
    </comment>
    <comment ref="X643" authorId="3" shapeId="0" xr:uid="{00000000-0006-0000-0100-00001F000000}">
      <text>
        <r>
          <rPr>
            <b/>
            <sz val="9"/>
            <color indexed="81"/>
            <rFont val="Tahoma"/>
            <family val="2"/>
          </rPr>
          <t>Hewlett-Packard Company:</t>
        </r>
        <r>
          <rPr>
            <sz val="9"/>
            <color indexed="81"/>
            <rFont val="Tahoma"/>
            <family val="2"/>
          </rPr>
          <t xml:space="preserve">
AJUSTE METAS PA OFICIO 0717 SEP 14/23</t>
        </r>
      </text>
    </comment>
    <comment ref="X644" authorId="3" shapeId="0" xr:uid="{00000000-0006-0000-0100-000020000000}">
      <text>
        <r>
          <rPr>
            <b/>
            <sz val="9"/>
            <color indexed="81"/>
            <rFont val="Tahoma"/>
            <family val="2"/>
          </rPr>
          <t>Hewlett-Packard Company:</t>
        </r>
        <r>
          <rPr>
            <sz val="9"/>
            <color indexed="81"/>
            <rFont val="Tahoma"/>
            <family val="2"/>
          </rPr>
          <t xml:space="preserve">
AJUSTE METAS PA OFICIO 0717 SEP 14/23</t>
        </r>
      </text>
    </comment>
    <comment ref="X651" authorId="3" shapeId="0" xr:uid="{00000000-0006-0000-0100-000021000000}">
      <text>
        <r>
          <rPr>
            <b/>
            <sz val="9"/>
            <color indexed="81"/>
            <rFont val="Tahoma"/>
            <family val="2"/>
          </rPr>
          <t>Hewlett-Packard Company:</t>
        </r>
        <r>
          <rPr>
            <sz val="9"/>
            <color indexed="81"/>
            <rFont val="Tahoma"/>
            <family val="2"/>
          </rPr>
          <t xml:space="preserve">
AJUSTE METAS PA OFICIO 0717 SEP 14/23
</t>
        </r>
      </text>
    </comment>
    <comment ref="X704" authorId="3" shapeId="0" xr:uid="{00000000-0006-0000-0100-000022000000}">
      <text>
        <r>
          <rPr>
            <b/>
            <sz val="9"/>
            <color indexed="81"/>
            <rFont val="Tahoma"/>
            <family val="2"/>
          </rPr>
          <t>Hewlett-Packard Company:</t>
        </r>
        <r>
          <rPr>
            <sz val="9"/>
            <color indexed="81"/>
            <rFont val="Tahoma"/>
            <family val="2"/>
          </rPr>
          <t xml:space="preserve">
Ajuste de meta con PA mes junio</t>
        </r>
      </text>
    </comment>
  </commentList>
</comments>
</file>

<file path=xl/sharedStrings.xml><?xml version="1.0" encoding="utf-8"?>
<sst xmlns="http://schemas.openxmlformats.org/spreadsheetml/2006/main" count="11678" uniqueCount="3866">
  <si>
    <t>Avance Cuatrienio</t>
  </si>
  <si>
    <t>% avance Cuatrienio</t>
  </si>
  <si>
    <t>Estado Cuatrienio</t>
  </si>
  <si>
    <t>CUMPLIDA</t>
  </si>
  <si>
    <t>NO INICIADA</t>
  </si>
  <si>
    <t>ATRASADA</t>
  </si>
  <si>
    <t>GESTIÓN NORMAL</t>
  </si>
  <si>
    <t>Etiquetas de fila</t>
  </si>
  <si>
    <t>Total general</t>
  </si>
  <si>
    <t>Etiquetas de columna</t>
  </si>
  <si>
    <t>Número de sistemas</t>
  </si>
  <si>
    <t>Número de encuentros</t>
  </si>
  <si>
    <t>ND</t>
  </si>
  <si>
    <t>NP</t>
  </si>
  <si>
    <t>Vigencia</t>
  </si>
  <si>
    <t>Porcentaje de evaluación</t>
  </si>
  <si>
    <t>Criterios de evaluación</t>
  </si>
  <si>
    <t xml:space="preserve">Cuatrienio </t>
  </si>
  <si>
    <t xml:space="preserve">enero </t>
  </si>
  <si>
    <t>febrero</t>
  </si>
  <si>
    <t>marzo</t>
  </si>
  <si>
    <t>abril</t>
  </si>
  <si>
    <t>mayo</t>
  </si>
  <si>
    <t>junio</t>
  </si>
  <si>
    <t>julio</t>
  </si>
  <si>
    <t>agosto</t>
  </si>
  <si>
    <t>septiembre</t>
  </si>
  <si>
    <t>octubre</t>
  </si>
  <si>
    <t>noviembre</t>
  </si>
  <si>
    <t>diciembre</t>
  </si>
  <si>
    <t>Mes de evaluación</t>
  </si>
  <si>
    <t>NO PROGRAMADA</t>
  </si>
  <si>
    <t>Incremento</t>
  </si>
  <si>
    <t>Mantenimiento</t>
  </si>
  <si>
    <t>Cuenta de Avance Cuatrienio</t>
  </si>
  <si>
    <t>Cumplimiento</t>
  </si>
  <si>
    <t>%</t>
  </si>
  <si>
    <t>Total general metas</t>
  </si>
  <si>
    <t>Servicio de promoción de actividades culturales</t>
  </si>
  <si>
    <t>Índice de desempeño institucional</t>
  </si>
  <si>
    <t>Servicio de salvaguardia al patrimonio inmaterial</t>
  </si>
  <si>
    <t>Servicios de apoyo a la implementación de modelos de innovación educativa</t>
  </si>
  <si>
    <t>Servicio de apoyo a proyectos pedagógicos productivos</t>
  </si>
  <si>
    <t>Servicio de educación informal</t>
  </si>
  <si>
    <t>Servicio de evaluación de las estrategias educativas implementadas en la educación inicial, preescolar, básica y media</t>
  </si>
  <si>
    <t>Servicio de fortalecimiento a las capacidades de los docentes de educación Inicial, preescolar, básica y media</t>
  </si>
  <si>
    <t>Ambientes de aprendizaje para la educación inicial preescolar, básica y media dotados</t>
  </si>
  <si>
    <t>Servicio de apoyo a la permanencia con alimentación escolar</t>
  </si>
  <si>
    <t>Servicio de apoyo a la permanencia con transporte escolar</t>
  </si>
  <si>
    <t>Servicio de apoyo pedagógico para  la oferta de educación inclusiva para preescolar, básica y media</t>
  </si>
  <si>
    <t>Servicio de apoyo para la implementación de la estrategia educativa del sistema de responsabilidad penal adolescente</t>
  </si>
  <si>
    <t>Infraestructura educativa mejorada</t>
  </si>
  <si>
    <t>Infraestructura educativa dotada</t>
  </si>
  <si>
    <t>Documentos de lineamientos técnicos</t>
  </si>
  <si>
    <t>Servicio de inspección, vigilancia y control del sector educativo</t>
  </si>
  <si>
    <t>Servicio de inspección, vigilancia y control</t>
  </si>
  <si>
    <t>Servicio de gestión del riesgo en temas de salud sexual y reproductiva</t>
  </si>
  <si>
    <t>Servicio de promoción de la salud</t>
  </si>
  <si>
    <t>Documentos de evaluación</t>
  </si>
  <si>
    <t>Asistencias técnicas realizadas</t>
  </si>
  <si>
    <t>Servicio de asistencia técnica</t>
  </si>
  <si>
    <t>Servicio de gestión del riesgo en temas de trastornos mentales</t>
  </si>
  <si>
    <t>Documentos de planeación elaborados</t>
  </si>
  <si>
    <t>Documentos de lineamientos técnicos elaborados</t>
  </si>
  <si>
    <t>Servicio de promoción de la participación social en salud</t>
  </si>
  <si>
    <t>Documentos de evaluación realizados</t>
  </si>
  <si>
    <t>Documentos de planeación</t>
  </si>
  <si>
    <t>Servicio de vigilancia y control sanitario de los factores de riesgo para la salud, en los establecimientos y espacios que pueden generar riesgos para la población.</t>
  </si>
  <si>
    <t>Servicio de vigilancia de calidad del agua para consumo humano, recolección, transporte y disposición final de residuos sólidos; manejo y disposición final de radiaciones ionizantes, excretas, residuos líquidos y aguas servidas y calidad del aire.</t>
  </si>
  <si>
    <t>Servicios de comunicación y divulgación en inspección, vigilancia y control</t>
  </si>
  <si>
    <t>Servicio de promoción, prevención, vigilancia y control de vectores y zoonosis</t>
  </si>
  <si>
    <t>Servicio de información para la gestión de la inspección, vigilancia y control sanitario</t>
  </si>
  <si>
    <t>Servicio de Implementación Sistemas de Gestión</t>
  </si>
  <si>
    <t>Eventos realizados</t>
  </si>
  <si>
    <t>Sistemas de información actualizados</t>
  </si>
  <si>
    <t>Documentos de política</t>
  </si>
  <si>
    <t>Estudios de preinversión</t>
  </si>
  <si>
    <t>Servicio de apoyo financiero para la gestión de riesgos agropecuarios</t>
  </si>
  <si>
    <t>Servicio de extensión agropecuaria</t>
  </si>
  <si>
    <t>Servicio de apoyo a la comercialización</t>
  </si>
  <si>
    <t>Servicio de apoyo financiero para proyectos productivos</t>
  </si>
  <si>
    <t>Estudios de riesgo de desastres</t>
  </si>
  <si>
    <t xml:space="preserve">Servicio de educación informal </t>
  </si>
  <si>
    <t>Servicio de monitoreo y seguimiento para la gestión del riesgo</t>
  </si>
  <si>
    <t>Obras de infraestructura para la reducción del riesgo de desastres</t>
  </si>
  <si>
    <t>Documentos normativos</t>
  </si>
  <si>
    <t>Servicio de integración de la oferta pública</t>
  </si>
  <si>
    <t>Centros culturales construidos</t>
  </si>
  <si>
    <t>Canchas multifuncionales construidas y dotadas</t>
  </si>
  <si>
    <t>Servicio de conexiones a redes de acceso</t>
  </si>
  <si>
    <t>Servicio de difusión para promover el uso de internet</t>
  </si>
  <si>
    <t>Servicios de Información para la implementación de la Estrategia de Gobierno digital</t>
  </si>
  <si>
    <t>Servicio de promoción de la participación ciudadana para el fomento del diálogo con el Estado</t>
  </si>
  <si>
    <t>Servicio de información implementado</t>
  </si>
  <si>
    <t>Servicio de saneamiento fiscal y financiero</t>
  </si>
  <si>
    <t>Acueductos optimizados</t>
  </si>
  <si>
    <t>Alcantarillados optimizados</t>
  </si>
  <si>
    <t>Servicio de restauración de ecosistemas</t>
  </si>
  <si>
    <t>Servicios tecnológicos para el sistema de información ambiental </t>
  </si>
  <si>
    <t>Servicio de asistencia técnica para la administración y operación de los servicios públicos domiciliarios</t>
  </si>
  <si>
    <t>Servicio de apoyo financiero a los planes, programas y proyectos de Agua Potable y Saneamiento Básico</t>
  </si>
  <si>
    <t>Clústeres asistidos en la implementación de los planes de acción</t>
  </si>
  <si>
    <t>Servicio de promoción y difusión para la seguridad de transporte</t>
  </si>
  <si>
    <t>Documentos de Planeación</t>
  </si>
  <si>
    <t>Servicio de promoción a la participación ciudadana</t>
  </si>
  <si>
    <t>Documentos de lineamientos técnicos realizados</t>
  </si>
  <si>
    <t>Documentos metodológicos realizados</t>
  </si>
  <si>
    <t>Espacios de integración de oferta pública generados</t>
  </si>
  <si>
    <t>Estudios de pre inversión e inversión</t>
  </si>
  <si>
    <t>Servicio de entrega de raciones de alimentos</t>
  </si>
  <si>
    <t>Servicio de asistencia técnica a comunidades en temas de fortalecimiento del tejido social y construcción de escenarios comunitarios protectores de derechos</t>
  </si>
  <si>
    <t>Servicios de asistencia técnica en políticas públicas de infancia, adolescencia y juventud</t>
  </si>
  <si>
    <t>Servicio de asistencia técnica en el ciclo de políticas públicas de familia y otras relacionadas</t>
  </si>
  <si>
    <t>Servicios de promoción de los derechos de los niños, niñas, adolescentes y jóvenes</t>
  </si>
  <si>
    <t>Edificaciones de atención a la primera infancia adecuadas</t>
  </si>
  <si>
    <t>Servicio de promoción de temas de dinámica relacional y desarrollo autónomo</t>
  </si>
  <si>
    <t>Servicio de acompañamiento familiar y comunitario para la superación de la pobreza</t>
  </si>
  <si>
    <t>Servicio de apoyo para el acceso a programas de educación para el trabajo y el desarrollo humano</t>
  </si>
  <si>
    <t>Servicio de promoción de la garantía de derechos</t>
  </si>
  <si>
    <t>Servicio de apoyo para la implementación de medidas en derechos humanos y derecho internacional humanitario</t>
  </si>
  <si>
    <t>Servicio de organización de procesos electorales</t>
  </si>
  <si>
    <t>Servicio de apoyo financiero para empresas y emprendimientos productivos</t>
  </si>
  <si>
    <t>Servicio de apoyo financiero para la implementación de proyectos en materia de derechos humanos</t>
  </si>
  <si>
    <t>Documentos de investigación</t>
  </si>
  <si>
    <t>Servicio de protección individual en riesgo extraordinario y extremo</t>
  </si>
  <si>
    <t>Servicio de apoyo para la organización y la participación del sector artístico, cultural y la ciudadanía</t>
  </si>
  <si>
    <t>Servicio de Escuelas Deportivas</t>
  </si>
  <si>
    <t>Servicio de organización de eventos deportivos comunitarios</t>
  </si>
  <si>
    <t>Servicio de organización de eventos recreativos comunitarios</t>
  </si>
  <si>
    <t>Servicio de promoción de la actividad física, la recreación y el deporte</t>
  </si>
  <si>
    <t>Servicio de educación informal en recreación</t>
  </si>
  <si>
    <t>Servicio de apoyo a la actividad física, la recreación y el deporte</t>
  </si>
  <si>
    <t>Servicio de gestión documental</t>
  </si>
  <si>
    <t>Servicio de ayuda y atención humanitaria</t>
  </si>
  <si>
    <t>Servicio de asistencia funeraria</t>
  </si>
  <si>
    <t>Servicios de implementaciónde medidas de satisfacción y acompañamiento a las víctimas del conflicto armado</t>
  </si>
  <si>
    <t>Servicio de asistencia técnica para la formulación de planes y proyectos de reparación colectiva</t>
  </si>
  <si>
    <t>Servicios de asistencia técnica para la articulación interinstitucional en la implementación de la polìtica pública para las víctimas</t>
  </si>
  <si>
    <t>Servicio de asistencia técnica para la participación de las víctimas</t>
  </si>
  <si>
    <t>Servicio de apoyo financiero al sector artístico y cultural</t>
  </si>
  <si>
    <t>Documentos metodológicos</t>
  </si>
  <si>
    <t>Escuelas territoriales de convivencia ciudadana construidas</t>
  </si>
  <si>
    <t>Servicio de apoyo para el acceso a la justicia policiva</t>
  </si>
  <si>
    <t>Servicio de promoción de convivencia y no repetición</t>
  </si>
  <si>
    <t>Servicio de información actualizado</t>
  </si>
  <si>
    <t>Casas de Justicia en operación</t>
  </si>
  <si>
    <t>Central de generación fotovoltaica construida</t>
  </si>
  <si>
    <t>Unidades de generación fotovoltaica de energía eléctrica instaladas</t>
  </si>
  <si>
    <t>Servicios de información implementados</t>
  </si>
  <si>
    <t>Parques mejorados</t>
  </si>
  <si>
    <t>Establecimientos educativos apoyados para la  implementación de modelos de innovación educativa</t>
  </si>
  <si>
    <t>Programas, proyectos y estrategias evaluadas</t>
  </si>
  <si>
    <t>Docentes y agentes educativos  de educación inicial, preescolar, básica y media beneficiados con estrategias de mejoramiento de sus capacidades</t>
  </si>
  <si>
    <t xml:space="preserve">Ambientes de aprendizaje dotados </t>
  </si>
  <si>
    <t>Estrategias de protección para el restablecimiento de derechos implementadas</t>
  </si>
  <si>
    <t xml:space="preserve">Sedes educativas mejoradas </t>
  </si>
  <si>
    <t>Campañas de gestión del riesgo en temas de salud sexual y reproductiva implementadas</t>
  </si>
  <si>
    <t>Estrategias de gestión del riesgo en temas de salud sexual y reproductiva implementadas</t>
  </si>
  <si>
    <t>Documentos de lineamientos tecnicos elaborados</t>
  </si>
  <si>
    <t>Estrategias de promoción de la salud implementadas</t>
  </si>
  <si>
    <t>Planes estratégicos elaborados</t>
  </si>
  <si>
    <t>Productos de comunicación difundidos</t>
  </si>
  <si>
    <t>Municipios con acciones de promoción, prevención, vigilancia  y control de vectores y zoonosis realizadas</t>
  </si>
  <si>
    <t>Sistema de Gestión implementado</t>
  </si>
  <si>
    <t>Estrategias implementadas</t>
  </si>
  <si>
    <t>Documentos de política elaborados</t>
  </si>
  <si>
    <t>Personas apoyadas</t>
  </si>
  <si>
    <t>Personas capacitadas</t>
  </si>
  <si>
    <t>Productores atendidos con servicio de extensión agropecuaria</t>
  </si>
  <si>
    <t>Iniciativas comunitarias apoyadas</t>
  </si>
  <si>
    <t>Documentos de planeación realizados</t>
  </si>
  <si>
    <t>Entidades, organismos y dependencias asistidos técnicamente</t>
  </si>
  <si>
    <t>Capacitaciones realizadas</t>
  </si>
  <si>
    <t>Estrategia en sitio implementada</t>
  </si>
  <si>
    <t>Documentos de evaluación elaborados</t>
  </si>
  <si>
    <t>Documentos normativos realizados</t>
  </si>
  <si>
    <t>Proyectos de acueducto, alcantarillado y aseo apoyados financieramente</t>
  </si>
  <si>
    <t xml:space="preserve">Estudios o diseños realizados </t>
  </si>
  <si>
    <t>Documentos sobre medición y análisis de información turística realizados</t>
  </si>
  <si>
    <t>Eventos de promoción realizados</t>
  </si>
  <si>
    <t xml:space="preserve">Personas formadas en habilidades y competencias </t>
  </si>
  <si>
    <t>Documentos de investigación elaborados</t>
  </si>
  <si>
    <t>Personas beneficiadas</t>
  </si>
  <si>
    <t>Personas beneficiadas con raciones de alimentos</t>
  </si>
  <si>
    <t>Acciones ejecutadas con las comunidades</t>
  </si>
  <si>
    <t>Documentos de planeación con seguimiento realizado</t>
  </si>
  <si>
    <t>Agentes de la institucionalidad de infancia, adolescencia y juventud  asistidos técnicamente</t>
  </si>
  <si>
    <t>Campañas de promoción realizadas</t>
  </si>
  <si>
    <t>Instituciones y entidades asistidas técnicamente</t>
  </si>
  <si>
    <t>Mecanismos de articulación implementados para la gestión de oferta social</t>
  </si>
  <si>
    <t>Estrategias de promoción de la garantía de derechos implementadas</t>
  </si>
  <si>
    <t>Instancias territoriales de coordinación institucional asistidas y apoyadas</t>
  </si>
  <si>
    <t>Medidas implementadas en cumplimiento de las obligaciones internacionales en materia de Derechos Humanos y Derecho Internacional Humanitario</t>
  </si>
  <si>
    <t>procesos electorales realizados</t>
  </si>
  <si>
    <t>Personas y empresas beneficiadas</t>
  </si>
  <si>
    <t>Proyectos cofinanciados</t>
  </si>
  <si>
    <t>Espacios de participación promovidos</t>
  </si>
  <si>
    <t>Proyectos de convivencia y seguridad ciudadana apoyados financieramente</t>
  </si>
  <si>
    <t>Instancias territoriales asistidas técnicamente</t>
  </si>
  <si>
    <t>Personas en riesgo extraordinario y extremo protegidas</t>
  </si>
  <si>
    <t>Encuentros realizados</t>
  </si>
  <si>
    <t>Eventos recreativos comunitarios realizados</t>
  </si>
  <si>
    <t>Eventos de capacitación desarrollados</t>
  </si>
  <si>
    <t>Organismos deportivos apoyados</t>
  </si>
  <si>
    <t>Niños, niñas y adolescentes atendidos</t>
  </si>
  <si>
    <t>Hogares víctimas con atención humanitaria</t>
  </si>
  <si>
    <t>Acciones realizadas en cumplimiento de las medidas de satisfacción, distintas al mensaje estatal de reconocimiento.</t>
  </si>
  <si>
    <t>Planes de acción articulados</t>
  </si>
  <si>
    <t>Mesas de participación en funcionamiento</t>
  </si>
  <si>
    <t>Publicaciones realizadas</t>
  </si>
  <si>
    <t>Infraestructura cultural intervenida</t>
  </si>
  <si>
    <t>Estímulos otorgados</t>
  </si>
  <si>
    <t>Creadores y gestores culturales beneficiados</t>
  </si>
  <si>
    <t>Contenidos culturales  en circulación</t>
  </si>
  <si>
    <t>Procesos de salvaguardia efectiva del patrimonio inmaterial realizados</t>
  </si>
  <si>
    <t>Iniciativas creadas</t>
  </si>
  <si>
    <t>Escuelas territoriales de convivencia creadas en las regiones</t>
  </si>
  <si>
    <t>Iniciativas para la promoción de la convivencia implementadas</t>
  </si>
  <si>
    <t>Rutas de atención implementadas</t>
  </si>
  <si>
    <t>Planes Integrales de Seguridad y Convivencia -PISCC con enfoque de género elaborados</t>
  </si>
  <si>
    <t>Casas de justicia en operación</t>
  </si>
  <si>
    <t>Usuarios beneficiados</t>
  </si>
  <si>
    <t>Avance 2024</t>
  </si>
  <si>
    <t>% avance 2024</t>
  </si>
  <si>
    <t>Estado 2024</t>
  </si>
  <si>
    <t>Avance 2025</t>
  </si>
  <si>
    <t>% avance 2025</t>
  </si>
  <si>
    <t>Estado 2025</t>
  </si>
  <si>
    <t>Avance 2026</t>
  </si>
  <si>
    <t>% avance 2026</t>
  </si>
  <si>
    <t>Estado 2026</t>
  </si>
  <si>
    <t>Avance 2027</t>
  </si>
  <si>
    <t>% avance 2027</t>
  </si>
  <si>
    <t>Estado 2027</t>
  </si>
  <si>
    <t>NA</t>
  </si>
  <si>
    <t>#¡VALOR!</t>
  </si>
  <si>
    <t>TABLERO DE CONTROL - PLAN DE DESARROLLO DEPARTAMENTAL "NARIÑO, REGIÓN PAÍS PARA EL MUNDO" 2024-2027</t>
  </si>
  <si>
    <t>TRANSFORMACIÓN</t>
  </si>
  <si>
    <t>ESTRATEGIA</t>
  </si>
  <si>
    <t>PROGRAMA ESTRATÉGICO</t>
  </si>
  <si>
    <t>RESPONSABLE</t>
  </si>
  <si>
    <t>NOMBRE INDICADOR DE RESULTADO</t>
  </si>
  <si>
    <t>META DE RESULTADO A 2027</t>
  </si>
  <si>
    <t>ALCANCE  DEL PRODUCTO</t>
  </si>
  <si>
    <t>COD PRODUCTO</t>
  </si>
  <si>
    <t>PRODUCTO</t>
  </si>
  <si>
    <t>COD INDICADOR DE PRODUCTO</t>
  </si>
  <si>
    <t>INDICADOR DE PRODUCTO</t>
  </si>
  <si>
    <t>TIPO DE ORIENTACIÓN DE LA META</t>
  </si>
  <si>
    <t>ACUMULACION  META</t>
  </si>
  <si>
    <t>ESTRUCTURA ESTRATEGICA PLAN DE DESARROLLO DEPARTAMENTAL</t>
  </si>
  <si>
    <t>DERECHOS HUMANOS, CULTURA DE PAZ Y ALIANZAS PARA LA VIDA</t>
  </si>
  <si>
    <t>INCLUSIÓN SOCIAL Y ACCESO A DERECHOS</t>
  </si>
  <si>
    <t>SOBERANIA ALIMENTARIA, COMPETITITVIDAD  Y PRODUCTIVIDAD</t>
  </si>
  <si>
    <t>SOSTENIBILIDAD  AMBIENTAL Y ORDENAMIENTO TERRITORIAL</t>
  </si>
  <si>
    <t>INTEGRACION REGIONAL Y DESARROLLO FRONTERIZO</t>
  </si>
  <si>
    <t>GESTION Y ADMINISTRACION PUBLICA PARA LA TRANSFORMACION</t>
  </si>
  <si>
    <t>N°</t>
  </si>
  <si>
    <t>GOBERNANZA PARA LA PAZ TERRITORIAL</t>
  </si>
  <si>
    <t>CUNA - CULTURAS Y SABERES PARA LA VIDA Y LA PAZ</t>
  </si>
  <si>
    <t>RECREACIÓN Y DEPORTE: MOTOR DE LA CONVIVENCIA PACÍFICA</t>
  </si>
  <si>
    <t>MOVILIDAD SEGURA Y ALTERNATIVA</t>
  </si>
  <si>
    <t>EDUCACIÓN PARA LA TRANSFORMACIÓN</t>
  </si>
  <si>
    <t>SALUD PARA EL BUEN VIVIR</t>
  </si>
  <si>
    <t>AGUA Y SANEAMIENTO PARA EL BUEN VIVIR</t>
  </si>
  <si>
    <t>VIVIENDA DIGNA</t>
  </si>
  <si>
    <t>DESARROLLO, EQUIDAD E INCLUSIÓN SOCIAL PARA EL CIERRE DE BRECHAS</t>
  </si>
  <si>
    <t>EL CAMPO FLORECE</t>
  </si>
  <si>
    <t>TURISMO PARA LA PAZ</t>
  </si>
  <si>
    <t>ECONOMÍA POPULAR, SOCIAL Y SOLIDARIA</t>
  </si>
  <si>
    <t>MINERÍA AMIGABLE, GAS Y ENERGÍAS ALTERNATIVAS</t>
  </si>
  <si>
    <t>BIOSIVERSIDAD Y JUSTICIA AMBIENTAL</t>
  </si>
  <si>
    <t>ORDENAMIENTO TERRITORIAL</t>
  </si>
  <si>
    <t>GESTIÓN INTEGRAL DE RIESGO DE DESASTRES</t>
  </si>
  <si>
    <t>INFRAESTRUCTURA PARA LA PAZ</t>
  </si>
  <si>
    <t>TECNOLOGÍAS DE INFORMACIÓN Y COMUNICACIÓN PARA LA PAZ</t>
  </si>
  <si>
    <t>NARIÑO, REGIÓN PARA PARA EL MUNDO</t>
  </si>
  <si>
    <t>NARIÑO SIN FRONTERAS</t>
  </si>
  <si>
    <t>MODERNIZACIÓN INSTITUCIONAL Y EFICIENCIA ADMINISTRATIVA</t>
  </si>
  <si>
    <t>FINANZAS SANAS</t>
  </si>
  <si>
    <t>PLANEACIÓN INSTITUCIONAL Y GESTIÓN PÚBLICA</t>
  </si>
  <si>
    <t>CAMINANDO LA PALABRA: COMUNICACIÓN INCLUSIVA, LIBRE Y DEMOCRÁTICA</t>
  </si>
  <si>
    <t xml:space="preserve">Fortalecimiento del acceso a la justicia. </t>
  </si>
  <si>
    <t>Fortalecimiento Institucional en Seguridad Humana, Convivencia y DDHH</t>
  </si>
  <si>
    <t>Nuevos cultivos para la paz</t>
  </si>
  <si>
    <t>Culturas y saberes para la vida y la paz</t>
  </si>
  <si>
    <t>Tejido restaurativo para la reconciliación comunitaria</t>
  </si>
  <si>
    <t>Las víctimas en el corazón de la paz territorial</t>
  </si>
  <si>
    <t>Derechos Humanos y Derecho Internacional Humanitario</t>
  </si>
  <si>
    <t>Saberes de vida, territorios y cosmovisiones de los pueblos étnicos en Nariño</t>
  </si>
  <si>
    <t>Participación Ciudadana y Gobernanza Democrática</t>
  </si>
  <si>
    <t>Campesinado como sujeto de derechos: territorios, organización y vida</t>
  </si>
  <si>
    <t>Gobernanza cultural para la paz y la vida</t>
  </si>
  <si>
    <t>Expresiones y Manifestaciónes artísticas para la Paz y la Vida</t>
  </si>
  <si>
    <t>Espacios y Escenarios para la Paz y la Vida</t>
  </si>
  <si>
    <t>Saberes para la paz y la vida</t>
  </si>
  <si>
    <t>Patrimonio y Memoria para la Paz y la Vida</t>
  </si>
  <si>
    <t xml:space="preserve">Deporte para la construcción de Paz Territorial </t>
  </si>
  <si>
    <t xml:space="preserve">Deporte para el alto rendimiento. </t>
  </si>
  <si>
    <t>Seguridad vial , movilidad sostenible, segura y en paz.</t>
  </si>
  <si>
    <t>La escuela te espera</t>
  </si>
  <si>
    <t>Nariño piensa</t>
  </si>
  <si>
    <t>Gestión Administrativa para la educación.</t>
  </si>
  <si>
    <t>Nariño Superior</t>
  </si>
  <si>
    <t>Atencion Primaria Integral en Salud para la Paz</t>
  </si>
  <si>
    <t>Gobernanza y Gobernabilidad de la salud para la paz</t>
  </si>
  <si>
    <t>Sostenibiliad del sistema mejoramiento de la red publica en salud para la paz</t>
  </si>
  <si>
    <t>Talento Humano de Salud con suficiencia y dignidad  para la paz</t>
  </si>
  <si>
    <t>Agua y saneamiento para la transformación del territorio por la vida y la paz.</t>
  </si>
  <si>
    <t>Acceso a soluciones de vivienda social sostenible en los sectores rural y urbano.</t>
  </si>
  <si>
    <t xml:space="preserve"> ORDENAMIENTO TERRITORAL Y DESARROLLO Y URBANO</t>
  </si>
  <si>
    <t>Sistema para la Equidad de la Vida, el Cuidado y la Paz. "Entre nosotras nos potenciamos"</t>
  </si>
  <si>
    <t>Nariño, territorio diverso e incluyente</t>
  </si>
  <si>
    <t>Niños y niñas, presente y futuro para la Paz Territorial</t>
  </si>
  <si>
    <t>Adolescentes y juventudes parchando por la paz.</t>
  </si>
  <si>
    <t>Personas mayores con juventud prolongada</t>
  </si>
  <si>
    <t>Habitamos la calle, construimos paz</t>
  </si>
  <si>
    <t>Reencantamiento de las miradas humanas en la construcción de paz territorial</t>
  </si>
  <si>
    <t>Formalización de tierras</t>
  </si>
  <si>
    <t xml:space="preserve">Fortalecimiento y diversificación de los sistemas de producción campesina, familiar y comunitaria. </t>
  </si>
  <si>
    <t>Fortalecimiento de la cadena de valor agropecuaria mediante la innovación, agroindustrialización, el acceso a financiamiento agropecuario y el  acceso a mercados locales, nacionales e internacionales.</t>
  </si>
  <si>
    <t>Modernización de la infraestructura y la tecnología agropecuaria para mejorar la eficiencia productiva rural</t>
  </si>
  <si>
    <t>Fomentar la asistencia técnica agropecuaria, agroindustrial, TIC enfocada a las necesidades del sector productivo</t>
  </si>
  <si>
    <t xml:space="preserve">Entornos Alimentarios Saludables y Sustentables en la Construcción de Paz en los territorios.  </t>
  </si>
  <si>
    <t>Oportunidad Turistica  para la Paz</t>
  </si>
  <si>
    <t>Fomento de la economía popular para la transformación del territorio por la vida y la paz.</t>
  </si>
  <si>
    <t xml:space="preserve">Ciencia, tecnologìa e innovación </t>
  </si>
  <si>
    <t>Minería innovadora y sustentable</t>
  </si>
  <si>
    <t xml:space="preserve">Nariño con gas domiciliaro. </t>
  </si>
  <si>
    <t>Energías para la paz.</t>
  </si>
  <si>
    <t>Programa de hidrocarburos</t>
  </si>
  <si>
    <t>Conservación de la diversidad biocultural en los cinco mundos.</t>
  </si>
  <si>
    <t>Conservación y restauraciòn de ecosistemas estratégicos.</t>
  </si>
  <si>
    <t>Acción climática para la paz.</t>
  </si>
  <si>
    <t>Construcción y fortalecimiento del tejdo social para el cuidado del ambiente.</t>
  </si>
  <si>
    <t>Protección y bienestar animal.</t>
  </si>
  <si>
    <t xml:space="preserve">Ordenamiento territorial con justicia ambiental </t>
  </si>
  <si>
    <t xml:space="preserve">Fortalecer el conocimiento de la gestión del riesgo de desastres para mejorar la sostenibilidad ambiental y el ordenamiento territorial en el Departamento de Nariño. </t>
  </si>
  <si>
    <t>Reducir las condiciones de riesgo de desastres en el desarrollo territorial, sectorial y ambiental sostenible</t>
  </si>
  <si>
    <t>Fortalecer el proceso de Manejo de Desastres en el Departamento de Nariño</t>
  </si>
  <si>
    <t>Conectividad Terrestre.</t>
  </si>
  <si>
    <t>Conectividad aérea, marítima, fluvial y férrea</t>
  </si>
  <si>
    <t>CONECTIVIDAD: Reducción de la brecha digital y la pobreza</t>
  </si>
  <si>
    <t>TECNOLOGÍA QUE TRANSFORMA: Ecosistemas de Innovación.</t>
  </si>
  <si>
    <t>EDUCACIÓN DIGITAL: Habilidades para la transformación digital</t>
  </si>
  <si>
    <t>Ciencia, tecnología e innovación para la transformación productiva y la
resolución de desafíos sociales, económicos y ambientales de Nariño.</t>
  </si>
  <si>
    <t>Dinamización de la Cooperación Internacional para la promoción del desarrollo económico de Nariño, región país para el mundo.</t>
  </si>
  <si>
    <t xml:space="preserve">
Integración y desarrollo fronterizo ZIFEC
</t>
  </si>
  <si>
    <t>Fortalecimiento de la administración departamental mediante estrategias de eficiencia administrativa.</t>
  </si>
  <si>
    <t>Fortalecimiento institucional a través de la modernización administrativa de la Gobernación de Nariño</t>
  </si>
  <si>
    <t>Fortalecimiento de las finanzas públicas del departamento de Nariño</t>
  </si>
  <si>
    <t xml:space="preserve">Fortalecimiento y desarrollo Institucional </t>
  </si>
  <si>
    <t>Comunicación pública, política y estratégica para la construcción de paz territorial.</t>
  </si>
  <si>
    <t>SECRETARÍA DE GOBIERNO -SUBSECRETARÍA DE GESTIÓN PÚBLICA</t>
  </si>
  <si>
    <t>SECRETARIA DE GOBIERNO</t>
  </si>
  <si>
    <t>SECRETARÍA DE GOBIERNO - SUBSECRETARÍA DE PAZ Y DERECHOS HUMANOS</t>
  </si>
  <si>
    <t>SECRETARÍA DE GOBIERNO - SUBSECRETARÍA DE DESARROLLO COMUNITARIO</t>
  </si>
  <si>
    <t>DIRECCION DE CULTURA</t>
  </si>
  <si>
    <t>SECRETARIA DE RECREACION Y DEPORTE</t>
  </si>
  <si>
    <t>SUBSECRETARIA DE TRANSITO</t>
  </si>
  <si>
    <t>SECRETARIA DE EDUCACION</t>
  </si>
  <si>
    <t>IDSN</t>
  </si>
  <si>
    <t>SECRETARIA DE PLANEACION PDA</t>
  </si>
  <si>
    <t>SECRETARIA DE INFRAESTRUCTURA - OFICINA DE VIVIENDA</t>
  </si>
  <si>
    <t>SECRETARÍA DE INFRAESTRUCTURA - INFRAESTRUCTURA SOCIAL</t>
  </si>
  <si>
    <t>SEGIS</t>
  </si>
  <si>
    <t>SECRETARIA DE AGRICULTURA Y DESARROLLO RURAL</t>
  </si>
  <si>
    <t>SECRETARIA DE AGRICULTURA</t>
  </si>
  <si>
    <t xml:space="preserve">OFICINA SEGURIDAD ALIMENTARIA Y NUTRICIONAL </t>
  </si>
  <si>
    <t>DIRECCION DE TURISMO</t>
  </si>
  <si>
    <t>SECRETARIA DE PLANEACION</t>
  </si>
  <si>
    <t xml:space="preserve">PLANEACION </t>
  </si>
  <si>
    <t>SECRETARÍA DE INFRAESTRUCTURA - SUBSECRETARÍA MINAS Y ENERGÍA</t>
  </si>
  <si>
    <t>SECRETARIA DE AMBIENTE Y DESARROLLO SOSTENIBLE</t>
  </si>
  <si>
    <t>SECRETARIA DE PLANEACION ASIST TEC</t>
  </si>
  <si>
    <t>DAGRD</t>
  </si>
  <si>
    <t>SECRETARIA DE INFRAESTRUCTURA</t>
  </si>
  <si>
    <t>SECRETARIA TIC</t>
  </si>
  <si>
    <t>SUBSECRETARIA DE INNOVACION SOCIAL</t>
  </si>
  <si>
    <t>OFICINA DE FRONTERAS</t>
  </si>
  <si>
    <t>SECRETARIA GENERAL</t>
  </si>
  <si>
    <t>SECRETARIA DE HACIENDA</t>
  </si>
  <si>
    <t>OFICINA DE PRENSA</t>
  </si>
  <si>
    <t>Ejecución de estrategias  de promoción de acceso a la justicia efectivo.</t>
  </si>
  <si>
    <t xml:space="preserve">Porcentaje de adolescentes privados de la libertad con garantía de derechos en el Sistema de Responsabilidad Penal Adolescente -SRPA-.
</t>
  </si>
  <si>
    <t>Denuncias criminales por cada 100.000 habitantes</t>
  </si>
  <si>
    <t>Personas lesionadas por pólvora.</t>
  </si>
  <si>
    <t>Número de familias con iniciativas productivas apoyadas.</t>
  </si>
  <si>
    <t>Índice de incidencia del conflicto armado.</t>
  </si>
  <si>
    <t xml:space="preserve">
Personas en procesos de reincorporación beneficiadas de acciones interinstitucionales en concurrencia y complementariedad de la Gobernación de Nariño</t>
  </si>
  <si>
    <t>Planes integrales de prevención de infracciones al Derecho Internacional Humanitario en etapa de implementación.</t>
  </si>
  <si>
    <t>Indice de superación de la situación de vulnerabilidad.</t>
  </si>
  <si>
    <t>índice de violaciones a DD.HH</t>
  </si>
  <si>
    <t>Índice de Gobernabilidad democrática territorial - Participación ciudadana</t>
  </si>
  <si>
    <t>Entidades territoriales, organizaciones comunitarias e instancias culturales de los municipios del Departamento fortalecidas en participación y gobernanza cultural</t>
  </si>
  <si>
    <t>Municipios impactados a través de los procesos de investigación, creación, formación y circulación de los distintos actores del ecosistema artístico y cultural en el Departamento de Nariño.</t>
  </si>
  <si>
    <t>Escenarios que fomenten la participación ciudadana, la diversidad y la apropiación social del arte y la cultura en el Departamento de Nariño</t>
  </si>
  <si>
    <t>Municipios que fortalecen su identidad cultural a partir de los procesos de transmisión y revitalización de las prácticas y los saberes que garantizan la paz, la vida y su diversidad.</t>
  </si>
  <si>
    <t>Procesos para la conservación, reconocimiento, activación, difusión y sostenibilidad de los bienes y valores culturales patrimoniales materiales, innmateriales y naturales.</t>
  </si>
  <si>
    <t>Población  que accede a servicios deportivos recreativos, de actividad física y aprovechamiento del tiempo libre.</t>
  </si>
  <si>
    <t>Ranking Nacional en deporte competitivo.</t>
  </si>
  <si>
    <t>Personas fallecidas en siniestros viales.</t>
  </si>
  <si>
    <t>Personas lesionadas no fatales en los siniestros viales.</t>
  </si>
  <si>
    <t>Municipios sensibilizados en movilidad sostenible.</t>
  </si>
  <si>
    <t xml:space="preserve">
 Cobertura Neta en:
 Transición
 Primaria
 Secundaria
Media
Cobertura Bruta en:
Transición 
Primaria 
Secundaria 
Media 
</t>
  </si>
  <si>
    <t xml:space="preserve">Tasa de deserción intra-anual del sector oficial en educación básica y media
</t>
  </si>
  <si>
    <t xml:space="preserve"> Tasa de analfabetismo de personas de 15 y más años- CLEI 1</t>
  </si>
  <si>
    <t>Puntaje Saber 11 - Áreas
Lectura Critica
Matemáticas
Ciencias Sociales y Ciudadanas
Ciencias Naturales
Ingles</t>
  </si>
  <si>
    <t>Categorización de las Instituciones Educativas</t>
  </si>
  <si>
    <t>Medición de desempeño municipal - Educación</t>
  </si>
  <si>
    <t>Tasa de cobertura  bruta</t>
  </si>
  <si>
    <t>Tasa de Transito Inmediato</t>
  </si>
  <si>
    <t>Cobertura en la implementación de la rutas integrales de atención de promoción y mantenimiento de la salud</t>
  </si>
  <si>
    <t>Cobertura en la implementación de la Rutas Integrales de Atención de Promoción y mantenimiento de la salud con enfoque diferencial</t>
  </si>
  <si>
    <t>Tasa de mortalidad infantil en menores de 1 año (x cada 1.000 nacidos vivos)</t>
  </si>
  <si>
    <t xml:space="preserve">Tasa de mortalidad en la niñez (en menores de 5 años por cada 1000 nacidos vivos) </t>
  </si>
  <si>
    <t>Coberturas de vacunación (Bacilo de Calmette y Guérin, pentavalente a 6 y 18 meses de edad, triple viral de un año, VPH, DPT a los 5 años)</t>
  </si>
  <si>
    <t>Razón de mortalidad materna temprana por causa directa evitable</t>
  </si>
  <si>
    <t>Tasa de fecundidad específica en mujeres de 10 a 14 años</t>
  </si>
  <si>
    <t>Tasa de fecundidad en mujeres entre 15 y 19 años</t>
  </si>
  <si>
    <t>Atención a victimas de violencia sexual</t>
  </si>
  <si>
    <t xml:space="preserve">Desarrollar el plan de respuesta ante las ITS VIH </t>
  </si>
  <si>
    <t>Modelo de atención a población con orientación, identidades, expresiones de genero diversas (OSIEGD) en la red de prestación de servicios de salud publica implementado.</t>
  </si>
  <si>
    <t>Control de la Hipertensión Arterial.</t>
  </si>
  <si>
    <t>Control de la Diabetes</t>
  </si>
  <si>
    <t xml:space="preserve"> Mortalidad en menores de 5 años por infección respiratoria aguda (IRA)</t>
  </si>
  <si>
    <t>Incidencia de la tuberculosis</t>
  </si>
  <si>
    <t>Instituciones de media y alta complejidad
con implementación de la vigilancia de infecciones asociadas a la atención en salud IAAS</t>
  </si>
  <si>
    <t>Tasa de discapacidad grado severo  en las personas con diagnóstico nuevo de lepra.</t>
  </si>
  <si>
    <t>Mortalidad en menores de 5 años por enfermedad diarréica aguda (EDA)</t>
  </si>
  <si>
    <t>Implementar la Política Integral de Salud Ambiental (PISA) en un 40%</t>
  </si>
  <si>
    <t>Mortalidad por rabia humana por linaje urbano* 100,000 Hab.</t>
  </si>
  <si>
    <t>Cobertura  en la implementacion de la RIA de Promoción y mantenimiento de la salud</t>
  </si>
  <si>
    <t>Cobertura  en la implementacion de la RIA de Promocion y mantenimiento de la salud</t>
  </si>
  <si>
    <t>Porcentaje de ejecucion de Planes Territoriales de Salud Municipales</t>
  </si>
  <si>
    <t xml:space="preserve">Tasa de mortalidad  por suicidio
</t>
  </si>
  <si>
    <t xml:space="preserve">Tasa de violencia niños, niñas y adolescentes y jóvenes 
</t>
  </si>
  <si>
    <t>Tasa de intoxicación por consumo de sustancias psicoactivas</t>
  </si>
  <si>
    <t xml:space="preserve"> Incidencia del dengue</t>
  </si>
  <si>
    <t xml:space="preserve">Letalidad por dengue </t>
  </si>
  <si>
    <t xml:space="preserve">Mortalidad por malaria </t>
  </si>
  <si>
    <t xml:space="preserve">Tasa de mortalidad por cáncer en el Departamento. </t>
  </si>
  <si>
    <t xml:space="preserve">Proporción de pacientes con detección temprana de cáncer según protocolo médico y tipo de cáncer. </t>
  </si>
  <si>
    <t xml:space="preserve">Tasa de mortalidad en eventos de emergencias y desastres </t>
  </si>
  <si>
    <t>Cobertura en la implementacion de la Ruta de Promocion y Mantenimiento de la Salud en Nariño</t>
  </si>
  <si>
    <t>Cobertura del régimen subsidiado</t>
  </si>
  <si>
    <t>Proporción de Satisfacción Global de los usuarios en las Instituciones Prestadoras de Servicios de Salud</t>
  </si>
  <si>
    <t>Medición del Desempeño Institucional</t>
  </si>
  <si>
    <t>Proporción de satisfacción globlal de los usuarios en las IPS</t>
  </si>
  <si>
    <t xml:space="preserve">Incrementar la Razón estimada de talento humano de medicos generales en el departamento de Nariño  </t>
  </si>
  <si>
    <t>Porcentaje de nacidos vivos con bajo peso al nacer a termino</t>
  </si>
  <si>
    <t>Mortalidad por desnutrición aguda en menores de 5 años</t>
  </si>
  <si>
    <t>Cobertura de intervenciones en salud y ámbito laboral a población de economía popular y comunitaria, a través de la aplicación del modelo de condiciones de salud y ocupacional</t>
  </si>
  <si>
    <t>Municipios endémicos para malaria pasan de categoría de riesgo 5 a 4</t>
  </si>
  <si>
    <t>Cobertura de acueducto rural</t>
  </si>
  <si>
    <t>Cobertura de acueducto urbano</t>
  </si>
  <si>
    <t>IRCA urbano</t>
  </si>
  <si>
    <t>IRCA rural</t>
  </si>
  <si>
    <t>Cobertura de alcantarillado urbano</t>
  </si>
  <si>
    <t>Cobertura de alcantarillado rural</t>
  </si>
  <si>
    <t>Aguas Residuales Tratadas sector urbano</t>
  </si>
  <si>
    <t>Aguas Residuales Tratadas sector rural</t>
  </si>
  <si>
    <t>Cobertura de aseo urbano</t>
  </si>
  <si>
    <t>Calificación IPDA</t>
  </si>
  <si>
    <t>Déficit cuantitativo de vivienda.</t>
  </si>
  <si>
    <t>Déficit cualitativo de vivienda (Censo)</t>
  </si>
  <si>
    <t>Uso de instrumentos de ordenamiento territorial
 - Valorización</t>
  </si>
  <si>
    <t>Tasa de mujeres víctimas de violencias de género atendidas en salud física y mental por sospecha de violencia física, psicológica y sexual</t>
  </si>
  <si>
    <t>Mujeres en instancias de participación e incidencia politíca en el departamento de Nariño
(Alcaldías y Concejos Municipales)</t>
  </si>
  <si>
    <t>Pobreza - Índice de pobreza multidimensional - IPM</t>
  </si>
  <si>
    <t>Casos de discriminación, hostigamiento, amenazas y violencia policial para al población LGBTIQ+-OSIEGD</t>
  </si>
  <si>
    <t>Tasa de violencia contra niños y niñas de primera infancia</t>
  </si>
  <si>
    <t>Juventudes en Nariño con vinculación  al programa nacional de "Renta Jóven"</t>
  </si>
  <si>
    <t>Municipios con participación de población adolescente y juventud en instancias de representación ciudadana.</t>
  </si>
  <si>
    <t xml:space="preserve">Personas mayores beneficiadas del programa "Adulto Mayor" </t>
  </si>
  <si>
    <t>Municipios con el servicio de valoración para atención a la población con discapacidad en funcionamiento</t>
  </si>
  <si>
    <t>Municipios que prestan atención a población en habitantes de calle en Nariño</t>
  </si>
  <si>
    <t xml:space="preserve">
Predios con presunciòn de informalidad </t>
  </si>
  <si>
    <t>Participación de la agricultura, la ganadería, la caza, la silvicultura y la pesca en el PIB departamental.</t>
  </si>
  <si>
    <t>Incrementado el monto de créditos agropecuarios</t>
  </si>
  <si>
    <t>Valor agregado nacional.</t>
  </si>
  <si>
    <t>Infraestructura productiva implementada</t>
  </si>
  <si>
    <t>Sistemas productivos beneficiados</t>
  </si>
  <si>
    <t>Indice de inseguridad alimentaria en el Departamento de Nariño.</t>
  </si>
  <si>
    <t>Índice de Competitividad Turística Regional de Colombia (ICTRC)</t>
  </si>
  <si>
    <t>Índice de competitividad</t>
  </si>
  <si>
    <t xml:space="preserve">Formación de alto nivel </t>
  </si>
  <si>
    <t xml:space="preserve">Empresas apoyadas en proceso de innovación. </t>
  </si>
  <si>
    <t xml:space="preserve">Indice de Internacionalización </t>
  </si>
  <si>
    <t>Viabilización de explotaciones mineras mediante el otorgamiento de contratos de concesion y legalizaciones mineras</t>
  </si>
  <si>
    <t xml:space="preserve">Cobertura del servicio de gas domiciliario </t>
  </si>
  <si>
    <t xml:space="preserve">Cobertura de energía eléctrica </t>
  </si>
  <si>
    <t>Municipios reconocidos como zonas de frontera con combustibles líquidos excluidos de iva y excentos de arancél e impuesto nacional a la gasolina y al acpm.</t>
  </si>
  <si>
    <t>Diversidad biocultural conocida y conservada</t>
  </si>
  <si>
    <t>Ecosistemas y diversidad biológica en proceso de restauración, recuperación, rehabilitación, conservación y uso sostenible.</t>
  </si>
  <si>
    <t>Número de estrategias de mitigación y adaptación al cambio climático</t>
  </si>
  <si>
    <t xml:space="preserve">Numero de procesos de educación y participación que contribuyan a la formación de ciudadanos sensibilizados de sus derechos y deberes ambientales. </t>
  </si>
  <si>
    <t>Estrategias implementadas para fortalecer la protección y bienestar de los animales, domésticos y silvestres del Departamento de Nariño.</t>
  </si>
  <si>
    <t xml:space="preserve">Plan de Ordenamiento Departamental  </t>
  </si>
  <si>
    <t>Tasa de conocimiento del riesgo (TCR = Pcr/Paev x 100; 
Pcr = Población que reconoce el riesgo, Paev = Población amenazada y/o expuesta y/o vulnerable</t>
  </si>
  <si>
    <t>Tasa de reducción del riesgo (TRR = Pbm/Paev x 100; 
Pbm = Población beneficiada con medidas de mitigación y prevención, Paev = Población amenazada y/o expuesta y/o vulnerable</t>
  </si>
  <si>
    <t>Tasa de manejo de desastres (TMD = Pah/Pdd x 100; 
Pcr = Población atendida con ayuda humanitaria, Paev = Población damnificada por desastres naturales o antrópicos</t>
  </si>
  <si>
    <t>Red vial departamental atendida.</t>
  </si>
  <si>
    <t>Infraestructura aérea atendida</t>
  </si>
  <si>
    <t>Infraestructura maritima y fluvial atendida</t>
  </si>
  <si>
    <t>Infraestructura férrea atendida</t>
  </si>
  <si>
    <t>Indice de penetración de conectividad</t>
  </si>
  <si>
    <t>Ciencia, Tecnología e Innovación - Índice de gobierno digital en entidades del orden territorial</t>
  </si>
  <si>
    <t>Acceso a la educación - Cobertura neta en educación - Total</t>
  </si>
  <si>
    <t>Innovación pública digital</t>
  </si>
  <si>
    <t>Indice de Internacionalización Departamental</t>
  </si>
  <si>
    <t>Indice de internacionalización departamental</t>
  </si>
  <si>
    <t>Indice de capacidades de innovacion pública</t>
  </si>
  <si>
    <t>Finanzas públicas - Nuevo IDF Puntaje nuevo Índice de Desempeño Fiscal</t>
  </si>
  <si>
    <t xml:space="preserve">Medición de desempeño Institucional departamental </t>
  </si>
  <si>
    <t>Indice de Transparencia</t>
  </si>
  <si>
    <t>Alto</t>
  </si>
  <si>
    <t>53,53 (medio)</t>
  </si>
  <si>
    <t xml:space="preserve">Cobertura Neta en:
66,32%
69,68%
57,51%
36,74%
Cobertura Bruta en:
70,79%
87,08%
78,46%
63,16%
</t>
  </si>
  <si>
    <t>Lectura Critica 51
Matemáticas 51
Ciencias Sociales y Ciudadanas 47
Ciencias Naturales 49
Ingles 48</t>
  </si>
  <si>
    <t>A+ = 0
A = 19
B= 69
C = 83
D= 65</t>
  </si>
  <si>
    <t>30,06 % 
(41.449)</t>
  </si>
  <si>
    <t>27,48% 
(4.397)</t>
  </si>
  <si>
    <t>13.50</t>
  </si>
  <si>
    <t>4.9</t>
  </si>
  <si>
    <t>4.5%</t>
  </si>
  <si>
    <t>9.54%</t>
  </si>
  <si>
    <t>4.14%</t>
  </si>
  <si>
    <t>Alcaldía: 10
Concejo: 126
Total: 137</t>
  </si>
  <si>
    <t>2.7%</t>
  </si>
  <si>
    <t>37.1%</t>
  </si>
  <si>
    <t>4, 37</t>
  </si>
  <si>
    <t>2.34</t>
  </si>
  <si>
    <t>Medio</t>
  </si>
  <si>
    <t>28.5%</t>
  </si>
  <si>
    <t>Nivel medio alto (55-68)</t>
  </si>
  <si>
    <t xml:space="preserve">
Cobertura Neta en:
67,32%
70,68%
58,51%
37,74%
Cobertura Bruta en:
72,79%
89,08%
80,46%
65,16%
</t>
  </si>
  <si>
    <t xml:space="preserve">Lectura Critica 55
Matemáticas 55
Ciencias Sociales y Ciudadanas 50
Ciencias Naturales 52
Ingles 52
</t>
  </si>
  <si>
    <t xml:space="preserve">A+ = 5
A = 24
B= 89
C = 103
D= 15
</t>
  </si>
  <si>
    <t xml:space="preserve"> 47,66%    (60.449)</t>
  </si>
  <si>
    <t>48,45% 
(8.000)</t>
  </si>
  <si>
    <t>4.5</t>
  </si>
  <si>
    <t>4.1%</t>
  </si>
  <si>
    <t>Alcaldía: 13
Concejo: 140
Total: 153</t>
  </si>
  <si>
    <t>4, 50</t>
  </si>
  <si>
    <t>Apoyado el funcionamiento de las Casas de Justicia y Centros de Convivencia Ciudadana en el Departamento.</t>
  </si>
  <si>
    <t>Asesoradas y acompañadas entidades territoriales del Departamento  para la creación y fortalecimiento de los Comités Locales de Justicia.</t>
  </si>
  <si>
    <t>Formulado e implementado anualmente el Plan de Acción del Comité Departamental de Justicia.</t>
  </si>
  <si>
    <t>Asistidas técnicamente para el fortalecimiento de sistemas de justicia propia de comunidades afrodescendientes e indígenas del Departamento.</t>
  </si>
  <si>
    <t>Fortalecidos Centros de Armonización de resguardos indígenas de Nariño.</t>
  </si>
  <si>
    <t>Diseñada e implementada una estrategia para la promoción de los Jueces de Paz en Nariño</t>
  </si>
  <si>
    <t>Realizadas jornadas móviles de servicios de justicia.</t>
  </si>
  <si>
    <t>Realizadas jornadas gratuitas de conciliación.</t>
  </si>
  <si>
    <t>Formulado e implementado el Plan de Acción Anual del Sistema de Responsabilidad Penal para Adolescentes -SRPA-</t>
  </si>
  <si>
    <t>Mejorada la infraestructura del Internado en Reestablecimiento en Administración de Justicia - Pasto</t>
  </si>
  <si>
    <t>Sistema de Información creado e implementado en el Observatorio de Paz y Derechos Humanos de la Gobernación de Nariño.</t>
  </si>
  <si>
    <t>Apoyados los Centros de Detención Transitorios en Nariño:  Pasto, Ipiales, Tumaco y La Unión..</t>
  </si>
  <si>
    <t>Formulado e implementado el Plan Integral de Seguridad y Convivencia Ciudadana PISCC con enfoque de género y etareo.</t>
  </si>
  <si>
    <t>Implementados proyectos de convivencia y seguridad ciudadana en el marco del PISCC.</t>
  </si>
  <si>
    <t xml:space="preserve">Formulado y ejecutado el Plan de Acción Anual para el Comité Departamental de Lucha contra la Trata de Personas. </t>
  </si>
  <si>
    <t>Protegidas y acompañadas víctimas del delito de trata de personas.</t>
  </si>
  <si>
    <t>Formulados lineamientos técnicos para la implementación de la Política Nacional de drogas y Consejo Nacional de Estupefacientes.</t>
  </si>
  <si>
    <t>Elaborado y ejecutado el Plan de Acción Anual del Comité de Prevención al Uso de Pólvora.</t>
  </si>
  <si>
    <t>Implementadas campañas para la prevención de lesiones de personas  por pólvora.</t>
  </si>
  <si>
    <t>Formulado e implementado el plan de acción anual del Consejo Departamental para la Sustitución Concertada de Cultivos de Uso Ilícito en Nariño.</t>
  </si>
  <si>
    <t xml:space="preserve">Asistidas técnicamente instancias territoriales, organizaciones sociales y campesinas para fortalecer los procesos de tránsito hacia economías productivas legales. </t>
  </si>
  <si>
    <t>Apoyados procesos colectivos de construcción plural de memorias históricas hacia la no repetición del conflicto armado.</t>
  </si>
  <si>
    <t>Brindada asistencia técnica para la creación y fortalecimiento de Consejos Territoriales de Paz, Reconciliación y Convivencia y Secretarías Municipales de paz.</t>
  </si>
  <si>
    <t>Apoyados proyectos e iniciativas que hagan parte del plan de acción del Consejo Departamental de Paz, Reconciliación y Convivencia.</t>
  </si>
  <si>
    <t>Elaborados documentos de investigación sobre  experiencias territoriales de memoria histórica, cultura y construcción de paz del Departamento.</t>
  </si>
  <si>
    <t>Implementada una estrategia pedagógica para la difusión y apropiación del legado e informe final y capítulos territoriales (Región Pacífico y Región Nariño y Sur del Cauca) de la Comisión para el Esclarecimiento de la Verdad.</t>
  </si>
  <si>
    <t>Implementadas estrategias de articulación interinstitucional alrededor del servicio social para la paz contemplado en la Ley 2272 de 2022.</t>
  </si>
  <si>
    <t xml:space="preserve">Diseñada e implementada estrategia de comunicación que promueva narrativas y prácticas de cultura de paz en medios digitales, escritos y radiales. </t>
  </si>
  <si>
    <t>Diseñada e implementada estrategia para los diálogos regionales para la paz hacia el fortalecimiento de la participación ciudadana en la búsqueda de la transformación territorial  de las  subregiones más afectadas por el conflicto armado.</t>
  </si>
  <si>
    <t xml:space="preserve">Fortalecidas iniciativas ciudadanas de no violencia, protección civil no armada, derechos humanos, reconciliación, convivencia, diálogo, cultura y construcción de paz. </t>
  </si>
  <si>
    <t>Creada e implementada la Escuela Itinerante Territorial para la Paz.</t>
  </si>
  <si>
    <t>Gestionados acuerdos interinstitucionales que promuevan la implementación de las recomendaciones de la Comisión para el Esclarecimiento de la Verdad.</t>
  </si>
  <si>
    <t>Cofinanciación de proyectos definidos en las Agendas Comunitarias de Reincorporación, expresiones de reconciliación en territorio y Trabajos Obras y Actividades con contenido Reparador (TOAR).</t>
  </si>
  <si>
    <t>Personas capacitadas a través de la Escuela de formación política, acuerdos de paz  y liderazgo para firmantes y comunidades en veeduría y seguimiento con enfoques de género y étnico.</t>
  </si>
  <si>
    <t>Generados espacios de participación e intercambio de experiencias para personas en proceso de reincorporación, reintegración y sujetos incorporados de procesos de diálogos de paz regionales y nacionales.</t>
  </si>
  <si>
    <t xml:space="preserve">Implementados planes especiales de armonización étnica en resguardos indígenas y consejos comunitarios priorizados. </t>
  </si>
  <si>
    <t>Fortalecido el Consejo Departamental de Reincorporación</t>
  </si>
  <si>
    <t>Territorialización de la política de transversalización del enfoque de género para personas en proceso de reincorporación y reintegración.</t>
  </si>
  <si>
    <t>Cofinanciación de proyectos en el marco del Programa de Reincorporación Integral, dirigido a generar capacidades en sujetos en proceso de reincorporación social, económica y comunitaria orientadas hacia el alcance del buen vivir y la construcción de paz, por medio del acceso y goce efectivo de derechos, la vinculación a la oferta pública y el impulso de sus iniciativas.</t>
  </si>
  <si>
    <t>Personas atendidas mediante la activación de las rutas de atención en protección por riesgo extraordinario en proceso de reincorporación y reintegración.</t>
  </si>
  <si>
    <t xml:space="preserve">Implementadas iniciativas para la prevención del riesgo y la protección de la vida de personas en proceso de reincorporación y reintegración. </t>
  </si>
  <si>
    <t xml:space="preserve">Actualizado e implementado plan estratégico para la prevención de la estigmatización acorde a los Decretos 660 de 2018 y 1444 de 2022. </t>
  </si>
  <si>
    <t>Actualizado e implementado el  Plan Integral de Prevención, Protección y Garantías de No Repetición.</t>
  </si>
  <si>
    <t>Implementadas rutas de atención ante amenaza por riesgo extraordinario para líderes, lideresas, defensores, defensoras, población OSIG, niños, niñas, adolescentes, jóvenes, víctimas de minas, entre otras.</t>
  </si>
  <si>
    <t>Implementadas y articuladas iniciativas comunitarias de la Mesa Departamental para la Prevención del Reclutamiento, uso y utilización de niños, niñas y adolescentes en el conflicto armado.</t>
  </si>
  <si>
    <t xml:space="preserve">Implementada estrategia de prevención, asistencia, acompañamiento y protección frente al riesgo de minas antipersonal. </t>
  </si>
  <si>
    <t>Actualizado e implementado el Plan de Acción Integral contra Minas Antipersonal - AICMA del Comité de Acción Integral contra Minas en Nariño</t>
  </si>
  <si>
    <t>Entregada  ayuda humanitaria inmediata  para desplazamientos masivos.</t>
  </si>
  <si>
    <t>Entregada  Ayuda Humanitaria inmediata  para otros hechos victimizantes.</t>
  </si>
  <si>
    <t xml:space="preserve">Entregada Ayuda Humanitaria inmediata  en asistencia funeraria para todos los hechos victimizantes. </t>
  </si>
  <si>
    <t xml:space="preserve">Apoyadas e implementadas medidas en el marco de los planes de retorno y reubicación. </t>
  </si>
  <si>
    <t>Apoyada la implementación de las iniciativas de  seguridad alimentaria  para victimas de conflicto armado.</t>
  </si>
  <si>
    <t xml:space="preserve">Apoyados planes, programas, proyectos restaurativos y  TOARs (Trabajos, obras y actividades con contenido restaurador-reparador) </t>
  </si>
  <si>
    <t xml:space="preserve">Apoyados  los procesos de participación de las víctimas en las jornadas de orientación, pedagogia y apoyo a la acreditación dentro de los macro casos de la Jurisdicción Especial para la Paz. </t>
  </si>
  <si>
    <t>Implementado el plan operativo anual de la Mesa Departamental de Trabajo para la Prevención, Asistencia y Atención a Víctimas de Desaparición de Personas.</t>
  </si>
  <si>
    <t xml:space="preserve">Apoyadas  diligencias de recuperación de cuerpos.  </t>
  </si>
  <si>
    <t>Capacitadas personas de las mesas de participacion efectiva de victimas en fortalecimiento organizacional, formulacion de proyectos y construccion de paz territorial.</t>
  </si>
  <si>
    <t>Apoyados  los proyectos de mejoramiento de vivienda para víctimas de conflicto armado.</t>
  </si>
  <si>
    <t>Realizados  eventos conmemorativos de fechas trascendentales para víctimas de conflicto armado.</t>
  </si>
  <si>
    <t>Implementadas iniciativas de reparación simbólica dirigidas a grupos, comunidades y organizaciones de víctimas.</t>
  </si>
  <si>
    <t>Generada articulación para la Implementación de medidas en los sujetos de reparación colectiva en fase de implementación.</t>
  </si>
  <si>
    <t>Implementadas acciones de prevención comunitaria en cumplimiento de las medidas cautelares emitidas por los jueces de restitución de tierras.</t>
  </si>
  <si>
    <t>Formulado, aprobado e implemantado el Plan de Acción Territorial Departamental.</t>
  </si>
  <si>
    <t>Actualizadas e implementadas las metas  del Plan Operativo de Sistemas de Información - POSI</t>
  </si>
  <si>
    <t>Garantizado el funcionamiento de la Mesa Departamental de Participación Efectiva de Víctimas a través de la implementación de su plan de trabajo.</t>
  </si>
  <si>
    <t>Apoyado e implementado el plan operativo anual de la Mesa Departamental de Trabajo para la Prevención, Asistencia y Atención a Víctimas de Desaparición de Personas.</t>
  </si>
  <si>
    <t xml:space="preserve">Ejecutado el plan de trabajo anual del Comité Departamental de Derechos Humanos y Derecho Internacional Humanitario para la protección de los Derechos Humanos.
</t>
  </si>
  <si>
    <t>Asistidos técnicamente los municipios para la conformación  e implementación de los comités de derechos Humanos.</t>
  </si>
  <si>
    <t xml:space="preserve">Implementadas estrategias para la protección de los Derechos Humanos y el Derecho Internacional Humanitario en perspectiva de construcción de Paz. </t>
  </si>
  <si>
    <t>Realizados periódicamente informes de la Mesa Técnica para la observación y evaluación de las violaciones a los Derechos Humanos y el Derecho Internacional Humanitario (mesa de contraste)</t>
  </si>
  <si>
    <t>Fortalecida la Mesa de Garantías de Nariño y Costa Pacífica.</t>
  </si>
  <si>
    <t>Apoyado el funcionamiento de la Mesa de Asuntos Religiosos en perspectiva de protección de Derechos Humanos.</t>
  </si>
  <si>
    <t>Elaborado el plan de seguimiento del Comité Departamental para la Respuesta Rápida a las recomendaciones de alertas tempranas emitidas por la Defensoría del Pueblo.</t>
  </si>
  <si>
    <t xml:space="preserve">Implementado Programa Integral de Garantías para Mujeres Lideresas y Defensoras de Derechos Humanos en el Departamento. </t>
  </si>
  <si>
    <t>Impulsada la búsqueda de personas dadas por desaparecidas de manera planificada, organizada y estructurada, conforme a lo establecido en los planes regionales de búsqueda</t>
  </si>
  <si>
    <t>Capacitados líderes y lideresas en componentes de prevención temprana, como red de alertas tempranas, redes de consejos comunitarios, redes de reguardos indigenas etc.</t>
  </si>
  <si>
    <t xml:space="preserve">Formulación e implementation de plan de acción para la garantía de derechos de migrantes, refugiados y retornados  en el marco de la Mesa Departamental de Migrantes de Nariño. </t>
  </si>
  <si>
    <t>Creada e implementada política pública de paz y Derechos Humanos  en el Departamento</t>
  </si>
  <si>
    <t xml:space="preserve">Implementada estrategia de promoción de derechos que permita el reconocimiento y visibilización de la cosmovisión, modos de existir y construcción histórica territorial de los pueblos afrodescendientes en el escenario regional hacia la lucha contra el racismo y la prevención de la discriminación. </t>
  </si>
  <si>
    <t xml:space="preserve">Reconocida y fortalecida la Comisión Consultiva Departamental y otras instancias e iniciativas de participación de las comunidades y autoridades tradicionales afrodescendientes. </t>
  </si>
  <si>
    <t>Construida e implementada una estrategia hacia el fortalecimiento y  seguimiento a los planes de salvaguarda de los pueblos indígenas Awá, Inga, Kofán y Eperara-Siapidara en cumplimiento de los autos y sentencias de la Corte Constitucional.</t>
  </si>
  <si>
    <t>Apoyados procesos de promoción de prácticas culturales y ancestrales, mingas de pensamiento y encuentros territoriales de las  comunidades indígenas de Nariño hacia el fortalecimiento y pervivencia de su identidad</t>
  </si>
  <si>
    <t>Apoyadas cumbres interculturales como instancias de incidencia y participación de los pueblos indígenas .</t>
  </si>
  <si>
    <t>Asistidos técnicamente los procesos de fortalecimiento de identidad cultural que permitan reconocer los modos de existir y filosofías de vida de las comunidades ROM hacia la garantía de sus derechos.</t>
  </si>
  <si>
    <t>Apoyada la formulación de planes de etnodesarrollo y de vida de pueblos étnicos en el Departamento.</t>
  </si>
  <si>
    <t>Fortalecidas emisoras indígenas y otros medios de comunicación propios de las comunidades y organizaciones étnicas como estrategia de participación ciudadana para la promoción de sus derechos, cosmovisiones y prácticas culturales.</t>
  </si>
  <si>
    <t>Investigadas y sistematizadas prácticas culturales y experiencias de organización, autonomía territorial y gobierno propio de pueblos étnicos hacia el fortalecimiento de su identidad cultural.</t>
  </si>
  <si>
    <t>Fortalecidas capacidades técnicas, organizativas y administrativas de consejos comunitarios, cabildos indígenas y organizaciones étnicas para la gestión de proyectos y/o la formalización de territorios y/o alianzas público populares</t>
  </si>
  <si>
    <t xml:space="preserve">Creadas e implementadas estrategias para el fomento de la participación de las mujeres en los espaciós colectivos y de toma de decisiones de las comunidades étnicas. 
</t>
  </si>
  <si>
    <t>Impulsada la formulación de planes estratégicos de desarrollo comunal en el departamento de Nariño.</t>
  </si>
  <si>
    <t xml:space="preserve">Fortalecidas capacidades técnicas, organizativas y administrativas de representantes, delegados o delegadas de organizaciones comunales y comunitarias para la gestión de proyectos, alianzas público populares y convenios solidarios.  </t>
  </si>
  <si>
    <t>Asitidas técnicamente entidades territoriales en procesos de capacitación, renovación y actualización de las Organizaciones de Acción Comunal de primer y segundo grado</t>
  </si>
  <si>
    <t>Apoyada la creación de la Federación de Juntas de Acción Comunal del Pacífico.</t>
  </si>
  <si>
    <t>Implementada una estrategia para fortalecer la participación de las mujeres y la incorporación del enfoque de género en espacios de participación comunal.</t>
  </si>
  <si>
    <t xml:space="preserve">Implementado y ejecutado el plan anual de apoyo a la Red de Control Social y Veedurías Ciudadanas.  </t>
  </si>
  <si>
    <t>Asistidos técnicamene servidores públicos y líderes/as del departamento de Nariño en cultura de la integridad y transparencia para la promoción del control social en la gestión pública.</t>
  </si>
  <si>
    <t>Fortalecidos procesos de diálogo social y concertación con comunidades y niveles de gobierno hacia el trámite de conflictividades sociales en lo local y regional.</t>
  </si>
  <si>
    <t>Apoyadas las jornadas electorales y promoción de la participación ciudadana en los procesos democráticos en Nariño</t>
  </si>
  <si>
    <t xml:space="preserve">Gestionados espacios de oferta institucional para asistencia técnica a entidades sin ánimo de lucro en temas de Inspección, Vigilancia y Control en las 13 subregiones.  </t>
  </si>
  <si>
    <t xml:space="preserve">Creación e implementación de la Escuela Itinerante por los Territorios Agroalimentarios Campesinos, la Paz y la Vida. 
</t>
  </si>
  <si>
    <t xml:space="preserve">Capacitadas técnicamente mujeres y jóvenes campesinos en emprendimiento y gestión de proyectos. </t>
  </si>
  <si>
    <t>Implementada estrategia que reconozca y fortalezca a la Mesa Agraria Étnico Popular del departamento como un espacio de articulación, construcción y consenso de la política de desarrollo rural.</t>
  </si>
  <si>
    <t xml:space="preserve">Fortalecidas capacidades de líderes y lideresas hacia la promoción de los territorios campesinos, con acompañamiento técnico en la formulación de planes de vida y la promocion de la organización politica e identidad cultural de las comunidades campesianas. </t>
  </si>
  <si>
    <t xml:space="preserve">Elaborados estudios de viabilidad para la creación del Instituto de Fomento del Campesino y el Agro </t>
  </si>
  <si>
    <t xml:space="preserve">Elaborados estudios de viabilidad para la creación de la Agencia de Desarrollo para la Transformación Territorial del Pacífico
</t>
  </si>
  <si>
    <t>Plan Departamental para las culturas, artes y saberes, Plan Departamental de Lectura Escritura y Oralidad, Red Departamental de Bibliotecas Comunitarias. Lineamientos para el reconocimiento de casas de la memoria, casas de saberes, casas espirituales, espacios de organización de mujeres y diversidades, espacios de juventudes, espacios comunitarios, redes, nodos, y otros de los pueblos afro, indigenas y campesinos, fomulados.</t>
  </si>
  <si>
    <t>Apoyo a los Consejos de Cultura, Consejos de Área y otras instancias y expresiones de organización, mediante espacios para la participación ciudadana y comunitaria en torno a la organización y la gobernanza cultural.</t>
  </si>
  <si>
    <t>Asistencia a los entes territoriales en la gestión de los Beneficios Económicos Periódicos (BEPS) destinados a creadores y gestores culturales como garantía para pensiones.</t>
  </si>
  <si>
    <t>Apoyadas actividades culturales, con el fin de enriquecer el tejido cultural y fortalecer el sentido de identidad y pertenencia en la región.</t>
  </si>
  <si>
    <t>Apoyada la circulación de contenidos culturales de artistas y creadores.</t>
  </si>
  <si>
    <t xml:space="preserve"> Otorgados incentivos en el marco del Plan Departamental de Estímulos y Apoyos Concertados, dirigidos a procesos de investigación, creación, formación y difusión cultural, considerando enfoques de género, poblacional y territorial.</t>
  </si>
  <si>
    <t xml:space="preserve">Caracterizado el sector cultural en el Departamento. </t>
  </si>
  <si>
    <t xml:space="preserve">Espacios de formación para el sector artistico y cultural. </t>
  </si>
  <si>
    <t xml:space="preserve">Usuarios beneficiarios de los servicios de la Biblioteca Departamental, Centro de las Artes y los Saberes de Nariño, Casa de la Cultura y Concha Acústica. </t>
  </si>
  <si>
    <t xml:space="preserve">Dotación de material didáctico, pedagógico, tecnológico y/o mobiliario a bibliotecas, casas de la cultura, escuelas de formación, y otros espacios culturales. </t>
  </si>
  <si>
    <t>Adecuación de infraestructura cultural para fortalecer las expresiones artisticas y culturales.</t>
  </si>
  <si>
    <t>Construcción de Infraestructura cultural para fortalecer las expresiones artisticas y culturales.</t>
  </si>
  <si>
    <t>Capacitaciones dirigidas a bibliotecas públicas y comunitarias,  procesos de comunicación, gestores, sabedores,  líderes y lideresas culturales y/o comunitarios del Departamento.</t>
  </si>
  <si>
    <t xml:space="preserve">Fomentadas actividades dedicadas a la transmisión de prácticas, conocimientos y saberes asociados a la preservación de la vida, la conservación de la biodiversidad, la superación de paradigmas de violencia, pràcticas patriarcales, homofóbicas, racistas y clasistas y en el respeto a las lenguas autóctonas y las celebraciones comunitarias. </t>
  </si>
  <si>
    <t xml:space="preserve">Apoyo a la promoción cultural del Departamento mediante publicaciones artesanales, impresas y/o digitales.
</t>
  </si>
  <si>
    <t>Promocionados y difundidas  expresiones, prácticas y conocimientos relacionados con el cuidado y la diversificación de la vida (ferias artesanales, espacios de formación formales y no formales, intercambios culturales).</t>
  </si>
  <si>
    <t>Creados espacios dedicados a la transmisión y fortalecimiento de prácticas y conocimientos vinculados a las economías populares: Viche, Filigrana, Iraka, Culturas Andinas y del Pacífico.</t>
  </si>
  <si>
    <t xml:space="preserve">Apoyo a los procesos de salvaguardia de las manifestaciones del patrimonio cultural inmaterial, primeros auxilios y el mantenimiento, conservación o intervención de bienes de interés cultural. </t>
  </si>
  <si>
    <t>Acompañamiento técnico para la  implementación de procedimientos relacionados con el patrimonio material, inmaterial y natural en las entidades territoriales del Departamento, con el objetivo de promover su preservación y gestión adecuada.</t>
  </si>
  <si>
    <t>Construcción de escenarios deportivos y recreativos para diferentes disciplinas deportivas  en las subregiones de Nariño.</t>
  </si>
  <si>
    <t xml:space="preserve">Infraestructura deportiva municipal adecuada y mejorada.  </t>
  </si>
  <si>
    <t>Fortalecido el programa de Escuelas de Formación Deportiva, a través de los entes deportivos municipales</t>
  </si>
  <si>
    <t>Fortalecidos municipios con los programas de:  Hábitos y Estilos de Vida Saludable (HEVS)  y Vías Activas y Saludables VAS con enfoque de género
y el de Recreación (Persona mayor -  Programa Nuevo Comienzo )</t>
  </si>
  <si>
    <t>Apoyados los entes deportivos municipales a través del programa de gestores deportivos para la construcción de Paz territorial.</t>
  </si>
  <si>
    <t xml:space="preserve">Implementado el programa de Barrismo Social en Nariño.  </t>
  </si>
  <si>
    <t>Fortalecido el programa de Recreación  - Campamentos de Paz  juveniles y primera infancia e infancia.</t>
  </si>
  <si>
    <t>Organizado y ejecutado los  juegos del sector educativo: juegos  Intercolegiados y del magisterio en sus diferentes fases.</t>
  </si>
  <si>
    <t>Apoyados deportistas en los juegos deportivos ancestrales y campeonatos deportivos y recreativos con las comunidades indígenas, afros y  campesinas,  así como también las organizaciones deportivas que desarrollen eventos deportivos,   comunitarios y de deportes extremos.</t>
  </si>
  <si>
    <t xml:space="preserve">Realizado el estudio, técnico, administrativo y financiero para determinar la viabilidad de la creación del Ente descentralizado para el deporte, recreación y actividad física INDEPORTES NARIÑO. </t>
  </si>
  <si>
    <t xml:space="preserve">Diseñado e Implementado el Observatorio del Deporte. </t>
  </si>
  <si>
    <t>Apoyados financiera,  técnica y administrativamente los organismos del deporte asociado a nivel departamental  en su participación, competencia  y/o organización de eventos regionales, nacionales e internacionales.</t>
  </si>
  <si>
    <t>Apoyados atletas en el marco del programa Deporte para Alto Rendimiento DAR Nariño</t>
  </si>
  <si>
    <t xml:space="preserve">Apoyados anualmente deportistas del Departamento con la resolución de entrega de incentivos y estímulos. </t>
  </si>
  <si>
    <t>Gestionada la realización y/o participación de  los XXIII juegos Nacionales Convencionales y VII Paranacionales en  el Departamento de  Nariño 2027 
Organizados y ejecutados eventos deportivos institucionalizados, Vuelta a Nariño  y Juegos deportivos departamentales en deporte convencional y paradepartamental.
Participar y competir en los 1 Juegos Deportivos Nacionales Juveniles en el Eje Cafetero</t>
  </si>
  <si>
    <t>Apoyados los deportistas con la intervención del equipo de fortalecimiento integral de la Secretaria de Recreación y Deporte</t>
  </si>
  <si>
    <t>Formulado e implementado el Plan Departamental de Seguridad Vial.</t>
  </si>
  <si>
    <t>Implementados sistemas de demarcación, señalización e instalación de dispositivos reductores de velocidad en vías urbanas de municipios.</t>
  </si>
  <si>
    <t>Implementados sistemas de semaforización en municipios.</t>
  </si>
  <si>
    <t>Asistencia técnica a municipios para la elaboración e implementación de planes locales de seguridad vial y planes de movilidad escolar.</t>
  </si>
  <si>
    <t>Municipios apoyados para el desarrollo de campañas de ciclorutas, actividades al aire libre y fomento del uso alternativo de medios de transporte .</t>
  </si>
  <si>
    <t>Municipios beneficiados de la estrategia de impulso para el uso de medios alternativos de transporte a través de la  dotación de bicicletas électricas.</t>
  </si>
  <si>
    <t>Atención educativa diferencial para los y las estudiantes con discapacidad, capacidades  y talentos excepcionales conforme al Decreto 1075/2015.</t>
  </si>
  <si>
    <t>Desarrollados procesos de búsqueda activa de estudiantes  "Un Pacto por la Educación de  Nariño ".</t>
  </si>
  <si>
    <t>Construcción de aulas  de clase nuevas para la educación inicial de conformidad con lo establecido en las políticas, normatividad y lineamientos técnicos del Ministerio de Educación.</t>
  </si>
  <si>
    <t>Mejorada infraestructura educativa: intervenciones de tipo estructural, reparaciones, remodelaciones, ampliaciones y/o mantenimientos estéticos de aulas y sedes educativas para la educación inicial.</t>
  </si>
  <si>
    <t xml:space="preserve">Fortalecimiento de los ambientes de aprendizaje a través de la dotación básica escolar con  material didáctico – pedagógico,  dispositivos tecnológicos en el marco de los lineamientos establecidos por el Ministerio de Educación Nacional </t>
  </si>
  <si>
    <t>Infraestructura educativa construida y mejorada.</t>
  </si>
  <si>
    <t>Creados y fortalecidos establecimientos educativos con atención integral a la primera infancia,  de acuerdo a la política  nacional.</t>
  </si>
  <si>
    <t>Estrategia de  transito armónico de niñas y niños de 5 años de edad del ICBF al sistema educativo oficial.</t>
  </si>
  <si>
    <t>Ampliación, reestructuración y mejoramiento del programa de alimentación escolar que garantice cantidad, calidad , nutrición e inocuidad, con identidad cultural y enfoque diferencial, facilitando las compras  públicas a producción de menor escala.</t>
  </si>
  <si>
    <t>Mejorada conectividad de los establecimientos educativos mediante instalación del servicio de internet.</t>
  </si>
  <si>
    <t xml:space="preserve">Estrategias de transporte escolar para fortalecer las acciones de prevención de la deserción estudiantil, de acuerdo a la  guia para la prestación del servicio de transporte escolar. </t>
  </si>
  <si>
    <t>Estrategia pedagógica multigradual pertinente para los adolescentes del Sistema de Responsabilidad Penal para Adolescentes -SRPA.</t>
  </si>
  <si>
    <t>Plan Integral de Gestión del Riesgo para fortalecer las acciones de prevención de la deserción estudiantil por efectos del conflicto armado, reclutamiento, presencia de minas antipersonas y muse, amenazas y desastres naturales y trabajo infantil. Se trabajará con los establecimientos educativos en la implemetación de los planes de gestión integral del riesgo.</t>
  </si>
  <si>
    <t>Estrategia para la erradicación del analfabetismo "Nariño lee y escribe bien".</t>
  </si>
  <si>
    <t>Programas flexibles para atención educativa a población adulta y en extra edad.</t>
  </si>
  <si>
    <t>Formación de directivos docentes  y agentes educativos para mejorar sus capacidades pedagógicas, investigativas didácticas e innovadoras para el aprendizaje, en evaluación educativa, innovación tecnológica, educación inclusiva e inicial, bilinguismo, fundamentalmente y en aquellos aspectos definidos en el Plan Territorial de Formación Docente.</t>
  </si>
  <si>
    <t>Programa de semilleros de Investigación desde la primera infancia, para incentivar la creatividad y espiritu innovador - CREANDO ANDO</t>
  </si>
  <si>
    <t>Implementado  Plan Educativo Rural -PER-,  con calidad y pertinencia,  que contemple la asesoría y orientación técnica a las Instituciones Educativas rurales del Departamento  y a las familias.</t>
  </si>
  <si>
    <t xml:space="preserve">Implementadas concertadamente las Politicas Públicas: 
* Politica Pública Etnoeducativa Afronariñense PRETAN.
* Politica Pública de educación propia de los pueblos indigenas. </t>
  </si>
  <si>
    <t>Implementación de Proyectos Transversales  Ambientales -PRAES, para la Sexualidad y Construcción de la Ciudadanía PESC y el Programa de Educaciòn Ciudadana para la Reconciliación y Socioemocional CRESE, en  establecimientos educativos  (estrategías y rutas de atención, promoción, prevención, y seguimiento en el ejercicio de los derechos humanos sexuales y reproductivos )</t>
  </si>
  <si>
    <t>Escuelas normales fortalecidas para lograr que la educación complementaria contribuya a mejorar la calidad educativa en el Departamento.</t>
  </si>
  <si>
    <t xml:space="preserve">Lineamientos pedagógicos y curriculares para la articulación de la educación media con la educación superior facilitando su acceso y permanencia en programas educativos de educación superior, especialmente en los establecimientos educativos focalizados por el programa SIMES del Ministerio de Educación. </t>
  </si>
  <si>
    <t>Mejorada infraestructura de instituciones educativas con modalidad técnica.</t>
  </si>
  <si>
    <t>Resignificación de los manuales de convivencia enfocados a la construcción de una Cultura de Paz y Convivencia Escolar, orientado acciones tendientes a la transformación de ambientes escolares tolerantes y amigables, con inclusión a escuelas de familia que contribuyan a superar los problemas que enfrenta la niñez,la adolescencia y juventud.</t>
  </si>
  <si>
    <t>Asesorar y prestar asistencia técnica a las Instituciones Educativas en los temas relacionados con la política educativa, resignificación e implementación de Proyectos Educativos Institucionales y Proyectos Educativos Comunitarios y aquellos definidos para la prestación del servicio educativo, orientado hacia la pertinencia, la transformación social, territorial y de paz.</t>
  </si>
  <si>
    <t>Fortalecimiento de los programas de orientación vocacional,  educación socio ocupacional y de educación para el trabajo.</t>
  </si>
  <si>
    <t>Recertificación de los macroprocesos que cuentan con certificación de calidad.</t>
  </si>
  <si>
    <t>Conformado y funcionando la Junta Departamental de Educación - JUDE -y motivados  los municipios para que  conformen las Juntas Municipales de Educación - JUME - en el marco de los artículos 158 y 161 de la Ley 115 de 1994</t>
  </si>
  <si>
    <t xml:space="preserve">Evaluados docentes y directivos docentes vinculados bajo el Estatuto 1278 del 2012 </t>
  </si>
  <si>
    <t xml:space="preserve">Ampliación de la planta de docentes de apoyo para atender la educación inclusiva en el marco del Decreto 1421 de 2017 </t>
  </si>
  <si>
    <t xml:space="preserve">Ampliación de la planta de docentes para educación inicial y en áreas de matematicas, física, quimica, biología e ingles. </t>
  </si>
  <si>
    <t xml:space="preserve">Garantizada la prestación del servicio educativo mediante los recursos del Sistema General de Participaciones en los establecimientos educativos del Departamento </t>
  </si>
  <si>
    <t>Saneamiento contable y  financiero de la Secretaría de Educación Departamental.</t>
  </si>
  <si>
    <t>Actualizado el inventario de bienes muebles e inmuebles de los establecimientos educativos de los 61 municipios no certificados del  Departamento.</t>
  </si>
  <si>
    <t xml:space="preserve">Fortalecimiento del Sistema de Gestión Documental en la Secretaría de Educación Departamental. </t>
  </si>
  <si>
    <t>Servicio de asesoría y orientación a establecimientos educativos privados, de educación regular, educación de adultos (Decreto 3011) y establecimientos de educación para el trabajo y desarrollo humano (ETDH) para que implementen adecuadamente los lineamientos sobre inspección, vigilancia y control del sector educativo.
Se  creará el programa del Sistema de Vigilancia Educativa -SIVE-</t>
  </si>
  <si>
    <t>Seguimiento y verificación a la atención y  prestación del servicio educativo público  (242 IE) y privado (143 IE)</t>
  </si>
  <si>
    <t xml:space="preserve">Plan de Bienestar Social para los funcionarios de la Secretaría de Educación Departamental.  </t>
  </si>
  <si>
    <t>Proceso de organización de la oferta educativa con enfoque diferencial con el propósito de garantizar docentes en la totalidad de los establecimientos educativos.</t>
  </si>
  <si>
    <t>Dotación de la Secretaría de Educación sede administrativa, con adquisición e instalación de mobiliario, equipos tecnológicos  y demás elementos no consumibles requeridos para apoyar la prestación de los servicios de la entidad.</t>
  </si>
  <si>
    <t>Articulación interinstitucional para la gestión de la construcción del archivo de la Secretaría de Educación de Nariño.</t>
  </si>
  <si>
    <t>Firma de pactos y alianzas por la educación superior en Nariño  con el Gobierno Nacional-MEN, instituciones de educación superior con presencia en el Departamento, SENA, sectores productivos, cooperación internacional,  organizaciones sociales especialmente de las juventudes nariñenses e instituciones públicas, entre éstas alcaldías, quienes como parte del Estado Social de Derecho son garantes de derechos constitucionales, especialmente de niños, niñas, adolescentes y jóvenes y responsables, a su vez, de formular, impulsar, promover y materializar las transformaciones territoriales en los 64 municipios.</t>
  </si>
  <si>
    <t>Apoyo  a la Universidad de Nariño en cumplimiento de las ordenanzas que disponen la asignación  de recursos como base presupuestal, en su politica  de regionalización y sus propuestas de apertura de seccionales. Igualmente, la propuesta de creación de la Universidad  de los pueblos Pastos y Quillasingas.</t>
  </si>
  <si>
    <t>Programas ofertados  por parte de las IES y el SENA que atiendan la pertinencia en los territorios, que promuevan el desarrollo productivo sostenible, tengan en cuenta las nuevas tendencias internacionales  y aboguen por la construcción de una cultura de paz desde la memoria historica, apoyados.</t>
  </si>
  <si>
    <t>Construcción de la Política Pública de Educación Superior, con la participación de la academia, organizaciones sociales, el sector productivo formal e informal, las economías populares y la institucionalidad oficial y privada del departamento, que impulse la cobertura con equidad, la calidad y pertinencia, la permanencia y la graduación.</t>
  </si>
  <si>
    <t xml:space="preserve">Cofinanciada, construida, mejorada y en operación infraestructura de instituciones de educación superior ( El Charco, Samaniego, Barbacoas. El Norte de Nariño, Pasto - Barrios Surorientales, Pie de Monte Costero, Cordillera y Guambuyaco. </t>
  </si>
  <si>
    <t>Sedes de la Universidad de Nariño de Ipiales y Tuquerres, apoyadas en el mejoramiento de su infraestructura.</t>
  </si>
  <si>
    <t>IES  con diseños e implementación de  estrategias de permanencia, con enfoque diferencial, especialmente el de género, apoyadas.</t>
  </si>
  <si>
    <t xml:space="preserve">Apoyo a las IES con dotación de infraestructura tecnológica como requerimiento basico en la actualidad para el cumplimiento de sus fines misionales. </t>
  </si>
  <si>
    <t>Impulso a estrategias y programas con enfoque diferencial e interseccional, especialmente dirigido a mujeres,  para fomentar la graduacion de la educación superior.</t>
  </si>
  <si>
    <t>Promoverá que las IES que firmen el pacto por la educacion superior - NariñoSuperior, diseñen e implementen estrategias diferenciales e interseccionales  para la inclusión educativa de mujeres con enfasis en las madres comunitarias para que su formacion profesional se refleje en circulos virtuosos en los escenarios de cuidado de la primera infancia; en cuanto a poblaciones, se promoverá la inclusion de poblacion indígena, afro, campesinos, personas en discapacidad, víctimas, lgtbi, deportistas y personas en procesos de reincorporación, reintegración y sujetos incorporados en procesos de diálogos de paz nacionales y regionales, incluyendo sus familias.</t>
  </si>
  <si>
    <t xml:space="preserve">Apoyo a docentes, directivos docentes, agentes educativos de las IED oficiales y liderazgos sociales en defensa de DDHH y construcción de paz, de las diferentes subregiones de Nariño para que realicen sus estudios de postgrado con el fin de fortalecer sus capacidades y actualizar sus contenidos académicos y metodologías de enseñanza que materialicen un sistema educativo departamental articulado, innovador, pertinente con el territorio, inclusivo y de calidad. </t>
  </si>
  <si>
    <t xml:space="preserve">Estrategia implementada para generar condiciones administrativas, logísticas, didácticas, pedagógicas para que estudiantes de educación media de las trece subregiones de Nariño, accedan, permanezcan y se graduen en programas técnicos profesionales, profesionales, tecnológicos y postgrado ofertados por la instituciones de educación superior, el SENA, Normales Superiores, e instituciones educativas municipales en especial agropecuarias orientando se trabaje bajo los enfoques de paridad, género, étnico y territorial, con enfasis en condiciones habilitantes para las mujeres madres con dificultades en el acceso, la permanencia y el logro educativo. </t>
  </si>
  <si>
    <t>Gestion para la inclusión de Nariño en los programas  del Ministerio de Educación, como: Alianzas Rurales de Educación y Desarrollo, Regionalización y Flexibilidad de la Oferta de la Educación Superior, Fortalecimiento de la Educación Técnica y Tecnológica, Fortalecimiento de la Educación Supeiror, Matrícula Cero, Regulación ICETEX, Simes, Pties y Universidad en tu Territorio.</t>
  </si>
  <si>
    <t xml:space="preserve"> Apoyadas IES con procesos de investigacion de impacto territorial, innovación pedagógica, implementación de modalidades que fortalezcan la permanencia estudiantil y las transformaciones metodológicas en la enseñanza; incluyendo la adopcion de competencias para el trabajo y modelos de  asociatividad  en los curriculos como expresion de la atencion a las trayectorias de vida de los estudiantes.</t>
  </si>
  <si>
    <t>Realizar espacios de encuentros académicos, para analizar la calidad y la pertinencia de los programas ofrecidos por instituciones de educación superior en el Departamento.</t>
  </si>
  <si>
    <t>Realizadas asistencias técnicas a los entes territoriales para la implementación de normas, guías, protocolos y lineamientos técnicos, para la atención en salud de la población víctima del conflicto armado interno, en situación de discapacidad, en situación de calle y en calle, étnica, primera infancia e infancia y persona mayores del Departamento.</t>
  </si>
  <si>
    <t>Realizado asistencias técnicas a los entes territoriales para la implementación de normas, guías, protocolos y lineamientos técnicos para la atención en salud de la población Etnica del Departamento.</t>
  </si>
  <si>
    <t>Realizado asistencias técnicas a los entes territoriales para la implementación de normas, guías, protocolos y lineamientos técnicos para la atención en salud de la población de personas mayores del Departamento.</t>
  </si>
  <si>
    <t>Realizado formulación y seguimiento a la implementación de planes de acción bajo enfoque de articulación intersectorial para la atención en salud de la población: Victima de conflicto armado, Etnica, en Situación de Discapacidad, en Situación de Calle.</t>
  </si>
  <si>
    <t>Realizado seguimiento a los planes de acción y compromisos establecidos en las mesas  técnicas y comités relacionados con la población menor de 1 año.</t>
  </si>
  <si>
    <t xml:space="preserve">Realizado seguimiento a los entes territoriales en la elaboración del protocolo de atención del recién nacido de acuerdo a la Ruta Integral de Atención Materno Perinatal, Resolución 3280 de 2018. </t>
  </si>
  <si>
    <t>Fortalecido el seguimiento a la formulación e implementación del plan para la reducción de mortalidad por Infección Respiratoria Aguda (IRA) y Enfermedades Diarréicas Agudas (EDA) en menores de 5 años de acuerdo a los lineamientos vigentes del nivel nacional</t>
  </si>
  <si>
    <t>Implementado estrategias para la difusión de los 3 mensajes clave para la prevención de Infección Respiratoria Aguda (IRA) y Enfermedades Diarréicas Agudas (EDA) en los municipios con mayor carga de morbimortalidad por estas enfermedades.</t>
  </si>
  <si>
    <t>Prevención, control, mitigación y minimización de los riesgos que propician la aparición de enfermedades prevenibles por vacunas en los municipios.</t>
  </si>
  <si>
    <t>Adquisisicón, distribución y suministro oportuno de los biológicos de interés en Salud Pública a nivel municipal.</t>
  </si>
  <si>
    <t>Disposición de información accesible, confiable y oportuna del sistema PAIWEB.</t>
  </si>
  <si>
    <t>Formulado  y ejecutado el Plan de Aceleración para la Reducción de Mortalidad Materna.</t>
  </si>
  <si>
    <t>Realizado seguimiento al cumplimiento de los planes de aceleración para la reducción de mortalidad materna de los actores del sistema general de seguridad social en salud de Nariño.</t>
  </si>
  <si>
    <t>Formulado  y ejecutado el Plan Intersectorial de Prevención de Embarazo en Adolescentes (Salud, Educación, Deportes, ICBF, Cultura, Secretaría de Equidad de Género e Inclusión Social (SEGIS), entre otros)</t>
  </si>
  <si>
    <t>Realizada asistencia técnica a las mesas municipales de prevención de embarazo en adolescentes con formulación de planes y su respectiva ejecución.</t>
  </si>
  <si>
    <t>Implementada la estrategia de difusión de garantía de derechos sexuales y reproductivos (DSR) a través de Información Educación y Comunicación (IEC) en redes sociales y medios convencionales, educación integral para la sexualidad dirigida a la comunidad educativa, garantia de los servicios de salud para adolescentes y jóvenes en los municipios.</t>
  </si>
  <si>
    <t>Realizada asistencia técnica a direcciones locales de salud para la implementación de estrategias de información, comunicación y educación a adolescentes y jóvenes para empoderamiento de derechos sexuales y reproductivos.</t>
  </si>
  <si>
    <t>Realizado seguimiento a casos de violencia sexual reportados por SIVIGILA que asisten antes de las 72 horas de haber ocurrido el evento, visitas de acompañamiento y asistencia técnica e inspección y vigilancia.</t>
  </si>
  <si>
    <t>Realizada asistencia técnica a la red de prestación de servicios de salud municipales abordaje integral a victimas de violencia sexual en coordinación con Medicina Legal y Fiscalía.</t>
  </si>
  <si>
    <t>Realizada asistencia ténica a los actores del Sistema General de Seguridad Social en Salud en el marco del plan de respuesta frente a las Infecciones de Transmisión Sexual - VIH/SIDA con énfasis en la prevención combinada (uso de preservativo, formación de talento humano y disposición de insumos)</t>
  </si>
  <si>
    <t>Realizado seguimiento al cumplimiento de protocolos de atención de infecciones de transmisión sexual VIH/SIDA por parte de la red de prestación de servicios del Departamento.</t>
  </si>
  <si>
    <t>Capacitaciones a las Empresas Sociales del Estado de servicios de salud municipales y alta complejidad en el modelo de atención a población de orientación, identidad y expresión diversas.</t>
  </si>
  <si>
    <t>Realizado seguimiento a la implementación del modelo de atención a población de orientación, identidad y expresión diversas en las empresas sociales del estado de servicios de salud municipales y de alta complejidad</t>
  </si>
  <si>
    <t>Fortalecimiento de capacidades mediante asistencia técnica  dirigido a los  municipios del Departamento para la promoción de los modos, condiciones y estilos de vida saludable según lineamientos del Ministerio de Salud y Protección Social-MSPS</t>
  </si>
  <si>
    <t>Seguimiento a los municipios del Departamento, del desarrollo de estrategías que promueven: modos, condiciones y estilos de vida saludable, según lineamientos del Ministerio de Salud y Protección Social.</t>
  </si>
  <si>
    <t>Fortalecimiento de capacidades mediante asistencia técnica  dirigida a los municipios del Departamento para la implementación de la ruta de atención cardiovascular y metabólica acorde al perfil epidemiológico.</t>
  </si>
  <si>
    <t>Desarrollada inspección y vigilancia en salud pública a municipios en  la implemetacion de la ruta de riesgo cardiovascular y metabólico</t>
  </si>
  <si>
    <t xml:space="preserve">Implementadas las estrategias del programa Infección Respiratoria Aguda (IRA) y Enfermedades Diarréicas agudas (EDA) en los municipios. </t>
  </si>
  <si>
    <t>Fortalecida la adherencia a lineamientos, protocolos y guias de práctica clínica relacionadas con el abordaje de la IRA en los actores del Sistema General de Seguridad Social en Salud de Nariño.</t>
  </si>
  <si>
    <t>Formulado e implementado documento de Plan Estratégico hacia el fin de la tuberculosis en los municipios priorizados.</t>
  </si>
  <si>
    <t>Seguimiento a la implementación del plan estrategico hacia el fin de la tuberculosis (TB) y adherencia a la resolución 227 de 2020 en los municipios priorizados</t>
  </si>
  <si>
    <t>Implementación de estrategias para fortalecer la adherencia de la  Resolucion 2471 en los programas: Infecciones Asociadas a la Atención en Salud - IAAS, programas de optimización de antimicrobianos PROA e higiene de manos en las instituciones de mediana y alta complejidad.</t>
  </si>
  <si>
    <t>Evaluada la implementación de los Planes de Control de Infecciones en las instituciones de mediana y alta complejidad.</t>
  </si>
  <si>
    <t>Implementado plan estratégico de enfermedad de Hansen en los municipios priorizados para aliviar la carga de la enfermedad y sostener las actividades de control.</t>
  </si>
  <si>
    <t>Seguimiento a la implementación del Plan Estratégico Nacional de Prevención y Control de la Enfermedad de Hansen en los municipios priorizados.</t>
  </si>
  <si>
    <t>Realizada la vigilancia de calidad del agua para consumo humano.</t>
  </si>
  <si>
    <t>Realizadas acciones de inspección, vigilancia y control sanitario a establecimientos abiertos al público en relación con factores de riesgo relacionados con salud ambiental teles como: establecimientos de  alimentos, bebidas alcohólicas, sistemas de almacenamiento y tratamiento de agua, expendios de plaguicidas y otras sustancias químicas, puertos, aeropuertos, pasos fronterizos, instituciones educativas, establecimientos comerciales, industriales  y todos aquellos que oferten  bienes y servicos de uso y consumo en el Departamento.</t>
  </si>
  <si>
    <t>Elaborados informes de evaluación, aprobación y seguimiento de planes de gestión integral de riesgo, para abordar la prevencion de las enfermedades trasmitidas por alimentos, intoxicaciones por sustancias químicas y zoonosis entre otras.</t>
  </si>
  <si>
    <t>Asistencia técnica en Inspección, Vigilancia y Control y demás actividades y lineamientos de salud ambiental relacionados con los determinantes sicioambientales de la salud.</t>
  </si>
  <si>
    <t>Actualizado y ejecutado el plan de acción del Consejo Departamental de Salud Ambiental por cada mesa temática: (Agua, Alimentos, Resíduos Peligrosos, Seguridad Química, Entornos Saludables, Cambio Climático y Zoonosis)</t>
  </si>
  <si>
    <t>Formulado e implementado los planes y protocolos de: Calidad de Aire, Adaptación al Cambio Climático, Estrategia Integral de Zoonosis, Movilidad Segura y Plan de Acción de la Estrategia de Entornos saludables.</t>
  </si>
  <si>
    <t>Actualizada e implementada la infraestructura tecnológica y el sistema de información de salud ambiental  orientado a la gestión de la inspección, vigilancia y control sanitario, para uso y apropiacion de la informacion a nivel municipal.</t>
  </si>
  <si>
    <t xml:space="preserve">Evaluado el  riesgo de toxicidad de plaguicidas mediante la aplicación del programa de Vigilancia Epidemiológica. </t>
  </si>
  <si>
    <t>Ejecutada la jornada masiva de vacunación antirrábica en caninos y felinos del Departamento.</t>
  </si>
  <si>
    <t>Servicio de información en vigilancia sanitaria y epidemiológica de eventos de salud ambiental por cada municipio.</t>
  </si>
  <si>
    <t>Asistencia Técnica a los prestadores públicos de servicios de salud municipales para la implementación de la ruta de atención de promoción y mantenimiento de la salud, dentro de la estrategia de Acciones  Preventivas de Salud APS</t>
  </si>
  <si>
    <t>Incrementadas las acciones de inspección, vigilancia y control (IVC) para dar cumplimiento a la política farmacéutica y los programas de farmacovigilancia y técnovigilancia en los establecimientos farmacéuticos de Nariño</t>
  </si>
  <si>
    <t>Fortalecida la implementación de la política farmacéutica y los programas de farmacovigilancia y tecnovigilancia en los establecimientos farmacéuticos del Departamento.</t>
  </si>
  <si>
    <t>Seguimiento y monitoreo a los prestadores públicos de salud municipales responsables de la implementación de la Ruta de Promocion y Mantenimiento de la Salud.</t>
  </si>
  <si>
    <t>Realizados informes trimestrales de los eventos de interés en salud pública y remisión al Instituto Nacional de Salud -INS- de acuerdo a lineamientos nacionales.</t>
  </si>
  <si>
    <t>Realizada la notificación obligatoria de los eventos de interés en salud pública del Departamento, durante las 52 semanas epidemiológicas.</t>
  </si>
  <si>
    <t>Realizadas asistencias técnicas, sobre lineamientos de vigilancia en salud publica</t>
  </si>
  <si>
    <t>Planes estratégicos y operativos Territoriales de Salud municipales, con instrumentos de seguimiento, diseñados y en ejecución.</t>
  </si>
  <si>
    <t>Municipios con asistencia técnica en la formulación, ejecución y monitoreo de los Planes Territoriales de Salud.</t>
  </si>
  <si>
    <t>Documentos de evaluación en la aplicación de la metodología de la capacidad de gestión de las Direcciones Locales de Salud , en el marco del Decreto 3003/2005 del Plan Territorial de Salud.</t>
  </si>
  <si>
    <t>Formulados, implementados y con seguimiento planes de acción obtenidos de las Salas situacionales de Suicidio para la atención integral en salud en los territorios desde las acciones colectivas.</t>
  </si>
  <si>
    <t>Asistencias técnicas para la transferencia de conocimiento a entidades territoriales del sector salud y empresas sociales del estado, en Políticas públicas de Salud Mental y Prevención y atención del consumo de sustancias psicoactivas  y  Rutas de Atención Integral en Salud.</t>
  </si>
  <si>
    <t xml:space="preserve">
Ampliacion de la atencion integral en salud mental a través de la Plataforma  GLIA, como estrategia de prevención de los trastornos mentales, conducta suicida y epilepsia para la contención, derivación y activación de ruta.
</t>
  </si>
  <si>
    <t>Fortalecimiento intersectorial para la atencion integral en salud a los ninños, niñas, adolescentes y jovenes NNAJ, victimas de violencia  a nivel municipal</t>
  </si>
  <si>
    <t>Asistencias técnicas para la transferencia de conocimiento a entidades territoriales del sector salud y Empresas Sociales del Estado, en políticas públicas de salud mental y prevención y atención del consumo de sustancias psicoactivas y  rutas de atención integral en salud.</t>
  </si>
  <si>
    <t>Inspección y vigilancia dirigidas a los municipios mediante análisis de resultados e impactos de la política pública de salud.</t>
  </si>
  <si>
    <t>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</si>
  <si>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</si>
  <si>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Socializadas las guías de atención integral de paciente con malaria, documentos técnicos en donde se realiza el seguimiento y el análisis de resultados e impactos de una política pública a través de indicadores,  índices y tasas y otras herramientas técnicas para la toma de decisiones.</t>
  </si>
  <si>
    <t>Asistencia técnica, Inspección, vigilancia a la línea de cancer de la red de prestadores y administradores, evaluación y verificación del cumplimiento de las acciones</t>
  </si>
  <si>
    <t>Implementada la estrategia de detección temprana para cáncer.</t>
  </si>
  <si>
    <t>Formulado y Ejecutado el Plan de Respuesta del sector salud frente a emergencias y desastres.</t>
  </si>
  <si>
    <t>Servicio de asistencia técnica y acompañamiento a IPS y Direcciones Locales de Salud (DLS) del Departamento en las etapas de conocimiento, preparación y respuesta frente a situaciones en Salud Pública derivadas de emergencias, desastres y pandemias.</t>
  </si>
  <si>
    <t>Realizadas visitas de inspección, vigilancia y control a los integrantes a la red departamental de laboratorios, para verificación de cumplimiento de estándares de calidad según Resolución 1619 de 2015 y demás normatividad vigente.</t>
  </si>
  <si>
    <t>Realizados los análisis en el laboratorio de salud pública en el marco de coordinación de la red departamental de laboratorios, la vigilancia en salud pública y el control sanitario.</t>
  </si>
  <si>
    <t>Realizadas asistencias técnicas a los integrantes de la red departamental de laboratorios de Nariño para el cumplimiento de la normatividad vigente</t>
  </si>
  <si>
    <t>Fortalecida la cultura de autocuidado de la salud en la población de Nariño mediante estrategias de comunicación y difusión.</t>
  </si>
  <si>
    <t xml:space="preserve"> Generando documentos resultantes de las acciones de inspección y vigilancia a las Empresas Promotoras de Salud y municipios en el flujo de recursos (circular 030/2013)e Inspección y vigilancia en la auditoría de la Guía de Auditorías a Empresas Promotoras de Salud, gestión de Peticiones Quejas y Reclamos, evaluación de la capacidad de gestión de las Direcciones Locales de Salud (Decreto 3003/2005). </t>
  </si>
  <si>
    <t>Asignación y giro de recursos a los entes municipales (giro directo ESE) para la cofinanciación del régimen subsidiado.</t>
  </si>
  <si>
    <t xml:space="preserve">Jornadas de asistencia técnica a los actores del Sistema General de Seguridad Social en Salud en fortalecimiento de sus competencias en: Aseguramiento, Prestación de Servicios, Vigilancia a Direcciones Locales de Salud, Riesgo Financiero de Empresas Sociales del Estado (ESE), Centro Regulador de Urgencias y Emergencias y Atención a Usuarios. </t>
  </si>
  <si>
    <t>Visitas de Inspección Vigilancia y Control a los prestadores de servicios de salud públicos y privados en el cumplimiento de estándares de habilitación.</t>
  </si>
  <si>
    <t>Visitas de Inspección y Vigilancia  al Plan de Mantenimiento Hospitalario de los prestadores de servicios de salud públicos.</t>
  </si>
  <si>
    <t xml:space="preserve">Seguimiento a los recursos de oferta. </t>
  </si>
  <si>
    <t>Seguimiento a los Programas de Saneamiento Fiscal y Financiero de las Empresas Sociales del Estado categorizadas en riesgo financiero por el Ministerio de Salud y Protección Social.</t>
  </si>
  <si>
    <t>Implementación de Sistema de gestiòn de calidad de la entidad.</t>
  </si>
  <si>
    <t>Actualización e implementación de sistemas de información para mejorar la calidad de estadísticas del sector salud.</t>
  </si>
  <si>
    <t>Formulación e implementación del plan estratégico de tecnología de la información y comunicación, plan de seguridad de la información y riesgos de la seguridad de la información.</t>
  </si>
  <si>
    <t>Fortalecimiento de la formación y bienestar social del Talento Humano</t>
  </si>
  <si>
    <t>Formulacion, ejecucion y seguimiento del plan de formalizacion laboral para IDSN.</t>
  </si>
  <si>
    <t>Implementación del Sistema de Seguridad y Salud en el Trabajo de la entidad.</t>
  </si>
  <si>
    <t>Implementación del sistema de gestión documental.</t>
  </si>
  <si>
    <t>Programa de reorganización de Empresas Sociales del Estado para el Departamento, formulado y/o actualizado.</t>
  </si>
  <si>
    <t>Infraestructura hospitalaria de primer nivel de atención ampliada.</t>
  </si>
  <si>
    <t>Infraestructura hospitalaria de segundo nivel de atención ampliada.</t>
  </si>
  <si>
    <t>Infraestructura hospitalaria de segundo nivel de atención construida y dotada con equipos y mobiliario.</t>
  </si>
  <si>
    <t>Infraestructura hospitalaria de tercer nivel de atención ampliada.</t>
  </si>
  <si>
    <t xml:space="preserve">Incluye el apoyo tanto el financiero como en especie para prestar el servicio de transporte de pacientes. </t>
  </si>
  <si>
    <t>Apoyo financieros y/o bienes para la adquisición de equipos biomédicos, dispositivos médicos, mobiliario asistencial, mobiliario administrativo, equipos de Tecnologías de la Información y las Comunicaciones (TIC) y equipos industriales de uso hospitalario, de acuerdo a la normatividad vigente en salud.</t>
  </si>
  <si>
    <t>Infraestructura hospitalaria de primer nivel de atención construida y dotada con equipos y mobiliario.</t>
  </si>
  <si>
    <t>Vehículos que permiten desplazar el servicio de salud al lugar de demanda.</t>
  </si>
  <si>
    <t xml:space="preserve">Implementación de estrategias sectoriales e intersectoriales, para generar mecanismos y espacios de participación, socialización y abogacía, para la atención integral en salud, la salud pública, la gobernanza en salud y las intervenciones colectivas. </t>
  </si>
  <si>
    <t>Planes municipales de Soberanía y Seguridad Alimentaria con enfoque de derecho humano a la alimentación, formulados e implementados</t>
  </si>
  <si>
    <t>Evaluadas y certificadas las IPS con la estrategia de Instituciones Amigas de la Mujer y la Infancia Integral - IAMII</t>
  </si>
  <si>
    <t>Fortalecida la asistencia técnica en el lineamiento de atención a la desnutrición aguda en menores de 5 años.</t>
  </si>
  <si>
    <t xml:space="preserve">Implementadas en empresas públicas y privadas la sala amiga de la familia lactante de acuerdo a la Ley 1823/2017 y Resolución 2423/2018. </t>
  </si>
  <si>
    <t>Fortalecida la articulación en la red de comités normativos de salud y seguridad en el trabajo y el consejo municipal de política social.</t>
  </si>
  <si>
    <t>Aplicada la política pública de seguridad y salud en el trabajo en los municipios a través de los planes operativos anuales.</t>
  </si>
  <si>
    <t>Fortalecida la política pública: "Erradicación de trabajo infantil y sus peores formas" en el Departamento.</t>
  </si>
  <si>
    <t>Incrementado el porcentaje de caracterización de las condiciones de salud y laborales para los trabajadores de la economia popular y comunitaria.</t>
  </si>
  <si>
    <t>Fortalecida la capacidad técnica para la notificación de casos de accidente de trabajo en la economia popular y comunitaria, a través del aplicativo ATSIWeb</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</si>
  <si>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</si>
  <si>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Consolidada, analizada y publicada la información epidemiologica de los procesos de vigilancia en salud publica: Indicadores básicos en salud, analisis de situación en salud (ASIS), eventos de notificación obligatoria (ENOS), boletin epidemiológico e informe de estadisticas vitales</t>
  </si>
  <si>
    <t>Realizadas investigaciones en salud pública, en articulacion con la academia</t>
  </si>
  <si>
    <t>Acueductos rurales construidos.</t>
  </si>
  <si>
    <t>Estudios de pre inversión e inversión para acueductos rurales realizados.</t>
  </si>
  <si>
    <t>Soluciones alternativas para acceso al agua para consumo humano implementadas a través de casas aguateras y filtros.</t>
  </si>
  <si>
    <t>Acueductos rurales optimizados a través de proyectos de agua para mi vereda e  intradomiciliaria social.</t>
  </si>
  <si>
    <t>Estudios de pre inversión e inversión para acueductos urbanos realizados.</t>
  </si>
  <si>
    <t>Acueductos urbanos optimizados.</t>
  </si>
  <si>
    <t>Plantas de tratamiento de agua potable del sector urbano construidas.</t>
  </si>
  <si>
    <t>Plantas de tratamiento de agua potable del sector urbano optimizadas.</t>
  </si>
  <si>
    <t>Plantas de tratamiento de agua potable del sector rural construidas.</t>
  </si>
  <si>
    <t>Plantas de tratamiento de agua potable del sector rural optimizadas.</t>
  </si>
  <si>
    <t>Alcantarillados urbanos optimizados.</t>
  </si>
  <si>
    <t>Estudios de pre inversión e inversión para alcantarillados urbanos realizados.</t>
  </si>
  <si>
    <t>Alcantarillados rurales construidos.</t>
  </si>
  <si>
    <t>Alcantarillados rurales optimizados.</t>
  </si>
  <si>
    <t>Unidades sanitarias con saneamiento básico construidas en el sector rural.</t>
  </si>
  <si>
    <t>Plantas de tratamiento de aguas residuales  construidas en el sector urbano.</t>
  </si>
  <si>
    <t>Plantas de tratamiento de aguas residuales  optimizadas en el sector urbano.</t>
  </si>
  <si>
    <t>Plantas de tratamiento de aguas residuales  construidas en el sector rural.</t>
  </si>
  <si>
    <t>Plantas de tratamiento de aguas residuales  optimizadas en el sector rural.</t>
  </si>
  <si>
    <t>Municipios con vehículos de recolección de residuos solidos entregados.</t>
  </si>
  <si>
    <t>Soluciones de disposición final de residuos sólidos construidas.</t>
  </si>
  <si>
    <t xml:space="preserve"> Servicio de asistencia técnica para la administración y operación de los servicios públicos domiciliarios, empresas prestadoras transformadas y/o fortalecidas.
Prestadores rurales fortalecidos y prestadores asistidos SIASAR.</t>
  </si>
  <si>
    <t xml:space="preserve">Implementación de Planes de Gestión Social, Plan Ambiental y Plan de Gestión del Riesgo Sectorial.
</t>
  </si>
  <si>
    <t>Elaborados:Planes de Acción Municipales,  Plan Estratégico y de Inversiones,  Plan Ambiental,  Plan de Gestión de Riesgo Sectorial, Plan de Gestión Social,  Plan de Aseguramiento , Manual operativo y  Reglamento Comité Directivo.</t>
  </si>
  <si>
    <t xml:space="preserve">Construcción de  Vivienda de Interés Social en la zona urbana, construida en sitio propio del Departamento de Nariño. </t>
  </si>
  <si>
    <t xml:space="preserve">Construcción de  Vivienda de Interés Prioritario en la zona rural, construida en el Departamento de Nariño. </t>
  </si>
  <si>
    <t xml:space="preserve">Construcción de  Vivienda de Interés Prioritario en la zona urbana, construida en el Departamento de Nariño. </t>
  </si>
  <si>
    <t>Construcción de  Vivienda de Interés Prioritario en la zona Urbana, construida en sitio propio en el Departamento de Nariño</t>
  </si>
  <si>
    <t>Mejoramiento  de  Vivienda de Interés Prioritario en la zona rural, construida en el Departamento.</t>
  </si>
  <si>
    <t>Mejoramiento de  Vivienda de Interés Social en la zona rural en el Departamento.</t>
  </si>
  <si>
    <t>Mejoramiento de  Vivienda de Interés Prioritario en la zona urbana del Departamento.</t>
  </si>
  <si>
    <t>Mejoramiento de  Vivienda de Interés Social en la zona urbana de Nariño.</t>
  </si>
  <si>
    <t xml:space="preserve">Elaboración de un documento que facilite los lineamientos para estructuración de proyectos de vivienda de interés social y prioritario en el Departamento. </t>
  </si>
  <si>
    <t xml:space="preserve">Elaboración de un documento que se use como un instrumento para el desarrollo urbano y rural en términos de vivienda en Nariño. </t>
  </si>
  <si>
    <t>Mejoramiento de parques urbanos de acceso público para el bienestar social de la población nariñense.</t>
  </si>
  <si>
    <t xml:space="preserve">Realizados estudios e investigaciones en las 13 subregiones del Departamento para facilitar lineamientos y normativas que apoyen los procesos de pólitica pública en temas de vivienda. </t>
  </si>
  <si>
    <t xml:space="preserve"> Implementación de la política pública de equidad de género, con instrumentos para el seguimiento y monitoreo.</t>
  </si>
  <si>
    <t>Diseñada e implementada estrategia de prevención de Violencias Basadas en Género VBG con enfoque diferencial para todo el Departamento.</t>
  </si>
  <si>
    <t>Formulada estrategia institucional de "Cero tolerancias" frente a conductas de Violencia Basada en Genero y/o disciminación por raza, etnia, religión, nacionalidad, sexo y/o orientación sexual en el ambito laboral en el marco de la Circular 26 del 8 de marzo de 2023 emitida por el Ministerio del Trabajo.</t>
  </si>
  <si>
    <t xml:space="preserve"> Diseñada e implementada ruta en territorios de frontera para atención de hechos de Violencia Basada en Género.</t>
  </si>
  <si>
    <t>Implementadas estrategias para la conformación de duplas: 1. Atención psicojurídica a las victimas de VBG, 2. la orientacion sobre acceso a derechos sexuales y reproductivos y 3. derechos humanos de las mujeres en el Departamento y los municipios.</t>
  </si>
  <si>
    <t>Implementada estrategia para facilitar el acceso a la protección y justicia de mujeres víctimas de VBG.</t>
  </si>
  <si>
    <t xml:space="preserve">Fortalecida y en operación casa albergue para la acogida de mujeres víctimas de Violencia Basada en Género en riesgo de feminicidio.  </t>
  </si>
  <si>
    <t xml:space="preserve"> Diseñado e implementado software georeferenciado de armonización de bases datos de instituciones respondientes  de Violencia Basada en Género.</t>
  </si>
  <si>
    <t>Elaborados y difundidos documentos de análisis contextual y estadístico sobre la inequidad y las Violencias Basadas en Género ocurridas en Nariño.</t>
  </si>
  <si>
    <t>Asistencia técnica a los municipios para la creación del mecanismo articulador en el marco del Decreto Presidencial No. 1710 de 2020, para el abordaje integral de las violencias por razones  de sexo y género , de las mujeres, niños, niñas y adolesentes, como estrategía de gestión en salud pública.</t>
  </si>
  <si>
    <t>Implementada estrategia digital para alertas tempranas ante situaciones de violencia basada en genero en Nariño  - Chicharra Violeta -</t>
  </si>
  <si>
    <t>Creada y operando escuela de formación con enfoque de género para la incidencia política de las mujeres.</t>
  </si>
  <si>
    <t>Creada y operando plataforma de formación pólitica.</t>
  </si>
  <si>
    <t>Creada y operando Mesa Técnica Departamental  de Economía del Cuidado.</t>
  </si>
  <si>
    <t xml:space="preserve">Creada y funcionando instancia departamental para la construcción de la agenda pública de participación e incidencia politica de mujeres.   </t>
  </si>
  <si>
    <t xml:space="preserve"> Asistidas entidades en capacidades y competencias de las mujeres para el desarrollo de su autonomía económica, capacidades comunitarias y entornos protectores.</t>
  </si>
  <si>
    <t>Diseñado e implementado ecosistema económico de y para mujeres,  promotor de convivencia y prevención de violencias, que fortalezca  estratégicamente a empresas y emprendimientos productivos, sociales y comunitarios y contrbuya a  su autonomía económica..</t>
  </si>
  <si>
    <t>Construido e implementado plan pedagógico en articulación con instituciones de educación superior con programas certificados, basado en los saberes propios para el fortalecimiento y promoción de la equidad de género e inclusión social y el acceso a los derechos de las mujeres.</t>
  </si>
  <si>
    <t xml:space="preserve"> Gestionada infraestructura social "Casas para las Mujeres".</t>
  </si>
  <si>
    <t>Creados y en operación sistemas departamentales del cuidado con enfoques diferenciales en municipios focalizados.</t>
  </si>
  <si>
    <t>Actualizada e implementada la Polìtica pùblica para la población LGBTIQ+ -OSIEGD con instrumentos para el seguimiento, monitoreo y ajustes.</t>
  </si>
  <si>
    <t>Resignificación de manuales de convivencia enfocado a la educación incluyente en clave de derechos para la población LGBTIQ+OSIEGD como factor para la construcción de una Cultura de Paz y Convivencia Escolar orientando acciones tendientes a la transformación de ambientes escolares tolerantes y amigables con inclusión a escuelas de familia que contribuyan a superar los problemas que enfrenta la niñez,la adolescencia y juventud.</t>
  </si>
  <si>
    <t>Diseñado e implementado plan de incidencia pública para la memoria viva en clave de la preservación y promoción de los derechos humanos de la población LGBTIQ+OSIEGD.</t>
  </si>
  <si>
    <t>Diseñada e implementada estrategia de acompañamiento y asistencia técnica municipal con enfoque diferencial para el levantamiento de información de caracterización de la población  LGBTIQ+OSIEGD en el Departamento.</t>
  </si>
  <si>
    <t>Diseñada e implementada estrategia integral para la construcción de entornos seguros libres de violencias y LGBTIQFobia.</t>
  </si>
  <si>
    <t>Creada y en operación escuela de formación politíca para potenciar los liderazgos de la población LGBTIQ+OSIEGD.</t>
  </si>
  <si>
    <t>Articuladas acciones interinstitucionales para la construcción de un protocolo en salud y una ruta de atención integral con enfoques en orientaciones sexuales e identidades de género diversas en los municipios.</t>
  </si>
  <si>
    <t>Espacios de formación de cultura ciudadana para la reducción de las discriminaciones por orientaciones sexuales e Identidades de género diversas</t>
  </si>
  <si>
    <t>Gestionada la construcción de la Casa de Orientaciones Sexuales e Identidades de Género del Departamento.</t>
  </si>
  <si>
    <t xml:space="preserve">Implementada estrategia de fortalecimiento para la autonomía económica de personas con orientaciones sexuales e identidades o expresiones de género diversas . 
</t>
  </si>
  <si>
    <t xml:space="preserve">Diseñada e implementada estrategia para la inclusión laboral de personas diversas por orientaciones sexuales e Identidades de género dirigida a entidades públicas y privadas. </t>
  </si>
  <si>
    <t>Actualizada e implementada política pública para la Primera Infancia e Infancia con instrumentos para el seguimiento, monitoreo y ajustes.</t>
  </si>
  <si>
    <t>Articulación interinstitucional para el fortalecimiento de agentes y entornos protectores, la prevención del trabajo infantil y los  matrimonios infantiles o uniones tempranas y la protección integral al adolescente trabajador.</t>
  </si>
  <si>
    <t xml:space="preserve">Formulada e implementada estrategia de fortalecimiento a la familia como entorno protector y formador para la ética del cuidado, con enfoques diferenciales.
</t>
  </si>
  <si>
    <t>Diseñada e implementada estrategia: Información - Educación - Comunicación (IEC) dirigida a instituciones educativas para promover el reconocimiento y respeto de los derechos de la niñez.</t>
  </si>
  <si>
    <t>Diseñada e implementada estrategia de articulación interinstitucional para la promoción de la convivencia pacífica en educación inicial y primaria.</t>
  </si>
  <si>
    <t xml:space="preserve"> Fortalecidas a nivel municipal y departamanetal instancias de participación en asuntos relacionados con primera infancia, infancia y adolescencia.</t>
  </si>
  <si>
    <t>Estrategia de articulación y gestión con entidades públicas y privadas para la adecuación de infraestructuras dirigidas a prestar servicio de atención integral a la primera infancia</t>
  </si>
  <si>
    <t>Actualizada e implementada la política pública para adolescencia y juventud con instrumentos para el seguimiento, monitoreo y ajustes.</t>
  </si>
  <si>
    <t xml:space="preserve">Implementada estrategia para el reconocimiento de derechos de adolescentres y juventudes en Nariño. </t>
  </si>
  <si>
    <t>Diseñadas e implementadas estrategias para el desarrollo de habilidades psicosociales del cuidado y protección de la vida, del uso saludable del tiempo libre de adolescentes y jòvenes, orientadas a la prevención del consumo de SPA, el embarazo no deseado, el bulling y el suicidio.</t>
  </si>
  <si>
    <t>Fortalecidas técnicamente las Plataformas Municipales de Juventud (PMJ), los Consejos Municipales de Juventud (CMJ) y las prácticas y procesos organizativos en el marco de la Ley 1622 de 2013.</t>
  </si>
  <si>
    <t xml:space="preserve">Acompañamiento para la conformación del subsistema de participaciòn departamental -CJD  y PDJ y fortalecidas las Asambleas y Comitès de Concertación y decisión  -CCYD- y  Comitè de Adolescencia y Juventud 
</t>
  </si>
  <si>
    <t>Fortalecidas iniciativas para el desarrollo de la autonomía económica de la juventud, a través del impulso de emprendimientos y servicios ofertados por los y las jóvenes de los municipios de Nariño.</t>
  </si>
  <si>
    <t>Diseñado e implementado proceso de articulación interinstitucional para la promoción y vinculación de las juventudes en la resignificación del uso de espacio público para la paz en los municipios.</t>
  </si>
  <si>
    <t xml:space="preserve">
Asistidos técnicamente municipios focalizados para la provisión de instrumentos de formulación de proyectos orientados a la autonomía económica de la juventud.</t>
  </si>
  <si>
    <t>Actualizada e implementada política pública para envejecimiento y vejez con instrumentos para el seguimiento, monitoreo y ajustes.</t>
  </si>
  <si>
    <t>Implementadas estrategias de fortalecimiento a la operatividad de las instancias departamental y municipales de envejecimiento y vejez.</t>
  </si>
  <si>
    <t>Implementados proyectos para la promoción de la autonomía económica a personas mayores, cuidadores y cuidadoras.</t>
  </si>
  <si>
    <t xml:space="preserve">Diseñados y en operación mecanismos de articulación con entidades públicas y privadas para la construcción de infraestructura social para la atención integral de personas mayores.
</t>
  </si>
  <si>
    <t xml:space="preserve"> Dotados centros de protección social para personas mayores.</t>
  </si>
  <si>
    <t>Actualizada e implementada política pública para las personas con discapacidad con instrumentos para el seguimiento, monitoreo y ajustes.</t>
  </si>
  <si>
    <t>Implementada estrategia de asistencia técnica para la caracterización, el monitoreo y seguimiento del  servicio de valoración de atención a la población con discapacidad en municipios.</t>
  </si>
  <si>
    <t>Fortalecidos proyectos productivos existentes para la formación en habilidades para la vida liderados por  las personas con discapacidad, cuidadores y cuidadoras en los municipios focalizados.</t>
  </si>
  <si>
    <t>Asistidos técnicamente proyectos productivos para el fortalecimiento de la autonomía económica y el bienestar de las personas con discapacidad, cuidadores y cuidadoras, en el marco de la dinamización de la economía popular.</t>
  </si>
  <si>
    <t>Diseñadas e implementadas estrategias para la atención integral de la población con discapacidad, cuidadores y cuidadoras en los sectores de salud, educación, infraestructura, vivienda, gobierno, recreación y deporte, entre otros.</t>
  </si>
  <si>
    <t>Diseñado e implementado programa pedagógico para la visibilización y garantia de derechos de las personas con discapacidad.</t>
  </si>
  <si>
    <t>Construida e implementada política pública para la población en Habitanza en Calle del departamento de Nariño.</t>
  </si>
  <si>
    <t>Socializada e implementada ficha de caracterización nacional para habitantes de calle en los municipios focalizados.</t>
  </si>
  <si>
    <t>Asistencia técnica a municipios para garantizar la atención de población habitante de calle.</t>
  </si>
  <si>
    <t>Implementación de estrategia para la prestación de servicios integrales en los municipios con caracterización poblacional de habitanza en calle.</t>
  </si>
  <si>
    <t>Construcción y dotación de infraestructura social para la atención de población de habitanza en calle.</t>
  </si>
  <si>
    <t>Diseñado e Implementado programa de contenido comunicacional  con enfoques diferenciales para divulgación la oferta institucional alusiva a los programas poblacionales.</t>
  </si>
  <si>
    <t>Apoyada la formalización del derecho de dominio de predios rurales, el saneamiento de títulos que conlleven la falsa tradición y el acompañamiento a los interesados en la realización de trámites administrativos, notariales y registrales.</t>
  </si>
  <si>
    <t>Apoyada la formalización del derecho de dominio de predios rurales, el saneamiento de títulos que conlleven la falsa tradición y el acompañamiento a los interesados en la realización de trámites administrativos, notariales y registrales de los titulos colectivos de las comunidades indigenas y afro</t>
  </si>
  <si>
    <t>Formulados e implementados proyectos para mejorar la productividad del sector agrícola del Departamento en las diferentes cadenas productivas.</t>
  </si>
  <si>
    <t>Apoyados productores en el fortalecemiento de controles de los principales problemas fitosanitarios de las diferentes lineas productivas del Departamento.</t>
  </si>
  <si>
    <t>Formulados e implementados proyectos productivos agrícolas como herramienta para generación de conocimientos y oportunidades para grupos poblacionales vulnerados con énfasis en mujeres cabeza de familia, jovenes, víctimas y comunidades étnicas y diversas.
Diseñado e implementado modelo piloto en comercio justo de economía popular, social y solidaria con enfoque de género intercultural e intergeneracional, para impulsar el desarrollo sostenible y la competitividad a nivel local, regional e internacional.</t>
  </si>
  <si>
    <t>Formulados planes de ordenamiento productivo de las  cadenas priorizadas del Departamento.</t>
  </si>
  <si>
    <t>Asistencia técnica a los productores agrícolas, pecuarios, pesqueros, silviculturales para la atención y mitigación frente a eventos de riesgos climáticos, fenómenos naturales y de mercado, para buenas prácticas productivas agrícolas, pecuarios limpias y recuperación de las prácticas tradicionales.</t>
  </si>
  <si>
    <t>Formulados e implementados proyectos para mejorar la productividad del sector pecuario del Departamento en las diferentes cadenas productivas.</t>
  </si>
  <si>
    <t>Apoyados productores en el  fortalecemiento de programas de sanidad e inocuidad animal de las diferentes lineas productivas del Departamento.</t>
  </si>
  <si>
    <t>Formulados e implementados proyectos productivos pecuarios como herramienta para generación de conocimientos y oportunidades para mujeres y jovenes, población víctima y comunidades étnicas y diversas del Departamento.</t>
  </si>
  <si>
    <t>Estructurada política pública Departamental en agroecología con énfasis en cambio climático, saberes culturales y soberanía alimentaria.</t>
  </si>
  <si>
    <t>Apoyados programas de promoción y acompañamiento para el acceso a créditos a pequeños productores.</t>
  </si>
  <si>
    <t>Apalancados créditos agropecuarios a productores del Departamento.</t>
  </si>
  <si>
    <t>Gestionados, formulados e implementados proyectos agroindustriales para la agregación de valor a los productos agropecuarios de las diferentes cadenas productivas del Departamento y gestionados proyectos de factibilidad de creación de empresa industrial de producción y comercialización de alcoholes en la cadena productiva de caña panelera.</t>
  </si>
  <si>
    <t>Acompañadas organizaciones productivas para la identificación, promoción y aprovechamiento de oportunidades comerciales, nacionales e internacionales, la adquisición de competencias comerciales y  la consolidación de clusters agropecuarios. (Mercados campesinos, ferias comerciales, ruedas de negocios, etc.)</t>
  </si>
  <si>
    <t>Acompañados pequeños productores para incursión en procesos de compras públicas.</t>
  </si>
  <si>
    <t>Formulados programas de fortalecimiento a la economía popular de la agricultura campesina, familiar y comunitaria, con un componente socio-empresarial, que garantice el comercio justo.</t>
  </si>
  <si>
    <t>Gestionados, formulados e implementados proyectos para la construcción, adecuación y mejoramiento de infraestructura rural para la productividad, la transformación y comercialización del sector agropecuario plazas de mercado, centros de acopio, distritos de riego, plantas de procesamiento de alimentos, plataformas logísticas, plantas de beneficio animal, cuartos fríos, plantas de bioinsumos,  entre otros).</t>
  </si>
  <si>
    <t xml:space="preserve">Desarrollo y operando un sistema de información para la actualización del inventario de la infraestructura rural del Departamento generando mejora en la disposición de la información para asegurar que sea accesible, confiable y oportuna </t>
  </si>
  <si>
    <t>Elaboración de contenidos de investigación aplicada de ciencia tecnologia e innovacion identificados por las cadenas productivas que apunten a la solución de necesidades especificas de cada sector agrícola o pecuario.</t>
  </si>
  <si>
    <t>Formulados proyectos de Ciencia, Tecnología e Innovación para el sector agropecuario.</t>
  </si>
  <si>
    <t xml:space="preserve">Fortalecimiento de las competencias agropecuarias  de los productores en el Departamento, implementando nuevas tecnologias, que permitan atraer a los jovenes rurales a las actividades agropecuarias , agroindustriales y de servicios. </t>
  </si>
  <si>
    <t>Realizado acompañamiento integral orientado a diagnosticar, recomendar, actualizar, formar, transferir, asistir, empoderar y generar capacidad en los productores agropecuarios convencionales y agroecológicos, para que éstos incorporen en su actividad productiva prácticas, productos tecnológicos, tecnologías, conocimientos y comportamientos que beneficien su desempeño y mejoren su competitividad y sostenibilidad.</t>
  </si>
  <si>
    <t>Apoyadas iniciativas de proyectos agroalimentarios de población vulnerable con enfoque de accesibilidad e inocuidad, utilización de alimentos y estabilidad en el tiempo.</t>
  </si>
  <si>
    <t xml:space="preserve">Desarrollados espacios para ofrecer, vender, comercializar e intercambiar alimentos con el fin de reducir la intermediación y fortalecer las economías populares. </t>
  </si>
  <si>
    <t>Implementadas redes de protección social y solidaria alimentaria: ollas comunitarias, bancos de alimentos, banco de leche  y otras formas de aprovechamiento que involucren raciones de alimentos, formas de producción agrícola y pecuaria a pequeña escala, reducción de pérdida de alimentos y agricultura urbana, creadas.</t>
  </si>
  <si>
    <t>Fortalecida la articulación interinstitucional para optimizar acciones encaminadas a disminuir los indices de inseguridad alimentaria en Nariño.</t>
  </si>
  <si>
    <t>Realizadas jornadas de educación nutricional y alimentaria a las familias, con el objeto de lograr el cambio favorable de los hábitos, costumbres, tradiciones, creencias y prácticas de la comunidad sobre aspectos de nutrición y alimentación.</t>
  </si>
  <si>
    <t xml:space="preserve">Formulado e implementado plan decenal por el derecho a una alimentación y nutrición adecuada </t>
  </si>
  <si>
    <t>Mejorada la capacidad en la formulación, implementación, seguimiento y evaluación de políticas, planes, programas y proyectos en materia de seguridad alimentaria y nutricional de las entidades territoriales con altos niveles de inseguridad alimentaria.</t>
  </si>
  <si>
    <t>Implementadas campañas de divulgación y promoción de los atractivos y destinos turísticos del Departamento.</t>
  </si>
  <si>
    <t>Diseñado e implementado Sistema Estadístico Regional de Turismo de Nariño -SERTU Nariño-</t>
  </si>
  <si>
    <t xml:space="preserve">Realizada formación y capacitación multinivel para los gremios y actores del sector turístico  </t>
  </si>
  <si>
    <t>Actualizado e implementado del Plan de Desarrollo Turístico del Departamento.</t>
  </si>
  <si>
    <t>Proyectos de impulso a la actividad turistica en el Departamento.</t>
  </si>
  <si>
    <t>Implementada estrategia de alianzas público privadas y populares en las subregiones, para la implementación de las políticas de desarrollo productivo, competitivo  y productividad turística.</t>
  </si>
  <si>
    <t>Fortalecimiento de entidades territoriales en promoción y competitividad turística de sus regiones.</t>
  </si>
  <si>
    <t>Realización y participación en eventos, ferias y rutas nacionales especializados en la industria del turismo</t>
  </si>
  <si>
    <t>Implementada estrategia de fortalecimiento de rutas turistico- productivas en el Departamento.</t>
  </si>
  <si>
    <t>Asistencia técnica para el fortalecimiento de planes de negocio, proyectos productivos de MiPymes y establecimientos de comercio, para acceder a beneficios ofrecidos por programas del gobierno nacional, departamental y regional.</t>
  </si>
  <si>
    <t xml:space="preserve">Implementada asistencia técnica para la creación, fortalecimiento y fomento a la asociatividadd solidaria a través de desarrollo, operación de medios de producción y fácil acceso al crédito.
</t>
  </si>
  <si>
    <t>Formular e implementar la Política Pública de empleo decente para promover el mejoramiento de la calidad del empleo y la formalización laboral.</t>
  </si>
  <si>
    <t>Creadas alianzas estratégicas público-privadas y público-populares para adelantar negocios inclusivos en el Departamento.</t>
  </si>
  <si>
    <t>Implementadas estrategias para incentivar la generación de empleo, su organización y la reducción de barreras para inserción en el mercado laboral.</t>
  </si>
  <si>
    <t>Asesorados emprendimientos para la generación de ingresos, a través de apoyo a la asociatividad, el emprendimiento y el empresarismo.</t>
  </si>
  <si>
    <t xml:space="preserve">Fortalecimiento de la Comision Regional de Competitividad e Innovación de Nariño. </t>
  </si>
  <si>
    <t>Apoyo a planes de acción establecidos por las iniciativas clúster para profundización y apertura de nuevos mercados.</t>
  </si>
  <si>
    <t>Fortalecimiento de cadenas productivas en sectores que no están organizados en iniciativas clúster.</t>
  </si>
  <si>
    <t>Fortalecimiento de unidades productivas mediante procesos de economia popular en las cadenas productivas priorizadas.</t>
  </si>
  <si>
    <t>Fortalecimiento de procesos de apropiación social de conocimiento en economías populares para la consolidación de procesos productivos para la solución de problemáticas locales.</t>
  </si>
  <si>
    <t>Fortalecimiento a la formación de alto nivel a través de becas condonables de maestrìa con el propósito de mejorar la capacidades técnicas, científicas y tecnológicas en el Departamento, en el marco de las convocatorias nacionales e internacionales</t>
  </si>
  <si>
    <t>Fortalecimiento a la formación de alto nivel a través de becas condonables de doctorado con el propósito de mejorar la capacidades técnicas, científicas y tecnológicas en el departamento, en el marco de las convocatorias nacionales e internacionales</t>
  </si>
  <si>
    <t>Proyectos financiados a traves de la convocatoria bianual Minciencias enmarcados en los retos de las politicas orientadas a misiones: 
a) Aprovechamiento del conocimiento, conservación y el uso sostenible de la biodiversidad, sus bienes y servicios ecosistémicos. 
b) Garantizar la soberanía alimentaria y el derecho a la alimentación.
c) Asegurar la generación, acceso y uso de energías sostenibles para todos los colombianos
d) Garantizar la seguridad sanitaria, la salud y el bienestar de la población en el territorio nacional
e) Poner fin a todas las formas de violencia en Colombia</t>
  </si>
  <si>
    <t>Beneficiar niños, niñas, jóvenes y demás grupos priorizados en el departamento con programas de Apropiación Social del Conocimiento (ASC)</t>
  </si>
  <si>
    <t>Creada e implementada la política de Ciencia, Tecnología e Innovación (CTI) para el Departamento.</t>
  </si>
  <si>
    <t xml:space="preserve">Creado y en operación el centro de bioeconomía del Pacífico para contribuir a la creación de oportunidades en la región, centrándose en la generación de empleo, reducción de la violencia y transformación de productos locales. </t>
  </si>
  <si>
    <t>Formulado e implementado el Plan de Internacionalización en el Departamento</t>
  </si>
  <si>
    <t>Creada mesa de internacionalización que vincule los actores público, privado, academía y sociedad civil</t>
  </si>
  <si>
    <t xml:space="preserve">Diseñado e implementado plan estratégico de reactivación del sector minero. </t>
  </si>
  <si>
    <t>Formulada e implementada  la politica pública minera  en el Departamento.</t>
  </si>
  <si>
    <t>Apoyada la gestión,  la estructuración y viabilización de proyectos mineros.</t>
  </si>
  <si>
    <t>Implementadas condiciones mineras, sociales y ambientales para  la explotación minera a través de la expedición o negación de un título minero.</t>
  </si>
  <si>
    <t>Apoyados  procesos de formación a mineros en aspectos ambientales, sociales, normativos y empresariales.</t>
  </si>
  <si>
    <t>Gestionada y aprobada la delegación por parte de la Agencia Nacional de Minería para operar  el sector minero en el Departamento.</t>
  </si>
  <si>
    <t>Creada y operando  la Secretaría de Minas del Departamento.</t>
  </si>
  <si>
    <t xml:space="preserve">Incrementado el número de conexiones de viviendas/usuarios de menores ingresos en el Departamento.
</t>
  </si>
  <si>
    <t>Apoyados  los usuarios de menores ingresos con subsidios al consumo  domiciliario de gas combustible distribuido por red física.</t>
  </si>
  <si>
    <t>Instalados tanques para el almacenamiento de gas en Túmaco</t>
  </si>
  <si>
    <t>Ampliado el nùmero  de usuarios beneficiados mediante proyectos o actividades de fuentes no convencionales de energia principalmente de caracter renovable en el Departamento.</t>
  </si>
  <si>
    <t>Formulados e implementados proyectos para la generación de energía fotovoltaica en el Departamento.</t>
  </si>
  <si>
    <t>Construida la central de generación de energía eléctrica fotovoltaica.</t>
  </si>
  <si>
    <t>Construcción de Centrales hidroeléctricas en el departamento de Nariño</t>
  </si>
  <si>
    <t>Ampliadas las redes del sistema de transmisión regional en el Departamento.</t>
  </si>
  <si>
    <t>Ampliado el sistema de suministro del servicio público de energía eléctrica a viviendas rurales</t>
  </si>
  <si>
    <t>Formulación de lineamientos técnico/juridico a las asociaciones de combustibles para la asignación de los cupos en el Departamento e inclusión de los municipios que no se encuentran reconocidos como zona de frontera.</t>
  </si>
  <si>
    <t>Formuladas e implementadas  acciones parar fortalecer la conectividad biocultural en áreas de conservación de ecosistemas estratégicos de los mundos oceánico, litoral Pacifico, Choco biogeográfico, Andes y amazónico, a través del corredor BIOSUR</t>
  </si>
  <si>
    <t>Gestionado el conocimiento para la preservación, uso sostenible y restauración de la biodiversidad y sus servicios ecosistémicos.</t>
  </si>
  <si>
    <t>Gestionada  interinstitucionalmente  la Declaratoria del Distrito Especial de Manejo del Bosque seco del Patía,  áreas protegidas y  otras medidas efectivas de conservación (OMEC).</t>
  </si>
  <si>
    <t>Producido material vegetal para la restauración de zonas estratégicas de Nariño, con participación institucional y comunitaria.</t>
  </si>
  <si>
    <t>Fomentada la creación de negocios verdes inclusivos.</t>
  </si>
  <si>
    <t>Creado e implementado el Observatorio Ambiental del Departamento  como herramienta que permite la consolidación de la información ambiental de manera accesible, confiable y oportuna.</t>
  </si>
  <si>
    <t>Fortalecido el Sistema de Información Geográfico Ambiental como herramienta para la planificación y gestión ambiental del Departamento.</t>
  </si>
  <si>
    <t>Adquiridos, en mantenimiento y manejo predios del Departamento en ecosistemas estratégicos de recarga hídrica.</t>
  </si>
  <si>
    <t>Actualizado  inventario de predios destinados a la conservación de ecosistemas estratégicos del Departamento.</t>
  </si>
  <si>
    <t>Incentivos para la conservación y restauración, con base en la implementación de soluciones basadas en la naturaleza con enfoque cultural y de producción sostenible.</t>
  </si>
  <si>
    <t>Ordenado el territorio con visión de región, teniendo como estrategia las zonas hídricas que articulan las acciones sociales, productivas y ambientales de una región, con base en el concepto de convergencia regional.</t>
  </si>
  <si>
    <t>Implementadas acciones orientadas a la restauración y reducción de la deforestación, incluyendo en la Amazonía nariñense.</t>
  </si>
  <si>
    <t>Coordinación interinstitucional para el fortalecimiento de gestión ambiental transfronteriza, incluyendo las Cuenca Carchi-Guaitara y Mira - Mataje</t>
  </si>
  <si>
    <t>Restaurados  ecosistemas de manglar.</t>
  </si>
  <si>
    <t xml:space="preserve">Desarrolladas estrategias sostenibles para la reducción de emisiones de Gases Efecto Invernadero: proyectos agroforestales, forestales, dendroenergéticos, agroecológicos e implementacion de planes de adaptación con enfoque diferencial  </t>
  </si>
  <si>
    <t>Construidas e instaladas estufas eco eficientes fijas, que disminuyen el consumo de leña y la emisión de gases efecto invernadero – GEI</t>
  </si>
  <si>
    <t>Implementadas acciones de mitigación y adaptación al cambio climático:  energías limpias - techos solares, sistemas fotovoltáicos y molinos de viento como alternativas de energía en el Departamento. Proyecto PERS Fase I.</t>
  </si>
  <si>
    <t xml:space="preserve">Implementada una plataforma de monitoreo para el seguimiento de los indicadores y variables climáticas, gases efecto invernadero y vulnerabilidad, ex ante y ex post. </t>
  </si>
  <si>
    <t>Acciones orientadas a educación, fortalecimiento, campañas de difusión en gestión del cambio climático para un desarrollo bajo en carbono y resiliente al clima.</t>
  </si>
  <si>
    <t>Apoyo en la implementación de acciones, de educación ambiental con las entidades territoriales, con enfoque diferencial (étnico, de género y generacional) e inclusivo para promover la sostenibilidad ambiental (PLAN DECENAL DE EDUCACIÓN AMBIENTAL)</t>
  </si>
  <si>
    <t>Apoyo a la implementación de estrategias de gestión integral de residuos sólidos con entidades territoriales y resguardos indígenas con enfoque étnico, de género y generacional.</t>
  </si>
  <si>
    <t>Fortalecidos  los Consejos Comunitarios, Resguardos Indígenas y organizaciones campesinas en la gestión y uso sostenible de los bosques y la protección del conocimiento tradicional, teniendo en cuenta especialmente a las mujeres, niñas y población víctima del conflicto armado.</t>
  </si>
  <si>
    <t>Apoyo en la implementación del sistema de gestión ambiental de la gobernación de Nariño.</t>
  </si>
  <si>
    <t xml:space="preserve">Fortalecido  el acceso a servicios médicos veterinarios de urgencias, emergencias y esterilización para los animales en estado de vulnerabilidad y víctimas de maltrato animal. </t>
  </si>
  <si>
    <t>Desarrollo de estrategias orientadas a fortalecer la gobernanza para la protección y bienestar animal en cumplimiento a la Política Pública respectiva, incluyendo el fortalacimiento de una red de mujeres en pro de la protección y bienestar animal.</t>
  </si>
  <si>
    <t xml:space="preserve">Apoyo en la gestión para la adecuación y/o construcción de centros de atención médico veterinaria para animales domésticos y silvestres.  </t>
  </si>
  <si>
    <t>Articulación con el sector educativo e instituciones educativas en el Departamento para la creación e implementación de una estrategia para el reconocimiento y respeto de los animales como parte fundamental del ambiente y de la sociedad.</t>
  </si>
  <si>
    <t>Asistidas entidades territoriales (64)  y esquemas asociativos (3) técnicamente en procesos de ordenamiento territorial y catastro multipróposito.</t>
  </si>
  <si>
    <t xml:space="preserve">Documentos de investigación sobre estructuras ecológicas en el  Departamento. </t>
  </si>
  <si>
    <t>Apoyados los Municipios de la región amazónica  de Nariño en la formulación de sus planes de deforestación cero en el marco del cumplimiento de los lineamiento establecidos por la   sentencia  ST4360 de 2018</t>
  </si>
  <si>
    <t>Observatorio de Ordenamiento Territorial actualizado.</t>
  </si>
  <si>
    <t>Estructuración de las provincias administrativas y de planificación del Departamento.</t>
  </si>
  <si>
    <t>Estudios de caracterización y/o zonificación de amenazas y/o vulnerabilidad y/o riesgo, en zonas, sectores y/o municipios con mayor recurrencia de fenómenos amenazantes y/o mayor población expuesta.</t>
  </si>
  <si>
    <t xml:space="preserve">Caracterización preliminar de escenarios de riesgo y evaluación de daños por la ocurrencia de eventos de origen natural, socio-natural o antrópico en el Departamento. </t>
  </si>
  <si>
    <t>Gestión de la información a través de la implementación de un Sistema de Información Geográfico, para el conocimiento del riesgo de desastres, el monitoreo de los escenarios de riesgo y el manejo de desastres.</t>
  </si>
  <si>
    <t>Elaboración e implementación de la Estrategia Departamental de comunicación de Gestión del Riesgo de Desastres, para la apropiación social de los procesos de conocimiento del riesgo, reducción del mismo y el manejo de desastres, a través de la elaboración de cartillas ilustrativas, piezas gráficas, videos, uso de medios de comunicación (radio, TV, redes sociales, etc.)</t>
  </si>
  <si>
    <t>Inclusión  de gestión del riesgo de desastres en los planes de estudio de las Instituciones Educativas ubicadas en las zona de influencia volcánica y tsunami de los municipios de Pasto, Nariño, La Florida, Consacá, Cumbal y Tumaco.</t>
  </si>
  <si>
    <t>Implementación de procesos de participación de los Consejos Municipales de Gestiòn del Riesgo de Desastres -CMGRD- y comunidad a través de foros, talleres, seminarios, encuentros, diplomados, etc., para el fortalecimiento de las capacidades en conocimiento, reducción del riesgo y manejo de desastres y la apropiación social de la gestión del riesgo.</t>
  </si>
  <si>
    <t>Sistemas de alerta temprana y/o sistemas de monitoreo comunitario  instalados y en mantenimiento.</t>
  </si>
  <si>
    <t>Apoyo a los municipios para la incorporación de los estudios de gestión del riesgo de desastres en los procesos de formulación, revisión y/o ajustes de los instrumentos de ordenamiento territorial.</t>
  </si>
  <si>
    <t>Acompañamiento técnico para la actualización y/o formulación y adopción de instrumentos para la incorporación de la política de gestión del riesgo (PMGRD, EMRE, FMGRD).</t>
  </si>
  <si>
    <t>Asistencia técnica para la formulación e implementación de Planes Escolares y/o Comunitarios de Gestión del Riesgo de Desastres.</t>
  </si>
  <si>
    <t>Apoyo a la incorporación del Plan Integral de Gestión de Riesgo Volcánico Volcán Galeras - PIGRV-VG, en los instrumentos de planificación de los municipios involucrados (POT´s)  en los municipios de Pasto, Nariño y La Florida.</t>
  </si>
  <si>
    <t>Gestión y/o cofinanciamiento de consultorías y/o proyectos para realizar intervenciones correctivas de mitigación, protección, estabilización o rehabilitación en zonas priorizadas del Departamento  afectadas por amenazadas de origen natural, socio natural o antropogénico no intencional.</t>
  </si>
  <si>
    <t>Implementación de medidas de ecoreducción y/o soluciones basadas en la naturaleza para mitigar y reducir el riesgo de desastres y los procesos de adaptación y mitigación frente a los efectos e impactos del cambio climático y la variabilidad climática.</t>
  </si>
  <si>
    <t xml:space="preserve">Gestión de proyectos para procesos de reasentamiento o mejoramiento de vivienda para las comunidades afectadas por emergencias de origen natural, socio natural o antrópica.  </t>
  </si>
  <si>
    <t>Atención de familias afectadas por la ocurrencia de fenómenos naturales, antrópicos y/o biosanitarios mediante ayuda humanitaria.</t>
  </si>
  <si>
    <t>Actualización de la Estrategia Departamental de Respuesta a Emergencias y Planes de Contingencia por Temporada de Lluvias, menos lluvias, erupción volcánica, sismo, tsunami y biosanitario, entre otros.</t>
  </si>
  <si>
    <t xml:space="preserve">Planificación y ejecución de ejercicios de simulacro y/o simulación por fenómenos de origen natural y/o antrópico intencional y/o biosanitario. </t>
  </si>
  <si>
    <t>Implementación de un sistema de información de afectación por desastres por medio de un software de uso estandarizado para  los Comités Municipales de Gestión del Riesgo y Desastres CMGRD</t>
  </si>
  <si>
    <t>Capacitación de personal del Sistema Departamental de Gestión del Riesgo de Desastres en la metodología de Sistema Comando de Incidentes - SCI Básico e Intermedio.</t>
  </si>
  <si>
    <t>Fortalecimiento de la red de telecomunicación de la DAGRD, para su funcionamiento 24/7, donde se reciben los reportes de los CMGRD</t>
  </si>
  <si>
    <t>Instalación y mantemiento de estaciones base VHF Digital para la ampliación de la red de radiocomunicaciones a los municipios que carecen de este sistema de información alterno.</t>
  </si>
  <si>
    <t>Conformación, reactivación y/o fortalecimiento de los organismos de socorro con la capacitación, dotación de equipos, vehículos,  herramientas y/o elementos de protección personal para la atención de emergencias.</t>
  </si>
  <si>
    <t>Gestión para el fortalecimiento y modernización de Estaciones de Bomberos Voluntarios en el Departamento.</t>
  </si>
  <si>
    <t xml:space="preserve">Fortalecimiento de la capacidad de respuesta de las Coordinaciones Municipales de Gestión del Riesgo  y la DAGRD, mediante la dotación de equipo tecnológico,  vehículos y elementos de identidad institucional para la atención de emergencias. </t>
  </si>
  <si>
    <t>Realizar estudios y diseños para la construcción, mejoramiento y/o rehabilitación de vías, puntos criticos y puentes en el Departamento.</t>
  </si>
  <si>
    <t>Banco de maquinaria: adquisición de maquinaria y equipos requeridos para las intervenciones viales en miras a construir, mejorar, rehabilitar o mantener.</t>
  </si>
  <si>
    <t>Formulación e implementación de planes viales en las subregiones de Nariño.</t>
  </si>
  <si>
    <t>Mejoramiento de la Red Vial Secundaria del Departamento.</t>
  </si>
  <si>
    <t xml:space="preserve">Mejoramiento de la Red Vial Terciaria de responsabilidad del Departamento y apoyo a mejorar las vías terciarias a cargo de los Municipios.
</t>
  </si>
  <si>
    <t>Realizar el mantenimiento rutinario y periódico en las  Vías Secundarias del Departamento, para  conservar la integridad estructural de la vía.</t>
  </si>
  <si>
    <t>Realizar el mantenimiento rutinario y periódico en las  vías terciarias del Departamento  y apoyo en el mantenimiento  rutinario y periódico  las vías terciarias a cargo de los municipios.</t>
  </si>
  <si>
    <t xml:space="preserve">Atender las emergencias ocasionadas por fenómenos naturales  en las  vías secundarias del Departamento,  buscando garantizar la transitabilidad vial de los usuarios. </t>
  </si>
  <si>
    <t>Atender las emergencias ocasionadas por fenómenos naturales las  vías terciarias  de Nariño,  buscando garantizar la transitabilidad en las vías y apoyar la atención en las vías terciarias a cargo de los municipios.</t>
  </si>
  <si>
    <t>Realizado diagnóstico de puntos criticos en el Departamento.</t>
  </si>
  <si>
    <t>Construcción de puentes en las  vías secundarias del Departamento.</t>
  </si>
  <si>
    <t>Construcción de puentes  en las  vías terciarias del Departamento y apoyo en las vías terciarias a cargo de los municipios.</t>
  </si>
  <si>
    <t>Rehabilitación puentes en las  vías secundarias del Departamento.</t>
  </si>
  <si>
    <t>Rehabilitación de puentes  en las  vías terciarias del Departamento y apoyo en las vías terciarias a cargo de los municipios.</t>
  </si>
  <si>
    <t>Mantenimiento de puentes en la vías secundarias del Departamento.</t>
  </si>
  <si>
    <t>Mantenimiento de puentes  en las  vías terciarias del Departamento  y apoyo en las vías terciarias a cargo de los municipios.</t>
  </si>
  <si>
    <t>Infraestructura vial  secundaria construida en el Departamento.</t>
  </si>
  <si>
    <t>Infraestructura vial  terciaria construida en el Departamento.</t>
  </si>
  <si>
    <t>Revisados proyectos de infraestructura vial  para su viabilización, con el fin de mejorar la transitabilidad y conectividad en la red de primero, segundo y tercer orden que se proyecten ejecutar en el Departamento.</t>
  </si>
  <si>
    <t>Apoyada la gestión que permita fortalecer la infraestructura aérea en el Departamento de Nariño mediante la ampliación, mejoramiento y/o manteniemiento de la pistas e instalaciones que hace parte de la red aérea del Departamento.</t>
  </si>
  <si>
    <t>Apoyada la gestión que permita fortalecer la infraestructura marítima de Nariño, mediante el  mantenimiento, ampliación y profundizacion del puerto de Tumaco.</t>
  </si>
  <si>
    <t xml:space="preserve">Documentos técnicos enfocados a la optimización del puerto, para articularse en la cadena productiva del Departamento, al igual que estudios para el mejoramiento de las áreas de acceso a la zona continental. </t>
  </si>
  <si>
    <t>Apoyada la gestión para fortalecer la Infraestructura fluvial en el departamento: Acuapista, muelles y dragados, Plan Pazcífico, donde se Incluye la construcción de los malecones en Tumaco y Francisco Pizarro.</t>
  </si>
  <si>
    <t>Apoyada la gestión para desarrollar la infraestructura férrea en el Departamento.</t>
  </si>
  <si>
    <t>Formulado e implementado Plan Estratégico Departamental de Tecnologías de la Información y Comunicación.</t>
  </si>
  <si>
    <t>Fortalecidos muncipios con bajo nivel de internet rural a través de tecnologías de fibra, satelital, radioenlace o hÍdridas.</t>
  </si>
  <si>
    <t>Proporción de hogares con infraestructura de telecomunicaciones de última milla y terminal de usuario para permitir el acceso a Internet en hogares de bajos ingresos.</t>
  </si>
  <si>
    <t xml:space="preserve">Desarrollados, implementados y mejorados  aplicativos, herramientas y servicios tecnológicos en el marco de la estrategia de Gobierno Digital. </t>
  </si>
  <si>
    <t>Creado y en funcionamiento canal de radio y audiovisual institucional.</t>
  </si>
  <si>
    <t>Asistencia técnica en transformación digital a Mipymes, empresas y emprendimientos.</t>
  </si>
  <si>
    <t xml:space="preserve">Apoyados proyectos de valor agregado a la producción agrícola del departamento en el marco de la estrategia ciudades inteligentes </t>
  </si>
  <si>
    <t>Implementada estrategia de apropiación / formación TIC con enfoque diferencial y poblacional.</t>
  </si>
  <si>
    <t>Creación y fortalecimiento de centros digitales con enfoque educativo  en TIC.</t>
  </si>
  <si>
    <t>Actualizada e implementada la Política Pública de Innovacion Social del Departamento.</t>
  </si>
  <si>
    <t xml:space="preserve">Creado y funcionando el Comité Departamental de Innovación. </t>
  </si>
  <si>
    <t>Apoyados proyectos de innovación rural y ecoinnovación para mejorar procesos de producción, transformación y comercialización</t>
  </si>
  <si>
    <t xml:space="preserve">Diseñada e implementada estrategia de fortalecimiento para el centro de innovación social y tecnológico de Nariño - CISNA -
</t>
  </si>
  <si>
    <t>Creados e implementados laboratorios ciudadanos para la paz y la inclusión social.</t>
  </si>
  <si>
    <t xml:space="preserve">Incrementar la apropiación, promoción y posicionamiento de cafés especiales de origen Nariño - Ordenanza 004/2023
</t>
  </si>
  <si>
    <t>Desarrollo de habilidades para la apropociación del conocimiento en innovacion y tecnología a estudiantes de instituciones educativas públicas y servidores públicos</t>
  </si>
  <si>
    <t>Vinculado el departamento de Nariño a la RAP Amazonía.</t>
  </si>
  <si>
    <t xml:space="preserve">Diseñada e implementada la ruta de coordinación y gestión de programas, proyectos e iniciativas de Cooperación Internacional en Nariño. 
</t>
  </si>
  <si>
    <t>Formalización de acuerdos de hermanamiento con países del Caribe, Medio Oriente, Asia Pacifico y Europa.</t>
  </si>
  <si>
    <t>Realizar vitrinas comerciales regionales, nacionales e internacionales para incentivar la dinámica económica y social que promuevan acuerdos comerciales de exportación e importación de productos y servicios con paises aliados.</t>
  </si>
  <si>
    <t>Fortalecimiento de las relaciones en la zona de integración fronteriza: relaciones binacionales, departamentos, provincias y municipios fronterizos, mediante: 
* Reactivación del  convenio de hermanamiento Ecuador - Colombia.
* Reactivación del Observatorio de la Zona de Integración Fronteriza, en articulación con la Cancillería. 
* Encuentros culturales, deportivos, sociales, ferias, talleres en pro de la integracion de zona fronteriza.</t>
  </si>
  <si>
    <t>Asistencia técnica en programas y proyectos de apoyo a la gestión de la administración territorial a municipios de la zona de integración fronteriza y de la Exprovincia de Obando.</t>
  </si>
  <si>
    <t>Apoyo en la formulación e implementación del plan estratégico para la atención de población migrante, en articulación con  la mesa departamental de migraciones y Secretaría de gobierno departamental.</t>
  </si>
  <si>
    <t>Proyectos financiados a través de la gestión de fondos y recursos nacionales e internacionales del convenio de hermanamiento OZIFEC.</t>
  </si>
  <si>
    <t>Sedes institucionales adecuadas.</t>
  </si>
  <si>
    <t>Gestionados comodatos y/o donaciones de bienes inmuebles para el funcionamiento administrativo y/o operativo de la entidad.</t>
  </si>
  <si>
    <t>Sedes institucionales construidas.</t>
  </si>
  <si>
    <t>Sistema de gestión documental implementado.</t>
  </si>
  <si>
    <t>Estudio de rediseño institucional elaborado.</t>
  </si>
  <si>
    <t>Política de servicio a la ciudadanía en el marco de MIPG implementada.</t>
  </si>
  <si>
    <t>Archivos sobre graves violaciones a los Derechos Humanos, infracciones al Derecho Internacional Humanitario, Memoria Histórica y conflicto armado,  identificados e incorporados al Registro Especial de Archivos de Derechos Humanos.</t>
  </si>
  <si>
    <t>Politica de integridad en el marco de MIPG implementada.</t>
  </si>
  <si>
    <t>Sistema de seguridad y salud en el trabajo Implementada.</t>
  </si>
  <si>
    <t>Manual de Funciones de la Gobernación de  actualizado.</t>
  </si>
  <si>
    <t xml:space="preserve"> Incrementada la vigilancia y control a los establecimientos comerciales para fortalecer la lucha contra el contrabando y adulteración de productos que afectan las rentas departamentales.</t>
  </si>
  <si>
    <t>Fortalecido el proceso de cobro coactivo ejecutivo y persuasivo para mejorar la recuperación de cartera reduciendo el numero de deudores.</t>
  </si>
  <si>
    <t>Mejorados los ingresos departamentales por concepto de recursos propios.</t>
  </si>
  <si>
    <t>Reducido el desfase en el índice de capacidad de programación, planeación y ejecución de ingresos del Departamento.</t>
  </si>
  <si>
    <t>Mejorada la posición del índice de capacidad de ejecución del gasto de inversión.</t>
  </si>
  <si>
    <t>Controlar el nivel de holgura y dar cumplimiento de los limites de la Ley  617 de 2000</t>
  </si>
  <si>
    <t>Diseñada e implementada estrategía para mejorar el control, depuración y saneamiento contable de los estados financieros del Departamento.</t>
  </si>
  <si>
    <t>Unificados los procesos de presupuesto, contabilidad, tesorería y almacen, de la SED Nariño y nivel central de la gobernación.</t>
  </si>
  <si>
    <t>Contempla actividades de apoyo, necesarias para el diseño e implementación de sistemas de gestión y de desempeño institucional en el marco del Modelo Integrado de Planeación y Gestión - MIPG y otros instrumentos de gestión de la calidad.</t>
  </si>
  <si>
    <t>Plan de Desarrollo Departamental formulado y aprobado</t>
  </si>
  <si>
    <t>Seguimiento trimestral a instrumentos de planificación: Plan Indicativo, Planes de Acción, POAI</t>
  </si>
  <si>
    <t>Coordinar la Rendición de Cuentas del Plan de Desarrollo</t>
  </si>
  <si>
    <t>Fortalecimiento al Consejo Territorial de Planeación</t>
  </si>
  <si>
    <t xml:space="preserve">Municipios  y dependencias de la gobernación asistidas técnciamente en procesos de formulación, estructuración, registro y seguimiento de proyectos de inversión pública.
Entidades territoriales asistidas técnicamente en la expedición de acuerdos muncipales.
Entidades territoriales asistidas técnicamente en SISBEN y Actualización Estratificación. 
Instancias territoriales indigenas capacitadas en la  programación, administración y ejecución de los recursos de la asignación especial del Sistema General de Participaciones. </t>
  </si>
  <si>
    <t>Diseñada e implementada la estrategia de comunicación pública territorial.</t>
  </si>
  <si>
    <t>Formulación del Plan Decenal de Comunicación 2024-2034 del Departamento de Nariño y la política pública de comunicaciones</t>
  </si>
  <si>
    <t xml:space="preserve">Fortalecimiento de medios alternativos, ciudadanos, comunitarios y populares de comunicación, así como a  comunicadores y periodistas de la regón mediante procesos de formación integral que redunde en el mejoramiento de los circuitos de creación, producción y  circulación. </t>
  </si>
  <si>
    <t xml:space="preserve">Fortalecimiento de diseño, producción, creación y circulación de contenidos comunicativos estratégicos </t>
  </si>
  <si>
    <t>Servicio de asistencia técnica para la articulación de los operadores de los servicios de justicia</t>
  </si>
  <si>
    <t>Servicio de asistencia técnica en fortalecimiento de justicia propia</t>
  </si>
  <si>
    <t>Servicio de apoyo financiero para fortalecimiento de la justicia propia</t>
  </si>
  <si>
    <t>Servicio de pormoción del acceso a la justicia</t>
  </si>
  <si>
    <t>Servicio de atención de justicia itinerante</t>
  </si>
  <si>
    <t xml:space="preserve">Infraestructura penitenciaria y carcelaria con mejoramiento
</t>
  </si>
  <si>
    <t>1206007</t>
  </si>
  <si>
    <t>Servicio de bienestar a la población privada de libertad</t>
  </si>
  <si>
    <t>Documentos Planeación</t>
  </si>
  <si>
    <t xml:space="preserve">Servicio de apoyo financiero para proyectos de convivencia y seguridad ciudadana
</t>
  </si>
  <si>
    <t>4501031</t>
  </si>
  <si>
    <t>Servicio de archivo sobre violaciones de derechos humanos</t>
  </si>
  <si>
    <t>4502021</t>
  </si>
  <si>
    <t>4502038</t>
  </si>
  <si>
    <t>4502001</t>
  </si>
  <si>
    <t>4501004</t>
  </si>
  <si>
    <t>Servicio de apoyo financiero para la implementación de proyectos en materia de derechos humanos.</t>
  </si>
  <si>
    <t>4502035</t>
  </si>
  <si>
    <t>Servicio de asistencia humanitaria a víctimas del conflicto armado</t>
  </si>
  <si>
    <t>Servicio de apoyo para la seguridad alimentaria</t>
  </si>
  <si>
    <t xml:space="preserve">Servicio de apoyo para el mejoramiento de condiciones de habitabilidad para población víctima de desplazamiento forzado </t>
  </si>
  <si>
    <t>Servicios de divulgación de temáticas de memoria histórica</t>
  </si>
  <si>
    <t>Servicio de reparación simbólica</t>
  </si>
  <si>
    <t>Servicios de apoyo para el desarrollo de obras de infraestructura para la prevención y atención de emergencias humanitarias</t>
  </si>
  <si>
    <t>4101103</t>
  </si>
  <si>
    <t>Servicio de información estadística en temas de Derechos Humanos</t>
  </si>
  <si>
    <t>4502032</t>
  </si>
  <si>
    <t>4502034</t>
  </si>
  <si>
    <t>3301129</t>
  </si>
  <si>
    <t>3301074</t>
  </si>
  <si>
    <t>3301128</t>
  </si>
  <si>
    <t>Servicio de apoyo financiero para creadores y gestores culturales</t>
  </si>
  <si>
    <t>3301053</t>
  </si>
  <si>
    <t>3301073</t>
  </si>
  <si>
    <t>Servicio de circulación artística y cultural</t>
  </si>
  <si>
    <t>3301054</t>
  </si>
  <si>
    <t>3301069</t>
  </si>
  <si>
    <t>3301051</t>
  </si>
  <si>
    <t>Servicio de educación informal al sector artístico y cultural</t>
  </si>
  <si>
    <t>3301085</t>
  </si>
  <si>
    <t>Servicios bibliotecarios</t>
  </si>
  <si>
    <t>3301127</t>
  </si>
  <si>
    <t>Infraestructuras culturales dotadas</t>
  </si>
  <si>
    <t>Servicio de mantenimiento de infraestructura cultural</t>
  </si>
  <si>
    <t xml:space="preserve">
  Centros
  culturales construidos</t>
  </si>
  <si>
    <t>3301100</t>
  </si>
  <si>
    <t>Servicio de divulgación y publicaciones</t>
  </si>
  <si>
    <t>3302042</t>
  </si>
  <si>
    <t>Servicio de asistencia técnica en el manejo y gestión del patrimonio arqueológico, antropológico e histórico.</t>
  </si>
  <si>
    <t>Servicio de mantenimiento a la infraestructura deportiva</t>
  </si>
  <si>
    <t>4301038</t>
  </si>
  <si>
    <t>4301001</t>
  </si>
  <si>
    <t>4301032</t>
  </si>
  <si>
    <t>4301037</t>
  </si>
  <si>
    <t>4301003</t>
  </si>
  <si>
    <t>Servicio de administración de la infraestructura deportiva</t>
  </si>
  <si>
    <t>Servicio de asistencia técnica para la promoción del deporte</t>
  </si>
  <si>
    <t>Servicio de preparación deportiva</t>
  </si>
  <si>
    <t>Servicio de apoyo financiero a atletas</t>
  </si>
  <si>
    <t>Servicio de organización de eventos deportivos de alto rendimiento</t>
  </si>
  <si>
    <t>Servicio de atención médica especializada</t>
  </si>
  <si>
    <t>2409039</t>
  </si>
  <si>
    <t>Vías con dispositivos de control y señalización</t>
  </si>
  <si>
    <t>2409059</t>
  </si>
  <si>
    <t>Servicio de asistencia técnica en temas de seguridad de transporte</t>
  </si>
  <si>
    <t>Servicio de sensibilización a usuarios de los sistemas de transporte, en relación con la seguridad al desplazarse</t>
  </si>
  <si>
    <t>2409009</t>
  </si>
  <si>
    <t>Servicio de divulgación para la educación inicial, preescolar, básica y media</t>
  </si>
  <si>
    <t>2201022</t>
  </si>
  <si>
    <t>Infraestructura para educación inicial construida</t>
  </si>
  <si>
    <t>Infraestructura para educación inicial mejorada</t>
  </si>
  <si>
    <t>Servicio de acondicionamiento de ambientes de aprendizaje</t>
  </si>
  <si>
    <t>Servicio de atención integral para la primera infancia</t>
  </si>
  <si>
    <t>2201056</t>
  </si>
  <si>
    <t>Servicio de acompañamiento para el desarrollo de modelos educativos interculturales</t>
  </si>
  <si>
    <t>Servicio de accesibilidad a contenidos web para fines pedagógicos</t>
  </si>
  <si>
    <t>2201080</t>
  </si>
  <si>
    <t>Servicio de fomento a las instancias de participación del sector educación</t>
  </si>
  <si>
    <t>2201072</t>
  </si>
  <si>
    <t>Servicio de formación por ciclos lectivos especiales integrados</t>
  </si>
  <si>
    <t>Servicios conexos a la prestación del servicio educativo oficial</t>
  </si>
  <si>
    <t>Servicio de articulación entre la educación media y el sector productivo.</t>
  </si>
  <si>
    <t>Servicio de asistencia técnica en educación inicial, preescolar, básica y media</t>
  </si>
  <si>
    <t>Servicio de orientación socio ocupacional</t>
  </si>
  <si>
    <t>2201005</t>
  </si>
  <si>
    <t>Servicios de información en materia educativa</t>
  </si>
  <si>
    <t>2201064</t>
  </si>
  <si>
    <t>Servicio de evaluación para docentes</t>
  </si>
  <si>
    <t>2201074</t>
  </si>
  <si>
    <t>Servicio de docencia escolar</t>
  </si>
  <si>
    <t>Servicio educativo</t>
  </si>
  <si>
    <t>Servicio de monitoreo y seguimiento a la gestión del sector educativo</t>
  </si>
  <si>
    <t>2201087</t>
  </si>
  <si>
    <t>Documentos de estudios técnicos</t>
  </si>
  <si>
    <t>2201018</t>
  </si>
  <si>
    <t>Servicio de información para la gestión de la educación inicial y preescolar en condiciones de calidad</t>
  </si>
  <si>
    <t>Servicio de asistencia técnica en inspección, vigilancia y control del sector educativo</t>
  </si>
  <si>
    <t>2201069</t>
  </si>
  <si>
    <t>2201051</t>
  </si>
  <si>
    <t>Infraestructura educativa construida</t>
  </si>
  <si>
    <t>Documento de planeación.</t>
  </si>
  <si>
    <t>Servicio de fomento para la regionalización en la educación superior.</t>
  </si>
  <si>
    <t>Servicio de articulación entre la educación superior y el ssector productivo.</t>
  </si>
  <si>
    <t>Sedes de instituciones de educación superior construidas.</t>
  </si>
  <si>
    <t>Sedes de instituciones de educación superior mejoradas</t>
  </si>
  <si>
    <t>Servicio de apoyo a la permanencia a la educación superior.</t>
  </si>
  <si>
    <t>Ambientes de aprendizaje dotados</t>
  </si>
  <si>
    <t>2202077</t>
  </si>
  <si>
    <t xml:space="preserve">Servicio de apoyo financiero para el fomento de la graduación en la educación superior </t>
  </si>
  <si>
    <t>Servicio de fomento para el acceso a la educación superior</t>
  </si>
  <si>
    <t>Servicio de fortalecimiento a las capacidades de los docentes de educación superior</t>
  </si>
  <si>
    <t>Servicio de apoyo financiero para el acceso a la educación superior.</t>
  </si>
  <si>
    <t>Servicio de aseguramiento de la calidad de la educación superior.</t>
  </si>
  <si>
    <t>Servicios de innovación pedagógica en la educación superior.</t>
  </si>
  <si>
    <t>Sevicio de innovación pedagógica en la educación superior</t>
  </si>
  <si>
    <t>1905036</t>
  </si>
  <si>
    <t xml:space="preserve">Servicio de gestión del riesgo para enfermedades inmunoprebenibles </t>
  </si>
  <si>
    <t>Servicio de suministro de insumos para el manejo de eventos de interés en salud pública</t>
  </si>
  <si>
    <t>Servicios de información actualizados</t>
  </si>
  <si>
    <t xml:space="preserve">Documentos de evaluación </t>
  </si>
  <si>
    <t>Servicio de gestión de riesgo para enfermedades emergentes, reemergentes y desatendidas</t>
  </si>
  <si>
    <t>Servicio de gestión del riesgo para enfermedades emergentes, reemergentes y desatendidas</t>
  </si>
  <si>
    <t>Servicio de evaluación, aprobación y seguimiento de planes de gestión integral del riesgo</t>
  </si>
  <si>
    <t>Servicio de asistencia técnica en inspección, vigilancia y control</t>
  </si>
  <si>
    <t>Servicio de evaluación del riesgo de toxicidad de plaguicidas</t>
  </si>
  <si>
    <t>Servicio de información de vigilancia epidemiológica</t>
  </si>
  <si>
    <t>1905053</t>
  </si>
  <si>
    <t>Documento de evaluación</t>
  </si>
  <si>
    <t>1905050</t>
  </si>
  <si>
    <t>Servicio de asistencia tecnica</t>
  </si>
  <si>
    <t>Servicio de gestión territorial para atención en salud -pandemias- a población afectada por emergencias o desastres</t>
  </si>
  <si>
    <t>servicios de auditoria y visitas inspectivas</t>
  </si>
  <si>
    <t>Servicio de análisis de laboratorio</t>
  </si>
  <si>
    <t>Servicio de apoyo financiero para la atención en salud a la población</t>
  </si>
  <si>
    <t>Servicio de información implementados</t>
  </si>
  <si>
    <t>Servicio de apoyo financiero para el fortalecimiento del talento humano en salud</t>
  </si>
  <si>
    <t>1906040</t>
  </si>
  <si>
    <t>Implementación del Sistema de Seguridad y Salud en el Trabajo de la entidad</t>
  </si>
  <si>
    <t>Documentos de lineamientos técnicos para la implementación del sistema de gestión documental</t>
  </si>
  <si>
    <t>1906037</t>
  </si>
  <si>
    <t>Hospitales de primer nivel de atención ampliados</t>
  </si>
  <si>
    <t>1906009</t>
  </si>
  <si>
    <t>Hospitales de segundo nivel de atención ampliados</t>
  </si>
  <si>
    <t>1906011</t>
  </si>
  <si>
    <t>Hospitales de segundo nivel de atención construidos y dotados</t>
  </si>
  <si>
    <t>1906016</t>
  </si>
  <si>
    <t>Hospitales de tercer nivel de atención ampliados</t>
  </si>
  <si>
    <t>1906022</t>
  </si>
  <si>
    <t>Servicio de apoyo a la prestación del servicio de transporte de pacientes</t>
  </si>
  <si>
    <t>1906026</t>
  </si>
  <si>
    <t>Servicio de apoyo para la dotación hospitalaria</t>
  </si>
  <si>
    <t>1906030</t>
  </si>
  <si>
    <t>Hospitales de primer nivel de atención construidos y dotados</t>
  </si>
  <si>
    <t>1906033</t>
  </si>
  <si>
    <t>Unidades móviles para la atención médica adquiridas y dotadas</t>
  </si>
  <si>
    <t>Servicio de gestión del riesgo para temas de consumo, aprovechamiento biológico, calidad e inocuidad de los alimentos</t>
  </si>
  <si>
    <t>Servicio de gestion del riesgo para abordar situaciones prevalentes de origen laboral</t>
  </si>
  <si>
    <t>Servicios de promocion de la participacion social en salud</t>
  </si>
  <si>
    <t>Servicio de gestión del riesgo para abordar situaciones situaciones endemo-epidémicas</t>
  </si>
  <si>
    <t>4003015</t>
  </si>
  <si>
    <t>Acueductos construidos</t>
  </si>
  <si>
    <t>4003053</t>
  </si>
  <si>
    <t>Soluciones alternativas para acceso al agua para consumo humano</t>
  </si>
  <si>
    <t>4003017</t>
  </si>
  <si>
    <t>4003020</t>
  </si>
  <si>
    <t>4003042</t>
  </si>
  <si>
    <t>Alcantarillados construidos</t>
  </si>
  <si>
    <t>4003044</t>
  </si>
  <si>
    <t>Unidades sanitarias con saneamiento básico construidas</t>
  </si>
  <si>
    <t>Servicio de Aseo</t>
  </si>
  <si>
    <t>4003012</t>
  </si>
  <si>
    <t>Soluciones de disposición final de residuos solidos construidas</t>
  </si>
  <si>
    <t>4003006</t>
  </si>
  <si>
    <t xml:space="preserve"> Vivienda de Interés Social construidas en sitio propio</t>
  </si>
  <si>
    <t xml:space="preserve">
4001039
</t>
  </si>
  <si>
    <t>Vivienda de Interés Prioritario construidas</t>
  </si>
  <si>
    <t xml:space="preserve"> Vivienda de Interés Prioritario construidas</t>
  </si>
  <si>
    <t xml:space="preserve">4001049
</t>
  </si>
  <si>
    <t xml:space="preserve"> Vivienda de Interés Prioritario construidas en sitio propio</t>
  </si>
  <si>
    <t>Vivienda de Interés Prioritario mejoradas</t>
  </si>
  <si>
    <t>Vivienda de Interés Social mejoradas</t>
  </si>
  <si>
    <t xml:space="preserve">
4001044
</t>
  </si>
  <si>
    <t xml:space="preserve"> Vivienda de Interés Social mejoradas</t>
  </si>
  <si>
    <t>4502037</t>
  </si>
  <si>
    <t>4502024</t>
  </si>
  <si>
    <t>4502019</t>
  </si>
  <si>
    <t>Servicio de prevención a violaciones de derechos humanos</t>
  </si>
  <si>
    <t>4502027</t>
  </si>
  <si>
    <t>Servicio de información de seguimiento territorial a la política pública de victimas</t>
  </si>
  <si>
    <t>4502009</t>
  </si>
  <si>
    <t>Oficina para la atención y orientación ciudadana construida y dotada</t>
  </si>
  <si>
    <t>4502030</t>
  </si>
  <si>
    <t>Servicio de asistecia técnica a comunidades en temas de fortalecimiento del tejido social y construcción de escenarios comunitarios protectores de derechos.</t>
  </si>
  <si>
    <t>4102041</t>
  </si>
  <si>
    <t>4102047</t>
  </si>
  <si>
    <t>4102005</t>
  </si>
  <si>
    <t>4102040</t>
  </si>
  <si>
    <t>4102038</t>
  </si>
  <si>
    <t>4102035</t>
  </si>
  <si>
    <t>4103067</t>
  </si>
  <si>
    <t>4103054</t>
  </si>
  <si>
    <t>4103005</t>
  </si>
  <si>
    <t>Servicio de asistencia técnica para el emprendimiento</t>
  </si>
  <si>
    <t xml:space="preserve">Servicio de gestión de oferta social para la población vulnerable
</t>
  </si>
  <si>
    <t>4103031</t>
  </si>
  <si>
    <t>Centros comunitarios dotados</t>
  </si>
  <si>
    <t>Servicio de asistencia técnica para fortalecimiento de unidades productivas colectivas para la generación de ingresos</t>
  </si>
  <si>
    <t>Servicio de información para la atención de la población vulnerable.</t>
  </si>
  <si>
    <t>4103063</t>
  </si>
  <si>
    <t>4103052</t>
  </si>
  <si>
    <t>Servicio de gestión de oferta social para la población vulnerable</t>
  </si>
  <si>
    <t>4103050</t>
  </si>
  <si>
    <t>4103025</t>
  </si>
  <si>
    <t>Centros comunitarios construidos</t>
  </si>
  <si>
    <t>Servicio de apoyo financiero para la formalización de la propiedad</t>
  </si>
  <si>
    <t>1704014</t>
  </si>
  <si>
    <t>Servicio de apoyo financiero para la formalización de la propiedad privada rural</t>
  </si>
  <si>
    <t>1702007</t>
  </si>
  <si>
    <t>1702009</t>
  </si>
  <si>
    <t>Servicio de apoyo financiero para el acceso a activos productivos</t>
  </si>
  <si>
    <t>1702025</t>
  </si>
  <si>
    <t>Servicio de apoyo en la formulación y estructuración de proyectos</t>
  </si>
  <si>
    <t>1702023</t>
  </si>
  <si>
    <t>Documentos de lineamientos tecnicos</t>
  </si>
  <si>
    <t>1703009</t>
  </si>
  <si>
    <t xml:space="preserve">Documentos metodológicos </t>
  </si>
  <si>
    <t>1703010</t>
  </si>
  <si>
    <t>Servicio de divulgación</t>
  </si>
  <si>
    <t>1703006</t>
  </si>
  <si>
    <t>Servicio de apoyo financiero para el acceso al crédito agropecuario y rural</t>
  </si>
  <si>
    <t>1702038</t>
  </si>
  <si>
    <t>1702017</t>
  </si>
  <si>
    <t>Servicio de apoyo para el fomento organizativo de la Agricultura Campesina, Familiar y Comunitaria</t>
  </si>
  <si>
    <t>1702018</t>
  </si>
  <si>
    <t>1709043</t>
  </si>
  <si>
    <t>Infraestructura de producción agrícola construida</t>
  </si>
  <si>
    <t>1709109</t>
  </si>
  <si>
    <t>1708040</t>
  </si>
  <si>
    <t>Servicio de divulgación de transferencia de tecnología</t>
  </si>
  <si>
    <t>1708041</t>
  </si>
  <si>
    <t>4103017</t>
  </si>
  <si>
    <t>4103053</t>
  </si>
  <si>
    <t>Servicio de asistencia técnica para el mejoramiento de hábitos alimentarios</t>
  </si>
  <si>
    <t>Servicio de promoción turística</t>
  </si>
  <si>
    <t>Documentos de investigación sobre turismo</t>
  </si>
  <si>
    <t>Servicio de apoyo para la formación de capital humano pertinente para el desarrollo empresarial de los territorios</t>
  </si>
  <si>
    <t>3502036</t>
  </si>
  <si>
    <t>Servicio de apoyo financiero para la competitividad turística</t>
  </si>
  <si>
    <t>3502012</t>
  </si>
  <si>
    <t>Servicio de apoyo para la modernización y fomento de la innovación empresarial</t>
  </si>
  <si>
    <t>Servicio de asistencia técnica a los entes territoriales para el desarrollo turístico</t>
  </si>
  <si>
    <t>3502046</t>
  </si>
  <si>
    <t>3502037</t>
  </si>
  <si>
    <t>Servicio de apoyo financiero para la promoción turística nacional e internacional</t>
  </si>
  <si>
    <t>Servicio de Asistencia técnica para la generación y formalización de empresa</t>
  </si>
  <si>
    <t>3602019</t>
  </si>
  <si>
    <t>Servicios de asistencia técnica para la generación de Alianzas Estratégicas</t>
  </si>
  <si>
    <t>Servicio de apoyo al fortalecimiento de políticas públicas para la generación y formalización del empleo en el marco del trabajo decente</t>
  </si>
  <si>
    <t>3602032</t>
  </si>
  <si>
    <t>Servicio de asesoría técnica para el emprendimiento</t>
  </si>
  <si>
    <t>3502006</t>
  </si>
  <si>
    <t>Servicio de apoyo y consolidación de la Comision Regional de Competitividad - CRC</t>
  </si>
  <si>
    <t>Servicio de asistencia técnica para el desarrollo de iniciativas clústeres</t>
  </si>
  <si>
    <t>Servicio de asistencia técnica para mejorar la competitividad de los sectores productivos</t>
  </si>
  <si>
    <t>Servicio de asistencia técnica y fortalecimiento a las unidades productivas pertenecientes a la red empresarial Red-i y sector detallista</t>
  </si>
  <si>
    <t>Servicio de fortalecimiento y desarrollo de unidades productivas para la comercialización de productos agroindustriales</t>
  </si>
  <si>
    <t>3906003</t>
  </si>
  <si>
    <t>Servicio de apoyo financiero para la formación de nivel maestría</t>
  </si>
  <si>
    <t>3906004</t>
  </si>
  <si>
    <t>Servicio de apoyo financiero para la formación de nivel doctoral</t>
  </si>
  <si>
    <t>3906005</t>
  </si>
  <si>
    <t>Servicio de apoyo financiero a programas y proyectos de Ciencia, Tecnología e Innovación (CTI) para la generación de conocimiento, desarrollo tecnológico e innovación. (I+D+i)</t>
  </si>
  <si>
    <t>3906010</t>
  </si>
  <si>
    <t>Servicios de apoyo financiero para programas y proyectos de apropiación social del conocimiento</t>
  </si>
  <si>
    <t>3906016</t>
  </si>
  <si>
    <t>3906020</t>
  </si>
  <si>
    <t xml:space="preserve">Infraestructura para la I+D+i dotada </t>
  </si>
  <si>
    <t>2104001</t>
  </si>
  <si>
    <t>Servicio de asistencia técnica para la viabilización de proyectos mineros</t>
  </si>
  <si>
    <t>Servicio de regularización de la actividad minera</t>
  </si>
  <si>
    <t>Servicio de educación para el trabajo en actividades mineras</t>
  </si>
  <si>
    <t>Redes domiciliarias de gas combustible instaladas</t>
  </si>
  <si>
    <t>Servicio de apoyo financiero para subsidios al consumo en el servicio público de gas</t>
  </si>
  <si>
    <t>2101014</t>
  </si>
  <si>
    <t>Tanques para el almacenamiento de gas</t>
  </si>
  <si>
    <t xml:space="preserve">Servicios de apoyo a la implementación de fuentes no convencionales de energía </t>
  </si>
  <si>
    <t>Apoyada la construcción de la central de generación de energía eléctrica fotovoltaica.</t>
  </si>
  <si>
    <t>Apoyada la gestión para la operación de Centrales hidroeléctricas en el departamento de Nariño</t>
  </si>
  <si>
    <t>Redes del sistema de transmisión regional construida</t>
  </si>
  <si>
    <t>Redes internas de energía eléctrica instaladas</t>
  </si>
  <si>
    <t>2103025</t>
  </si>
  <si>
    <t>Servicio de recuperación de ecosistemas</t>
  </si>
  <si>
    <t>Documentos de investigación para la conservación de la biodiversidad y sus servicios ecosistémicos</t>
  </si>
  <si>
    <t>Documentos de lineamientos técnicos para la conservación de la biodiversidad y sus servicios ecosistémicos</t>
  </si>
  <si>
    <t>Servicio de producción de plántulas en viveros</t>
  </si>
  <si>
    <t>Servicio de asistencia técnica para la consolidación de negocios verdes</t>
  </si>
  <si>
    <t>Servicio de administracion de los sistemas de información para los procesos de toma de decisiones</t>
  </si>
  <si>
    <t>Servicio apoyo financiero para la implementación de esquemas de pago por Servicio ambientales</t>
  </si>
  <si>
    <t>Documentos de lineamientos técnicos para la conservación de la biodiversidad y sus servicios eco sistémicos</t>
  </si>
  <si>
    <t>Servicio de restauración ecológica de ecosistemas de manglar</t>
  </si>
  <si>
    <t>3206002</t>
  </si>
  <si>
    <t>Documentos de lineamientos técnicos para la gestión del cambio climático y un desarrollo bajo en carbono y resiliente al clima</t>
  </si>
  <si>
    <t>Estufas ecoeficientes fijas implementadas</t>
  </si>
  <si>
    <t>Servicio de apoyo técnico para la implementación de acciones de mitigación y adaptación al cambio climático</t>
  </si>
  <si>
    <t>Servicios de información para el seguimiento a los compromisos en cambio climático de Colombia</t>
  </si>
  <si>
    <t>Servicio de educación informal en gestión del cambio climático para un desarrollo bajo en carbono y resiliente al clima</t>
  </si>
  <si>
    <t>Servicio de asistencia técnica para la implementación de las estrategias educativo ambientales y de participación</t>
  </si>
  <si>
    <t>Servicio de apoyo técnico a proyectos de educación ambiental y participación con enfoque diferencial</t>
  </si>
  <si>
    <t>Documentos de lineamientos técnicos para el desarrollo de la política ambiental</t>
  </si>
  <si>
    <t>Servicio de atención integral a la fauna</t>
  </si>
  <si>
    <t>Infraestructura para el bienestar animal adecuada</t>
  </si>
  <si>
    <t>4503017</t>
  </si>
  <si>
    <t>4503019</t>
  </si>
  <si>
    <t>4503023</t>
  </si>
  <si>
    <t>4503002</t>
  </si>
  <si>
    <t>4503018</t>
  </si>
  <si>
    <t>4503003</t>
  </si>
  <si>
    <t>4503022</t>
  </si>
  <si>
    <t>Servicios de apoyo para atención de  población afectada por situaciones de emergencia, desastre o declaratorias de calamidad pública</t>
  </si>
  <si>
    <t>Servicio de fortalecimiento a las salas de crisis territorial</t>
  </si>
  <si>
    <t>Estaciones de bomberos construidas</t>
  </si>
  <si>
    <t>Centros logísticos construidos y dotados</t>
  </si>
  <si>
    <t>Estudios de preinversión para la red vial regional.</t>
  </si>
  <si>
    <t>Banco de maquinaria dotado</t>
  </si>
  <si>
    <t>Vía secundaria mejorada.</t>
  </si>
  <si>
    <t>Vía terciaria mejorada.</t>
  </si>
  <si>
    <t>Vía secundaria con mantenimiento periódico o rutinario.</t>
  </si>
  <si>
    <t>Vía terciaria con mantenimiento periódico o rutinario.</t>
  </si>
  <si>
    <t>Vía secundaria atendida por emergencia.</t>
  </si>
  <si>
    <t>Vía terciaria atendida por emergencia</t>
  </si>
  <si>
    <t>2402105</t>
  </si>
  <si>
    <t>Puente construido en vía secundaria.</t>
  </si>
  <si>
    <t>Puente construido en vía terciaria.</t>
  </si>
  <si>
    <t>Puente de vía secundaria rehabilitado.</t>
  </si>
  <si>
    <t>Puente de la red vial terciaria rehabilitado.</t>
  </si>
  <si>
    <t>Puente de la red vial secundaria con mantenimiento.</t>
  </si>
  <si>
    <t>Puente de la red vial terciaria con mantenimiento.</t>
  </si>
  <si>
    <t>Vía secundaria construida.</t>
  </si>
  <si>
    <t>Vía terciaria construida</t>
  </si>
  <si>
    <t>Servicio de asistencia técnica en infraestructura y Servicio de la red vial regional.</t>
  </si>
  <si>
    <t>Aeropuertos con mantenimiento</t>
  </si>
  <si>
    <t>Aeródromos construidos</t>
  </si>
  <si>
    <t>Aeródromos mejorados</t>
  </si>
  <si>
    <t>Malecones construidos</t>
  </si>
  <si>
    <t>Documentos de planeación.</t>
  </si>
  <si>
    <t>Servicio de conexiones a redes de servicio portador</t>
  </si>
  <si>
    <t>Servicio de apoyo financiero para el desarrollo de proyectos e Investigación, desarrollo e innovación en temas TIC</t>
  </si>
  <si>
    <t xml:space="preserve">
Servicio de asistencia técnicas a emprendedores y empresas
</t>
  </si>
  <si>
    <t>Servicio de apoyo financiero para el acceso a terminales de cómputo y contenidos digitales</t>
  </si>
  <si>
    <t>Servicio de investigación, desarrollo e innovación para la industria de las tecnologías de la información</t>
  </si>
  <si>
    <t>Servicio de apoyo financiero para la promoción de la innovación y la especilización en la industria de las tecnologías de la información</t>
  </si>
  <si>
    <t>Servicio de promoción y divulgación de estrategias para MiPyme</t>
  </si>
  <si>
    <t>Servicio de difusión de instrumentos de promoción de la innovación en la industria TIC</t>
  </si>
  <si>
    <t xml:space="preserve">Servicio de educación informal en uso responsable y seguro de las tecnologías de la información y las comunicaciones </t>
  </si>
  <si>
    <t>4599031</t>
  </si>
  <si>
    <t>4599011</t>
  </si>
  <si>
    <t>Sedes adecuadas</t>
  </si>
  <si>
    <t>Sedes adquiridas</t>
  </si>
  <si>
    <t>Sedes construidas</t>
  </si>
  <si>
    <t>4599021</t>
  </si>
  <si>
    <t>4599001</t>
  </si>
  <si>
    <t>4599032</t>
  </si>
  <si>
    <t>4599018</t>
  </si>
  <si>
    <t>4599029</t>
  </si>
  <si>
    <t>4599002</t>
  </si>
  <si>
    <t>4599019</t>
  </si>
  <si>
    <t>4599020</t>
  </si>
  <si>
    <t>4599005</t>
  </si>
  <si>
    <t>Documento para la planeación estratégica en TI</t>
  </si>
  <si>
    <t>Documemto de planeación</t>
  </si>
  <si>
    <t xml:space="preserve">Servicio de asistencia técnica </t>
  </si>
  <si>
    <t>4599030</t>
  </si>
  <si>
    <t>4599025</t>
  </si>
  <si>
    <t>Entidades territoriales asistidas técnicamente</t>
  </si>
  <si>
    <t>Asistencias técnicas en fortalecimiento de justicia propia realizadas</t>
  </si>
  <si>
    <t>Sistemas de justicia propia apoyados financieramente</t>
  </si>
  <si>
    <t>Estrategias de acceso a la justicia desarrolladas</t>
  </si>
  <si>
    <t>Jornadas móviles de justicia itinerante realizadas</t>
  </si>
  <si>
    <t xml:space="preserve">Establecimiento de reclusión (nacionales y territoriales) con mejoramiento
</t>
  </si>
  <si>
    <t>Personas privadas de la libertad con servicio de bienestar</t>
  </si>
  <si>
    <t>Documentos de lineamientos sobre cultivos ilícitos realizados</t>
  </si>
  <si>
    <t>Procesos colectivos de memoria histórica y archivos de derechos humanos apoyados</t>
  </si>
  <si>
    <t>Estrategia móvil implementada</t>
  </si>
  <si>
    <t>Acuerdos para la no repetición gestionados</t>
  </si>
  <si>
    <t>Documentos de lineamientos técnicos para la transversalización del enfoque de género formulados</t>
  </si>
  <si>
    <t>Estrategias para la promoción de la mediación comunitaria implementadas</t>
  </si>
  <si>
    <t>Personas víctimas con ayuda humanitaria</t>
  </si>
  <si>
    <t xml:space="preserve">Hogares subsidiados en asistencia funeraria </t>
  </si>
  <si>
    <t>Hogares víctimas que reciben recursos en especie para seguridad alimentaria</t>
  </si>
  <si>
    <t>Víctimas reconocidas, recordadas y dignificadas por el Estado.</t>
  </si>
  <si>
    <t>Procesos de entrega de cuerpos o restos óseos acompañados según solicitudes remitidas por la Fiscalía</t>
  </si>
  <si>
    <t>Víctimas asistidas técnicamente</t>
  </si>
  <si>
    <t>Hogares víctimas apoyados para el mejoramiento de condiciones de habitabilidad</t>
  </si>
  <si>
    <t>Medidas de reparación simbólica apoyadas</t>
  </si>
  <si>
    <t>Sujetos colectivos con proyecto o plan formulado</t>
  </si>
  <si>
    <t>Proyectos apoyados en ejecución de obras de infraestructura social</t>
  </si>
  <si>
    <t>Documentos de Planeación elaborados</t>
  </si>
  <si>
    <t>Informes publicados</t>
  </si>
  <si>
    <t>Instancias formales y no formales de participación fortalecidas</t>
  </si>
  <si>
    <t>Administraciones de cementerios capacitadas para la identificación de victimas y desaparición en el marco de las obligaciones del estado a nivel nacional priorizados</t>
  </si>
  <si>
    <t>Líderes capacitados</t>
  </si>
  <si>
    <t>Estrategias de promoción a la participación ciudadana implementadas</t>
  </si>
  <si>
    <t>Grupos étnicos asistidos técnicamente</t>
  </si>
  <si>
    <t>Personas capacitadas en promoción cultural y ancestral de la  Comunidades Indígenas</t>
  </si>
  <si>
    <t>Numero de Comunidad Rom asistida técnicamente</t>
  </si>
  <si>
    <t>Documento de planes de etnodesarrollo y planes de vida elaborados</t>
  </si>
  <si>
    <t>Documentos de investigación de los grupos indígenas, ROM y minorías realizados</t>
  </si>
  <si>
    <t>Estrategias para el fomento de a la participación de las mujeres en los espacios de participación política y de toma de decisión implementadas</t>
  </si>
  <si>
    <t>Número de Entidades asistidas técnicamente</t>
  </si>
  <si>
    <t>Iniciativas organizativas de participación ciudadana promovidas</t>
  </si>
  <si>
    <t>Personas asistidas técnicamente para el ejercicio del control social, rendición de cuentas y participación ciudadana</t>
  </si>
  <si>
    <t>Personas asistidas técnicamente en cultura de la integridad y transparencia</t>
  </si>
  <si>
    <t xml:space="preserve">Comunidades capacitadas </t>
  </si>
  <si>
    <t>Estrategia de promoción de la garantía de derechos implementada</t>
  </si>
  <si>
    <t>Actividades culturales para la promoción de la cultura realizadas</t>
  </si>
  <si>
    <t>Documentos de investigación realizados</t>
  </si>
  <si>
    <t>Capacitaciones de educación informal realizadas</t>
  </si>
  <si>
    <t>Usuarios atendidos</t>
  </si>
  <si>
    <t xml:space="preserve">Asistencias técnicas realizadas a entidades territoriales </t>
  </si>
  <si>
    <t>Infraestructura deportiva mantenida</t>
  </si>
  <si>
    <t xml:space="preserve">Municipios  con escuelas deportivas </t>
  </si>
  <si>
    <t>Municipios vinculados al programa Supérate-Intercolegiados</t>
  </si>
  <si>
    <t xml:space="preserve">Personas beneficiadas  </t>
  </si>
  <si>
    <t>Infraestructura deportiva en operación</t>
  </si>
  <si>
    <t xml:space="preserve">Número de organismos deportivos asistidos </t>
  </si>
  <si>
    <t>Atletas preparados</t>
  </si>
  <si>
    <t>Número de deportistas beneficiados</t>
  </si>
  <si>
    <t xml:space="preserve">Eventos deportivos de alto rendimiento con sede en Colombia realizados </t>
  </si>
  <si>
    <t>Atletas atendidos con medicina especializada</t>
  </si>
  <si>
    <t>Documentos de lineamientos técnicos en temas de seguridad de transporte formulados</t>
  </si>
  <si>
    <t>Vías con dispositivos de control y señalización instalados</t>
  </si>
  <si>
    <t>Sistema de información de tráfico y transporte implementado</t>
  </si>
  <si>
    <t>Entidades asistidas técnicamente</t>
  </si>
  <si>
    <t>Campañas realizadas</t>
  </si>
  <si>
    <t>Beneficiarios de apoyo pedagógico para  la oferta de educación inclusiva para preescolar, básica y media</t>
  </si>
  <si>
    <t xml:space="preserve">Procesos de socialización de lineamientos, política y normativa para la educación inicial, preescolar, básica y media realizados </t>
  </si>
  <si>
    <t>Aulas nuevas para la educación inicial construidas.</t>
  </si>
  <si>
    <t>Aulas para la educación inicial mejoradas</t>
  </si>
  <si>
    <t>Ambientes de aprendizaje en funcionamiento</t>
  </si>
  <si>
    <t>Instituciones educativas oficiales que implementan el nivel preescolar en el marco de la atención integral</t>
  </si>
  <si>
    <t>Modelos educativos acompañados</t>
  </si>
  <si>
    <t>Estudiantes beneficiados del programa de alimentación escolar</t>
  </si>
  <si>
    <t>Establecimientos educativos conectados a internet</t>
  </si>
  <si>
    <t>Estrategias de movilidad escolar implementadas</t>
  </si>
  <si>
    <t>Estrategias de fomento implementadas</t>
  </si>
  <si>
    <t>Personas beneficiarias de ciclos lectivos especiales integrados</t>
  </si>
  <si>
    <t>Docentes beneficiados</t>
  </si>
  <si>
    <t>Programas y proyectos de educación pertinente articulados con el sector productivo</t>
  </si>
  <si>
    <t xml:space="preserve">Documentos de política educativa con enfoque poblacional emitidos </t>
  </si>
  <si>
    <t>Documentos de lineamientos técnicos en educación inicial, preescolar, básica y media expedidos</t>
  </si>
  <si>
    <t xml:space="preserve">Establecimientos educativos beneficiados  </t>
  </si>
  <si>
    <t>Establecimientos educativos dotados con equipos y materiales</t>
  </si>
  <si>
    <t>Entidades y organizaciones asistidas técnicamente</t>
  </si>
  <si>
    <t>Estudiantes vinculados a procesos de orientación socio ocupacional</t>
  </si>
  <si>
    <t>Documentos elaborados</t>
  </si>
  <si>
    <t>Docentes evaluados</t>
  </si>
  <si>
    <t>Docentes del nivel inicial, preescolar, básica o media - vinculados</t>
  </si>
  <si>
    <t>Establecimientos educativos con recursos del Sistema General de Participaciones -SGP- en operación</t>
  </si>
  <si>
    <t xml:space="preserve">Entidades territoriales con seguimiento y evaluación a la gestión </t>
  </si>
  <si>
    <t>Documentos de estudios técnicos realizados</t>
  </si>
  <si>
    <t>Sistemas de reporte de información operando</t>
  </si>
  <si>
    <t>Instituciones Educativas asistidas técnicamente</t>
  </si>
  <si>
    <t>Entidades del sector educativo con inspección, vigilancia y control</t>
  </si>
  <si>
    <t>Documentos normativos para la educación inicial, preescolar, básica y media expedidos</t>
  </si>
  <si>
    <t>Sedes dotadas con mobiliario</t>
  </si>
  <si>
    <t>Ambientes de residencias escolares nuevos construidos</t>
  </si>
  <si>
    <t>Documento de planeación elaborado.</t>
  </si>
  <si>
    <t>Instituciones de educacion superior con acompañamiento en procesos de regionalización.</t>
  </si>
  <si>
    <t>Programas académicos ofrecidos de forma conjunta entre IES y el sector productivo.</t>
  </si>
  <si>
    <t>Sedes  de instituciones de educación  superior mejoradas</t>
  </si>
  <si>
    <t>Estrategias y programas de fomento para acceso y permanencia a la educación superior o postsecundaria implementados.</t>
  </si>
  <si>
    <t>Beneficiarios de estrategias o programas de  apoyo financiero para el fomento de la graduación en la educación superior  </t>
  </si>
  <si>
    <t>IES con acompañamiento en estrategias de fomento a la educación inclusiva,</t>
  </si>
  <si>
    <t>Docentes de educación  superior beneficiados con estrategias de acceso y permanencia a programas de posgrado</t>
  </si>
  <si>
    <t>Beneficiarios de estrategias o programas de apoyo financiero para el acceso a educación superior.</t>
  </si>
  <si>
    <t>Procesos para el aseguramiento de la calidad de la educación superior adelantados.</t>
  </si>
  <si>
    <t>Instituciones de educación que implementan procesos de innovación pedagógica.</t>
  </si>
  <si>
    <t>Estrategias de promoción de la participación social en salud implementadas</t>
  </si>
  <si>
    <t>Estrategias de gestión del riesgo  para enfermedades inmunoprebenibles implementadas</t>
  </si>
  <si>
    <t>Entidades territoriales con servicio de suministro de insumos para el manejo de eventos de interés en salud pública</t>
  </si>
  <si>
    <t xml:space="preserve">Mecanismos y espacios de participación social en salud conformados </t>
  </si>
  <si>
    <t>Asistencia técnicas realizadas</t>
  </si>
  <si>
    <t>Visitas realizadas</t>
  </si>
  <si>
    <t>Estrategias de gestión de riesgo para enfermedades emergentes, reemergentes y desatendidas implementadas</t>
  </si>
  <si>
    <t>Documentos de evaluación realizado</t>
  </si>
  <si>
    <t>Estrategias de gestión del riesgo para enfermedades emergentes, reemergentes y desatendidas implementadas</t>
  </si>
  <si>
    <t>Documento planeación elaborado</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</si>
  <si>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</si>
  <si>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Municipios especiales 1,2 y 3 con vigilancia y control sanitario real y efectivo en su jurisdicción, sobre los factores de riesgo para la salud, en los establecimientos y espacios que pueden generar riesgos para la población  realizados</t>
  </si>
  <si>
    <t>Informes de evaluación, aprobación y seguimiento de Planes de Gestión Integral de Riesgo realizados</t>
  </si>
  <si>
    <t>Asistencias tecnicas en inspeccion, vigilancia y control realizadas</t>
  </si>
  <si>
    <t>Documentos de planeación con seguimiento realizados</t>
  </si>
  <si>
    <t>Documento de lineamientos tecnicos realizados</t>
  </si>
  <si>
    <t>Usuarios del sistema</t>
  </si>
  <si>
    <t>Solicitudes evaluadas en la vigencia/solicitudes recibidas en la vigencia</t>
  </si>
  <si>
    <t>Informes de evento generados en la vigencia</t>
  </si>
  <si>
    <t>Asistencias técnica en Inspección, Vigilancia y Control realizadas</t>
  </si>
  <si>
    <t>Asistencias técnica en inspección, vigilancia y control realizadas</t>
  </si>
  <si>
    <t>Entidades territoriales asistidas técnicamente en el plan territorial del salud</t>
  </si>
  <si>
    <t>Entidades territoriales asistidas tecnicamente en el plan de intervencines colectivas</t>
  </si>
  <si>
    <t>Número de asistencias técnicas realizadas</t>
  </si>
  <si>
    <t>Estrategias de gestión del riesgo en temas de trastornos mentales implementadas</t>
  </si>
  <si>
    <t>Entidades territoriales asististidas tecnicamente</t>
  </si>
  <si>
    <t>Documentos de evaluación realizados por Municipio.</t>
  </si>
  <si>
    <t>Documentos de evaluacion realizados</t>
  </si>
  <si>
    <t>Documentos de planeación en salud publica para atención de emergencias y desastres elaborados</t>
  </si>
  <si>
    <t>Estrategias de gestión territorial para atención en salud -pandemias- a población afectada por emergencias o desastres implementadas</t>
  </si>
  <si>
    <t>Auditorias y visitas de inspección realizadas</t>
  </si>
  <si>
    <t>Analisis realizados</t>
  </si>
  <si>
    <t>Instituciones financiadas para la atención en salud a la población</t>
  </si>
  <si>
    <t>Documentos de evaluación realizados - Informes de Visitas de Certificación de Habilitación</t>
  </si>
  <si>
    <t>Documentos de evaluación realizados - Informes de Visitas de Vigilancia a Planes de Mantenimiento Hospitalario</t>
  </si>
  <si>
    <t>Documentos de evaluación realizados - Contratos de Subsidio a la oferta suscritos con las 21 Empresas Sociales del Estado de los municipios descertificados y no descentralizados para el seguimiento a la ejecución de los recursos de SGP-oferta</t>
  </si>
  <si>
    <t>Documentos de evaluación realizados - Informes Trimestrales de Seguimiento a los Programas de Saneamiento Fiscal y Financiero</t>
  </si>
  <si>
    <t>sistemas de informacion implementados</t>
  </si>
  <si>
    <t>Hospitales de tercer nivel ampliados</t>
  </si>
  <si>
    <t>Entidades de la red pública en salud apoyadas en la adquisición de ambulancias</t>
  </si>
  <si>
    <t>Elementos de dotación hospitalaria adquiridos</t>
  </si>
  <si>
    <t>documento de planeacion realizado</t>
  </si>
  <si>
    <t>Entidades apoyadas</t>
  </si>
  <si>
    <t>Estrategias de gestión para temas de consumo, aprovechamiento biológico, calidad e inocuidad de los alimentos implementadas</t>
  </si>
  <si>
    <t>Estrategias de gestion del riesgo para abordar situaciones prevalentes de origen laboral implmentadas</t>
  </si>
  <si>
    <t>Asistencias tecnicas  realizadas</t>
  </si>
  <si>
    <t>Campañas de gestión del riesgo para abordar situaciones situaciones endemo-epidémicas implementadas</t>
  </si>
  <si>
    <t>Documentos técnicos publicados y/o socializados</t>
  </si>
  <si>
    <t>Documentos metodológicos elaborados</t>
  </si>
  <si>
    <t>Soluciones alternativas para acceso al agua para consumo humano implementadas</t>
  </si>
  <si>
    <t>Plantas de tratamiento de agua potable construidas</t>
  </si>
  <si>
    <t>Plantas de tratamiento de agua potable optimizadas</t>
  </si>
  <si>
    <t xml:space="preserve">Viviendas beneficiadas con la construcción de  unidades sanitarias </t>
  </si>
  <si>
    <t>Plantas de tratamiento de aguas residuales  construidas</t>
  </si>
  <si>
    <t>Plantas de tratamiento de aguas residuales optimizadas</t>
  </si>
  <si>
    <t>Municipios con vehículos de recolección de residuos solidos</t>
  </si>
  <si>
    <t>Soluciones de disposición final de residuos sólidos construidas</t>
  </si>
  <si>
    <t>Vivienda de Interés Social urbanas construidas en sitio propio</t>
  </si>
  <si>
    <t xml:space="preserve"> Vivienda de Interés Prioritario rurales construidas</t>
  </si>
  <si>
    <t xml:space="preserve"> Vivienda de Interés Prioritario urbanas construidas</t>
  </si>
  <si>
    <t xml:space="preserve">
400104901
</t>
  </si>
  <si>
    <t>Vivienda de Interés Prioritario urbanas construidas en sitio propio</t>
  </si>
  <si>
    <t>Vivienda de Interés Prioritario rural mejoradas</t>
  </si>
  <si>
    <t xml:space="preserve">
400104402</t>
  </si>
  <si>
    <t xml:space="preserve"> Vivienda de Interés Social rurales mejoradas</t>
  </si>
  <si>
    <t>Vivienda de Interés Prioritario urbanas mejoradas</t>
  </si>
  <si>
    <t xml:space="preserve">
400104401</t>
  </si>
  <si>
    <t xml:space="preserve"> Vivienda de Interés Social urbanas mejoradas</t>
  </si>
  <si>
    <t>Programas de educación en prevención de violencia de género implementados</t>
  </si>
  <si>
    <t>Documentos normativos para la equidad de género para las mujeres formulado</t>
  </si>
  <si>
    <t>Misiones humanitarias realizadas</t>
  </si>
  <si>
    <t>Módulos de Tecnologías de Información y Comunicaciones (TIC) implementados</t>
  </si>
  <si>
    <t>Boletines estadísticos producidos</t>
  </si>
  <si>
    <t>"Sistema de información de seguimiento actualizado"</t>
  </si>
  <si>
    <t>Módulos de Tecnologías de Información y Comunicaciones (TIC) actualizados</t>
  </si>
  <si>
    <t>Estrategias para el fomento de la participación de las mujeres en los espacios de participación política y de toma de decisión implementadas</t>
  </si>
  <si>
    <t>Oficinas para la atención y orientación ciudadana construidas y dotadas</t>
  </si>
  <si>
    <t>Niños, niñas, adolescentes y jóvenes atendidios en los servicios de restablecimiento en la administración de justicia</t>
  </si>
  <si>
    <t>Documentos de lineamientos técnicos en Política y Atención Integral de niños, niñas y adolescentes realizados</t>
  </si>
  <si>
    <t>Informes de monitoreo y seguimiento elaborados</t>
  </si>
  <si>
    <t>Proyectos productivos formulados</t>
  </si>
  <si>
    <t xml:space="preserve">Unidades productivas colectivas con asistencia técnica
</t>
  </si>
  <si>
    <t>Avance del desarrollo del sistema de información.</t>
  </si>
  <si>
    <t>Sistemas de información implementados</t>
  </si>
  <si>
    <t>Estrategia de orientación para el bienestar comunitario realizados</t>
  </si>
  <si>
    <t>Predios formalizados o regularizados para el desarrollo rural</t>
  </si>
  <si>
    <t xml:space="preserve">Predios de pequeña propiedad privada rural formalizados  </t>
  </si>
  <si>
    <t>Numero de proyectos productivos cofinanciados</t>
  </si>
  <si>
    <t>Productores apoyados</t>
  </si>
  <si>
    <t>Proyectos estructrurados</t>
  </si>
  <si>
    <t>Documentos de lineamientos tecnicos  elaborados</t>
  </si>
  <si>
    <t>Productores beneficiados.</t>
  </si>
  <si>
    <t>Documentos metodológicos  elaborados</t>
  </si>
  <si>
    <t>Jornadas de divulgación realizadas</t>
  </si>
  <si>
    <t>Productores  con acceso a crédito agropecuario y rural</t>
  </si>
  <si>
    <t>Organizaciones de productores formales apoyadas</t>
  </si>
  <si>
    <t>Productores agropecuarios apoyados</t>
  </si>
  <si>
    <t>Documentos de investigación sobre procesos productivos agropecuarios</t>
  </si>
  <si>
    <t>Productores beneficiados con transferencia de tecnología</t>
  </si>
  <si>
    <t>Proyectos apoyados</t>
  </si>
  <si>
    <t>Eventos de participación social realizados</t>
  </si>
  <si>
    <t>Talleres realizados para el mejoramiento de hábitos alimenticios para hogares étnicos</t>
  </si>
  <si>
    <t>Proyectos cofinanciados para la adecuación de la oferta turística</t>
  </si>
  <si>
    <t>Documentos de estrategias de negocios para el ecosistema de innovación y emprendimiento en Colombia elaborados</t>
  </si>
  <si>
    <t>Proyectos cofinanciados para promover el mercadeo y promoción turística a nivel nacional e internacional</t>
  </si>
  <si>
    <t>Numero de emprendedores orientados</t>
  </si>
  <si>
    <t>Alianzas estratégicas generadas</t>
  </si>
  <si>
    <t>Estrategias realizadas</t>
  </si>
  <si>
    <t>Emprendimientos asesorados</t>
  </si>
  <si>
    <t xml:space="preserve">Planes de trabajo concertados con las CRC para su consolidación </t>
  </si>
  <si>
    <t xml:space="preserve">Proyectos de alto impacto asistidos para el fortalecimiento de cadenas productivas </t>
  </si>
  <si>
    <t>Unidades productivas fortalecidas</t>
  </si>
  <si>
    <t>Unidades de pequeños productores fortalecidas</t>
  </si>
  <si>
    <t>Becas de maestría otorgadas</t>
  </si>
  <si>
    <t>Becas de nivel doctoral otorgadas</t>
  </si>
  <si>
    <t xml:space="preserve">Programas y proyectos financiados </t>
  </si>
  <si>
    <t>Programas y proyectos financiados</t>
  </si>
  <si>
    <t>Centros o laboratorios dotados</t>
  </si>
  <si>
    <t>Documentos de lineamientos técnicos para el desarrollo de actividades mineras realizados</t>
  </si>
  <si>
    <t>Iniciativas formuladas</t>
  </si>
  <si>
    <t>Proyectos viabilizados</t>
  </si>
  <si>
    <t>Actos administrativos para culminación del trámite expedidos</t>
  </si>
  <si>
    <t>Personas certificadas</t>
  </si>
  <si>
    <t>Viviendas conectadas a la red local de gas combustible</t>
  </si>
  <si>
    <t>Usuarios  beneficiados con subsidios al consumo</t>
  </si>
  <si>
    <t>Tanques instalados</t>
  </si>
  <si>
    <t xml:space="preserve">Centrales hidroeléctricas construidas </t>
  </si>
  <si>
    <t>Viviendas en zonas rurales con red interna de energía eléctrica instalada</t>
  </si>
  <si>
    <t>Áreas en proceso de recuperación de cobertura vegetal</t>
  </si>
  <si>
    <t>Plántulas producidas</t>
  </si>
  <si>
    <t xml:space="preserve">Negocios verdes consolidados </t>
  </si>
  <si>
    <t>Instrumentos tecnológicos implementados </t>
  </si>
  <si>
    <t>Sistemas de información fortalecidos y actualizados</t>
  </si>
  <si>
    <t>Áreas con esquemas de Pago por Servicios Ambientales implementados</t>
  </si>
  <si>
    <t>Documentos de lineamientos técnicos implementados</t>
  </si>
  <si>
    <t>Áreas en proceso de restauración</t>
  </si>
  <si>
    <t>Manglar en proceso de restauración</t>
  </si>
  <si>
    <t xml:space="preserve">Documentos de seguimiento y evaluación de las estrategias de financiamiento formulados </t>
  </si>
  <si>
    <t xml:space="preserve">Estufas ecoeficientes fijas construidas </t>
  </si>
  <si>
    <t>Documentos con las acciones de mitigación y adaptación al cambio climático formulados</t>
  </si>
  <si>
    <t>Documentos con los resultados del monitoreo elaborados</t>
  </si>
  <si>
    <t>Personas capacitadas en gestión del cambio climático</t>
  </si>
  <si>
    <t xml:space="preserve">Estrategias educativas ambientales y de participación implementadas </t>
  </si>
  <si>
    <t>Poyectos de protecciòn y recuperaciòn del conocimiento tradicional asociado a la biodiversidad.</t>
  </si>
  <si>
    <t>Proyectos de protección y recuperación del conocimiento tradicional asociado a la biodiversidad</t>
  </si>
  <si>
    <t>Documentos de lineamientos técnicos elaborados
xxx</t>
  </si>
  <si>
    <t>Animales atendidos en servicios médicos veterinarios</t>
  </si>
  <si>
    <t>Numero de Entidades, organismos y dependencias asistidos técnicamente</t>
  </si>
  <si>
    <t>Número de Documentos de investigación elaborados</t>
  </si>
  <si>
    <t>Número de documentos de lineamientos técnicos realizados</t>
  </si>
  <si>
    <t>Número de estudios de riesgo de desastres elaborados</t>
  </si>
  <si>
    <t>Número de documentos de evaluación elaborados</t>
  </si>
  <si>
    <t>Número de Sistemas de información implementados</t>
  </si>
  <si>
    <t>Número de documentos de planeación elaborados</t>
  </si>
  <si>
    <t>Número de personas capacitadas</t>
  </si>
  <si>
    <t>Número de sistemas de alerta temprana implementados</t>
  </si>
  <si>
    <t>Número de documentos metodológicos realizados</t>
  </si>
  <si>
    <t>Número de instancias territoriales asistidas</t>
  </si>
  <si>
    <t>Número de obras de infraestructura para la reducción del riesgo de desastres realizadas</t>
  </si>
  <si>
    <t>Numero de personas afectadas por situaciones de emergencia, desastre o declaratorias de calamidad pública apoyadas</t>
  </si>
  <si>
    <t>Número de Instancias territoriales asistidas</t>
  </si>
  <si>
    <t>Número de sistemas de información implementados</t>
  </si>
  <si>
    <t>Número de sistemas de información actualizados</t>
  </si>
  <si>
    <t>Número de organismos de atención de emergencias fortalecidos</t>
  </si>
  <si>
    <t>Número de Estaciones de bomberos construidas</t>
  </si>
  <si>
    <t>Centros logísticos para la gestión del riesgo de desastres construidos</t>
  </si>
  <si>
    <t xml:space="preserve">Estudios y diseños para la red vial regional realizados </t>
  </si>
  <si>
    <t>Número de maquinaria y equipos adquiridos</t>
  </si>
  <si>
    <t>Vía secundaria mejorada (kms)</t>
  </si>
  <si>
    <t>Vía terciaria mejorada (kms)</t>
  </si>
  <si>
    <t>Vía secundaria con mantenimiento (Kms)</t>
  </si>
  <si>
    <t>Vía terciaria con mantenimiento (Kms)</t>
  </si>
  <si>
    <t xml:space="preserve">Vía secundaria con mantenimiento de emergencia </t>
  </si>
  <si>
    <t xml:space="preserve">Vía terciaria con mantenimiento de emergencia </t>
  </si>
  <si>
    <t>Puente construido en vía secundaria existente</t>
  </si>
  <si>
    <t xml:space="preserve">Puente construido en vía terciaria existente </t>
  </si>
  <si>
    <t xml:space="preserve">Puente de vía secundaria rehabilitado </t>
  </si>
  <si>
    <t>Puentes de la red terciaria rehabilitados</t>
  </si>
  <si>
    <t>Puente de la red secundaria con mantenimiento</t>
  </si>
  <si>
    <t xml:space="preserve">Puentes de la red terciaria con mantenimiento </t>
  </si>
  <si>
    <t>Vía secundaria construida</t>
  </si>
  <si>
    <t>Proyectos soportados con asistencia técnica.</t>
  </si>
  <si>
    <t>Aeropuerto con mantenimiento.</t>
  </si>
  <si>
    <t>Aeródromos construidos.</t>
  </si>
  <si>
    <t>Aeródromos mejorados.</t>
  </si>
  <si>
    <t>Número de malecones</t>
  </si>
  <si>
    <t xml:space="preserve">Documentos de planeación realizados </t>
  </si>
  <si>
    <t>Estudios de preinversión realizados</t>
  </si>
  <si>
    <t xml:space="preserve">Municipios y áreas no municipalizadas
conectados a redes de servicio </t>
  </si>
  <si>
    <t>Hogares con conexión a internet</t>
  </si>
  <si>
    <t xml:space="preserve">Herramientas tecnológicas de Gobierno digital implemetadas </t>
  </si>
  <si>
    <t xml:space="preserve">Emprendedores y empresas asistidas
técnicamente </t>
  </si>
  <si>
    <t>Personas capacitadas en tecnologías en el uso de  y apropiación de las TIC, con efoque diferencial y poblacional</t>
  </si>
  <si>
    <t>Proyectos financiados</t>
  </si>
  <si>
    <t>Modelos para el desarrollo de actividades I+D+i en la industria TIC nacional desarrollados</t>
  </si>
  <si>
    <t>Proyectos de investigación, innovación y desarrollo cofinanciados</t>
  </si>
  <si>
    <t xml:space="preserve">Estrategia implementada </t>
  </si>
  <si>
    <t xml:space="preserve">Ejercicios de participación ciudadana realizados </t>
  </si>
  <si>
    <t>Eventos para difundir instrumentos de promoción de la innnovación en la industria TIC realizados</t>
  </si>
  <si>
    <t>Personas de la comunidad sensibilizadas en uso responsable y seguro de las TIC</t>
  </si>
  <si>
    <t xml:space="preserve">Documentos de estrategias de posicionamiento y articulación interinstitucional implementados </t>
  </si>
  <si>
    <t>Proyectos asistidos técnicamente</t>
  </si>
  <si>
    <t>Sistema de gestión documental implementado</t>
  </si>
  <si>
    <t>Actos administrativos elaborados</t>
  </si>
  <si>
    <t>Archivos localizados, identificados e incorporados al Registro Especial de Archivos de Derechos Humanos.</t>
  </si>
  <si>
    <t>Número de personas y empresas</t>
  </si>
  <si>
    <t>Estrategia para el mejoramiento del Índice de Desempeño Fiscal ejecutada</t>
  </si>
  <si>
    <t xml:space="preserve">Documentos para la planeación estratégica en TI </t>
  </si>
  <si>
    <t>LÍNEA BASE 2023</t>
  </si>
  <si>
    <t>LINEA BASE</t>
  </si>
  <si>
    <t>META CUATRIENIO</t>
  </si>
  <si>
    <t>META 2024</t>
  </si>
  <si>
    <t>META 2025</t>
  </si>
  <si>
    <t>META 2026</t>
  </si>
  <si>
    <t>META 2027</t>
  </si>
  <si>
    <t>0</t>
  </si>
  <si>
    <t xml:space="preserve">1
</t>
  </si>
  <si>
    <t>24</t>
  </si>
  <si>
    <t>38</t>
  </si>
  <si>
    <t>52</t>
  </si>
  <si>
    <t>1</t>
  </si>
  <si>
    <t>15000</t>
  </si>
  <si>
    <t>8</t>
  </si>
  <si>
    <t>Cuenta de Estado 2024</t>
  </si>
  <si>
    <t>OFICINA DE ASUNTOS INTERNACIONALES Y COOPERACIÓN</t>
  </si>
  <si>
    <t>Apropiación 2024</t>
  </si>
  <si>
    <t>Compromisos 2024</t>
  </si>
  <si>
    <t>Obligaciones 2024</t>
  </si>
  <si>
    <t>Apropiación 2025</t>
  </si>
  <si>
    <t>Compromisos 2025</t>
  </si>
  <si>
    <t>Obligaciones 2025</t>
  </si>
  <si>
    <t>Apropiación 2026</t>
  </si>
  <si>
    <t>Compromisos 2026</t>
  </si>
  <si>
    <t>Obligaciones 2026</t>
  </si>
  <si>
    <t>Apropiación 2027</t>
  </si>
  <si>
    <t>Compromisos 2027</t>
  </si>
  <si>
    <t>Obligaciones 2027</t>
  </si>
  <si>
    <t>74.461.380.00</t>
  </si>
  <si>
    <t>47.913.180.00</t>
  </si>
  <si>
    <t>69.932..785.00</t>
  </si>
  <si>
    <t>37.926.000.00</t>
  </si>
  <si>
    <t>15.170.400.00</t>
  </si>
  <si>
    <t>400.000.000</t>
  </si>
  <si>
    <t>377.245.090</t>
  </si>
  <si>
    <t>2.000.000.000</t>
  </si>
  <si>
    <t>PRODUCTOS PLAN DE DESARROLLO DEPARTAMENTAL</t>
  </si>
  <si>
    <t>616.055.119.11</t>
  </si>
  <si>
    <t xml:space="preserve">                                                          </t>
  </si>
  <si>
    <t>SECRETARIA DE PLANEACIÓN</t>
  </si>
  <si>
    <t>SECRETARIA DE INFRAESTRUCTURA-VIAS</t>
  </si>
  <si>
    <t>GENERAL DE SECRETARIA DE PLANEACION SIN PDA</t>
  </si>
  <si>
    <t>SECRETARIAS ORGANIZADAS POR ESTRATEGIAS DEL PDD</t>
  </si>
  <si>
    <t>Acumulada</t>
  </si>
  <si>
    <t>No acumulada</t>
  </si>
  <si>
    <t>Sin Avance</t>
  </si>
  <si>
    <t>Bueno</t>
  </si>
  <si>
    <t>Optimo</t>
  </si>
  <si>
    <t>Aceptable</t>
  </si>
  <si>
    <t>Deficiente</t>
  </si>
  <si>
    <t>Satisfactorio</t>
  </si>
  <si>
    <t>Muy deficiente</t>
  </si>
  <si>
    <t>BUENO</t>
  </si>
  <si>
    <t>OPTIMO</t>
  </si>
  <si>
    <t>DEFICIENTE</t>
  </si>
  <si>
    <t>ACEPTABLE</t>
  </si>
  <si>
    <t>SATISFACTORIO</t>
  </si>
  <si>
    <t>MUY DEFICIENTE</t>
  </si>
  <si>
    <t>SIN AVANCE</t>
  </si>
  <si>
    <t>EVALUACIÓN CUMPLIMIENTO FISICO Y FINANCIERO METAS DE PRODUCTO</t>
  </si>
  <si>
    <t>Realizadas jornadas descentralizadas de servicio para acceso a la oferta institucional dirigidas a víctimas.</t>
  </si>
  <si>
    <t>Servicio de asistencia técnica para la descentralización de los Servicio de justicia en los territorios</t>
  </si>
  <si>
    <t>Servicio de acompañamiento comunitario a los hogares en riesgo de desplazamiento, retornados o reubicados</t>
  </si>
  <si>
    <t>4101047</t>
  </si>
  <si>
    <t>Servicio de divulgación y socialización para la implementación del proceso de reparación colectiva</t>
  </si>
  <si>
    <t>1903023</t>
  </si>
  <si>
    <t>1905037</t>
  </si>
  <si>
    <t>Servicio de asistencia técnica para la generación y formalización del empleo</t>
  </si>
  <si>
    <t>Servicio de apropiación social del conocimiento</t>
  </si>
  <si>
    <t>3202002</t>
  </si>
  <si>
    <t>Documentos de planeación para la conservación de la biodiversidad y sus servicios eco sistémicos</t>
  </si>
  <si>
    <t>Documentos de lineamientos técnicos con acuerdos de uso, ocupación y tenencia en áreas protegidas no vinculadas al Sistema Nacional de Áreas Protegidas</t>
  </si>
  <si>
    <t>Documentos Planeacion</t>
  </si>
  <si>
    <t>Canal navegable mantenido</t>
  </si>
  <si>
    <t>2406059</t>
  </si>
  <si>
    <t>Servicio de Investigación, Desarrollo e Innovación para la industria de las Tecnologías de la Información</t>
  </si>
  <si>
    <t>Jornadas móviles de acceso a la justicia realizadas</t>
  </si>
  <si>
    <t>Jornadas de alistamiento realizadas</t>
  </si>
  <si>
    <t>Documentos operativos formulados</t>
  </si>
  <si>
    <t>Estrategias de apropiación realizadas</t>
  </si>
  <si>
    <t>Dragados realizados en el canal de acceso</t>
  </si>
  <si>
    <t>Reducción</t>
  </si>
  <si>
    <t>DGRD</t>
  </si>
  <si>
    <t>SECRETARIA DE GOBIERNO CONSOLIDADO</t>
  </si>
  <si>
    <t>SECRETARIA DE INFRAESTRUCTURA CONSOLIDADO</t>
  </si>
  <si>
    <t>SECRETARIA TICS CONSOLIDADO</t>
  </si>
  <si>
    <t>SECRETARIA DE PLANEACIÓN CONSOLIDADO</t>
  </si>
  <si>
    <t>Apropiación cuatrienio</t>
  </si>
  <si>
    <t>Compromisos Cuatrienio</t>
  </si>
  <si>
    <t>Obligaciones Cuatrienio</t>
  </si>
  <si>
    <t>% avance 2024 al 100</t>
  </si>
  <si>
    <t>Promedio de % avance 2024 al 100</t>
  </si>
  <si>
    <t>NOMBRE SECTOR</t>
  </si>
  <si>
    <t>NOMBRE PROGRAMA PRESUPUESTAL</t>
  </si>
  <si>
    <t>ODS</t>
  </si>
  <si>
    <t>Justicia y del derecho.</t>
  </si>
  <si>
    <t>Gobierno territorial</t>
  </si>
  <si>
    <t>Cultura</t>
  </si>
  <si>
    <t xml:space="preserve">Deporte y Recreación </t>
  </si>
  <si>
    <t>Transporte</t>
  </si>
  <si>
    <t>Educación</t>
  </si>
  <si>
    <t>Salud</t>
  </si>
  <si>
    <t>Vivienda, Ciudad y Territorio</t>
  </si>
  <si>
    <t>Inclusión social y reconciliación</t>
  </si>
  <si>
    <t xml:space="preserve">Agricultura y desarrollo rural </t>
  </si>
  <si>
    <t>Empleo</t>
  </si>
  <si>
    <t>Comercio, Industria y Turismo</t>
  </si>
  <si>
    <t>Ciencia Tecnología e Innovación</t>
  </si>
  <si>
    <t>Ambiente y Desarrollo Sostenible</t>
  </si>
  <si>
    <t xml:space="preserve">Promoción al acceso a la justicia. </t>
  </si>
  <si>
    <t xml:space="preserve"> Promoción de los métodos de resolución de conflictos.</t>
  </si>
  <si>
    <t>Sistema penitenciario y carcelario en el marco de los derechos humanos</t>
  </si>
  <si>
    <t>Fortalecimiento de la política criminal del Estado colombiano</t>
  </si>
  <si>
    <t>Garantías para la reconversión de los cultivos de uso ilícito.</t>
  </si>
  <si>
    <t>Fortalecimiento del buen gobierno para el respeto y garantía de los derechos humanos.</t>
  </si>
  <si>
    <t>Fortalecimiento de la convivencia y la seguridad ciudadana.</t>
  </si>
  <si>
    <t>Fortalecimiento del Buen Gobierno.</t>
  </si>
  <si>
    <t>Atención, asistencia  y reparación integral a las víctimas.</t>
  </si>
  <si>
    <t>Fortalecimiento del buen gobierno para el respeto y garantía de los derechos humanos</t>
  </si>
  <si>
    <t>Fortalecimiento a la gestión y dirección de la administración pública territorial</t>
  </si>
  <si>
    <t>Promoción y acceso efectivo a procesos culturales y artísticos</t>
  </si>
  <si>
    <t>Gestión, protección y salvaguardia del patrimonio cultural colombiano</t>
  </si>
  <si>
    <t>Fomento a la recreación, la actividad física y el deporte</t>
  </si>
  <si>
    <t>Formación y preparación de deportistas</t>
  </si>
  <si>
    <t xml:space="preserve"> Seguridad de transporte</t>
  </si>
  <si>
    <t>Calidad, cobertura y fortalecimiento de la educación inicial, prescolar, básica y media</t>
  </si>
  <si>
    <t>Calidad y fomento de la educación superior</t>
  </si>
  <si>
    <t>Salud pública</t>
  </si>
  <si>
    <t>Inspección, Vigilancia y Control</t>
  </si>
  <si>
    <t>Salud pùblica</t>
  </si>
  <si>
    <t>Salud Pública</t>
  </si>
  <si>
    <t>Inspección, vigilancia y control</t>
  </si>
  <si>
    <t>Aseguramiento y prestación integral de servicios de salud</t>
  </si>
  <si>
    <t>Acceso de la población a los servicios de agua potable y saneamiento básico</t>
  </si>
  <si>
    <t>Acceso a soluciones de vivienda.</t>
  </si>
  <si>
    <t>Ordenamiento territorial y desarrollo urbano.</t>
  </si>
  <si>
    <t>Fortalecer los procesos de inclusión para el meroramiento de  la calidad de vida de las personas LGTBIQ+  a través de la garantía de sus derechos, en Departamento  de Nariño.</t>
  </si>
  <si>
    <t>Desarrollo integral de la primera infancia a la juventud, y fortalecimiento de las capacidades de las familias de niñas, niños y adolescentes</t>
  </si>
  <si>
    <t>Ordenamiento social y uso productivo del territorio rural</t>
  </si>
  <si>
    <t>Inclusión productiva de pequeños productores rurales</t>
  </si>
  <si>
    <t>Servicios financieros y gestión del riesgo para las actividades agropecuarias y rurales</t>
  </si>
  <si>
    <t>Infraestructura productiva y comercialización</t>
  </si>
  <si>
    <t>Ciencia, tecnología e innovación agropecuaria</t>
  </si>
  <si>
    <t>Productividad y competitividad de las empresas colombianas</t>
  </si>
  <si>
    <t>Generación y formalización del empleo</t>
  </si>
  <si>
    <t>Fomento a vocaciones y formación, generación, uso y apropiación social del conocimiento de la ciencia, tecnología e innovación</t>
  </si>
  <si>
    <t xml:space="preserve"> Fortalecimiento de la gobernanza e institucionalidad multinivel del sector de CTeI</t>
  </si>
  <si>
    <t>Consolidación productiva del sector minero</t>
  </si>
  <si>
    <t xml:space="preserve"> Gestión de la información en el sector minero energético</t>
  </si>
  <si>
    <t>Acceso al servicio público domiciliario de gas combustible</t>
  </si>
  <si>
    <t>Consolidación productiva del sector de energía eléctrica</t>
  </si>
  <si>
    <t>Consolidación productiva del sector hidrocarburos</t>
  </si>
  <si>
    <t>Conservación de la Biodiversidad y sus servicios ecosistémicos</t>
  </si>
  <si>
    <t>Conservación de la biodiversidad y sus servicios ecosistémicos</t>
  </si>
  <si>
    <t>Gestión integral de mares, costas y recursos acuáticos</t>
  </si>
  <si>
    <t>Gestión del cambio climático para un desarrollo bajo en carbono y resiliente al clima</t>
  </si>
  <si>
    <t>Fortalecimiento de la convivencia y la seguridad ciudadana</t>
  </si>
  <si>
    <t>Gestión del riesgo de desastres y emergencias</t>
  </si>
  <si>
    <t>Infraestructura red vial regional.</t>
  </si>
  <si>
    <t>Infraestructura y servicios de transporte aéreo.</t>
  </si>
  <si>
    <t>Infraestructura de transporte marítimo.</t>
  </si>
  <si>
    <t>Infraestructura de transporte fluvial</t>
  </si>
  <si>
    <t>Infraestructura de transporte férreo.</t>
  </si>
  <si>
    <t>Facilitar el acceso y uso de las Tecnologías de la Información y las Comunicaciones en todo el territorio nacional</t>
  </si>
  <si>
    <t>Fomento del desarrollo de aplicaciones, software y contenidos para impulsar la apropiación de las Tecnologías de la Información y las Comunicaciones (TIC)</t>
  </si>
  <si>
    <t>Fomento al desarrollo de aplicaciones Software y contenidos para impulsar la apropiacion de las tecnologias de la información y las comunicaciones (TIC)</t>
  </si>
  <si>
    <t>Fortalecimiento de la gestión y dirección de la administración pública territorial</t>
  </si>
  <si>
    <t>16. Paz, Justicia e Instituciones sólidas</t>
  </si>
  <si>
    <t>5. Igualdad de Género</t>
  </si>
  <si>
    <t>16-Paz, Justicia e instituciones solidas</t>
  </si>
  <si>
    <t>16-Paz, Justicia e instituciones solidas
10 Reducción de las desigualdades
17 Alianza para lograr los objetivos</t>
  </si>
  <si>
    <t>16 Paz, Justicia e Instituciones sólidas</t>
  </si>
  <si>
    <t>4 Educación de Calidad
 16 Paz, justicia e Instituciones solidas</t>
  </si>
  <si>
    <t xml:space="preserve"> 16 Paz, justicia e Instituciones solidas</t>
  </si>
  <si>
    <t>1 Fin de la Pobreza
  2 Hambre cero</t>
  </si>
  <si>
    <t>5 Igualdad de género.</t>
  </si>
  <si>
    <t xml:space="preserve">16 Paz, Justicia e Instituciones solidas
</t>
  </si>
  <si>
    <t xml:space="preserve">16 Paz, Justicia e Instituciones sólidas
</t>
  </si>
  <si>
    <t>16-Paz, Justicia e instituciones solidas.                        17, "Alianzas para lograr los objetivos"</t>
  </si>
  <si>
    <t>16-Paz, Justicia e instituciones solidas/ 
3 Garantizar una vida sana y promover el bienestar de todos a todas las edades
17, "Alianzas para lograr los objetivos"</t>
  </si>
  <si>
    <t xml:space="preserve">16-Paz, Justicia e instituciones solidas
3 Garantizar una vida sana y promover el bienestar de todos a todas las edades.
17, "Alianzas para lograr los objetivos.
</t>
  </si>
  <si>
    <t xml:space="preserve">16-Paz, Justicia e instituciones solidas 
 (ODS) 17, "Alianzas para lograr los objetivos" 
ODS 1 Fin de la pobreza, 
ODS 8 trabajo decente y crecimiento económico </t>
  </si>
  <si>
    <t>16-Paz, Justicia e instituciones solidas, 
2 hambre cero 
10 reducción desigualdades
17 Alianza para lograr los objetivos</t>
  </si>
  <si>
    <t>16-Paz, Justicia e instituciones solidas,
10 reducción de las desigualdades
11 ciudades comunidades sostenibles  
17 Alianza para lograr los objetivos</t>
  </si>
  <si>
    <t>16-Paz, Justicia e instituciones solidas
4 educación de calidad
10 reducción de las desigualdades
17 Alianza para lograr los objetivos</t>
  </si>
  <si>
    <t>16-Paz, Justicia e instituciones solidas
10 reducción de las desigualdades
17 Alianza para lograr los objetivos</t>
  </si>
  <si>
    <t xml:space="preserve">16-Paz, Justicia e instituciones solidas
10 reducción de las desigualdades
5 igualdad de género
17 Alianza para lograr los objetivos </t>
  </si>
  <si>
    <t>16-Paz, Justicia e instituciones solidas
11 ciudades comunidades sostenibles  
9 industria innovación e infraestructura 
17 Alianza para lograr los objetivos</t>
  </si>
  <si>
    <t xml:space="preserve">16-Paz, Justicia e instituciones solidas
10 Reducción de las desigualdades 
</t>
  </si>
  <si>
    <t xml:space="preserve">16-Paz, Justicia e instituciones solidas
6 Igualdad de género
</t>
  </si>
  <si>
    <t xml:space="preserve">16-Paz, Justicia e instituciones solidas
10 Reducción de las desigualdades
17 Alianza para lograr los objetivos
</t>
  </si>
  <si>
    <t>16-Paz, Justicia e instituciones solidas
10 Reducción de las desigualdades
17 Alianza para lograr los objetivos
6 Igualdad de género</t>
  </si>
  <si>
    <t xml:space="preserve">5. Igualdad de género </t>
  </si>
  <si>
    <t xml:space="preserve">11-Ciudades y comunidades sostenibles
15- Vida de Ecositemas terrestres </t>
  </si>
  <si>
    <t>11-Ciudades y comunidades sostenibles.
16-Paz, justicia e instituciones sólidas.</t>
  </si>
  <si>
    <t>8- Trabajo decente y crecimiento económico.
10 - Reducción de las desigualdades.
16-Paz, justicia e instituciones sólidas.</t>
  </si>
  <si>
    <t xml:space="preserve">3- Salud y Binestar </t>
  </si>
  <si>
    <t>16. Paz, Justicia e Instituciones Solidas.</t>
  </si>
  <si>
    <t>4. EDUCACION DE CALIDAD.</t>
  </si>
  <si>
    <t>objetivo 3 - Salud y Bienestar</t>
  </si>
  <si>
    <t xml:space="preserve">SALUD Y BIENSTAR </t>
  </si>
  <si>
    <t>Agua limpia y saneamiento (6)</t>
  </si>
  <si>
    <t>Salud y bienestar</t>
  </si>
  <si>
    <t>objetivo 3 salud y bienestar</t>
  </si>
  <si>
    <t>Objetivo 3 - Salud y Bienestar</t>
  </si>
  <si>
    <t>3, Salud y bienestar</t>
  </si>
  <si>
    <t>3. salud y bienestar
6. Agua limpia y saneamiento básico</t>
  </si>
  <si>
    <t>11. Ciudades y Comunidades Sostenibles.</t>
  </si>
  <si>
    <t xml:space="preserve">3.salud y bienestar 
5. Igualdad de género </t>
  </si>
  <si>
    <t xml:space="preserve">3.salud y bienestar
5. Igualdad de género </t>
  </si>
  <si>
    <t>5. Igualdad de género
8. Trabajo decente y crecimiento económico</t>
  </si>
  <si>
    <t>1. Fin de la pobreza 
2. Hambre cero 
3. Salud y bienestar 
4. Educación de calidad 
5. Igualdad de género 
6. Agua limpia y saneamiento 
10. Reducción de las desigualdades</t>
  </si>
  <si>
    <t>4. Educación de calidad  10. Reducción de las desigualdades</t>
  </si>
  <si>
    <t>4. Educación de Calidad 
5. Equidad de Género
10. Reducción de las desigualdades</t>
  </si>
  <si>
    <t>3. Salud y bienestar 
5. Igualdad de género 
10. Reducción de las desigualdades</t>
  </si>
  <si>
    <t>3. Salud y bienestar 5. Igualdad de género 10. Reducción de las desigualdades</t>
  </si>
  <si>
    <t>8. Trabajo decente y crecimiento económico 10. Reducción de las desigualdades</t>
  </si>
  <si>
    <t>4. Educación de calidad 10. Reducción de las desigualdades</t>
  </si>
  <si>
    <t>1. Fin de la pobreza 2. Hambre cero 3. Salud y bienestar 4. Educación de calidad 5. Igualdad de género 6. Agua limpia y saneamiento 10. Reducción de las desigualdades</t>
  </si>
  <si>
    <t>educación y bienestar</t>
  </si>
  <si>
    <t>4 salud y bienestar 
 4 educación de calidad -
  6 igualdad de genero -
  7 energía accequible y no contaminante -
 8 trabajo decente y crecimiento económico - 
 10 reducción de las desigualdades.</t>
  </si>
  <si>
    <t>3 salud y bienestar - 
 4 educacion de calidad - 
 6 igualdad de genero - 
 8 trabajo decente y crecimiento economico - 
 10 reduccion de las desigualdades -
 16 paz justicia e instituciones solidas.</t>
  </si>
  <si>
    <t>2 fin de la pobreza 
 2 hambre cero 
 3 salud y bienestar 
 4 educacion de calidad 
 5 agua limpia 
 6 igualdad de genero 
 7 energia accequible y no contaminante 
 8 trabajo decente y crecimiento economico 
 10 reduccion de las desigualdades.</t>
  </si>
  <si>
    <t>3 salud y bienestar 
 4 educacion de calidad -
  6 igualdad de genero -
  7 energia accequible y no contaminante -
 8 trabajo decente y crecimiento economico - 
 10 reduccion de las desigualdades.</t>
  </si>
  <si>
    <t>5 salud y bienestar 
 4 educación de calidad -
  6 igualdad de genero -
  7 energía accequible y no contaminante -
 8 trabajo decente y crecimiento económico - 
 10 reducción de las desigualdades.</t>
  </si>
  <si>
    <t>1. Fin de La Pobreza
  2. Hambre Cero
  3. Salud y Bienestar
  4. Educación de Calidad                                                               5. Igualdad de Género
  10. Reducción de las Desigualdades</t>
  </si>
  <si>
    <t>1. Fin de La Pobreza
  2. Hambre Cero
  3. Salud y Bienestar
  4. Educación de Calidad                                                              5. Igualdad de Género
  10. Reducción de las Desigualdades</t>
  </si>
  <si>
    <t>1. Fin de La Pobreza
  2. Hambre Cero
  3. Salud y Bienestar
  4. Educación de Calidad                                                                 5. Igualdad de Género
  10. Reducción de las Desigualdades</t>
  </si>
  <si>
    <t>1. Fin De La Pobreza
  3. Salud Y Bienestar
  4. Educación De Calidad 5. Igualdad De Género
  8. Trabajo Decente y Crecimiento Económico
  10. Reducción De Las Desigualdades</t>
  </si>
  <si>
    <t>10. Reducción de las Desigualdades</t>
  </si>
  <si>
    <t>1. Fin De La Pobreza
 3. Salud Y Bienestar
 4. Educación De Calidad 
 5. Igualdad De Género
 8. Trabajo Decente y Crecimiento Económico
 10. Reducción De Las Desigualdades</t>
  </si>
  <si>
    <t>1. Fin De La Pobreza
  5. Igualdad De Género
  8. Trabajo Decente y Crecimiento Económico
  10. Reducción De Las Desigualdades</t>
  </si>
  <si>
    <t>1. Fin de la pobreza, 10. Reducción de las desigualdades y 17. Alianzas para lograr los objetivos</t>
  </si>
  <si>
    <t>Fin de la pobreza, 2. Hambre cero, 3. Salud y bienestar, 10. Reducción de las desigualdades, 17. Alianzas para lograr los objetivos</t>
  </si>
  <si>
    <t>1. Fin de la pobreza, 2. Hambre cero, 3. Salud y bienestar, 10. Reducción de las desigualdades, 17. Alianzas para lograr los objetivos</t>
  </si>
  <si>
    <t>5. Igualdad de género
 10. Reducción de las desigualdades
 16. Paz, justicia e instituciones sólidas</t>
  </si>
  <si>
    <t>2. Hambre cero.
8. Trabajo decente y crecimiento economico .
10- Reducción de las desigualdades.
12. Peoducción y consumo responsable.</t>
  </si>
  <si>
    <t xml:space="preserve">
8. Trabajo decente y crecimiento económico. 
9. Industria, innovación e infraestructura.
13. Acción por el clima. 
14. Vida submarina. 
15. Vida de ecosistemas terrestres. 
16. Paz, justicia e instituciones sólidas. </t>
  </si>
  <si>
    <t>16. Paz, jusiticia e instituciones sólidas. 
17. Alianzas para lograr los objetivos</t>
  </si>
  <si>
    <t xml:space="preserve">7. Energía asequible y no contaminante 
8. Trabajo decente y crecimiento económico
17. Alianzas para lograr los objetivos </t>
  </si>
  <si>
    <t>14. Vida Submarina.
15. Vida de Ecosistemas terrestres.</t>
  </si>
  <si>
    <t xml:space="preserve">11. Ciudades y comunidades sostenibles.
13. Acción por el clima.
</t>
  </si>
  <si>
    <t>11. Ciudades y comunidades sostenibles.
13. Acción por el clima.
14. Vida submarina.
15. Vida de ecosistemas terrestres.</t>
  </si>
  <si>
    <t>11. Ciudades y comunidades sostenibles.
13. Acción por el clima.
15. Vida de ecosistemas terrestres.</t>
  </si>
  <si>
    <t>13. Acción por el clima.
15. Vida de ecosistemas terrestres.</t>
  </si>
  <si>
    <t>6. Agua limpia y saneamiento.
14. Vida Submarina.
15. Vida de ecosistemas terrestres.</t>
  </si>
  <si>
    <t>11. Ciudades y comunidades sostenibles.
13. Acción por el clima.
14. Vida submarina.
Objetivo 15. Vida de ecosistemas terrestres.</t>
  </si>
  <si>
    <t>13. Acción climática.
17. Alianzas para lograr objetivos.</t>
  </si>
  <si>
    <t>13. Acción por el clima.
14. Vida Submarina.
15. Vida de Ecosistemas terrestres.</t>
  </si>
  <si>
    <t>12. Producción y consumo responsable.
13. Acción por el clima.
14. Vida Submarina.
15. Vida de Ecosistemas terrestres.</t>
  </si>
  <si>
    <t>7. Energía asequible y no Contaminante.
13. Acción por el clima.</t>
  </si>
  <si>
    <t>7. Energía asequible y no contaminante.
13. Acción por el clima.</t>
  </si>
  <si>
    <t>9. Industria, innovación e infraestructura.
11. Ciudades y comunidades sostenibles.
12. Producción y consumo responsable.
13. Acción por el clima.</t>
  </si>
  <si>
    <t>4. Educación de calidad.
9. Industria, innovación e infraestructura.
11. Ciudades y comunidades sostenibles.
12. Producción y consumo responsable.
13. Acción por el clima.</t>
  </si>
  <si>
    <t>4. Educación y Calidad.
11. Ciudades y comunidades sostenibles
13. Acción por el clima
16. Paz, justicia es instituciones sólidas</t>
  </si>
  <si>
    <t>4. Educación y Calidad.
11. Ciudades y comunidades sostenibles.
13. Acción por el clima.
16. Paz, justicia es instituciones sólidas.</t>
  </si>
  <si>
    <t>5. Igualdad de género.
13. Acción por el clima.
14. Vida submarina.
Objetivo 15. Vida de ecosistemas terrestres</t>
  </si>
  <si>
    <t>6. Agua Limpia y Saneamiento.
13. Acción por el clima.
14. Vida Submarina.
15. Vida de Ecosistemas terrestres</t>
  </si>
  <si>
    <t>11. Ciudades y Comunidades Sostenibles.
15. Vida de Ecosistemas Terrestres.</t>
  </si>
  <si>
    <t>5. Igualdad de Género.
11. Ciudades y Comunidades Sostenibles. 
15. Vida de Ecosistemas Terreestres.</t>
  </si>
  <si>
    <t>11. Ciudades y Comunidades Sostenibles.
15. Vida de Ecosistemas Terreestres.</t>
  </si>
  <si>
    <t>4. Educación y Calidad.
11. Ciudades y Comunidades Sostenibles. 
15. Vida de Ecosistemas Terreestres.</t>
  </si>
  <si>
    <t xml:space="preserve">11-Ciudades y comunidades sostenibles
15- Vida de Ecosistemas terrestres </t>
  </si>
  <si>
    <t xml:space="preserve">11-Ciudades y comunidades sostenibles
</t>
  </si>
  <si>
    <t>9. Industria, Innovación e Infraestructura.</t>
  </si>
  <si>
    <t>9. Industria, Innovación en Infraestructura.</t>
  </si>
  <si>
    <t>16 Paz Justicia e Instituciones sólidas.</t>
  </si>
  <si>
    <t>16, Paz Justicia e Instituciones sólidas.
9. Industria, Innovación en Infraestructura.</t>
  </si>
  <si>
    <t xml:space="preserve">9. Industria, Innovación en Infraestructura.
4. Educacion de calidad. </t>
  </si>
  <si>
    <t>13. Acción por el clima.</t>
  </si>
  <si>
    <t>8. Trabajo decente y crecimiento económico.</t>
  </si>
  <si>
    <t>8. Trabajo decente y crecimiento economico.                     10. Reduccion de las desigualdades.                                         16. Paz, justicia e instituciones solidas.                                   17. Alianzas para logras los ODS.</t>
  </si>
  <si>
    <t xml:space="preserve">8-Trabajo decente y crecimiento economico.
</t>
  </si>
  <si>
    <t>8-Trabajo decente y crecimiento economico.
11- Ciudades y comunidades sostenibles.</t>
  </si>
  <si>
    <t>8-Trabajo decente y crecimiento economico.</t>
  </si>
  <si>
    <t xml:space="preserve">8-Trabajo desente y crecimiento economico.
</t>
  </si>
  <si>
    <t>16. Paz, jusiticia e instituciones sólidas
17. Alianzas para lograr los objetivos</t>
  </si>
  <si>
    <t>16. Paz, jusiticia e instituciones sólidas.
17. Alianzas para lograr los objetivos.</t>
  </si>
  <si>
    <t>16. Paz, justicia e instituciones solidas.</t>
  </si>
  <si>
    <t>Tecnologías de la Información y las Comunicaciones</t>
  </si>
  <si>
    <t>Servicio dirigidos a la atención de niños, niñas, adolescentes y jóvenes, con enfoque pedagógico y restaurativo encaminados a la Inclusión social y reconciliaciónión social</t>
  </si>
  <si>
    <t>Inclusión social y reconciliaciónión social y productiva para la población en situación de vulnerabilidad</t>
  </si>
  <si>
    <t>Servicio de monitoreo y seguimiento a las intervenciones implementadas para la Inclusión social y reconciliaciónión social y productiva de la población en situación de vulnerabilidad</t>
  </si>
  <si>
    <t>Personas con discapacidad comprometidas en la construcción de paz para la Inclusión social y reconciliaciónión social en el Departamento..</t>
  </si>
  <si>
    <t>Fortalecidos el Comité Departamental de Discapacidad y la subcomisión para la Inclusión social y reconciliaciónión social, laboral y productiva de las personas con discapacidad.</t>
  </si>
  <si>
    <t>Caracterizaciones realizadas en temas relacionados con la Inclusión social y reconciliaciónión social y productiva para la población en situación de vulnerabilidad</t>
  </si>
  <si>
    <t>Programa transmedia para la pedagogía informativa, fomento de la memoria histórica y la promoción de transformaciones culturales frente a los derechos de los grupos poblacionales de Inclusión social y reconciliaciónión social</t>
  </si>
  <si>
    <t>Diseñado e implementado plan de memoria transmedia sobre el acceso y garantía de los derechos humanos de los grupos poblacionales de Inclusión social y reconciliaciónión social, y el fomento del autocuidado, el cuidado y protección de las comunidades.</t>
  </si>
  <si>
    <t>Minas y energía</t>
  </si>
  <si>
    <t xml:space="preserve"> Infraestructura educativa dotada</t>
  </si>
  <si>
    <t>4001XXX</t>
  </si>
  <si>
    <t xml:space="preserve">Documentos de lineamientos tecnicos </t>
  </si>
  <si>
    <t>sacar a diapositiva de dependencias total</t>
  </si>
  <si>
    <t>Secretaría de Equidad, Género e Inclusión Social</t>
  </si>
  <si>
    <t xml:space="preserve">Oficina Seguridad Alimentaria y Nutricional </t>
  </si>
  <si>
    <t>Oficina de Asuntos Internacionales y Cooperación</t>
  </si>
  <si>
    <t>Dirección Administrativa de Gestión de Riesgos de Desastres</t>
  </si>
  <si>
    <t>Secretaria De Infraestructura y Minas</t>
  </si>
  <si>
    <t>Secretaria de Gobierno</t>
  </si>
  <si>
    <t>Secretaria General</t>
  </si>
  <si>
    <t>Secretaria de Recreacion y Deporte</t>
  </si>
  <si>
    <t>Secretaria de Agricultura y Desarrollo Rural</t>
  </si>
  <si>
    <t>Secretaria de Planeacion</t>
  </si>
  <si>
    <t>Secretaria de las Tecnologías de la Información y las Comunicaciones</t>
  </si>
  <si>
    <t>Direccion de Cultura</t>
  </si>
  <si>
    <t>Secretaria de Educación</t>
  </si>
  <si>
    <t>Direccion de Turismo</t>
  </si>
  <si>
    <t>Oficina Junín - Barbacoas</t>
  </si>
  <si>
    <t>Secretaria de Planeacion - PDA</t>
  </si>
  <si>
    <t>Secretaria de Hacienda</t>
  </si>
  <si>
    <t>Instituto Departamental de Salud de Nariño</t>
  </si>
  <si>
    <t>Secretaria de Ambiente y Desarrollo Sostenible</t>
  </si>
  <si>
    <t>Oficina de Prensa</t>
  </si>
  <si>
    <t>Subsecretaria de Transito</t>
  </si>
  <si>
    <t>Oficina de Fronteras</t>
  </si>
  <si>
    <t>Apoyo para la Adjudicación de predios baldios, dentro del programa de formalización de tierras a traves del memorando de entendimiento firmado entre ANT y Secretaria de Agricultura</t>
  </si>
  <si>
    <t>50 procesos apoyados, beneficiando a mas de 200 productores.</t>
  </si>
  <si>
    <t>Pasto, Linares, Los Andes Sotomayor</t>
  </si>
  <si>
    <t>https://drive.google.com/drive/folders/15kYnGC_JqOZyUq5ir-GZLKKA4_5PNMjU?usp=sharing</t>
  </si>
  <si>
    <t>La evidencia corresponde al Acuerdo de Entendimiento con la Agencia Nacional de Tierras para la formalización de predios rurales</t>
  </si>
  <si>
    <t>-</t>
  </si>
  <si>
    <t>Cofinanciación del proyecto denominado: Rehabilitación de los cultivos de cacao en el consejo comunitario el Naranjo del municipio de Tumaco. 
Cofinanciación del proyecto denominado: Establecimiento del cultivo de arándano en el municipio de Córdoba, departamento de Nariño.
Fortalecimiento en la producción limpia de tomate de mesa a través de cultivos hidropónicos en el municipio de San José de Alban.
Cofinanciación del proyecto denominado: Suministro de material vegetal e insumos como herramienta para los planes de retorno de las comunidades Alto y Bajo Jagua.</t>
  </si>
  <si>
    <t>Se benefician 20 unidades productivas de cacao del consejo comunitario  del Naranjo
Se benefician 30 productores entre jovenes y mujeres rurales.
Se benefician 50 productores entre jovenes, victimas y mujeres rurales
Se benefician 50 victimas del conflicto en planes de retorno del Alto y Bajo Jagua</t>
  </si>
  <si>
    <t>Municipio de Tumaco
Municipio de Cordoba
Municipio de San Jose de Albán
Municipio de Tumaco</t>
  </si>
  <si>
    <t>Se sento la primera Mesa Técnica Fitosanitaria para el control de Punta Morada en papa en el departamento de Nariño.
Entrega de material divulgativo para recononimiento de la plaga Punta Morada y medidas de prevención en 11 municipios.
Creación de la base de datos de los productores de papa en el Departamento de Nariño.
Activación del consejo nacional de la papa, con Nariño como el departamento objetivo.</t>
  </si>
  <si>
    <t>Se benefician 550 productores de papa.</t>
  </si>
  <si>
    <t>Municipio de pupiales, La Cruz, Buesaco, Imues, Tuquerres y Contadero</t>
  </si>
  <si>
    <t xml:space="preserve">https://drive.google.com/drive/folders/1dCl1ZVdxyEaaOIA9c5UczIWADMii0YEo?usp=sharing </t>
  </si>
  <si>
    <t>Se apoya en la difusión y entrega de material divulgativo sobre el manejo y control de la punta morada en los cultivos de papa del departamento de Nariño.</t>
  </si>
  <si>
    <t>Proyecto Formulado:
Mejoramiento del procesamiento y comercialización del café molido producido por pequeños productores en el municipio de San Pablo Nariño.</t>
  </si>
  <si>
    <t>Se benefician 30 pequeños productores jovenes rurales y comercializadores de café</t>
  </si>
  <si>
    <t>Municipio de San Pablo Nariño</t>
  </si>
  <si>
    <t>Organización de actores para caracterización de la base productiva de la cadena apicola de Nariño, se establece cronograma de acción para el plan de ordenamiento productivo.</t>
  </si>
  <si>
    <t>Se benefician 300 apicultores</t>
  </si>
  <si>
    <t>Zonas apicolas del Departamento de Nariño</t>
  </si>
  <si>
    <t>Atención  de emergencias para el apoyo a la afectación de sistemas de producción agrícolas y pecuarios con herramientas, materiales e insumos.</t>
  </si>
  <si>
    <t>Se benefician 500 productores damnificados por desastres naturales</t>
  </si>
  <si>
    <t>Departamento de Nariño</t>
  </si>
  <si>
    <t>Proyecto productivo cofinanciado:
Fortalecimiento en la producción pecuaria Porcicola de municipio de Barbacoas
Fortalecimiento de las cadenas de valor de la pesca artesanal y de la piangua con la participación incidente de las comunidades de los municipios PDET de la subregión Sanquianga y Francisco Pizarro del departamento de Nariño, Colombia”</t>
  </si>
  <si>
    <t>Se benefician 20 unidades productivas con 50 beneficiarios
Sen benefician aproximadamente 50 pequeños pescadores artesanales</t>
  </si>
  <si>
    <t>Municipio de Barbacoas
Municipio del Charco, Sanquianga, La Tola</t>
  </si>
  <si>
    <t>https://drive.google.com/drive/folders/1c4EAZl6rupc6GjDFaqPbOT0v2IUxKGLx?usp=sharing</t>
  </si>
  <si>
    <t>Aprobación de la propuesta técnica para la puesta en marcha del proyecto.</t>
  </si>
  <si>
    <t>Articulación de acciones con el ICA para apoyar acciones de buenas practicas ganaderas en la exprovincia de Obando.</t>
  </si>
  <si>
    <t>Se benefician 300 productores ganaderos</t>
  </si>
  <si>
    <t>Exprovincia de Obando, Cumbal y Guchucal</t>
  </si>
  <si>
    <t>https://drive.google.com/drive/folders/1Yflt74Zg4Sxt8_C9ZbcGQ6XWBNMnfOMI?usp=sharing</t>
  </si>
  <si>
    <t>Articulación y evento de entrega de certificados de Buenas Prácticas Ganaderas entre Instituto Colombiano Agropecuario y Gobernación de Nariño.</t>
  </si>
  <si>
    <t>Proyecto Formulado:
Fortalecimiento al desarrollo productivo pecuario de madres cabeza de familia en el consejo comunitario Herrera Candelilla Tumaco</t>
  </si>
  <si>
    <t>Se benfician 50 productores entre mujeres y victimas</t>
  </si>
  <si>
    <t>Municipio de Tumaco</t>
  </si>
  <si>
    <t>Se formula y estructura  el documento técnico de la política pública en Agroecología en el Departamento de Nariño.</t>
  </si>
  <si>
    <t>Se benefician aproximadamente 5000 productores agropecuarios de las diferentes cadenas productivas</t>
  </si>
  <si>
    <t>https://drive.google.com/drive/folders/1GiW2ECX7U7vewMa3Vn1fxDk_URle6loP?usp=sharing</t>
  </si>
  <si>
    <t>Proyecto de Ordenanza Politica Pública de Agroecologia</t>
  </si>
  <si>
    <t xml:space="preserve">Gestión con  Finagro y Banco Agrario para diseñar el modelo de convenio a suscribir  en conjunto para el acceso a creditos bajo lineas agropecuarias </t>
  </si>
  <si>
    <t xml:space="preserve">Pequeños y medianos productores del departamento de Nariño </t>
  </si>
  <si>
    <t>Municipios del departamento de Nariño</t>
  </si>
  <si>
    <t>https://drive.google.com/drive/folders/1XZHCcmsVYEP1zUw06b_07Amzs2PTukqe?usp=sharing</t>
  </si>
  <si>
    <t>Firma acuerdo para el desarrollo del convenio Apalancamiento de Créditos Agropecuarios en el departamento de Nariño.</t>
  </si>
  <si>
    <t>Proyecto Formulado y estructurado:
Acondicionamiento de central de beneficio colectivo de café, en el municipio de la Florida, Linares, Tablón de Gómez y Aponte, departamento de Nariño</t>
  </si>
  <si>
    <t>Se benefician 300 familias cafeteras</t>
  </si>
  <si>
    <t>Municipio de la Florida, Linares, Tablón de Gómez y Aponte</t>
  </si>
  <si>
    <t>Jaime</t>
  </si>
  <si>
    <t>Se realizan dos ruedas de negocios con el apoyo de Gobernación de Nariño a través de la Secretaría de Agricultura y Desarrollo Rural, la Secretaria de Desarrollo Rural de Ipiales, la Secretaria de Educación de Ipiales, la Cámara de Comercio de Pasto, la Cámara de Comercio de Ipiales, la Alcaldía de Pasto, la Alcaldía de Ipiales, el Instituto Colombiano de Bienestar Familiar (ICBF), la Agencia de Desarrollo Rural y la Unidad Solidaria, con el fin de acompañar a los pequeños productores a realizar acuerdos comerciales con las diferentes entidades que necesitan productos agropecuarios, haciendo enfasis en el fortalecimiento de la Economía Local, circuitos Cortos de comercialización, seguridad y soberanía alimentaria y cumplimiento de la Ley 2046 de 2020.
Se realiza una rueda de negocios virtual y presencial para apoyar la venta de cebolla en bulbo roja y blanca represada en articulación con Ministerio de Agricultura y Desarrollo Rural y ASOHOFRUCOL.
Realización de la feria regional "La mejor Taza 2024".
Desarrollo del salon de fibras naturales (fique e iraka) en el marco de Nariño Tex</t>
  </si>
  <si>
    <t>En este evento participaron en total 67 organizaciones y productores locales así como 78 compradores y 14 operadores.
Se apoyan a 41 productores de los municipios de Funes, Iles, Imues y Tangua, los cuales se conectan con 33 compradores entre ellos nacionales  e internacionales.
En este evento participaron en total 15 organizaciones.</t>
  </si>
  <si>
    <t>En la ciudad de pasto se beneficiaron 51 organizaciones y productores los cuales firmaron 46 acuerdos comerciales con las entidades por valor de 601.674.784 de pesos y 
En la ciudad de ipiales se beneficiaron 16 productores y 14 operadores los cuales firmaron 14 acuerdos comerciales con las entidades por valor de 190.119.500 de pesos
Se logran contactos importantes con la importadora Monterroso para la exportación de 5 contenedores semanales, los cuales se iniciaran cuando los productores se certifiquen como predios exportadores.
Departamento de Nariño
Departamento de Nariño</t>
  </si>
  <si>
    <t>https://drive.google.com/drive/folders/1BVrHzRrRNmF5a9eAqvlmQdd5Ksf_72Wq?usp=sharing
https://drive.google.com/drive/folders/1g8AOXhJGx4JtWKk5QuhqrUT9-DcJXQnt?usp=sharing
https://drive.google.com/drive/folders/1Phpnhjj3YxmEDoAVfVTiUZSN01zpd2G8?usp=sharing
https://drive.google.com/drive/folders/1YJCl5VxOAbXM5rqhdSA5rzv0xy-YoLoH?usp=sharing</t>
  </si>
  <si>
    <t>Registro fotografico y resultados
Registro fotografico y resultados
Registro fotografico y resultados
Se apoya la participación de asociaciones de artesanos y artesanas de Fique e Iraka:
Corporación para el Desarrollo del Sector Fiquero para el Departamento Corpofique.
Asociación Ñañakay
Asociación Municipal de Artesanos en Paja Toquilla de Linares
Museo Taller Montezuma
Dos (2) mujeres artesanas</t>
  </si>
  <si>
    <t>Presentación del proyecto de ordenanza numero 16, mesa departamental de compras públicas locales, para la cual se busca integrar a los 16000 pequeños prouctores de la ACEFC del Departamento de Nariño.
Acompañados 1300 productores de leche para el programa nacional de integración vertical.
Acompañamiento a 41 peoductores de cebolla para la incursión en compras públicas locales.</t>
  </si>
  <si>
    <t>se benefician 1500 pequeños productores</t>
  </si>
  <si>
    <t>https://drive.google.com/drive/folders/1GZRaRgstvqDdeJoUip8DiaHYNaNTcvLm?usp=sharing</t>
  </si>
  <si>
    <t>Se presenta ante la Asamblea Departamental de Nariño el proyecto de ordenanza para la creación de la Mesa Departamental de Compras Públicas, la cual busca articultar esfuerzos institucionales para el cumplimiento de la Ley 2046 de 2020.</t>
  </si>
  <si>
    <t>0,5</t>
  </si>
  <si>
    <t>Politica Pública de Agroecologia y Mesa Departamental de Compras Públicas</t>
  </si>
  <si>
    <t>Migración de la plataforma Web AgroTic la cual se encuentra en proceso de parametrización para su funcionalidad como Sistema de Información del Sector Agropecuario de Nariño</t>
  </si>
  <si>
    <t>Productores del departamento de Nariño</t>
  </si>
  <si>
    <t xml:space="preserve">https://www.agroticnarino.com.co/mapainteractivo </t>
  </si>
  <si>
    <t>La plataforma se alimentará inicialmente de las bases de datos de los pequeños productores de la ACFEC del departamento de Nariño</t>
  </si>
  <si>
    <t>Se inicio la ejecución del Plan Departamental de extension agropecuaria con la Universidad del Cauca en 45 municipios</t>
  </si>
  <si>
    <t>Se benefician 6400 pequeños productores</t>
  </si>
  <si>
    <t>julian ospina</t>
  </si>
  <si>
    <t>AVANCE FISICO</t>
  </si>
  <si>
    <t>ACCIONES DE IMPACTO O HITOS REALIZADOS PARA EL CUMPLIMIENTO DEL PRODUCTO</t>
  </si>
  <si>
    <t>CANTIDAD Y DESCRIPCIÓN DE LA POBLACIÓN BENEFICIADA DIRECTA (ESPCIFICAR SI TIENE ENFOQUE ETNICO)</t>
  </si>
  <si>
    <t>DESCRIPCIÓN DEL AVANCE DEL PRODUCTO SI FUE EN MUNICIPIOS O EN SUBREGIONES ESPECIFICOS</t>
  </si>
  <si>
    <t>EVIDENCIA DE CUMPLIMIENTO</t>
  </si>
  <si>
    <t>OBSERVACIONES</t>
  </si>
  <si>
    <t>1-Formulación de programas de acción para brindar asistencia técnica en ordenamiento territorial, que incluye:
Bases normativas y técnicas para el Ordenamiento Territorial (OT)
Establecimiento de alianzas territoriales estratégicas
Revisión de sentencias y decretos aplicables
Creación de una red de gestión territorial
2-Gestión y suscripción de un convenio administrativo con la Escuela Superior de Administración Pública ESAP para fortalecer los procesos de asistencia técnica en ordenamiento territorial 
3-La Subsecretaría de Asistencia Técnica impulsó acciones que facilitaron la articulación de la Gobernación de Nariño con la Estrategia de Asistencia Técnica del Ministerio de Vivienda, Ciudad y Territorio. Esta colaboración busca fortalecer las capacidades técnicas y realizar un seguimiento efectivo en la elaboración de insumos de referencia para el ordenamiento territorial tanto del departamento como de sus 64 municipios. Los insumos entregables proporcionados por el MVCT incluyen:
-Componente de caracterización: Incluye estadísticas generales y cartografía base a escala 1:250,000 aplicable al ámbito departamental.
-Insumos para el Modelo de Ocupación Territorial (MOT): Herramientas de modelado territorial tanto a nivel departamental como municipal; se proyecta la entrega de 35 paquetes municipales a finales de noviembre.
-Documento técnico de análisis con enfoque poblacional: Un análisis técnico orientado a integrar datos poblacionales en la planificación territorial.
4-Elaboración del documento “Ruta estratégica de asistencia técnica en ordenamiento territorial para los municipios de Nariño: Un enfoque sostenible y participativo”
Desarrollo de una guía práctica para orientar la asistencia técnica a los municipios en OT, promoviendo la sostenibilidad y la participación ciudadana.
5-Prestación de asistencia técnica continua a los municipios del departamento de Nariño en temas de Ordenamiento Territorial
Soporte técnico y asesoramiento especializado para fortalecer las capacidades locales en OT.
6. Se implementaron acciones de articulación con Fondo Paz, entidad que interviene en diez municipios del departamento (Barbacoas, Cumbal, Guachucal, La Llanada, Los Andes Sotomayor, Mallama, Providencia, Ricaurte, Samaniego y Santacruz). En esta primera fase, la estrategia de la Secretaría de Asistencia Técnica (SAT) de la Gobernación se centra en fortalecer las competencias básicas en conceptos de ordenamiento territorial en estos municipios, a través de talleres programados para la primera semana de noviembre.
7. Se establecieron acciones de articulación con la Agencia Nacional de Tierras (ANT), la cual financia la elaboración y/o actualización de los Esquemas de Ordenamiento Territorial (EOT) de tres municipios del departamento: formulación inicial para Mosquera, y actualización para La Tola y Ricaurte. La SAT, en su rol de asistencia técnica, brindará acompañamiento y asesoría a los municipios beneficiarios durante el proceso
8- Documento de lineamientos generales del ordenamiento territorial para los Municipios del Departamento de Nariño
Elaboración de un documento guía que establece directrices y orientaciones técnicas para apoyar a los municipios en la planificación y gestión de su territorio. Este documento recoge principios fundamentales, normativa aplicable, y fases del proceso de OT, con el objetivo de fortalecer la capacidad de los gobiernos municipales para desarrollar procesos de ordenamiento territorial efectivos y sostenibles.
9-Análisis de actores para la formulación y actualización de los planes de ordenamiento territorial (POT, PBOT, EOT)
Realización de un análisis detallado de los actores clave involucrados en el proceso de ordenamiento territorial, identificando su rol, influencia en la formulación y actualización de los Planes de Ordenamiento Territorial (POT), Planes Básicos de Ordenamiento Territorial (PBOT) y Esquemas de Ordenamiento Territorial (EOT). Este análisis permite una mejor comprensión del contexto social y político, facilitando la construcción de alianzas estratégicas.
10-Formulación de cuestionario básico en lineamientos generales del ordenamiento territorial
Diseño de un cuestionario base que incluye preguntas clave sobre los lineamientos generales del OT, dirigido a los funcionarios a las administraciones municipales. Este cuestionario es una herramienta de diagnóstico para evaluar el conocimiento y las necesidades específicas en temas de OT, sirviendo como punto de partida para la capacitación y la asistencia técnica.
11-Creación del formato de diagnóstico y planificación de asistencia técnica para el ordenamiento territorial municipal
Desarrollo de un formato estructurado que permite realizar un diagnóstico de la situación actual de los municipios en cuanto a sus necesidades y capacidades para el OT. Este formato también facilita la planificación de las actividades de asistencia técnica a nivel departamental, asegurando que los recursos y esfuerzos se alineen con los objetivos estratégicos de cada territorio.
12-Elaboración de insumos audiovisuales para la capacitación en lineamientos generales del ordenamiento territorial.
Producción de materiales audiovisuales didácticos, diseñados para apoyar la capacitación de funcionarios de las administraciones municipales  en los conceptos y lineamientos generales del OT. Estos insumos buscan facilitar la comprensión para que los municipios lleven a cabo su proceso de actualización, adaptándose a diversos niveles de conocimiento y necesidades del público objetivo.
13- Desarrollo del taller “ordenando desde el territorio” en 6 nodos estratégicos: Pasto, Ipiales, Túquerres, Taminango y Tumaco
Se realizo con el propósito de capcitar en los lineamientos generales en materia de ordenamiento territorial, impulsar la revisión y ajuste de los instrumentos correspondientes, e identificar el estado actual de los procesos y las necesidades de asistencia técnica</t>
  </si>
  <si>
    <t xml:space="preserve"> Albán, Aldana, Ancuya, Arboleda, Belén, Buesaco Chachagüí Contadero Córdoba, Cuaspud Carlosama, Cumbal, El Charco, El Rosario, El Tablón de Gómez, El Tambo, Francisco Pizarro, Funes, Guaitarilla, Gualmatán, Ipiales, La Cruz, La Florida, La Llanada, La Unión, Linares, Mallama, Mosquera, Nariño, Ospina, Policarpa, Potosí, Providencia, Puerres, Pupiales, Ricaurte, Samaniego, San Andrés de Tumaco, San Bernardo, San Pablo, Sandoná, Santa Bárbara, Santacruz, Sapuyes, Taminango, Túquerres y Yacuanquer</t>
  </si>
  <si>
    <t>1. Documento técnico detallando las bases normativas y técnicas, listado de alianzas estratégicas y acta de creación de la red de gestión territorial.
2.Copia firmada del convenio administrativo con la ESAP 
3. Evidencias de los encuentros de capacitación y articulación con el MVCT 
4. Documento final de la “Ruta estratégica 
5. Conceptos técnicos y registros de asesorías brindadas a los municipios con resultados obtenidos.
6. Pantallazo de los encuentros virtuales con fondopaz y los Municipios priorizados Listado de asistencia de reuniones presenciales.
7. . Pantallazo de los encuentros virtuales con ART en el marco de la actualización de los instrumentos de Mosuera, La tola y Ricaurte 
8. Documentos “Lineamientos para la formulación, actualización y/o ajuste de los instrumentos de ordenamiento territorial (POT, PBOT, EOT)”
9. Documento “Análisis de Actores para la formulación, actualización de los planes de ordenamiento territorial (POT, PBOT, EOT)”
10. Cuestionario diseñado, acompañado de los resultados obtenidos
11-Formatos diligenciados 
12.Materiales audiovisuales 
13. Registro fotográfico de los talleres, con lista de asistencia y reporte de resultados por nodo estratégico.</t>
  </si>
  <si>
    <t xml:space="preserve">
1-Recopilación de información la formulación de la Estructura Ecológica Principal (EEP) de la subregión priorizada Abades
2-Análisis de información disponible a escala 1:100.000
3-Análisis de los componentes actuales de la EEP en el departamento.
4-Diseño metodológico para la construcción de la Estructura Ecológica Principal de la Subregión de Abades
5-Consulta de expertos en el área de la universidad Mariana para el refuerzo del diseño metodológico para la construcción de la EEP
6-
</t>
  </si>
  <si>
    <t xml:space="preserve">Subregión Abades: Santacruz, Samaniego y providencia </t>
  </si>
  <si>
    <t>1-Documento "Estrustura ecologica principal: Subregión Abades"
2- Cartografia "Estrustura ecologica principal: Subregión Abades"</t>
  </si>
  <si>
    <t>No aplica</t>
  </si>
  <si>
    <t xml:space="preserve">No se programado la meta para esta vigencia </t>
  </si>
  <si>
    <t xml:space="preserve">1-Proceso de Recepción y Verificación Operativa del Dron Wingtra, asignado para el Fortalecimiento del Observatorio de Ordenamiento Territorial. Se aseguro la correcta entrega y funcionalidad del dron Wingtra, garantizando que cumpla con los estándares técnicos y operativos requeridos para su utilización en el Observatorio de Ordenamiento Territorial.
2-Ejecución de Prácticas de Sobrevuelo con el Dron Wingtra para el Licenciamiento Oficial de Pilotos de la Gobernación de Nariño. Se tiene como objetivo obtener el licenciamiento oficial de los pilotos del dron en la Gobernación de Nariño, asegurando el cumplimiento de los requisitos regulatorios y operativos para el uso profesional del equipo en actividades de ordenamiento territorial.
3-Actualización y Ampliación de la Base de Datos para la Generación de Cartografía Temática. Se quiere mantener actualizada la base de datos geoespacial del observatorio de ordenamiento territorial, facilitando la generación de cartografía temática detallada para el análisis y planificación territorial.
4-Solicitud formal para la habilitación del sitio web del observatorio de ordenamiento territorial, para asegurar el acceso público y transparencia. Se pretender  establecer una plataforma en línea que permita a la ciudadanía y a las entidades interesadas acceder a la información generada por el observatorio de ordenamiento territorial, promoviendo la transparencia y la participación pública en los procesos de ordenamiento territorial.
5-Reunión inicial con el equipo de Esri
Identificar el número de licencias de software disponibles en la gobernación de Nariño para asegurar una gestión eficiente y alineada con los requerimientos de los proyectos territoriales.
6-Reunión con el área de Tecnologías de la Información y Comunicaciones (TIC)
Se verifico la dirección ip asignada a la ubicación del observatorio territorial, con el fin de garantizar su operatividad y asegurar el acceso adecuado a los recursos tecnológicos.
7-Identificación, estado y análisis de las licencias vigentes en la Gobernación
Se realizo un diagnóstico  del inventario de las 12 licencias existentes, evaluando su estado actual 
8-Mesa técnica de articulación con la Oficina de Gestión del Riesgo
Se desarrollo estrategias de integración de la oficina de gestión del riesgo al observatorio territorial, promoviendo la sinergia en la recopilación y análisis de datos 
9- Mesa técnica de articulación con la Secretaría de Ambiente
Se  coordino la vinculación de la secretaría de ambiente al observatorio territorial, fortaleciendo el monitoreo y la gestión de los recursos naturales y ambientales en el departamento.
10-Mesa técnica de articulación con la Secretaría de Agricultura
Se facilito la integración de la secretaría de agricultura al observatorio territorial, promoviendo la colaboración en la recopilación de datos para el desarrollo agrícola y rural.
11-Estudio de mercado para actualización de licencias de software
Se realizo un análisis de costos para la actualización de las licencias de software de la gobernación de Nariño, considerando el presupuesto y los beneficios potenciales para el fortalecimiento de la capacidad tecnológica del observatorio territorial.
12- Activicación de los usuarios del geovisor para el funcionamiento del OOT
13- Elaboración de los planes de vuelo con el proposito de generar cartografia  para los Municipios priorizados: Iles,Gualmatan, Contadero, Guachucal, Ospina, Nariño, Consaca, Funes, Tangua, Yacuanquer </t>
  </si>
  <si>
    <t>1,704,890</t>
  </si>
  <si>
    <t xml:space="preserve">1-Acta de recepción del dron Wingtra
2-Registro fotográfico y de video de las prácticas de sobrevuelo, listado de participantes en el proceso de entrenamiento
3-Datos geoespaciales actualizados, capturas de pantalla de cartografía temática generada y listado de nuevas capas geográficas añadidas.
4-Copia de la solicitud formal enviada para la habilitación del sitio web
5- listado de licencias de software identificadas
6-Listado de asistencia con TIC
7- Inventario actualizado de las 12 licencias con su estado actual
8-Listado de asistencia con la dirección de gestión de riesgo
9- Listado de asistencia con la secretaria de ambiente
10- Listado de asistencia con la con la secretaria de agricultura 
11- Análisis de costos con comparación de opciones de licencias, recomendación final y estimación del presupuesto necesario.
12- Planes de vuelo detallados para los municipios priorizados (Iles, Gualmatán, Contadero, Guachucal, Ospina, Nariño, Consacá, Funes, Tangua y Yacuanquer)
</t>
  </si>
  <si>
    <t>En conjunto con el ministerio de Justicia y del Derecho y USAID se brindó capacitación al personal que ejerce sus funciones en las Casas de Justicia de Pasto, Ipiales y Tumaco. Dicha capacitación se brindo en La Unión y Tumaco que concentro a mas de 15 municipios</t>
  </si>
  <si>
    <t>64 funcionarios de los municipios de la zona pacifica y zona norte del departamento capacitados</t>
  </si>
  <si>
    <t>La Unión, Pasto, Tumaco</t>
  </si>
  <si>
    <t xml:space="preserve">https://drive.google.com/drive/folders/1DKAJ4sCQ4mTiMvoZG7hLJ_m2tPl5MKfB </t>
  </si>
  <si>
    <t xml:space="preserve">Se concetraron a 28 municipios en 3 jornadas de asistencia tecnica, donde se presentó la estrategía del Ministerio de Justicia y del Derecho y de USAID para la implementación de los Sistemas Locales de Justicia. Se brindará acompañamiento a los municipios que carecen de SLJ. </t>
  </si>
  <si>
    <t>28 alcaldías capacitadas en la aplicación de los sistemas locales de justicia a traves de sus secretarios de gobierno.</t>
  </si>
  <si>
    <t>Pacifico Sur, Sanquianga, Telembí, Cordillera, Centro, Ex provincia de Obando</t>
  </si>
  <si>
    <t>Con el apoyo de Ministerio de Justicia y del Derecho y Consejo Seccional de la Judicatura se aprobó el plan de acción del Comité Departamental de Justicia en la segunda sesión desarrollada en Junio. Su implementación se encuentra por encima del 80%</t>
  </si>
  <si>
    <t>3 sesiones del comité departamental de justicia integrada por las instituciones de justicia referenciadas en el decreto 647 del 2020</t>
  </si>
  <si>
    <t>Departamental</t>
  </si>
  <si>
    <t>https://drive.google.com/drive/folders/1Pqu2SSR28xaq5DXxc44FO3JTKJynCptz</t>
  </si>
  <si>
    <t>1 mesa interetnica realizada con la presencia de consejos comunitarios y resguardos del departamento. Actividad realizada en coordinación del Consejo Seccional de la Judicatura. En tumaco en el marco de la afrocolombianidad. Asistencia técnia en el marco de la entrega de Kits dirigida a comunidad Awá-UNIPA. En Genoy se realizó una campaña de resolución de conflictos con enfoque étnica. Asistencia técnica en Tangua. 2 Asistencias técnicas a comunidad Afro y 3 Asistencias técnicas a comunidad indígena.</t>
  </si>
  <si>
    <t>678 personas de comunidades etnicas y afros.</t>
  </si>
  <si>
    <t>Ipiales, Tumaco, Tangua, Pasto.</t>
  </si>
  <si>
    <t xml:space="preserve">https://drive.google.com/drive/folders/1tJrAStk9fkC68okr0R9lV5wmdTsP4g6J </t>
  </si>
  <si>
    <t>Al ser una meta novedosa dentro del PDD se realizó acercamiento con comunidades para poder fortalecer los centros de armonización, de común acuerdo se quedó en realizar un fortalecimiento al funcionamiento y cartillas sobre el uso de estos centros, proceso fue radicado en el DAC quien no ha permitido avanzar en la ejecución del proceso contractual</t>
  </si>
  <si>
    <t xml:space="preserve"> Se desarrollo una estrategia de promoción de jueces de paz enfocada a Pasto, en donde se brindo espacio para su participacion en jornadas de justicia móvil y conciliaciones, así mismo se desarrollo mesas de trabajo en donde también participó el Consejo Seccional de Judicatura con el fin de establecer la estrategia para su promoción el próximo año y que sea desarrollada en todo el departamento.</t>
  </si>
  <si>
    <t>Pasto</t>
  </si>
  <si>
    <t xml:space="preserve">https://drive.google.com/drive/folders/1l_4ksGZEeiGV6fIGzB_fqPCz4ixl3ZYs </t>
  </si>
  <si>
    <t>Se desarrollaron dos jornadas de justicia móvil en Tumaco; una de ellas organizada por la Gobernación de Nariño en el marco de la semana de la Afrocolombianidad y otra en articulación con ONU MUJERES en el  arco del convenio Nariño, un territorio que no deja a nadie atrás en apoyo con las universidades Cesmag y Mariana. Así mismo una jornada realizada por la Gobernación de Nariño en Ipiales con el apoyo de la universidad
Mariana.
En el mes de octubre se llevó a cabo la última brigada
móvil en el municipio de Gualmantan con apoyo de la
Alcaldía de ese municipio y en articulación con los
consultorios jurídicos de la universidad Mariana.</t>
  </si>
  <si>
    <t>Tumaco e Ipiales</t>
  </si>
  <si>
    <t>https://drive.google.com/drive/folders/11NoMFYaGq6R3U8oJlCutmNc3oPVdQeQc</t>
  </si>
  <si>
    <t xml:space="preserve">Con la realización de los festivales de la conciliación en los municipios de: Roberto Payan y Francisco Pizarro en articulación con el Ministerio de Justicia y del derecho. En el municipio de Gualmantan con apoyo de
la Alcaldía de ese municipio y en el municipio de Pasto con el apoyo de la Alcaldía del municipio y los jueces de paz. </t>
  </si>
  <si>
    <t>Francisco Pizarro, Gualmatán, Magüi Payán.</t>
  </si>
  <si>
    <t xml:space="preserve">https://drive.google.com/drive/folders/1S-EIUX2Oon3DTc0pP2E4e_NZGNQE7v8d </t>
  </si>
  <si>
    <t>4 sersiones del CDSRPA en el que se viene realizando seguimiento a las acciones del plan de acción aprobado</t>
  </si>
  <si>
    <t>120 jovenes del sistema de responsabilidad penal adolescente</t>
  </si>
  <si>
    <t xml:space="preserve">https://drive.google.com/drive/folders/16pDPMWPUgqw6mUkSotnC3iIaVvHs7-Gl </t>
  </si>
  <si>
    <t>Se adelanto expedición de CDP para realizar adecuación de canchan en centro Santo Angel en Pasto para que sea realizada de manera conjunta con la Subsecretaría de Infraestructura sin embargo no fue posible radicar el proceso en esta vigencia.</t>
  </si>
  <si>
    <t>Con el equipo tecnico del observatorio se ha realizado un avance en la georeferenciación del delito y consolidación de base de datos con las instituciones de orden público con el fin de unificar cifras en el Departamento de Nariño. Se ha contado con el apoyo de Policia Denar.</t>
  </si>
  <si>
    <t>Accesible para el departamento de nariño.</t>
  </si>
  <si>
    <t>https://drive.google.com/drive/folders/1OmRu1bs8U_jrJjvcNk7prYW76iGWQrGJ</t>
  </si>
  <si>
    <t>En cumplimiento de la sentencia de accion de tutela se adelanto proceso contractual para adquirir kits de aseo, se han entregado kits de aseo de hombres y mujeres para personas privadas de libertad que se encuentran en los centros de detención transitorio de Pasto. Esta entrega se viene realizando mes a mes desde junio.</t>
  </si>
  <si>
    <t>2131 del centro de detención transitorio de Pasto.</t>
  </si>
  <si>
    <t>https://drive.google.com/drive/folders/1_ta3-S_BKibImySzWRkYrQsvKevukvf9</t>
  </si>
  <si>
    <t>Elaboración del PISCC con enfoque de género y hectareo, acompañado con participación social.</t>
  </si>
  <si>
    <t>160 personas participaron en la formulación del piscc a traves de las juntanzas</t>
  </si>
  <si>
    <t xml:space="preserve">https://drive.google.com/drive/folders/1C3ve7zwBYuGcX25e5Mx_rkPUbbhpUq6S </t>
  </si>
  <si>
    <t>Se han apoyado financieramente 6 proyecto dirigidos a las entidades de seguridad y convivencia en el departamento. Entre ellos se destaca los siguientes: 1) Entrega de camionetas a policia y fiscalía. 2)Entrega de mobiliario y equipos a la oficina CENAF de migración en Rumichaca. 3) apoyo a la fuerza pública para la visita presidencial realizada por el presidente Guztavo Petro a territorio nariñense. 4) Entrega de material de intendencia brindado por la subsecretaría dirigido al Comando PEGASO del Ejercito Nacional. 5) Aprobación de recursos destinados para el proyecto de fortalecimiento tecnologico a Ejercito el cual se ejecutará en el convenio marco de TIC. 6) Aprobado recursos de confinanciación del proyecto de movilidad de FONSECON.</t>
  </si>
  <si>
    <t>Ejercito, Policia de Nariño, Fiscalia, Migración</t>
  </si>
  <si>
    <t>Costa pacífica, Norte de Nariño, Cordillera, Abades, Ex provincia de Obando</t>
  </si>
  <si>
    <t>https://drive.google.com/drive/folders/1AMDhCfwlEfK2DF3ZWQ9GfVtyIv1s5M0p</t>
  </si>
  <si>
    <t>Plan de acción territorial aprobado por el comité departamental y en ejecución lo que ha permitido realizar acompañamiento a victimas, jornada pedagogicas en colegios y dialogo con municipios para su implementacion</t>
  </si>
  <si>
    <t>Departamento</t>
  </si>
  <si>
    <t xml:space="preserve">https://drive.google.com/drive/folders/1xWwyd_bvqWvA6vcamPsFbnD1WTgukj1_ </t>
  </si>
  <si>
    <t>se han atendido 29 casos de personas que sufrieron el flagelo y que fueron reportadas a traves del sistema REPAT y que fueron verificados los casos mediante los protocolos que orienta el ministerio del interio</t>
  </si>
  <si>
    <t xml:space="preserve">29 personas protegidas y a compañadas en conjunto con su familia. </t>
  </si>
  <si>
    <t>Pasto, Tumaco, Ipiales</t>
  </si>
  <si>
    <t xml:space="preserve">https://drive.google.com/drive/folders/1eDSQnvXXv7D_VcvQdacD75vS3WwxJhuG </t>
  </si>
  <si>
    <t>Con el apoyo del ministerio de salud y de Justicia se realizaron mesas de trabajo durante el año para la formulación del PITD que busca territorializar la politica Naciona de Drogas 2023-2033</t>
  </si>
  <si>
    <t>500 personas participaron de las distintas fases para la formulación del PITD</t>
  </si>
  <si>
    <t xml:space="preserve">https://drive.google.com/drive/folders/1bGhZEtSbMZFJdzmrcj7Ia4WlnJcwpf99 </t>
  </si>
  <si>
    <t>En el primer semestre del 2024 se aprobó en el comité departamental para la prevención de lesionados por el uso inadecuado de pólvora.</t>
  </si>
  <si>
    <t>https://drive.google.com/drive/folders/1koY9PwimalOouHtCEBVRUmljoYDWkPzU</t>
  </si>
  <si>
    <t>En junio se hizo el lanzamiento de la campaña "Nariño, mejor sin pólvora" en conjunto con IDSN. A partir de ello se ha participado y apoyado las campañas municipales en Pasto, Tumaco, Ospina, La Unión.</t>
  </si>
  <si>
    <t>Pasto, Tumaco, La Unión, Ospina, La Unión, Departamento</t>
  </si>
  <si>
    <t xml:space="preserve">https://drive.google.com/drive/folders/1Btuv2MUNUmn68kSr1BWHcLXVxfz9WbQN </t>
  </si>
  <si>
    <t xml:space="preserve">https://drive.google.com/drive/folders/1W8NtweM1QliMflpVAF_1dvUaF7loTwg5 </t>
  </si>
  <si>
    <t>al ser una instancia nueva que se pretenden fomentar está en proceso de construcción conjunto con las comunidades y entidades pertinentes</t>
  </si>
  <si>
    <t>Se realizó jornadas de asistencia tecnica enfocada a organizaciones sociales que permita fortalcer los lazos con la institucionalidad y orientar a las organizaciones sobre los requesitos tecnicos necesarios para perfilar un proyecto</t>
  </si>
  <si>
    <t xml:space="preserve">23 organizaciones sociales alcanzadas con enfoque etnico </t>
  </si>
  <si>
    <t>Santa Barbara de Iscuandé, El Rosario y Policarpa</t>
  </si>
  <si>
    <t>https://drive.google.com/drive/folders/1DYvlq4ok4ldpP1j-e_FEKDRF1dpvOYHo</t>
  </si>
  <si>
    <t xml:space="preserve">
El proyecto BIOSUR  busca por primera vez en el Departamento, generar  conectividad ecológica y cultural desde el Pacífico ( Óceáno Pacífico, Litoral Pacífico, Chocó Biogeográfico),  los Andes y la  Amazonía , ecosistemas con alto valor en Biodiversidad. </t>
  </si>
  <si>
    <t>130 familias  de los Cabildos Indígenas: Cuaiquer Viejo, La Esperanza, Alto Armada,  Isipu,  y Palbigualtal en el municipio de Ricaurte. 
13.000 personas (6.500 hombres y 6.500 mujeres). Dentro de ésta población participan comunidades étnicas de los Resguardos Indígenas:Gran Cumbal,  Puerres,  y  AWA de los municipios de Ricaurte y Barbacoas.</t>
  </si>
  <si>
    <t xml:space="preserve">Se realiza el seguimiento a la siembra de 25,3 ha, de especies nativas, y el aislamiento de 58,3 ha  para la restauración  pasiva en ecosistemas estratégicos de los Resguardos Indígenas de:  Cuaiquer Viejo, La Esperanza, Alto Armada,  Isipu,  y Palbigualtal en el municipio de Ricaurte, lo anterior en marco del proyecto “IMPLEMENTACIÓN DE ACCIONES DE RESTAURACIÓN ACTIVA Y PASIVA PARA LA REGULACIÓN DEL CICLO HIDROLÓGICO DE MICROCUENCAS ABASTECEDORAS DE ACUEDUCTOS RURALES EN EL MUNICIPIO DE RICAURTE, DEPARTAMENTO DE NARIÑO”
De igual forma,  La Secretaría de Ambiente y Desarrollo Sostenible, participa del proceso de formulación del proyecto BIOSUR, para ser financiado con el fondo JEP, y el cual tienen por objeto fortalecer procesos de conservación de este importante corredor. Este proyecto surtió el proceso de validación con las comunidades  para ser presentado  al fondo GEF en el mes de febrero del año 2025.
Gestión de un proyecto para el fortalecimiento de  diez (10) viveros comunitarios, cada uno con capacidad para la producción de 25.000 plantulas, para la recuperación de cobertura vegetal de 25 ha, en los municipios de Tumaco, Ricaurte, Cumbal, Ipiales, Córdoba, Puerres y Pasto.
</t>
  </si>
  <si>
    <t>https://drive.google.com/drive/folders/1E-Z0B5cbXilaI7T6eGZi3EgWDsh6d8Vz?usp=drive_link</t>
  </si>
  <si>
    <t>En el marco del proyecto “IMPLEMENTACIÓN DE ACCIONES DE RESTAURACIÓN ACTIVA Y PASIVA PARA LA REGULACIÓN DEL CICLO HIDROLÓGICO DE MICROCUENCAS ABASTECEDORAS DE ACUEDUCTOS RURALES EN EL MUNICIPIO DE RICAURTE, DEPARTAMENTO DE NARIÑO”  se realiza el seguimiento al proceso de  recuperación vegetal en el municipio de Ricaurte, las cuales se reportan en la presente vigencia todavez se implementaron en éste año.</t>
  </si>
  <si>
    <t>META NO PROGRAMADA EN EL 2024</t>
  </si>
  <si>
    <t xml:space="preserve">META NO PROGRAMADA </t>
  </si>
  <si>
    <t>META NO PROGRAMADA</t>
  </si>
  <si>
    <t>Con éste proceso se busca escalar un área protegida del nivel Departamental, a un nivel Nacional, con la ampliación de suárea de cobertura en e los departamentos de Nariño y Cauca.</t>
  </si>
  <si>
    <t>Las familias asentadas en el área de influencia de los municipios de: Leiva, Sandoná, La Florida, Buesaco, Linares, Chachagüí, El Tambo, El Peñol, San Lorenzo, Taminango, La Unión, Los Andes Sotomayor, Policarpa, Cumbitara y El Rosario</t>
  </si>
  <si>
    <t>Gestionado el avance  en el proceso de  Declaratoria del Distrito Especial de Manejo del Bosque  del bosque Subxerofítico del Patía. 
Por otra parte,  se apoyó la elaboración del Plan Estratégico del SIDAP Nariño, para abordar la conservación de la biodiversidad y sus servicios ecosistémicos en Áreas Protegidas del Departamento de Nariño.</t>
  </si>
  <si>
    <t>https://drive.google.com/drive/folders/1ErGFFloRY0G3IexxHQT-VfzHrrNQ1mv9?usp=drive_link</t>
  </si>
  <si>
    <t>Se realiza seguimiento a la producción de 16.867 de plantas nativas del Piedemonte Costero, en los los territorios de las comunidades étnicas de los   resguardos indígenas de: Alto Armada, Cuaiquer Viejo, La Esperanza, Isipú en el municipio de Ricaurte, Departamento de Nariño. Material con el cual se adelantó  la siembra de 83,6 hectáreas  de bosques autóctonos en estos resguardos.</t>
  </si>
  <si>
    <t xml:space="preserve">Cinco comunidades étnicas de los resguardos: Cuaiquer Viejo, La Esperanza, Alto Armada,  Isipu,  y Palbigualtal en el municipio de Ricaurte. 
</t>
  </si>
  <si>
    <t xml:space="preserve">Producidas 16.867  de plántulas autóctonas por parte de cinco (5) comunidades étnicas  de los Resguardos Indígenas:    Cuaiquer Viejo, La Esperanza, Alto Armada,  Isipu,  y Palbigualtal en el municipio de Ricaurte. 
</t>
  </si>
  <si>
    <t>Esta meta, se reporta en el marco de la implementación del contrato  convenio  el cual  termina su ejecución en dia xxx</t>
  </si>
  <si>
    <t>En el marco del proceso de ejecución del Convenio Interadministrativos GN 3365-2023,  y el contrato GN 3301-2023, se implementan dos  (2)  proyectos de Pago Por Servicios Ambientales (PSA), beneficiando a 2,816  familias asentadas en áreas de ecosistemas estratégicos del Departamento de Nariño, garantizando  su conservación por cinco años.</t>
  </si>
  <si>
    <t>Del contrato GN 3365-2023, se benefician 1716 familias  de los municipios de:  Arboleda, Belén, Buesaco, Consacá, Contadero, Córdoba, Cumbal, Cumbitara, El Rosario, El Tablón De Goméz, El Tambo, Funes, Guachucal, Guaitarilla, Gualmatán, La Llanada, Leiva, Los Andes, Ospina, Potosí, Policarpa, Puerres, Santacruz, Yacuanquer.
Del contrato GN 3301-2023, se benefician 1.100 familias indígenas de los  Resguardos Indígenas: Potosi, Túquerres, Yaramal en el municipio de Ipiales, y Males en el municipio de Córdoba.</t>
  </si>
  <si>
    <t>En el marco de la ejecución del Convenio Interadministrativos GN 3365-2023,  y el contrato GN 3301-2023, se implementan dos(2)   proyectos de Pago Por Servicios Aambientales (PSA),  beneficiando a2,816 familias asentadas en áreas de ecosistemas estratégicos del Departamento de Nariño, garantizando  su conservación por cinco años.</t>
  </si>
  <si>
    <t>https://drive.google.com/drive/folders/10tvnWMuzqtiT5dAA1ytCPWOSLgRLkehY?usp=drive_link</t>
  </si>
  <si>
    <t>Con el cumplimiento de la meta 497, se reporta el cumplimiento de la presente meta, toda vez  los Pagos Por Servicios Ambientales,  son Negocios Verdes.</t>
  </si>
  <si>
    <t>A la fecha,  se logró consolidar inventario de predios adquiridos con fines de conservación, y  sistematizacion de  los acuerdos de conservacion por PSA. Para la vigencia 2025, se contempla la actualización de la licencia ARGIS,  y sistematizacion de los proyectos de restauración.</t>
  </si>
  <si>
    <t>https://drive.google.com/drive/folders/1l2EElM73STbPoSt7wSR5x3_eTcoe8l5x?usp=drive_link</t>
  </si>
  <si>
    <t>El trabajo articulado  y en campo, así como el diálogo con las comunidades permitieron subsanar dificultades presentadas en el desarrollo de proyecto.</t>
  </si>
  <si>
    <t>900 personas, habitantes de los municipios de: El Tambo, Buesaco, Pasto, Tangua, y Potosí,  son beneficiarios de  las acciones de mantenimiento de los predios adquiridos con fines de conservación de las fuentes de agua que abastecen acueductos rurales y urbanos.</t>
  </si>
  <si>
    <t>En marco de la ejecución del  contrato  3283-2023, se logró  implementar acciones de aislamiento que permiten la conservación de  1200  hectáreas de predios adquiridos por la Gobernación de Nariño con fines  de conservación en los municipios: El Tambo, Buesaco, Pasto, Tangua, y Potosí, en el Departamento de Nariño, con acciones de aislamiento con fines de conservación y restauración.</t>
  </si>
  <si>
    <t>Contrato GN 3283-2023</t>
  </si>
  <si>
    <t>El contrato GN 3283-2023,  se firma en la vigencia 2023, e inicia su periodo de ejecución en la vigencia 2024, logrando la subsanación de dificultades presentada, alcanzando  la meta del proyecto con la intervención de 1200 ha con acciones de aislamiento.</t>
  </si>
  <si>
    <t>Departamento de Nariño, para el seguimiento de los predios adquiridos y las acciones de conservación.</t>
  </si>
  <si>
    <r>
      <t xml:space="preserve">Se realiza  actualización del registro  de  predios adquiridos por el Departamento de Nariño durante las vigencias de los años: 2004 - 2022,  en una </t>
    </r>
    <r>
      <rPr>
        <sz val="11"/>
        <color rgb="FFFF0000"/>
        <rFont val="Arial"/>
        <family val="2"/>
      </rPr>
      <t>tabla</t>
    </r>
    <r>
      <rPr>
        <sz val="11"/>
        <color theme="1"/>
        <rFont val="Arial"/>
        <family val="2"/>
      </rPr>
      <t xml:space="preserve"> excel, con los campos de descripción: jurídica, financiera  y técnica.</t>
    </r>
  </si>
  <si>
    <t>En marco de los convenios: 3365-2023,  y 3301-2023; se  generan acuerdos de conservación   de 1802,3 hectáreas a través del esquema  de Pago por Servicios Ambientales implementados (PSA)</t>
  </si>
  <si>
    <t xml:space="preserve">2816 familias  beneficiada, de las cuales 1.555, correspondes a comunidades étnicas  de los Resguardos Indígenas :  Yaramal, en el municipio de Ipiales, Resguardo de males en el municipio de Córdoba,  Tuquerres, Resguardo de Mueses en el municipio de Potosí,   Cumbal, Guachucal, Córdoba, Puerres,  y  Santa Cruz,
</t>
  </si>
  <si>
    <t>En marco de los convenios: 3365-2023,  y 3301-2023; se  generan acuerdos de conservación   de 1802,3 hectáreas a través del esquema  de Pago por Servicios Ambientales implementados (PSA), en los municipios de: Potosí, Tuquerres, Ipiales (Yaramal), Córdoba (Males), Belén, Buesaco, Consacá, Contadero, Córdoba, Cumbal, Cumbitara, El Rosario, El Tablón De Goméz, El Tambo, Funes, Guachucal, Guaitarilla, Gualmatán, Leiva, Los Andes, Ospina, Potosí, Policarpa, Puerres, Santacruz, Yacuanquer.</t>
  </si>
  <si>
    <t>Contratos GN 3365-2024, y GN 3301-2024 https://drive.google.com/drive/folders/14Ooum2JsfvhwEL3jk_9FMwoicxgKAJKg?usp=drive_link</t>
  </si>
  <si>
    <t>Estos proyectos se firman durante la vigencia 2023, sin embargo, su ejecución se desarrolla en la vigencia 2024, logrando subsanar  situaciones que condujeron al retraso en su ejecución.</t>
  </si>
  <si>
    <t>Apoyado la formulación del   proyecto de Euroclima Fase 2,    para 11 municipios que conforman la región hídrica del Valle de Atriz.</t>
  </si>
  <si>
    <t xml:space="preserve">Pasto, Tangua, Yacuanquer, La Florida, Nariño, Consacá, Sandoná, Buesaco, El Tambo,  y Chachagui. </t>
  </si>
  <si>
    <t xml:space="preserve"> La Secretaría de Ambiente y Desarrollo Sostenible, apoya la formulación del proyecto EUROCLIMA  en fase 2, y que beneficiará a los municipios de Pasto, Tangua, Yacuanquer, La Florida, Nariño, Consacá, Sandoná, Buesaco, El Tambo,  y Chachagui. </t>
  </si>
  <si>
    <t>En marco del convenio 3416-2023, se adelantan acciones de restauración  en 140 hectáreas en el municipio de Tangua y Yacuanquer, áreas de influencia de la microcuenca La Magdalena, de la cual se abastece la comunidad de éstos municipios.</t>
  </si>
  <si>
    <t>115 familias que se abastecen de la quebrada La Magdalena,  en los municipios de Tangua y Yacuanquer, quienes benefician de  las acciones de conservación implementadas en esta microcuenca.</t>
  </si>
  <si>
    <t>Contrato GN 3416-2023.https://drive.google.com/drive/folders/13NOCgT-ixQ9rsvdQnuvn7p-dS74qofzC?usp=drive_link</t>
  </si>
  <si>
    <t>Este proyecto inició su ejecución en la vigencia 2024.</t>
  </si>
  <si>
    <t xml:space="preserve">Generado un proceso de articulación interinstitucional para el fortalecimiento de gestión ambiental transfronteriza en el marco  de la Cuenca binacional  Carchi-Guaitara </t>
  </si>
  <si>
    <t>40.000 familias de los municipios de Cumbal e Ipiales</t>
  </si>
  <si>
    <t xml:space="preserve">Apoyo al seguimiento del proyecto   cuencas binacionales Carchi Guáitara Mira Mataje, financiado con recursos del fondo GEF  ejecutado por el Programa de Naciones Unidas PNUD. Con el proyecto se tienen por objeto  el estudio de viabilidad de aprovechamiento de un acuífero en el municipio de Ipiales, y la consultoría para la generación de un modelo de producción más limpia en las industrias lácteas y lavaderos del municipio de cumbla, con lo cual se busca reducir cargas contaminantes del río Blanco fuente de agua que abastece al municipio de Ipiales. </t>
  </si>
  <si>
    <t>https://drive.google.com/drive/folders/1q9bBdGZf9rFyTnh9FoabN4wgvQOD1__N?usp=drive_link</t>
  </si>
  <si>
    <t>Se adelantan acciones tendientes  a  definir   linea base de áreas restauradas en Manglar, para la proyección de las áreas en monitoreo y restauración.</t>
  </si>
  <si>
    <t xml:space="preserve">Gestionados dos (2) proyectos  con enfoque diferencial, para la reducción de emisiones de Gases Efecto Invernadero y contrarrestar la deforestación con impacto en el corredor BIOSUR y la Amazonía Nariñense. </t>
  </si>
  <si>
    <t>400 personas  campesinas, indígenas y afrodescendientes  de los municipios de: Cumbal, Guachucal, Cuaspud Carlosama, Pupiales, Potosí, Córdoba,  Puerres, Tumaco, Ricaurte, e Ipiales.</t>
  </si>
  <si>
    <t>Se elaboró proyecto para la implementación de 72 hectáreas sistemas silvopastoriles en la Cuenca Lechera de Nariño y la implementación de 30 shagras en cumplimiento de la Sentencia 4360 del 2019, a fin de evitar la deforestación.
Por otra parte, se adelantan estudios previos para adelantar un convenio de Cooperación Internacional  con el Programa de Naciones Unidas PNUD para el fortalecimiento de  10 viveros comunitarios  con cobertura en el corredor BIO SUR y Amazonía Nariñense, para la produccion de 25 000 plántulas  de especies autóctonas   para la restauración de ecosistemas degradados.</t>
  </si>
  <si>
    <t>https://drive.google.com/drive/folders/1OLEkqZsq0b4hqInf4ao4pu3BBqjh5BFC?usp=drive_link</t>
  </si>
  <si>
    <t>Proyecto radicado en el DAC para revision desde el 18 de Noviembre.</t>
  </si>
  <si>
    <t xml:space="preserve"> En el marco del contrato 3416-2023, se ha realizado la construcción de 115  estufas ecoeficientes  para  ahorrar el consumo de leña  en el área de influencia de la microcuenca La Magdalena en los municipios de Yacuanquer y Tangua.
 COLOCAR EL 3415.
Por ora parte se adelantan estudios previos para la construcción  33 estufas ecoeficientes y huertos Leñeros en el Municipio de Samaniego. 
</t>
  </si>
  <si>
    <t>Samaniego y Tangua</t>
  </si>
  <si>
    <t>115 estufas ecoeficientes construidas en el municipio de Tangua y Yacuanquer, para reducir el consumo de leña en el área de influencia de la Microcuenca La Magdalena en el municipio de Yacuanquer.</t>
  </si>
  <si>
    <t>https://drive.google.com/drive/folders/1m8oV3zGuJMPgWlmr6gRKFSm0qGu1lBzp?usp=drive_link</t>
  </si>
  <si>
    <t>El proyecto de Estufas para el muniicpio de Samaniego se encuentra radicado en el DAC para revisión.</t>
  </si>
  <si>
    <t>Institucion Educativa Agropecuaria Sebastián García - Cuaspud  Carlosama 
Institución Educativa Técnica Agropecuaria San Diego - Guachucal</t>
  </si>
  <si>
    <t>Se adelanto estudio de viabilidad  para la instalación de Paneles Solares en Instituciones Educativas   con el perfil denominado: Diseño, Implementación e Instalación de Sistemas de Energía Alternativa  en dos (2)  instituciones educativas priorizadas en el departamento de Nariño.</t>
  </si>
  <si>
    <t>NO PROGRAMADA PARA LA VIGNECIA 2024</t>
  </si>
  <si>
    <t xml:space="preserve">El Ministerio de Ambiente y Desarrollo Sostenible, sugiere que hasta que se implemente la plataforma, el reporte se información se realizará en  una herramienta tipo excel para realizar el seguimiento de manera mas practica, dinámica y accecible a los Departamentos. </t>
  </si>
  <si>
    <t>Se capacitaron 350 personas entre indígenas, afrodescendientes, campesinos, jóvenes y adultos se los sectores privados e institucionales en temas relacionados con el  Cambio Climático</t>
  </si>
  <si>
    <t>350 personas entre indígenas, afrodescendientes, campesinos, jóvenes, sector privado, e institucional</t>
  </si>
  <si>
    <t>Se gestionó  el Simposio Internacional Mercados Bonos de Carbono, realizado en la ciudad de Pasto, y en el cual se contó con la participación ponentes de los países de Guatemala, Panamá, y Ecuador; y la participación de 200 personas  entre indígenas, campesinos y afrodescendientes. Con este Simposio se logró fortalecer el conocimiento en cambio climático y  se resolvieron inquietudes respecto a la formulación de proyectos de mercado de bonos de carbono, resaltando   la importancia  del proceso de consulta previa  en los territorios indígenas y afrodescendientes en la formulación de éste tipo de proyectos. 
La Secretaría de Ambiente y Desarrollo Sostenible, lideró el desarrollo de actividades PRE COP16, con la realización de jornadas de capacitación durante los meses de Mayo  y  Agosto, contando con la participación de 150 personas entre jóvenes, indígenas, afrodescendientes, campesinos,  sector privado y público;    logrando la contextualización de la importancia de la COP 16, y  los temas de Cambio  Climático y Biodiversida</t>
  </si>
  <si>
    <t>https://drive.google.com/drive/folders/14C0-c9eOAXTok779eeSGnyNqakmSQkXM?usp=drive_link</t>
  </si>
  <si>
    <t xml:space="preserve">Se realizó dcuatro (4) capacitaciones en instituciones educativas de los municipios de: La Florida,  Ipiales, y  Cuaspud Carlosama, abordando temática relacionada con educación ambiental y fortalecimiento de las acciones de mitigación de la contaminacion generada por los plasticos de un solo uso de acuerdo a normatividad ambiental vigente.
Implementada una estrategia de medios orientada  a fortalecer la cultura ambiental en el Departamento de Nariño, a través de la publicación de 151  piezas gráficas,  24 videos y  reels, 42 cubrientos de eventos ambientales en  redes sociales, logrando un cubrimiento de 9076 cuentas alcanzadas, y 10 000 personas.
En el marco del programa de Cambio Climático, se gestionó el primer foro internacional de bonos de carbono, el cual contó con la participación de 200 personas.
La Gobernación de Nariño participó  en la COP16, durante los días del 21 de octubre al 01 de Noviembre, con la participación  en la Zona Azul con tres eventos paralelos en acción climática, turismo de naturaleza y ordenamiento alrededor del agua, de igual manera en la Zona Verde en la que contó con un stand. De  éste proceso resaltamos los siguientes logros:  Se promociono Nariño, Región país para el Mundo, como también la presentación de Economías populares quienes promocionaron sus propuestas económicas; logrando posicionar a la diversidad étnica y cultural del Departamento en el escenario nacional e internacional; se presentaron experiencias exitosas del departamento y economías populares, y con ellas favorecer la participación de la gente y la utilización sostenible de la diversidad biológica; se apoyó los negocios verdes y economías populares sostenibles, porque pudieron vender y hacer negocios; se generó la firma de memorandos de entendimiento: con la cancillería, con empresarios brasileros, y  se genera los  Acuerdos de cooperación a futuro con la CAF, el Jardín Botánico de Nueva York
</t>
  </si>
  <si>
    <t xml:space="preserve">100 niños y niñas asociadas a las  Instituciones Educativas : San Bartolome del municipio de la Florida, y Politecnico Marcelo Miranda del Municipio de Ipiales.
15  familias de los municipios de: Guaitarilla, Córdoba, Sapuyes, La Cruz, Cumbal, Pasto, Buesaco, Tablón de Gómez, Tumaco,  Consacá, Cuaspud Carlosama
200  indígenas, afrodescendientes, campesinos   ubicados en territorios y ecosistemas estratégicos 
</t>
  </si>
  <si>
    <t>https://drive.google.com/drive/folders/1F-GuCQhikQS1d_vBgv2cSa-1gzKc4BGM?usp=drive_link</t>
  </si>
  <si>
    <t>Se incrementa el reporte a 7, porque seactualizam dos capacitaciones adicionales realizadas.</t>
  </si>
  <si>
    <t xml:space="preserve">Municipios de: San Bernardo, Belén, La Cruz, San Pablo, Colón Génova, y La Unión, en el Norte del Departamento de Nariño.
</t>
  </si>
  <si>
    <t>Entrega de una planta de transformación de resíduos sólidos para la implementación de  tecnologías que permitan el manejo integral de resíduos sólidos aprovechables en madera plástica.</t>
  </si>
  <si>
    <t xml:space="preserve">En el reporte realizado en el mes de octubre se reportó de manera involuntaria  una accion que no corresponde a ésta meta,  y la cual corresponde a la meta 509. Por lo cual en éste reporte se corrige y se reporta  la accion correspondiente. </t>
  </si>
  <si>
    <t>La Secretaría de Ambiente y Desarrollo Sostenible, se encuentra realizando la propuesta de formulación  del proyecto denominado : "ESCUELA DE FORMACIÓN EN PREVENCIÓN DEL RIESGO AMBIENTAL CON ENFOQUE DIFERENCIAL PARA PROMOVER EL CUIDADO Y LA CONSERVACIÓN DE LOS TERRITORIOS" el cual tiene por objeto beneficiar a  nueve (9) Resguardos Indígenas.</t>
  </si>
  <si>
    <t>Este proyecto se formula para beneficiar a 100 personas integrantes de  las comuidades étnicas  de  Resguardos Indígenas:  Turbío y Bacao, Sanquienguianguita, Santa Rosa, San Francisco, La Floresta, Integrado El Charco, Morrito, Maíz Blanco, Quebrada Grande, San Juan Pompom, San Agustín L a Floresta, en los municipios de Olaya Herrera, El Charco, Santa Bárbara de Insuandé, La Tola, Tumaco.</t>
  </si>
  <si>
    <t xml:space="preserve">La Secretaría de Ambiente y Desarrollo Sostenible, se encuentra realizando la propuesta de formulación  del proyecto denominado : "ESCUELA DE FORMACIÓN EN PREVENCIÓN DEL RIESGO AMBIENTAL CON ENFOQUE DIFERENCIAL PARA PROMOVER EL CUIDADO Y LA CONSERVACIÓN DE LOS TERRITORIOS" el cual tiene por objeto beneficiar a  nueve (9) Resguardos Indígenas.
Se ha realizado la formulación del documento técnico - se está programando socialización y/o concertación en mesas de trabajo conjuntas  con comunidades objeto del proyecto </t>
  </si>
  <si>
    <t>https://drive.google.com/drive/folders/1hBaKzz4vnvfLyw33lM0jAMAxHXxlkgn4?usp=drive_link</t>
  </si>
  <si>
    <t>En el reporte realizado en el mes de octubre, se reportó  esta actividad en la meta 508, y la que, deacuerdo al alcance de la meta de producto, ésta corresponde a la meta 509.</t>
  </si>
  <si>
    <t xml:space="preserve">La Secretaria de Ambiente y Desarrollo Sostenible, se encuentra implementando el Sistema de Gestión Ambiental (SGA) de la Gobernación de Nariño, realizando el análisis y organización de información perteneciente a los servicios públicos de agua y energía de las instalaciones administrativas esto con el objetivo de construir informes de seguimiento al consumo para eventualmente realizar la actualización de los programas de uso eficiente de agua y energía con las cuales se logre implementar proyectos de fortalecimiento en Educación Ambiental para el adecuado uso de las instalaciones y equipos a nivel administrativo, contribuyendo a la reducción de impactos ambientales. </t>
  </si>
  <si>
    <t xml:space="preserve">Profesionales administrativos y contratistas de la Gobernación de Nariño </t>
  </si>
  <si>
    <t xml:space="preserve">Se realizó avance en formulación de documento técnico / Profesionales administrativos y contratistas de la Gobernación de Nariño </t>
  </si>
  <si>
    <t>https://drive.google.com/drive/folders/1abCD6O4dxWiEyl2MVttf0jf0_MaIRVOw?usp=drive_link</t>
  </si>
  <si>
    <t xml:space="preserve">Esta actividad en el mes de cotubre  se reporta en la meta 509, siendo lo correcto en la meta 510. </t>
  </si>
  <si>
    <t xml:space="preserve">De las 1400 esterilizacion aproximadas a realizarse en este año con el recurso propio que se venía ejecutando, se logro realizar 1852 esterilizaciones debido al ejercicio de supervisión detallada y efectiva de las jornadas de esterilización, beneficiando en mayor medida a más animales.  Estas jornadas se realizaron articulando acciones logísticas, con las administraciones municipales, organizaciones y fundaciones de cada uno de los municipios.  
</t>
  </si>
  <si>
    <t xml:space="preserve">La población beneficiada corresponde a 1852   animales  esterilizados en situación vulnerable atendidos en las 13 jornadas de esterilización; </t>
  </si>
  <si>
    <t>las 13 jornadas de esterilización se realizaron en 9 municipios del Departamento Nariño como lo son:   Nariño, Cumbal, Funes, Pasto, Ipiales, Buesaco, San Pablo, Túquerres, Tangua, lo anterior en  cumplimiento de la convocatoria realizada por la Secretaría  en éstos municipios.
Se encuentra radicado ante el Departamento Administrativo de Contratación el Nuevo proceso de seleccion para la contratacion de la realización de las jornadas de esterilizacion.</t>
  </si>
  <si>
    <t>https://drive.google.com/drive/folders/1-zgTkQcWIJbaLT2DBUzUubItN-6lMo3u?usp=drive_link</t>
  </si>
  <si>
    <t>Gestionada la conformación de  la  Red de Guardianas por la Protección y Bienestar Animal (REGABA), para lo cual  se realizó la convocatoria a través de redes sociales, donde se buscó establecer un primer mapeo de las organizaciones, fundaciones, asociaciones y activistas independientes que se encuentran y desarrollan actividades de protección y bienestar animal en el departamento de nariño, con lo cual   posteriormente se realizó la invitación a las personas inscritas a la Primera Mesa de Trabajo, para la elaboración  participativa de los objetivos, tareas y retos de acuerdo a la perspectiva y trabajo que realizan las organizaciones, esto para poder dar pie a la creación y establecer esta red en el departamento.  
Gestionado un proyecto para  el fortalecimiento de organizaciones y fundaciones animalistas mediante el suministro de insumos y elementos para  garantizar la protección y el bienestar animal  en el Departamento de Nariño.</t>
  </si>
  <si>
    <t xml:space="preserve">78 personas activistas de  los programas de protección y bienestar animal  de 17 municipios. </t>
  </si>
  <si>
    <t xml:space="preserve">Gestionada la   conformación de la Red de Guardianas por la Protección y Bienestar Animal (REGPYBA),  a la cual a la fecha, se han integrado 78 activistas animalistas de los municipios de: Pasto, Nariño, Ipiales, Túquerres, Guachucal, San Pablo, La Unión, Providencia, Sapuyes, Buesaco, Cumbal, Tumaco y EL Charco.
Gestionado un proyecto  para el fortalecimiento de organizaciones y fundaciones animalistas  a través de la dotación y suministro de materiales e insumos para garantizar la protección y bienestar animal en el Departamento de Nariño.
</t>
  </si>
  <si>
    <t>https://drive.google.com/drive/folders/13mX6TQMO6C0od4LehpKFnw4o4jhKvOIj?usp=drive_link</t>
  </si>
  <si>
    <t>Elaborados   estudios y diseños  para la construcción del  Centro de Atención y Valoración de Fauna Silvestre, en el Departamento de Nariño</t>
  </si>
  <si>
    <t xml:space="preserve">La población a beneficiar es la fauna silvestre del departamento de nariño, que pueda llegar a ser atendida, que tiene su origen en decomisos, tráfico ilegal entregas voluntarias, rescates. </t>
  </si>
  <si>
    <t>Apoyada la gestión para la elaboración de los estudios y diseños  para la construcción del Centro de Atención y Valoración de fauna silvestre.</t>
  </si>
  <si>
    <t xml:space="preserve"> silvestre.https://drive.google.com/drive/folders/1lgJtorQUl1vfZgKzYg-e4TL7LFeW-1aT?usp=drive_link</t>
  </si>
  <si>
    <t xml:space="preserve">Se reporta como cumplimiento esta meta, toda vez en el alcance de producto de ésta meta se  define como: Apoyo en la gestión para la adecuación y/o construcción de centros de atención médico veterinaria para animales domésticos y silvestres.  </t>
  </si>
  <si>
    <t>N.A</t>
  </si>
  <si>
    <t>Del analisis de consltoria extera se cuenta con una propuesta base para gestionar el ingreso del departamento a la RAP AMAZONIA, para lo cual es necesario la apropacion anual del 0,03% de los ingresos no corrientes del presupuesto total.</t>
  </si>
  <si>
    <t>Vinculacion del departamento al sistema nacional de cooperacion internacional, para fortalecer capacidades del territorio, municipios y departamento. Se tramito la expedicion de siete (7}) Certificados de utilidad comun CUC. Con un aproximado de inversion por valor de :3.908.788 EUROS</t>
  </si>
  <si>
    <t>48 funcionarios municipales,  Tematicas en necesidades: 1. formulacion de proyectos, 2. Gestion de recursos, 3. lineamientos de politicas de cooperacion internacional. 4. Diplomacia regional y relacionamiento con embajadas. Se cuenta con la identificacion de 63 entidades locales, sociedad civil, con proyectos de cooperacion en el territorio.</t>
  </si>
  <si>
    <t>Fortalecimiento de capacidades locales mediante dos encuentros para las mesas locales de cooperación. Identificaciones de las principales tematicas para el fortalecimieno del sistema de cooperacion internacional.</t>
  </si>
  <si>
    <t>Ver diagnostico de cooperacion internacional de Nariño.</t>
  </si>
  <si>
    <t>Se lidera la estrategia de internacionalizacion para la conformacion de alianzas estrategicas: Ecuador, España y China.</t>
  </si>
  <si>
    <t>Acercamientos con Panama, Costa Rica, Indonesia, paises bajos, Rusia, Peru, Eslovenia, Curazao.</t>
  </si>
  <si>
    <t xml:space="preserve">Para el 2025 se debe desarrollar una agenda de trabajo con cada uno de los paises vinculados, con el fin de priorizar agendas de inversion y cooperacion </t>
  </si>
  <si>
    <t xml:space="preserve">Participacion en eventos nacionales e internacionales para la promosicion de inversion en Nariño: ANATO, MACRO RUEDA 100, COP 16, Mision Amberes, 
</t>
  </si>
  <si>
    <t xml:space="preserve">ANATO, participación en la agenda comercial como vitrina turística y cultural del departamento de Nariño.
MACRO RUEDA 100, participantes: 23 exportadores.
COP 16, se participó con la agenda académica y comercial asociada a la COP-16 en la cual desde la oficina de asuntos y cooperación internacional de Nariño, se acompañó las mesas de filantropía de la APC. Cifras clave del texto:
500 mil dólares para la cooperación técnica en el Proyecto del Puerto Pesquero de Tumaco.
5 millones de dólares para fortalecer las organizaciones de pescadores.
40 millones de dólares para impulsar el crédito a privados en la alianza público-privada para el desarrollo comercial del pacífico nariñense.
Más de 900 mil personas en el tráfico de la zona verde de la COP16.
Misión Amberes, Para el mes de junio se participó en el viaje del buque Gloria. Embajador Jorge Rojas, Nariño como departamento invitado especial. Para dar a conocer nuestros principales productos, promoviendo al departamento ante la unión europea.
</t>
  </si>
  <si>
    <t>La formulación del Plan Departamental de Cultura 2025-2040, como hoja de ruta para el desarrollo cultural del departamento de Nariño se realizará en tres (3) fases: Alistamiento, Agenda Pública y Formulación. Durante la vigencia 2024 se logró adelantar la fase de alistamiento, que abarca la elaboración del plan de trabajo, cronograma, presupuesto, metodología y el esquema de participación ciudadana. De manera paralela, se avanzó en la construcción del Plan de Oralidad, Lectura y Escritura, específicamente en la etapa de diagnóstico, con el apoyo de la Biblioteca Nacional de Colombia.</t>
  </si>
  <si>
    <t>El Plan Departamental de Cultura, junto con los Planes de Área y demás documentos técnicos, incorporarán enfoques étnicos, poblacionales, territoriales y de género.</t>
  </si>
  <si>
    <t>En todo el Departamento</t>
  </si>
  <si>
    <t>Documento técnico de la fase de alistamiento
Informes mensuales de contratistas</t>
  </si>
  <si>
    <t>En el marco del proceso de homologación de los proyectos 2024, formulados durante la vigencia 2023, con las metas del actual Plan de Desarrollo Departamental 2024-2027, la asignación presupuestal correspondiente a esta meta no se destinó exclusivamente a la formulación del Plan Departamental de Cultura. Es importante destacar que una parte significativa de los recursos se empleó en la contratación de personal encargado de atender otras necesidades prioritarias de la dirección.</t>
  </si>
  <si>
    <t>En el marco de los procesos de participación ciudadana orientados a fortalecer la gobernanza cultural, se llevaron a cabo importantes espacios de concertación y diálogo, entre los que se incluyen las sesiones del Consejo Departamental de Cultura, el Consejo de Patrimonio, y el Consejo de Cine, así como el encuentro de Secretarios Municipales de Cultura. Además, se realizó la evaluación del Programa Departamental de Estímulos con la participación de representantes de diversas áreas, como artesanía, danza, literatura, música, teatro, y sectores como discapacidad y organizaciones culturales sin ánimo de lucro. Como logro significativo, se destaca que, por primera vez, se llevó a cabo una concertación con festivales de larga trayectoria, los cuales recibieron apoyo directo del departamento, marcando un hito en el fortalecimiento del sector cultural.</t>
  </si>
  <si>
    <t>600 representantes del sector cultural del departamento, incluyendo poblaciones afrodescendientes, indígenas, LGBTI, mujeres, entre otras.</t>
  </si>
  <si>
    <t>Participación de todo el departamento</t>
  </si>
  <si>
    <t xml:space="preserve">Actas de reunión </t>
  </si>
  <si>
    <t>Se está a la espera del reporte de creadores y gestores culturales postulados por los municipios ante el Ministerio de Cultura para proceder con los trámites correspondientes ante el Fondo de Pensiones.</t>
  </si>
  <si>
    <t>35 gestores culturales</t>
  </si>
  <si>
    <t>Roberto Payán: 2, Colón: 1, Guachucal: 1, Ricaurte: 1, Santacruz: 1, La Cruz: 1, La Florida: 1, Tumaco: 1, Túquerres: 1, Yacuanquer: 1, Funes: 1, El Tambo: 1, Samaniego: 1, Potosí: 1, San Pablo: 1, Chachagüi: 1, Arboleda: 1, Guaitarilla:1, Buesaco: 1, Santa Bárbara: 1, San Lorenzo: 2, Tangua: 2, Cumbal: 1, La Llanada: 1, Pupiales: 1, Córdoba: 1, Los Andes: 1, Aldana: 1, Consacá: 1, La Unión: 1, Cuaspúd: 1, San Pedro de Cartago: 1, Puerres: 1, Taminango: 1, Contadero: 1, Cumbitara: 1, El Peñol: 1, Ospina: 1, Linares: 2</t>
  </si>
  <si>
    <t>Oficio remisorio al Ministerio de Cultura</t>
  </si>
  <si>
    <t>Con el objetivo de fomentar y fortalecer las diversas expresiones culturales del Departamento de Nariño, se ha brindado un apoyo a más de 40 municipios, para la realización de carnavales, festivales, encuentros, festividades y otras manifestaciones culturales. Estas iniciativas han abarcado diferentes áreas, incluyendo música, danza, teatro, pintura, literatura y otras disciplinas artísticas, destacando la diversidad y riqueza cultural de la región.
Estas acciones han permitido no solo la promoción del talento local, sino también la generación de espacios de encuentro, intercambio y apropiación cultural, contribuyendo al fortalecimiento de las identidades locales y al dinamismo del sector cultural.</t>
  </si>
  <si>
    <t>Artistas y público de 45 municipios, con la inclusión de un enfoque étnico</t>
  </si>
  <si>
    <t>13 subregiones del Departamento</t>
  </si>
  <si>
    <t>Relación de actividades con contratos, convenios y/u ordenes de prestación de servicios con sus respectivos informes</t>
  </si>
  <si>
    <t>Fortalecimiento de la circulación cultural en el departamento de Nariño a través de acciones estratégicas tales como:
•	Apoyo a artistas nariñenses para representar y difundir la cultura local en la Vitrina Turística ANATO y en la 62ª Feria Nacional Ganadera en Montería.
•	Organización de la Misión Diplomática, Comercial, Turística y Cultural en Europa (Bélgica y Francia), promoviendo la riqueza cultural del departamento en el marco de la llegada del Buque Gloria a la ciudad de Amberes.
•	Respaldo al Concurso Departamental de Bandas en Samaniego como espacio de fortalecimiento musical.
•	Participación de cuatro grupos musicales, seleccionados mediante convocatoria pública y provenientes de La Cruz, Tumaco y Pasto, en el Festival de Música del Pacífico en Cali.
•	Impulso a siete grupos artísticos nariñenses en la agenda cultural de la COP16, en Cali, destacando expresiones de música, danza y teatro en un escenario internacional.</t>
  </si>
  <si>
    <t>1,000 artistas con la inclusión de un enfoque étnico</t>
  </si>
  <si>
    <t>Todo el departamento</t>
  </si>
  <si>
    <t>En su versión 2024, la convocatoria pública del Programa Departamental de Estímulos implementó por primera vez, desde su creación en 2016, un proceso de evaluación en el que participaron gestores, artistas y representantes del sector cultural. Este ejercicio tuvo como propósito conocer la percepción del sector sobre este importante programa y, a su vez, identificar oportunidades de mejora para su desarrollo.
Como parte del proceso, se conformó el banco de jurados a través de una convocatoria pública, a la cual se postularon 152 aspirantes: 50% mujeres, 44% hombres y 6% pertenecientes a otras identidades, de los cuales se seleccionaron 42.
En esta edición, se inscribieron 1,173 participantes, entre personas naturales y jurídicas, provenientes de 60 municipios del departamento. Las postulaciones estuvieron distribuidas en 6 capítulos y 26 líneas que abarcan las diversas manifestaciones y expresiones artísticas, así como los saberes y el patrimonio cultural. Se destaca también la amplia participación de grupos poblacionales, incluyendo adultos mayores, afrodescendientes, campesinos, indígenas, personas en situación de discapacidad, víctimas del conflicto armado y miembros de la comunidad LGTBIQ+, entre otros.
En total, se entregarán 320 estímulos, con un presupuesto de 2.310 millones de pesos. Como valor agregado, esta versión incluyó por primera vez estímulos destinados a festivales de larga trayectoria que se realizan en el departamento, fortaleciendo así las tradiciones culturales de la región.</t>
  </si>
  <si>
    <t>La Convocatoria Pública del Programa Departamental de Estímulos incluye un enfoque étnico</t>
  </si>
  <si>
    <t>Resoluciones de asignación de estímulos
Informes de ejecución por parte de los ganadores</t>
  </si>
  <si>
    <t>Desde la Dirección Administrativa de Cultura de Nariño se priorizó llevara a cabo la caracterización del sector cultural del departamento con el objetivo de conocer, identificar y delimitar las actividades, industrias y actores mediante una clasificación por áreas. Durante la vigencia, se lograron avances significativos, incluyendo el establecimiento de lineamientos base, la formulación de la fase de pilotaje y la preparación de herramientas para la recolección de información, marcando un paso fundamental en este proceso estratégico.</t>
  </si>
  <si>
    <t>El diseño metodológico para llevar a cabo la caracterización incluye enfoque étnico</t>
  </si>
  <si>
    <t>Reconociendo la formación como un pilar fundamental para el desarrollo cultural, durante la vigencia se han implementado diversas acciones estratégicas para fortalecer las competencias y conocimientos en las comunidades del departamento. Entre las principales actividades destacan:
•⁠  ⁠Formación de gestores culturales: Dirigida a líderes comunales en comunidades de Tumaco, Epeda-Sipidara (Olaya Herrera), Aimpish Awa (Barbacoas), Consejo Comunitario Acapa (Francisco Pizarro), Mesa de Víctimas de Nariño, Mesa de Acceso a la Justicia, Sucumbíos (Ipiales), El Sande y Planadas Telembí (Samaniego).
•⁠  ⁠Capacitaciones temáticas: Encuentro de Cultura Social y Ambiental; Taller sobre enfoque de género y lenguaje inclusivo para el sector cultural; Taller de planificación para la Biblioteca Departamental, con participación de gestores culturales para definir los beneficios y servicios que esta debe ofrecer al departamento.
•⁠  ⁠Fortalecimiento de proyectos culturales: Talleres de gestión de proyectos en el marco de la Convocatoria de Estímulos (El Charco, Santa Bárbara, Buesaco, Samaniego); Diplomado en Danza Viva, en colaboración con el Ministerio de Cultura, con participación de 16 municipios; Formación coral en 6 municipios: Potosí, Ipiales, Pasto, Sandoná, Consacá y Yacuanquer.
•⁠  ⁠Espacios de reflexión e intercambio: Encuentro del Consejo Departamental de Cine; Encuentro Perspectivas del Patrimonio en colaboración con el ICANH (La Tolita, Tumaco); Encuentro Cultural Social y Ambiental HacerArte (Pasto); Conversatorio en el Museo Juan Lorenzo Lucero.</t>
  </si>
  <si>
    <t>600 gestores culturales, incluyendo poblaciones afrodescendientes e indígenas.</t>
  </si>
  <si>
    <t>Pasto, Tumaco, Olaya Herrera, Barbacoas, Francisco Pizarro, Ipiales, Samaniego, El Peñol, La Unión, Buesaco, Leiva, Guaitarilla, Túquerres, Samaniego, Santacruz, Cumbal, Pupiales, Córdoba, Mosquera, Potosí, Sandoná, Consacá y Yacuanque</t>
  </si>
  <si>
    <t xml:space="preserve">La Casa de la Cultura y la Concha Acústica se consolidaron como epicentros de la promoción y dinamización de las expresiones culturales del departamento de Nariño. Dentro de la vigencia, estos espacios han albergado más de 200 eventos, reuniendo a más de 1000 artistas y atrayendo a más de 9000 asistentes. Las actividades realizadas incluyen foros, conversatorios, talleres, lanzamientos de libros, presentaciones dancísticas, montajes, ensayos, recitales, conciertos musicales y exposiciones, entre otros. </t>
  </si>
  <si>
    <t>9000 participantes que han disfrutado de los eventos realizados en la infraestructura cultural del departamento, incluyendo poblaciones étnicas.</t>
  </si>
  <si>
    <t>Registro fotográfico</t>
  </si>
  <si>
    <t>Se avanza en las gestiones para la reapertura de la Biblioteca Departamental y el Centro de las Artes, fortaleciendo aún más la infraestructura cultural del departamento.</t>
  </si>
  <si>
    <t>Para 2024, se priorizó la dotación de la Red Departamental de Bibliotecas Públicas de Nariño, con equipos tecnológicos y mobiliario para todos los municipios del Departamento, para la habilitación de la Biblioteca Pública Departamental,  Biblioteca Patrimonial y la Casa de la Cultura</t>
  </si>
  <si>
    <t>Usuarios de la Red Departamental de Bibliotecas Públicas y Casa de la Cultura Departamental</t>
  </si>
  <si>
    <t>Actas de entrega
Contratos de suministro celebrados</t>
  </si>
  <si>
    <t xml:space="preserve">No se programó acciones para la vigencia 2024. </t>
  </si>
  <si>
    <t>Durante el periodo, se llevaron a cabo diversas actividades para fortalecer la cultura, los saberes y la participación comunitaria en el departamento de Nariño. Entre los logros más relevantes destacan:
•	Eventos formativos y culturales: Feria del Libro en Tumaco; Encuentro Departamental de Bibliotecarios; Lanzamiento de la revista "Los Sueños" de la Institución Educativa San Juan Bautista en Los Andes; Encuentro de Mujeres Creadoras en la ciudad de Pasto.
•	Procesos de formación destacados: Talleres de gestión cultural para líderes y lideresas de la cordillera; Capacitaciones sobre el uso de espacios comunitarios y culturales; Formación cultural para firmantes de paz; Capacitación a integrantes del Consejo Departamental de Participación Ciudadana; Formación en gestión cultural para líderes comunitarios, orientada a la construcción de paz.
•	Acciones regionales: Fortalecimiento de la gestión cultural para funcionarios públicos (Ipaiales); En el Triángulo del Telembí (Barbacoas, Roberto Payán y Magüí Payán), formación de jóvenes en la interpretación de instrumentos tradicionales.
•	Capacitación inclusiva: Talleres para la Mesa Departamental de Víctimas, consejos comunitarios y gestores culturales de comunidades étnicas y diversas poblaciones.</t>
  </si>
  <si>
    <t>1500 beneficiarios, incluyendo poblaciones afrodescendientes e indígenas.</t>
  </si>
  <si>
    <t>Pasto, Tumaco Córdoba, La Unión, Los Andes, Ipiales, Barbacoas, Roberto Payán y Magüí Payán y
Subregión La Cordillera</t>
  </si>
  <si>
    <t>Se priorizó el apoyo a procesos culturales centrados en los saberes y expresiones de poblaciones vulnerables, fortaleciendo sus prácticas tradicionales e impulsando la inclusión y el respeto por la diversidad cultural en el departamento de Nariño. Entre las acciones y eventos destacados se encuentran:
•⁠  ⁠Fortalecimiento de tradiciones indígenas y afrodescendientes: Encuentro de Bandas de Yegua en el municipio de Cumbal; Ikollai Raymi en el resguardo indígena de Gran Mallama, celebración de la cosmovisión y ritualidad de los pueblos indígenas; Feria Cultural del Resguardo Indígena de Ipiales, promoviendo los usos y costumbres ancestrales.
•⁠  ⁠Promoción del emprendimiento y la inclusión cultural: Feria Artesanal para Mujeres Adultas Mayores y la Vitrina de Emprendimiento Cultural del Adulto Mayor en Pasto; Encuentro de Colonias Afro y la Consultiva Departamental de Interculturalidad y Autonomía Territorial de la Comunidad Afro en Tumaco, fortaleciendo la identidad y los derechos de las comunidades afrodescendientes.
•⁠  ⁠Impulso a la participación en eventos nacionales: Participación de cuatro agrupaciones de Tumaco, Barbacoas y Mosquera en el Festival Petronio Álvarez, el festival afrocolombiano más importante del país, resaltando la representación cultural de Nariño en el ámbito nacional.
•⁠  ⁠Espacios de intercambio cultural y fortalecimiento territorial: Encuentro de Gestores Culturales de la Cordillera y Norte de Nariño, promoviendo el diálogo y la articulación de iniciativas culturales en la región.</t>
  </si>
  <si>
    <t>La priorización se basa en un enfoque étnico, poblacional, diferencial, territorial y de género.</t>
  </si>
  <si>
    <t>En la vigencia 2024, se priorizó el apoyo a la circulación artística y cultural enfocada en los saberes ancestrales de las comunidades afrodescendientes. Entre las acciones destacadas se encuentran:
•	Celebración de los Carnavales del Fuego: Un esfuerzo por promover, transmitir y preservar la riqueza cultural y los saberes tradicionales de la Costa Pacífica nariñense.
•	Conmemoración del Día de la Afrocolombianidad: Actividad orientada a resaltar esta fecha para la población afrodescendiente del departamento, integrando actividades académicas, de oralidad y de intercambio cultural.
•	Apoyo al Festival del Currulao en Tumaco: Un evento que reúne a artistas de la Costa Pacífica nariñense para exaltar las manifestaciones musicales y dancísticas propias de la región.</t>
  </si>
  <si>
    <t>400 artistas, en su mayoría de la población afrodescendiente.</t>
  </si>
  <si>
    <t xml:space="preserve">Pasto, Tumaco, Barbacoas, Magüí Payán, La Tola, El Charco, Olaya Herrera, Roberto Payán, Francisco Pizarro, Mosquera. </t>
  </si>
  <si>
    <t>Con el objetivo de conocer y analizar el estado actual de las economías populares, se llevaron a cabo encuentros destinados a fortalecer y transmitir las prácticas y conocimientos asociados al tejido, el viche, la filigrana y la iraca. Estos espacios contaron con la participación activa de sabedores y sabedoras, quienes, a través de preguntas orientadoras, dialogaron sobre la historia, el impacto ambiental, la situación económica y las perspectivas futuras de cada una de estas expresiones culturales.</t>
  </si>
  <si>
    <t>La planificación incluye enfoque étnico (indígenas y afrodescendiente).</t>
  </si>
  <si>
    <t>Barbacoas, Linares, Tumaco, Contadero</t>
  </si>
  <si>
    <t>Comprometidos con la preservación y promoción del patrimonio cultural, tanto material como inmaterial, del departamento de Nariño, se implementaron diversas acciones orientadas al fortalecimiento y salvaguardia de este valioso legado.
•	Carnaval de Negros y Blancos de Pasto 2024.
•	Carnavales del Fuego (Tumaco, Barbacoas, Magüí Payán, La Tola, El Charco, Olaya Herrera, Roberto Payán, Francisco Pizarro y Mosquera)
•	Músicas de Marimba y Cantos Tradicionales del Pacífico Nariñense (Roberto Payán y Olaya Herrera).
•	Qhapaq Ñan (Funes y Potosí).
•	Técnicas artesanales en paja toquilla y tejidos en lana (Linares y El Contadero).
•	Prácticas ancestrales de partería y medicina tradicional en Francisco Pizarro.
•	Apoyo al Festival Internacional de Marimba en Tumaco.
•	Aportes a la calidad del Carnaval de Negros y Blancos en su versión 2025.</t>
  </si>
  <si>
    <t>16 patrimoniales de 14 municipios</t>
  </si>
  <si>
    <t xml:space="preserve">Pasto, Tumaco, Barbacoas, Magüí Payán, La Tola, El Charco, Olaya Herrera, Roberto Payán, Francisco Pizarro, Mosquera, Funes, Potosí, Linares, El Contadero. </t>
  </si>
  <si>
    <t xml:space="preserve">Se brindó apoyo a diferentes municipios para participar en la "Convocatoria Pública para Proyectos de Patrimonio Cultural", financiada con recursos del Impuesto Nacional al Consumo (INC) sobre servicios de telecomunicaciones, en alineación con los lineamientos del Ministerio de Cultura. La convocatoria, dirigida a los 64 municipios del departamento, buscó fortalecer programas e iniciativas centradas en la protección, promoción, difusión y apropiación social del patrimonio cultural, bajo tres líneas estratégicas: Gestión integral del patrimonio cultural; Manifestaciones inscritas en la Lista Representativa del Patrimonio Cultural Inmaterial de la Humanidad – UNESCO; Programas artísticos y culturales desarrollados con y para la población con discapacidad. En respuesta, se recibieron 20 propuestas, de las cuales 12 iniciativas fueron seleccionadas para recibir financiación tras un proceso de evaluación técnica y verificación documental realizado por el Consejo Departamental de Patrimonio Cultural. </t>
  </si>
  <si>
    <t>Se ha brindado asistencia técnica para la gestión del patrimonio a los municipios del Departamento para participar en la  convocatoria pública para proyectos de patrimonio cultural, financiados con recursos provenientes del Impuesto Nacional al Consumo (INC) 2024, promovida por el Ministerio de las Culturas, las Artes y los Saberes.</t>
  </si>
  <si>
    <t>La materialización de las asistencias técnicas se concretará a través de convenios interadministrativos entre el departamento y los municipios, los cuales se llevarán a cabo durante la vigencia 2025, en concordancia con las directrices del Ministerio de las Culturas, las Artes y los Saberes.</t>
  </si>
  <si>
    <r>
      <t xml:space="preserve">Revisión del componente de caracterización de amenazas, vulnerabilidad y riesgo para la </t>
    </r>
    <r>
      <rPr>
        <b/>
        <sz val="11"/>
        <color theme="1"/>
        <rFont val="Calibri"/>
        <family val="2"/>
        <scheme val="minor"/>
      </rPr>
      <t>viabilidad de 8 proyectos</t>
    </r>
    <r>
      <rPr>
        <sz val="11"/>
        <color theme="1"/>
        <rFont val="Calibri"/>
        <family val="2"/>
        <scheme val="minor"/>
      </rPr>
      <t xml:space="preserve"> en cumplimiento a:
</t>
    </r>
    <r>
      <rPr>
        <b/>
        <sz val="11"/>
        <color theme="1"/>
        <rFont val="Calibri"/>
        <family val="2"/>
        <scheme val="minor"/>
      </rPr>
      <t xml:space="preserve">1) </t>
    </r>
    <r>
      <rPr>
        <sz val="11"/>
        <color theme="1"/>
        <rFont val="Calibri"/>
        <family val="2"/>
        <scheme val="minor"/>
      </rPr>
      <t xml:space="preserve">Mejoramiento en placa huella de la vía: cruce ruta 250b - Institución Educativa Juan Pablo Segundo Sede Primaria - Vereda Yunguillo, en el Municipio de Nariño, Departamento de Nariño.
</t>
    </r>
    <r>
      <rPr>
        <b/>
        <sz val="11"/>
        <color theme="1"/>
        <rFont val="Calibri"/>
        <family val="2"/>
        <scheme val="minor"/>
      </rPr>
      <t xml:space="preserve">2) </t>
    </r>
    <r>
      <rPr>
        <sz val="11"/>
        <color theme="1"/>
        <rFont val="Calibri"/>
        <family val="2"/>
        <scheme val="minor"/>
      </rPr>
      <t xml:space="preserve">Construcción de muro de contención en el Centro Educativo el Guabo y Construcción de Muro de Contención en el Centro Educativo Ususquer, Municipio de Mallama-Departamento de Nariño.
</t>
    </r>
    <r>
      <rPr>
        <b/>
        <sz val="11"/>
        <color theme="1"/>
        <rFont val="Calibri"/>
        <family val="2"/>
        <scheme val="minor"/>
      </rPr>
      <t xml:space="preserve">3) </t>
    </r>
    <r>
      <rPr>
        <sz val="11"/>
        <color theme="1"/>
        <rFont val="Calibri"/>
        <family val="2"/>
        <scheme val="minor"/>
      </rPr>
      <t xml:space="preserve">Construcción puente vehicular sobre el Rio Boquerón, en la vía que conduce desde el corregimiento de San Juan de Ipiales, al Municipio de Contadero, en el marco de la declaratoria de calamidad pública en el Municipio de Contadero, Nariño.
</t>
    </r>
    <r>
      <rPr>
        <b/>
        <sz val="11"/>
        <color theme="1"/>
        <rFont val="Calibri"/>
        <family val="2"/>
        <scheme val="minor"/>
      </rPr>
      <t xml:space="preserve">4) </t>
    </r>
    <r>
      <rPr>
        <sz val="11"/>
        <color theme="1"/>
        <rFont val="Calibri"/>
        <family val="2"/>
        <scheme val="minor"/>
      </rPr>
      <t xml:space="preserve">Construcción muro de protección, para mitigar el riesgo de las viviendas aledañas a la quebrada Bateros, casco urbano del municipio de San Pablo, Departamento de Nariño.
</t>
    </r>
    <r>
      <rPr>
        <b/>
        <sz val="11"/>
        <color theme="1"/>
        <rFont val="Calibri"/>
        <family val="2"/>
        <scheme val="minor"/>
      </rPr>
      <t xml:space="preserve">5) </t>
    </r>
    <r>
      <rPr>
        <sz val="11"/>
        <color theme="1"/>
        <rFont val="Calibri"/>
        <family val="2"/>
        <scheme val="minor"/>
      </rPr>
      <t xml:space="preserve">Construcción de muros de contención para el Estadio Municipal y la Plaza de Mercado en el Municipio de Tangua, Nariño.
</t>
    </r>
    <r>
      <rPr>
        <b/>
        <sz val="11"/>
        <color theme="1"/>
        <rFont val="Calibri"/>
        <family val="2"/>
        <scheme val="minor"/>
      </rPr>
      <t xml:space="preserve">6) </t>
    </r>
    <r>
      <rPr>
        <sz val="11"/>
        <color theme="1"/>
        <rFont val="Calibri"/>
        <family val="2"/>
        <scheme val="minor"/>
      </rPr>
      <t xml:space="preserve">Construcción de box coulvert para la canalización de la quebrada que atraviesa el chazodromo municipal en el municipio de Tuquerres Departamento de Nariño.
</t>
    </r>
    <r>
      <rPr>
        <b/>
        <sz val="11"/>
        <color theme="1"/>
        <rFont val="Calibri"/>
        <family val="2"/>
        <scheme val="minor"/>
      </rPr>
      <t xml:space="preserve">7) </t>
    </r>
    <r>
      <rPr>
        <sz val="11"/>
        <color theme="1"/>
        <rFont val="Calibri"/>
        <family val="2"/>
        <scheme val="minor"/>
      </rPr>
      <t xml:space="preserve">Rehabilitación de la vía de evacuación a los albergues de Bellavista en la zona de amenaza volcánica alta del Municipio de la Florida, Departamento de Nariño.
</t>
    </r>
    <r>
      <rPr>
        <b/>
        <sz val="11"/>
        <color theme="1"/>
        <rFont val="Calibri"/>
        <family val="2"/>
        <scheme val="minor"/>
      </rPr>
      <t xml:space="preserve">8) </t>
    </r>
    <r>
      <rPr>
        <sz val="11"/>
        <color theme="1"/>
        <rFont val="Calibri"/>
        <family val="2"/>
        <scheme val="minor"/>
      </rPr>
      <t>Reubicación calle primera del caso urbano del Municipio de Ancuya afectado por movimiento en masa traslacional</t>
    </r>
  </si>
  <si>
    <t>Se beneficiaran  4.545 habitantes del Mpio de Nariño, 9.440 habitantes del Mpio de Mallama, 7.618 habitantes del Mpio de Contadero, 14.162 habitantes del Mpio de Tangua, 46.757 habitantes del Mpio de Tuquerres, 10.512 habitantes del Mpio de La Florida y 9.108 habitantes del Mpio de Ancuya</t>
  </si>
  <si>
    <t>Municipios de Nariño, Mallama, Contadero, San Pablo, Tangua, Tuquerres, La Florida, Ancuya.</t>
  </si>
  <si>
    <r>
      <rPr>
        <b/>
        <sz val="11"/>
        <color theme="1"/>
        <rFont val="Calibri"/>
        <family val="2"/>
        <scheme val="minor"/>
      </rPr>
      <t xml:space="preserve">Link de Consulta: http://sigob.gestiondelriesgo.gov.co/ConsultaExterna/                                                                          2) </t>
    </r>
    <r>
      <rPr>
        <sz val="11"/>
        <color theme="1"/>
        <rFont val="Calibri"/>
        <family val="2"/>
        <scheme val="minor"/>
      </rPr>
      <t xml:space="preserve">Radicado: 2024ER28439 - Contraseña: EF2E8BD9  </t>
    </r>
    <r>
      <rPr>
        <b/>
        <sz val="11"/>
        <color theme="1"/>
        <rFont val="Calibri"/>
        <family val="2"/>
        <scheme val="minor"/>
      </rPr>
      <t xml:space="preserve">3) </t>
    </r>
    <r>
      <rPr>
        <sz val="11"/>
        <color theme="1"/>
        <rFont val="Calibri"/>
        <family val="2"/>
        <scheme val="minor"/>
      </rPr>
      <t xml:space="preserve">Radicado: 2024ER28369 - Contraseña: 432B73C1 </t>
    </r>
    <r>
      <rPr>
        <b/>
        <sz val="11"/>
        <color theme="1"/>
        <rFont val="Calibri"/>
        <family val="2"/>
        <scheme val="minor"/>
      </rPr>
      <t xml:space="preserve">4) </t>
    </r>
    <r>
      <rPr>
        <sz val="11"/>
        <color theme="1"/>
        <rFont val="Calibri"/>
        <family val="2"/>
        <scheme val="minor"/>
      </rPr>
      <t xml:space="preserve">Radicado 2024ER21874 Contraseña: A386016F       </t>
    </r>
    <r>
      <rPr>
        <b/>
        <sz val="11"/>
        <color theme="1"/>
        <rFont val="Calibri"/>
        <family val="2"/>
        <scheme val="minor"/>
      </rPr>
      <t xml:space="preserve">6) </t>
    </r>
    <r>
      <rPr>
        <sz val="11"/>
        <color theme="1"/>
        <rFont val="Calibri"/>
        <family val="2"/>
        <scheme val="minor"/>
      </rPr>
      <t xml:space="preserve">Radicado: 2024ER29080 - Contraseña: F88F1F33 </t>
    </r>
    <r>
      <rPr>
        <b/>
        <sz val="11"/>
        <color theme="1"/>
        <rFont val="Calibri"/>
        <family val="2"/>
        <scheme val="minor"/>
      </rPr>
      <t xml:space="preserve">7) </t>
    </r>
    <r>
      <rPr>
        <sz val="11"/>
        <color theme="1"/>
        <rFont val="Calibri"/>
        <family val="2"/>
        <scheme val="minor"/>
      </rPr>
      <t xml:space="preserve">Radicado: 2024ER28408 - Contraseña: CF3B028D </t>
    </r>
    <r>
      <rPr>
        <b/>
        <sz val="11"/>
        <color theme="1"/>
        <rFont val="Calibri"/>
        <family val="2"/>
        <scheme val="minor"/>
      </rPr>
      <t xml:space="preserve">8) </t>
    </r>
    <r>
      <rPr>
        <sz val="11"/>
        <color theme="1"/>
        <rFont val="Calibri"/>
        <family val="2"/>
        <scheme val="minor"/>
      </rPr>
      <t xml:space="preserve">Radicado: 2024ER30122 - Contraseña: 1726FB03                                                                                                                                                                                                                                                                                                                                                                                                                                                                                                       </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t>
    </r>
  </si>
  <si>
    <r>
      <rPr>
        <b/>
        <sz val="11"/>
        <color theme="1"/>
        <rFont val="Calibri"/>
        <family val="2"/>
        <scheme val="minor"/>
      </rPr>
      <t xml:space="preserve">Radicado DAC 15/11/2024: </t>
    </r>
    <r>
      <rPr>
        <sz val="11"/>
        <color theme="1"/>
        <rFont val="Calibri"/>
        <family val="2"/>
        <scheme val="minor"/>
      </rPr>
      <t xml:space="preserve">Convenio interadministrativo entre el Municipio de Ancuya y el Departamento de Nariño con el objetivo de contratar los estudios y diseños de obras de mitigación para la estabilización de la calle primera del casco urbano del municipio de Ancuya. </t>
    </r>
    <r>
      <rPr>
        <b/>
        <sz val="11"/>
        <color theme="1"/>
        <rFont val="Calibri"/>
        <family val="2"/>
        <scheme val="minor"/>
      </rPr>
      <t>CDP No.2024100217 Valor $250.000.000</t>
    </r>
  </si>
  <si>
    <r>
      <t xml:space="preserve">Se realizaron </t>
    </r>
    <r>
      <rPr>
        <b/>
        <sz val="11"/>
        <color theme="1"/>
        <rFont val="Calibri"/>
        <family val="2"/>
        <scheme val="minor"/>
      </rPr>
      <t>33 visitas técnicas de caracterización preliminar</t>
    </r>
    <r>
      <rPr>
        <sz val="11"/>
        <color theme="1"/>
        <rFont val="Calibri"/>
        <family val="2"/>
        <scheme val="minor"/>
      </rPr>
      <t xml:space="preserve"> de escenarios de riesgo y evaluación de daños en 24 municipios del Departamento de Nariño.</t>
    </r>
  </si>
  <si>
    <t>Se benefician a mas de 20.000 habitantes de los 22 municipios asistidos</t>
  </si>
  <si>
    <t>Municipios de Puerres, Francisco Pizarro, Arboleda, Tuquerres, Pasto, San Lorenzo, Sandoná, Alban, El Tambo, El Contadero, Chachagüí, Iles, Policarpa, San Bernardo, Ricaurte, El Peñol, Nariño, Tangua, Taminango, Ospina, Buesaco, Roberto Payan y La Florida</t>
  </si>
  <si>
    <t>https://drive.google.com/drive/folders/16ncoVifUMeACoM-hkIAKYlepEU7vH5iE?usp=sharing</t>
  </si>
  <si>
    <t>Avanzamos en la elaboración de una ruta metodológica para el manejo del Sistema de Información Geográfico para la Gestión del Riesgo (SIG-GR), integrando funcionalidades de recopilación, análisis y visualización de datos en tiempo real para fortalecer el monitoreo de riesgos y la toma de decisiones en emergencias.</t>
  </si>
  <si>
    <t>Se beneficiaran los 64 municipios del Departamento de Nariño</t>
  </si>
  <si>
    <t>64 municipios del Departamento de Nariño</t>
  </si>
  <si>
    <t>https://drive.google.com/drive/folders/17P-pT1ZwkUff_6uZnEgsdN9Jb_bPC6m2?usp=drive_link</t>
  </si>
  <si>
    <r>
      <t xml:space="preserve">En proceso de elaboración de una </t>
    </r>
    <r>
      <rPr>
        <b/>
        <sz val="11"/>
        <rFont val="Calibri"/>
        <family val="2"/>
        <scheme val="minor"/>
      </rPr>
      <t>Ruta Metodológica</t>
    </r>
    <r>
      <rPr>
        <sz val="11"/>
        <rFont val="Calibri"/>
        <family val="2"/>
        <scheme val="minor"/>
      </rPr>
      <t xml:space="preserve"> para el manejo del Sistema de Información Geográfico para la Gestión del Riesgo </t>
    </r>
    <r>
      <rPr>
        <b/>
        <sz val="11"/>
        <rFont val="Calibri"/>
        <family val="2"/>
        <scheme val="minor"/>
      </rPr>
      <t>(SIG-GR)</t>
    </r>
    <r>
      <rPr>
        <sz val="11"/>
        <rFont val="Calibri"/>
        <family val="2"/>
        <scheme val="minor"/>
      </rPr>
      <t>, con funcionalidades de recopilación, análisis y visualización de datos en tiempo real, permitiendo el monitoreo constante de escenarios de riesgo y facilitando la toma de decisiones en emergencias.</t>
    </r>
  </si>
  <si>
    <t>Elaborada la Estrategia de Comunicación Departamental articulada y conjunta, que permite a la Población conocer y evaluar las posibles amenazas a que se expone en su territorio y saber como actuar ante una emergencia, con el fin de tomar medidas para reducir y mitigar el riesgo.</t>
  </si>
  <si>
    <t>https://drive.google.com/drive/folders/1RX2vv_vLaWyNG3XuAJ68Yg3OTZ7sAk0o?usp=sharing</t>
  </si>
  <si>
    <t>Se llevo a cabo diferentes talleres con los coordinadores municipales de gestión de riesgo de desastres desde el mes de enero hasta septiembre de la presente anualidad en relación a:  Asistencia técnica fenómenos ENOS, PMGRD, integración de la gestión del riesgo en el Ordenamiento Territorial, declaratoria de calamidad publica, socialización del simulacro nacional de respuesta a emergencias y taller de preparación para el simulacro nacional.</t>
  </si>
  <si>
    <t xml:space="preserve">Se logro la asistencia de 707 personas </t>
  </si>
  <si>
    <t>https://drive.google.com/drive/folders/1Wrut-tYOVRocS25Sgr6RXs4-49aXBh2U?usp=sharing</t>
  </si>
  <si>
    <t>Estructuración de un convenio interadministrativo entre el Municipio de Pasto y el Departamento de Nariño y su posterior contratación y ejecución comprende un periodo de mas de 4 meses, con el objetivo de realizar un sistema de alerta temprana en el corregimiento del Encano del municipio de Pasto.</t>
  </si>
  <si>
    <t>Se beneficiaran 10.150 habitantes del corregimiento del Encano</t>
  </si>
  <si>
    <t>Subregión Centro - Municipio de Pasto</t>
  </si>
  <si>
    <t>https://drive.google.com/drive/folders/1oo-E42rMK6iATIug8UpBAxxD7KHJZoNQ?usp=sharing</t>
  </si>
  <si>
    <r>
      <rPr>
        <b/>
        <sz val="11"/>
        <color theme="1"/>
        <rFont val="Calibri"/>
        <family val="2"/>
        <scheme val="minor"/>
      </rPr>
      <t xml:space="preserve">El Mpio de Pasto no ha enviado la propuesta para estructurar el </t>
    </r>
    <r>
      <rPr>
        <sz val="11"/>
        <color theme="1"/>
        <rFont val="Calibri"/>
        <family val="2"/>
        <scheme val="minor"/>
      </rPr>
      <t>c</t>
    </r>
    <r>
      <rPr>
        <sz val="11"/>
        <color theme="1"/>
        <rFont val="Calibri"/>
        <family val="2"/>
        <scheme val="minor"/>
      </rPr>
      <t xml:space="preserve">onvenio interadministrativo entre el Municipio de Pasto y el Departamento de Nariño con el objetivo de realizar un sistema de alerta temprana en el corregimiento del Encano del municipio de Pasto. </t>
    </r>
    <r>
      <rPr>
        <b/>
        <sz val="11"/>
        <color theme="1"/>
        <rFont val="Calibri"/>
        <family val="2"/>
        <scheme val="minor"/>
      </rPr>
      <t>CDP No.2024100225</t>
    </r>
    <r>
      <rPr>
        <sz val="11"/>
        <color theme="1"/>
        <rFont val="Calibri"/>
        <family val="2"/>
        <scheme val="minor"/>
      </rPr>
      <t xml:space="preserve"> </t>
    </r>
    <r>
      <rPr>
        <b/>
        <sz val="11"/>
        <color theme="1"/>
        <rFont val="Calibri"/>
        <family val="2"/>
        <scheme val="minor"/>
      </rPr>
      <t>Valor $100.000.000</t>
    </r>
  </si>
  <si>
    <r>
      <t xml:space="preserve">En el marco de la </t>
    </r>
    <r>
      <rPr>
        <b/>
        <sz val="11"/>
        <rFont val="Calibri"/>
        <family val="2"/>
        <scheme val="minor"/>
      </rPr>
      <t>Gestion del Riesgo</t>
    </r>
    <r>
      <rPr>
        <sz val="11"/>
        <rFont val="Calibri"/>
        <family val="2"/>
        <scheme val="minor"/>
      </rPr>
      <t xml:space="preserve"> y a raiz de los </t>
    </r>
    <r>
      <rPr>
        <b/>
        <sz val="11"/>
        <rFont val="Calibri"/>
        <family val="2"/>
        <scheme val="minor"/>
      </rPr>
      <t>estudios de amenaza volcanica y  tsunami</t>
    </r>
    <r>
      <rPr>
        <sz val="11"/>
        <rFont val="Calibri"/>
        <family val="2"/>
        <scheme val="minor"/>
      </rPr>
      <t>, se realizaron acercamientos con los municipios de Tumaco y Francisco Pizarro, para dar a conocer los</t>
    </r>
    <r>
      <rPr>
        <b/>
        <sz val="11"/>
        <rFont val="Calibri"/>
        <family val="2"/>
        <scheme val="minor"/>
      </rPr>
      <t xml:space="preserve"> resultados, la importancia y la incorporación</t>
    </r>
    <r>
      <rPr>
        <sz val="11"/>
        <rFont val="Calibri"/>
        <family val="2"/>
        <scheme val="minor"/>
      </rPr>
      <t xml:space="preserve"> de los estudios de riesgo de tsunami en los planes de</t>
    </r>
    <r>
      <rPr>
        <b/>
        <sz val="11"/>
        <rFont val="Calibri"/>
        <family val="2"/>
        <scheme val="minor"/>
      </rPr>
      <t xml:space="preserve"> OT.</t>
    </r>
    <r>
      <rPr>
        <sz val="11"/>
        <rFont val="Calibri"/>
        <family val="2"/>
        <scheme val="minor"/>
      </rPr>
      <t xml:space="preserve">  Por otra parte la DAGRD realizo un acercamiento con </t>
    </r>
    <r>
      <rPr>
        <b/>
        <sz val="11"/>
        <rFont val="Calibri"/>
        <family val="2"/>
        <scheme val="minor"/>
      </rPr>
      <t xml:space="preserve">Corponariño </t>
    </r>
    <r>
      <rPr>
        <sz val="11"/>
        <rFont val="Calibri"/>
        <family val="2"/>
        <scheme val="minor"/>
      </rPr>
      <t xml:space="preserve">para la socialización de la sonificacion de las determinantes ambientales y la identificación de zonas de vulnerabilidad y exposición a fenomenos en 10 municipios de la costa pacifica. </t>
    </r>
  </si>
  <si>
    <t>Se beneficiaran 26.469 habitantes del municipio de Olaya Herrera, 267.010 habitantes del municipio de Tumaco, 413.484 habitantes del municipio de Pasto, 15.092 habitantes en el municipio del Tablón de Gómez y 14.944 habitantes del municipio de Francisco Pizarro.</t>
  </si>
  <si>
    <t>Subregión Sanquianga - Municipio de Olaya Herrera y Subregión Pacífico Sur - Municipio de Tumaco - Subregión Centro - Municipio de Pasto y Subregión Rio Mayo - El Tablón de Gómez</t>
  </si>
  <si>
    <t>https://drive.google.com/drive/folders/13dwhOwbi27s67SguDp9wTy-d6PLTHv6n?usp=sharing</t>
  </si>
  <si>
    <r>
      <t xml:space="preserve">Por parte de la DAGRD se priorizo a los municipios de </t>
    </r>
    <r>
      <rPr>
        <b/>
        <sz val="11"/>
        <rFont val="Calibri"/>
        <family val="2"/>
        <scheme val="minor"/>
      </rPr>
      <t xml:space="preserve">Olaya Herrera, Francisco Pizarro y El Tablón de Gómez </t>
    </r>
    <r>
      <rPr>
        <sz val="11"/>
        <rFont val="Calibri"/>
        <family val="2"/>
        <scheme val="minor"/>
      </rPr>
      <t>en razón a que se encuentran en el proceso de actualización del EOT y para</t>
    </r>
    <r>
      <rPr>
        <b/>
        <sz val="11"/>
        <rFont val="Calibri"/>
        <family val="2"/>
        <scheme val="minor"/>
      </rPr>
      <t xml:space="preserve"> Tumaco y Pasto, </t>
    </r>
    <r>
      <rPr>
        <sz val="11"/>
        <rFont val="Calibri"/>
        <family val="2"/>
        <scheme val="minor"/>
      </rPr>
      <t>dado que están en el marco del proceso de actualización del esquema del POT.</t>
    </r>
  </si>
  <si>
    <r>
      <t xml:space="preserve">Se dio acompañamiento técnico en la actualizados y formulados de los instrumentos para la incorporación de la política de gestión del riesgo  en los Planes Municipales de Gestión del Riesgo de Desastres y la Estrategia Municipal de Gestión de Respuesta a Emergencias </t>
    </r>
    <r>
      <rPr>
        <b/>
        <sz val="11"/>
        <rFont val="Calibri"/>
        <family val="2"/>
        <scheme val="minor"/>
      </rPr>
      <t xml:space="preserve">(PMGRD, EMRE), </t>
    </r>
    <r>
      <rPr>
        <sz val="11"/>
        <rFont val="Calibri"/>
        <family val="2"/>
        <scheme val="minor"/>
      </rPr>
      <t xml:space="preserve">en los municipios de </t>
    </r>
    <r>
      <rPr>
        <b/>
        <sz val="11"/>
        <rFont val="Calibri"/>
        <family val="2"/>
        <scheme val="minor"/>
      </rPr>
      <t>Olaya Herrera, Los Andes y San Pedro de Cartago</t>
    </r>
  </si>
  <si>
    <t>Se beneficiaran 26.469 habitantes del municipio de Olaya Herrera y 9.766 habitantes del municipio de Los Andes</t>
  </si>
  <si>
    <t>Subregión Sanquianga - Municipio de Olaya Herrera y Subregión Guambuyaco - Municipio de Los Andes</t>
  </si>
  <si>
    <t>https://drive.google.com/drive/folders/1bDUplzyuBctbJN-2yA1RSS-Mjb5LLMKQ?usp=sharing</t>
  </si>
  <si>
    <t>Asistencia técnica en conjunto con la UNGRD del 12 al 15 de noviembre de 2024, a los municipios costeros con énfasis en fenómenos marino costeros, orientado a fortalecer el conocimiento de los escenarios de riesgo de desastres, con el propósito que los municipios logren actualizar sus Planes Municipales de Gestión del Riesgo de Desastres – PMGRD y sus Estrategias Municipales de Respuesta a emergencia en términos de la Ley 1523 de 2012.</t>
  </si>
  <si>
    <r>
      <t>En alianza con</t>
    </r>
    <r>
      <rPr>
        <b/>
        <sz val="11"/>
        <rFont val="Calibri"/>
        <family val="2"/>
        <scheme val="minor"/>
      </rPr>
      <t xml:space="preserve"> OCHA, UNICEF y la Secretaría de Educación Departamental</t>
    </r>
    <r>
      <rPr>
        <sz val="11"/>
        <rFont val="Calibri"/>
        <family val="2"/>
        <scheme val="minor"/>
      </rPr>
      <t xml:space="preserve">, se desarrolló un documento modelo para la implementación de </t>
    </r>
    <r>
      <rPr>
        <b/>
        <sz val="11"/>
        <rFont val="Calibri"/>
        <family val="2"/>
        <scheme val="minor"/>
      </rPr>
      <t>4 planes escolares de gestión del riesgo</t>
    </r>
    <r>
      <rPr>
        <sz val="11"/>
        <rFont val="Calibri"/>
        <family val="2"/>
        <scheme val="minor"/>
      </rPr>
      <t>, revisado y aprobado por la DAGRD, que además inició su implementación con visitas a instituciones educativas. Estas incluyeron un diagnóstico y reconocimiento de las características de cada IE, así como un</t>
    </r>
    <r>
      <rPr>
        <b/>
        <sz val="11"/>
        <rFont val="Calibri"/>
        <family val="2"/>
        <scheme val="minor"/>
      </rPr>
      <t xml:space="preserve"> inventario de sus capacidades para responder a emergencias.</t>
    </r>
    <r>
      <rPr>
        <sz val="11"/>
        <rFont val="Calibri"/>
        <family val="2"/>
        <scheme val="minor"/>
      </rPr>
      <t xml:space="preserve"> Estos avances sientan las bases para las siguientes fases del proyecto, que contemplan </t>
    </r>
    <r>
      <rPr>
        <b/>
        <sz val="11"/>
        <rFont val="Calibri"/>
        <family val="2"/>
        <scheme val="minor"/>
      </rPr>
      <t>capacitaciones, simulacros y la entrega de dotación</t>
    </r>
    <r>
      <rPr>
        <sz val="11"/>
        <rFont val="Calibri"/>
        <family val="2"/>
        <scheme val="minor"/>
      </rPr>
      <t>, programados para la próxima vigencia, fortaleciendo la preparación escolar ante riesgos.</t>
    </r>
  </si>
  <si>
    <t>Instituciones Educativas Municipales Carlos Albornoz – Ancuya, IEM Simón Álvarez –Samaniego, IEM San Bartolome - La Florida y IEM José Antonio Llorente - Cumbal.</t>
  </si>
  <si>
    <t>Municipios de  La Florida, Cumbal, Samaniego y Ancuya</t>
  </si>
  <si>
    <t>https://drive.google.com/drive/folders/1H0xuzZpvdWHZ5gH8Dcf--JQ2eZ3bhbBq?usp=sharing</t>
  </si>
  <si>
    <r>
      <t xml:space="preserve">Apoyo tecnico y juridico en siete mesas de trabajo territoriales los días </t>
    </r>
    <r>
      <rPr>
        <b/>
        <sz val="11"/>
        <color theme="1"/>
        <rFont val="Calibri"/>
        <family val="2"/>
        <scheme val="minor"/>
      </rPr>
      <t>07 de mayo, 28 de junio, 30 de julio y 04 de octubre, 06 de diciembre, 13 de diciembre y 20 de diciembre</t>
    </r>
    <r>
      <rPr>
        <sz val="11"/>
        <color theme="1"/>
        <rFont val="Calibri"/>
        <family val="2"/>
        <scheme val="minor"/>
      </rPr>
      <t xml:space="preserve"> del presente año, en conjunto con la UNGRD, alcaldes municipales de Nariño, Pasto y La Florida, comunidad delegada y movimiento galeras; con el objetivo de realizar los ajustes de la “Elaboración y/o Actualización al Plan Integral de Gestión del Riesgo” en cumplimiento al pacto de cumplimiento del proceso de seguimiento de la sentencia T-269 de 2015.</t>
    </r>
  </si>
  <si>
    <t>Se beneficiaran  413.484 habitantes del municipio de Pasto, 4.545 habitantes del municipio de Nariño y 10.512 en el municipio de La Florida</t>
  </si>
  <si>
    <t>Subregión Centro - Municipio de Pasto, Nariño y La Florida</t>
  </si>
  <si>
    <t>https://drive.google.com/drive/folders/1uZJZdCtiPrQB56S6WDOKNxhyB2VJLWcH?usp=sharing</t>
  </si>
  <si>
    <r>
      <rPr>
        <b/>
        <sz val="11"/>
        <color theme="1"/>
        <rFont val="Calibri"/>
        <family val="2"/>
        <scheme val="minor"/>
      </rPr>
      <t>Radicado DAC 15/11/2024:</t>
    </r>
    <r>
      <rPr>
        <sz val="11"/>
        <color theme="1"/>
        <rFont val="Calibri"/>
        <family val="2"/>
        <scheme val="minor"/>
      </rPr>
      <t xml:space="preserve"> Mínima cuantía con el objeto de realizar la reparación de la señalética de las vías de evacuación por actividad volcánica del complejo Galeras en los municipios de Nariño y La Florida. </t>
    </r>
    <r>
      <rPr>
        <b/>
        <sz val="11"/>
        <color theme="1"/>
        <rFont val="Calibri"/>
        <family val="2"/>
        <scheme val="minor"/>
      </rPr>
      <t>CDP 2024100222 No. Valor $70.000.000</t>
    </r>
  </si>
  <si>
    <r>
      <rPr>
        <b/>
        <sz val="11"/>
        <color theme="1"/>
        <rFont val="Calibri"/>
        <family val="2"/>
        <scheme val="minor"/>
      </rPr>
      <t xml:space="preserve">1) </t>
    </r>
    <r>
      <rPr>
        <sz val="11"/>
        <color theme="1"/>
        <rFont val="Calibri"/>
        <family val="2"/>
        <scheme val="minor"/>
      </rPr>
      <t xml:space="preserve">Rehabilitación del puente peatonal colgante que comunica: Barrio las Delicias con el casco urbano del Mpio Francisco Pizarro. </t>
    </r>
    <r>
      <rPr>
        <b/>
        <sz val="11"/>
        <color theme="1"/>
        <rFont val="Calibri"/>
        <family val="2"/>
        <scheme val="minor"/>
      </rPr>
      <t>Cto GN1150-2024.
2)</t>
    </r>
    <r>
      <rPr>
        <sz val="11"/>
        <color theme="1"/>
        <rFont val="Calibri"/>
        <family val="2"/>
        <scheme val="minor"/>
      </rPr>
      <t xml:space="preserve"> Caracterización preliminar de escenario de riesgo y revisión y visto bueno de Urgencia Manifiesta para la contratación de la rehabilitación del paso vehicular temporal del PR25+110 sector la culumpia de la vía departamental Junín - Barbacoas.
</t>
    </r>
    <r>
      <rPr>
        <b/>
        <sz val="11"/>
        <color theme="1"/>
        <rFont val="Calibri"/>
        <family val="2"/>
        <scheme val="minor"/>
      </rPr>
      <t>3)</t>
    </r>
    <r>
      <rPr>
        <sz val="11"/>
        <color theme="1"/>
        <rFont val="Calibri"/>
        <family val="2"/>
        <scheme val="minor"/>
      </rPr>
      <t xml:space="preserve"> Caracterización preliminar de escenario de riesgo y revisión y visto bueno de Urgencia Manifiesta para la contratación de la rehabilitación del paso vehicular de la vía
departamental con Código de vía 25ANRO1 denominada CRUCE TRAMO 2501A - SAN
JOSÉ - SAN BERNARDO – LA CRUZ - SAN PABLO.
</t>
    </r>
  </si>
  <si>
    <t>Se beneficiaran 14.944 habitantes del municipio de Francisco Pizarro, 56.608 habitantes del municipio de Barbacoas y 10.070 habitantes del municipio de San José</t>
  </si>
  <si>
    <t>Subregión Pacifico Sur, Subregión de Telembi, Subregión Rio Mayo</t>
  </si>
  <si>
    <t>https://drive.google.com/drive/folders/1AckShRlI7qPqr-rjStZDVm-3kYreenrw?usp=sharing</t>
  </si>
  <si>
    <r>
      <rPr>
        <b/>
        <sz val="11"/>
        <color theme="1"/>
        <rFont val="Calibri"/>
        <family val="2"/>
        <scheme val="minor"/>
      </rPr>
      <t>Radicado DAC 12/11/2024:</t>
    </r>
    <r>
      <rPr>
        <sz val="11"/>
        <color theme="1"/>
        <rFont val="Calibri"/>
        <family val="2"/>
        <scheme val="minor"/>
      </rPr>
      <t xml:space="preserve"> Convenio interadministrativo entre el Municipio de Alban y el Departamento de Nariño con el objetivo rehabilitación de acueducto regional del municipio de Alban afectado por avenida torrencial.</t>
    </r>
    <r>
      <rPr>
        <b/>
        <sz val="11"/>
        <color theme="1"/>
        <rFont val="Calibri"/>
        <family val="2"/>
        <scheme val="minor"/>
      </rPr>
      <t xml:space="preserve"> CDP No.2024100224</t>
    </r>
    <r>
      <rPr>
        <sz val="11"/>
        <color theme="1"/>
        <rFont val="Calibri"/>
        <family val="2"/>
        <scheme val="minor"/>
      </rPr>
      <t xml:space="preserve"> </t>
    </r>
    <r>
      <rPr>
        <b/>
        <sz val="11"/>
        <color theme="1"/>
        <rFont val="Calibri"/>
        <family val="2"/>
        <scheme val="minor"/>
      </rPr>
      <t xml:space="preserve">Valor $150.000.000
Radicado DAC 05/11/2024: </t>
    </r>
    <r>
      <rPr>
        <sz val="11"/>
        <color theme="1"/>
        <rFont val="Calibri"/>
        <family val="2"/>
        <scheme val="minor"/>
      </rPr>
      <t xml:space="preserve">Convenio interadministrativo entre el Municipio de Cumbal y el Departamento de Nariño con el objetivo rehabilitación de puente peatonal afectado por avenida torrencial, que comunica las veredas deTiuquer y Mayasquer en el Resguardo Indígena de Mayasquer </t>
    </r>
    <r>
      <rPr>
        <b/>
        <sz val="11"/>
        <color theme="1"/>
        <rFont val="Calibri"/>
        <family val="2"/>
        <scheme val="minor"/>
      </rPr>
      <t xml:space="preserve">CDP No.2024100223 Valor $200.000.000. </t>
    </r>
    <r>
      <rPr>
        <sz val="11"/>
        <color theme="1"/>
        <rFont val="Calibri"/>
        <family val="2"/>
        <scheme val="minor"/>
      </rPr>
      <t xml:space="preserve">Proyecto en revisión técnica por parte de </t>
    </r>
    <r>
      <rPr>
        <b/>
        <sz val="11"/>
        <color theme="1"/>
        <rFont val="Calibri"/>
        <family val="2"/>
        <scheme val="minor"/>
      </rPr>
      <t>infraestructura.</t>
    </r>
  </si>
  <si>
    <r>
      <rPr>
        <sz val="11"/>
        <rFont val="Calibri"/>
        <family val="2"/>
        <scheme val="minor"/>
      </rPr>
      <t xml:space="preserve">Se brindo atención a </t>
    </r>
    <r>
      <rPr>
        <b/>
        <sz val="11"/>
        <rFont val="Calibri"/>
        <family val="2"/>
        <scheme val="minor"/>
      </rPr>
      <t>2.521 familias damnificadas</t>
    </r>
    <r>
      <rPr>
        <sz val="11"/>
        <rFont val="Calibri"/>
        <family val="2"/>
        <scheme val="minor"/>
      </rPr>
      <t xml:space="preserve"> por la ocurrencia de fenómenos naturales, antrópicos y/o biosanitarios; en las cuales se contemplo la entrega de: </t>
    </r>
    <r>
      <rPr>
        <b/>
        <sz val="11"/>
        <rFont val="Calibri"/>
        <family val="2"/>
        <scheme val="minor"/>
      </rPr>
      <t>3.013 Kits de ayuda alimentaria, 3.068 Kits de aseo, 780 Kits de cocina, 76 colchonetas, 46 cobijas, 100 carpas, 1630 tejas, 3.050 bultos de cemento, 2175 varillas de hierro de 1/2" y 3.500 Kilos de chipa 3/4".</t>
    </r>
  </si>
  <si>
    <t>Se beneficiaran 10.084 personas atendidas</t>
  </si>
  <si>
    <t>Olaya Herrera, El Charco, Ricaurte, Pasto, Iles, Tumaco, El Peñol, Ricaurte, Francisco Pizarro, Roberto Payan, Santa Barbara.</t>
  </si>
  <si>
    <t>https://drive.google.com/drive/folders/1ZzX2T06-G22dwflpXrGmXxl4-TU0epq3?usp=sharing</t>
  </si>
  <si>
    <r>
      <t xml:space="preserve">Se ha solicitado a la </t>
    </r>
    <r>
      <rPr>
        <b/>
        <sz val="11"/>
        <color theme="1"/>
        <rFont val="Calibri"/>
        <family val="2"/>
        <scheme val="minor"/>
      </rPr>
      <t>UNGRD</t>
    </r>
    <r>
      <rPr>
        <sz val="11"/>
        <color theme="1"/>
        <rFont val="Calibri"/>
        <family val="2"/>
        <scheme val="minor"/>
      </rPr>
      <t xml:space="preserve"> de manera subsidiaria, debido a 17 calamidades publicas municipales y una calamidad pública departamental por primera temporada de lluvias, </t>
    </r>
    <r>
      <rPr>
        <b/>
        <sz val="11"/>
        <color theme="1"/>
        <rFont val="Calibri"/>
        <family val="2"/>
        <scheme val="minor"/>
      </rPr>
      <t>6500 kit de ayuda alimentaria y no alimentaria y 480 kits de material para reparación o autoconstrucción de vivienda.</t>
    </r>
    <r>
      <rPr>
        <sz val="11"/>
        <color theme="1"/>
        <rFont val="Calibri"/>
        <family val="2"/>
        <scheme val="minor"/>
      </rPr>
      <t xml:space="preserve">
</t>
    </r>
    <r>
      <rPr>
        <b/>
        <sz val="11"/>
        <color theme="1"/>
        <rFont val="Calibri"/>
        <family val="2"/>
        <scheme val="minor"/>
      </rPr>
      <t xml:space="preserve">
Radicado DAC 12/11/2024:</t>
    </r>
    <r>
      <rPr>
        <sz val="11"/>
        <color theme="1"/>
        <rFont val="Calibri"/>
        <family val="2"/>
        <scheme val="minor"/>
      </rPr>
      <t xml:space="preserve"> Suscripción de un convenio de cooperación con el Cuerpo de Bomberos Voluntarios de Pasto y el Departamento de Nariño, el cual tiene como objeto "Aunar esfuerzos técnicos, administrativos, operativos, logísticos y financieros para la atención de emergencias y/o desastres de origen Natural o antrópicos no intencional a través de la Atención con ayuda humanitaria de emergencia, apoyo en evacuación preventiva de zonas de riesgo, movilización de personal técnico, organismos de socorro, con el fin de brindar un apoyo complementario y subsidiario a las familias damnificadas y municipios, conforme a lo dispuesto en la Ley 1523 de 2012", que busca brindar ayuda humanitaria a 4.000 familias. </t>
    </r>
    <r>
      <rPr>
        <b/>
        <sz val="11"/>
        <color theme="1"/>
        <rFont val="Calibri"/>
        <family val="2"/>
        <scheme val="minor"/>
      </rPr>
      <t>CDP No.2024080194 Valor $ 480.152.500</t>
    </r>
    <r>
      <rPr>
        <sz val="11"/>
        <color theme="1"/>
        <rFont val="Calibri"/>
        <family val="2"/>
        <scheme val="minor"/>
      </rPr>
      <t>, se apropiaran solamente para esta meta $355.488.903</t>
    </r>
  </si>
  <si>
    <r>
      <t>Se llevo a cabo el acompañamiento para contar con la participación de los</t>
    </r>
    <r>
      <rPr>
        <b/>
        <sz val="11"/>
        <color theme="1"/>
        <rFont val="Calibri"/>
        <family val="2"/>
        <scheme val="minor"/>
      </rPr>
      <t xml:space="preserve"> 64 municipios del Departamento de Nariño</t>
    </r>
    <r>
      <rPr>
        <sz val="11"/>
        <color theme="1"/>
        <rFont val="Calibri"/>
        <family val="2"/>
        <scheme val="minor"/>
      </rPr>
      <t xml:space="preserve">, al </t>
    </r>
    <r>
      <rPr>
        <b/>
        <sz val="11"/>
        <color theme="1"/>
        <rFont val="Calibri"/>
        <family val="2"/>
        <scheme val="minor"/>
      </rPr>
      <t>Simulacro Nacional de Respuesta a Emergencias</t>
    </r>
    <r>
      <rPr>
        <sz val="11"/>
        <color theme="1"/>
        <rFont val="Calibri"/>
        <family val="2"/>
        <scheme val="minor"/>
      </rPr>
      <t xml:space="preserve"> el cual se realizo el 02 de octubre de 2024.</t>
    </r>
  </si>
  <si>
    <t xml:space="preserve">Participaron 238.425 personas </t>
  </si>
  <si>
    <t>https://drive.google.com/drive/folders/1-BjnTsm1aBeUnRnGi5OVMrr5jKo1_0Fb?usp=sharing</t>
  </si>
  <si>
    <t>Capacitación en Sistema Comando de Incidentes - SCI La DAGRD llevó a cabo la capacitación de 40 integrantes del Sistema Departamental de Gestión del Riesgo de Desastres en las metodologías de SCI Básico e Intermedio, fortaleciendo las capacidades operativas para la respuesta efectiva ante emergencias y desastres en el territorio.</t>
  </si>
  <si>
    <t>Se beneficiaran 40 personas</t>
  </si>
  <si>
    <t>https://drive.google.com/drive/folders/1F-gt36W9-QShSTOz2zl_C7Ns2OGpdtoP?usp=sharing</t>
  </si>
  <si>
    <r>
      <rPr>
        <b/>
        <sz val="11"/>
        <color theme="1"/>
        <rFont val="Calibri"/>
        <family val="2"/>
        <scheme val="minor"/>
      </rPr>
      <t>Radicado DAC 12/11/2024:</t>
    </r>
    <r>
      <rPr>
        <sz val="11"/>
        <color theme="1"/>
        <rFont val="Calibri"/>
        <family val="2"/>
        <scheme val="minor"/>
      </rPr>
      <t xml:space="preserve"> Suscripción de un convenio de cooperación con el Cuerpo de Bomberos Voluntarios de Pasto y el Departamento de Nariño, en el cual se contempla capacitar a 40 personas en relación al curso Básico de Comando de Incidentes. </t>
    </r>
    <r>
      <rPr>
        <b/>
        <sz val="11"/>
        <color theme="1"/>
        <rFont val="Calibri"/>
        <family val="2"/>
        <scheme val="minor"/>
      </rPr>
      <t>CDP No.2024080194 Valor $ 480.152.500</t>
    </r>
    <r>
      <rPr>
        <sz val="11"/>
        <color theme="1"/>
        <rFont val="Calibri"/>
        <family val="2"/>
        <scheme val="minor"/>
      </rPr>
      <t>, se compromete solamente para esta meta $22.000.000</t>
    </r>
  </si>
  <si>
    <t xml:space="preserve">Se radico ante el DAC la suscripción de una minima cuantia con el objetivo de fortalecer la capacidad de respuesta del Departamento mediante el mantenimiento preventivo y correctivo, ampliación en cobertura y estaciones base de la Red de Radiocomunicaciones de la Dirección Administrativa de Gestión de Riesgo de Desastres </t>
  </si>
  <si>
    <t>https://drive.google.com/drive/folders/1lSmC7mgDnTtMzyVKqgMw_5dscz1i6NFE?usp=sharing</t>
  </si>
  <si>
    <r>
      <rPr>
        <b/>
        <sz val="11"/>
        <color theme="1"/>
        <rFont val="Calibri"/>
        <family val="2"/>
        <scheme val="minor"/>
      </rPr>
      <t>Radicado DAC 26/09/2024:</t>
    </r>
    <r>
      <rPr>
        <sz val="11"/>
        <color theme="1"/>
        <rFont val="Calibri"/>
        <family val="2"/>
        <scheme val="minor"/>
      </rPr>
      <t xml:space="preserve"> Mínima cuantía con el objetivo de fortalecer la capacidad de respuesta del Departamento mediante el mantenimiento preventivo y correctivo, ampliación en cobertura y estaciones base de la Red de Radiocomunicaciones de la Dirección Administrativa de Gestión de Riesgo de Desastres  </t>
    </r>
    <r>
      <rPr>
        <b/>
        <sz val="11"/>
        <color theme="1"/>
        <rFont val="Calibri"/>
        <family val="2"/>
        <scheme val="minor"/>
      </rPr>
      <t>CDP No.2024080062</t>
    </r>
    <r>
      <rPr>
        <sz val="11"/>
        <color theme="1"/>
        <rFont val="Calibri"/>
        <family val="2"/>
        <scheme val="minor"/>
      </rPr>
      <t xml:space="preserve"> </t>
    </r>
    <r>
      <rPr>
        <b/>
        <sz val="11"/>
        <color theme="1"/>
        <rFont val="Calibri"/>
        <family val="2"/>
        <scheme val="minor"/>
      </rPr>
      <t>Valor $100.000.000</t>
    </r>
    <r>
      <rPr>
        <sz val="11"/>
        <color theme="1"/>
        <rFont val="Calibri"/>
        <family val="2"/>
        <scheme val="minor"/>
      </rPr>
      <t>, Apropiación $49.824.500</t>
    </r>
  </si>
  <si>
    <t>Se han llevado a cabo tres reuniones con la Junta Departamental de Bomberos, para determinar cuáles Cuerpos de Bomberos Voluntarios serán beneficiados con equipo para su fortalecimiento. Por otra parte el Cuerpo de Bomberos Voluntarios de Pasto debera presentar una propuesta para realizar un convenio interadministrativo para la consecución de tal suministros y posterior entrega.
Se radico ante el DAC la suscripción bajo la modalidad de subasta inversa para el suministro de bienes y elementos requeridos para la dotación de Juntas de Defensa Civil y Unidades municipales de la Cruz Roja Colombiana Seccional Nariño con el fin de fortalecer la capacidad de respuesta por incendios forestales y rescate vertical.</t>
  </si>
  <si>
    <t>8 estaciones del Cuerpo de Bomberos Voluntarios, Defensa Civil Colombiana y Cruz Roja Seccional Nariño</t>
  </si>
  <si>
    <t>Cuerpo de Bomberos Voluntarios, Defensa Civil Colombiana y Cruz Roja Seccional Nariño</t>
  </si>
  <si>
    <t>https://drive.google.com/drive/folders/1eRb_BnEqKzMGdTPLZoY2o5YHxpNLBM_z?usp=sharing</t>
  </si>
  <si>
    <r>
      <rPr>
        <b/>
        <sz val="11"/>
        <color theme="1"/>
        <rFont val="Calibri"/>
        <family val="2"/>
        <scheme val="minor"/>
      </rPr>
      <t>1)</t>
    </r>
    <r>
      <rPr>
        <sz val="11"/>
        <color theme="1"/>
        <rFont val="Calibri"/>
        <family val="2"/>
        <scheme val="minor"/>
      </rPr>
      <t xml:space="preserve"> Tres reuniones con la J</t>
    </r>
    <r>
      <rPr>
        <b/>
        <sz val="11"/>
        <color theme="1"/>
        <rFont val="Calibri"/>
        <family val="2"/>
        <scheme val="minor"/>
      </rPr>
      <t>unta Departamental de Bomberos</t>
    </r>
    <r>
      <rPr>
        <sz val="11"/>
        <color theme="1"/>
        <rFont val="Calibri"/>
        <family val="2"/>
        <scheme val="minor"/>
      </rPr>
      <t xml:space="preserve">, para determinar cuales Cuerpos de Bomberos Voluntarios serán beneficiados con </t>
    </r>
    <r>
      <rPr>
        <b/>
        <sz val="11"/>
        <color theme="1"/>
        <rFont val="Calibri"/>
        <family val="2"/>
        <scheme val="minor"/>
      </rPr>
      <t>equipo para su fortalecimiento del Fondo Departamental de Bomberos ($830.000.000)</t>
    </r>
    <r>
      <rPr>
        <sz val="11"/>
        <color theme="1"/>
        <rFont val="Calibri"/>
        <family val="2"/>
        <scheme val="minor"/>
      </rPr>
      <t xml:space="preserve">. </t>
    </r>
    <r>
      <rPr>
        <b/>
        <sz val="11"/>
        <color theme="1"/>
        <rFont val="Calibri"/>
        <family val="2"/>
        <scheme val="minor"/>
      </rPr>
      <t>2)</t>
    </r>
    <r>
      <rPr>
        <sz val="11"/>
        <color theme="1"/>
        <rFont val="Calibri"/>
        <family val="2"/>
        <scheme val="minor"/>
      </rPr>
      <t xml:space="preserve"> El Cuerpo de Bomberos Voluntarios de Pasto presento el día</t>
    </r>
    <r>
      <rPr>
        <b/>
        <sz val="11"/>
        <color theme="1"/>
        <rFont val="Calibri"/>
        <family val="2"/>
        <scheme val="minor"/>
      </rPr>
      <t xml:space="preserve"> 15 de Nov de 2024</t>
    </r>
    <r>
      <rPr>
        <sz val="11"/>
        <color theme="1"/>
        <rFont val="Calibri"/>
        <family val="2"/>
        <scheme val="minor"/>
      </rPr>
      <t xml:space="preserve"> una propuesta para realizar la estructuración del convenio por parte de la </t>
    </r>
    <r>
      <rPr>
        <b/>
        <sz val="11"/>
        <color theme="1"/>
        <rFont val="Calibri"/>
        <family val="2"/>
        <scheme val="minor"/>
      </rPr>
      <t xml:space="preserve">DAGRD, </t>
    </r>
    <r>
      <rPr>
        <sz val="11"/>
        <color theme="1"/>
        <rFont val="Calibri"/>
        <family val="2"/>
        <scheme val="minor"/>
      </rPr>
      <t>el cual se encuentra en revisión.</t>
    </r>
    <r>
      <rPr>
        <b/>
        <sz val="11"/>
        <color theme="1"/>
        <rFont val="Calibri"/>
        <family val="2"/>
        <scheme val="minor"/>
      </rPr>
      <t xml:space="preserve">
Radicado DAC 26/09/2024</t>
    </r>
    <r>
      <rPr>
        <sz val="11"/>
        <color theme="1"/>
        <rFont val="Calibri"/>
        <family val="2"/>
        <scheme val="minor"/>
      </rPr>
      <t xml:space="preserve">: Subasta inversa para el suministro de bienes y elementos requeridos para la dotación de 4 Juntas de Defensa Civil y 4 Unidades municipales de la Cruz Roja Colombiana Seccional Nariño con el fin de fortalecer la capacidad de respuesta por incendios forestales y rescate vertical.  </t>
    </r>
    <r>
      <rPr>
        <b/>
        <sz val="11"/>
        <color theme="1"/>
        <rFont val="Calibri"/>
        <family val="2"/>
        <scheme val="minor"/>
      </rPr>
      <t>CDP No.2024100126 Valor $300.000.000</t>
    </r>
  </si>
  <si>
    <r>
      <rPr>
        <sz val="11"/>
        <rFont val="Calibri"/>
        <family val="2"/>
        <scheme val="minor"/>
      </rPr>
      <t>Los comandantes de Bomberos de Nariño no ha presentado ante del DAGRD una porpuesta para realizar el fortalecimiento y modernazación de 1 estación de Bomberos Voluntarios de Nariño, para una intervención locativa, por medio del Fondo Departamental de Bomberos</t>
    </r>
    <r>
      <rPr>
        <sz val="11"/>
        <color rgb="FFFF0000"/>
        <rFont val="Calibri"/>
        <family val="2"/>
        <scheme val="minor"/>
      </rPr>
      <t>.</t>
    </r>
  </si>
  <si>
    <t>1 estación del Cuerpo de Bomberos Voluntarios de Nariño</t>
  </si>
  <si>
    <t>Cuerpo de Bomberos Voluntarios Seccional Nariño</t>
  </si>
  <si>
    <r>
      <t>Pendiente por definir por parte de los</t>
    </r>
    <r>
      <rPr>
        <b/>
        <sz val="11"/>
        <color theme="1"/>
        <rFont val="Calibri"/>
        <family val="2"/>
        <scheme val="minor"/>
      </rPr>
      <t xml:space="preserve"> Comandantes de Bomberos de Nariño</t>
    </r>
    <r>
      <rPr>
        <sz val="11"/>
        <color theme="1"/>
        <rFont val="Calibri"/>
        <family val="2"/>
        <scheme val="minor"/>
      </rPr>
      <t>, el fortalecimiento y modernización de</t>
    </r>
    <r>
      <rPr>
        <b/>
        <sz val="11"/>
        <color theme="1"/>
        <rFont val="Calibri"/>
        <family val="2"/>
        <scheme val="minor"/>
      </rPr>
      <t xml:space="preserve"> 1 estación de Bomberos Voluntarios de Nariño</t>
    </r>
    <r>
      <rPr>
        <sz val="11"/>
        <color theme="1"/>
        <rFont val="Calibri"/>
        <family val="2"/>
        <scheme val="minor"/>
      </rPr>
      <t xml:space="preserve">, para una intervención locativa, por medio del </t>
    </r>
    <r>
      <rPr>
        <b/>
        <sz val="11"/>
        <color theme="1"/>
        <rFont val="Calibri"/>
        <family val="2"/>
        <scheme val="minor"/>
      </rPr>
      <t>Fondo Departamental de Bomberos.</t>
    </r>
    <r>
      <rPr>
        <sz val="11"/>
        <color theme="1"/>
        <rFont val="Calibri"/>
        <family val="2"/>
        <scheme val="minor"/>
      </rPr>
      <t xml:space="preserve"> </t>
    </r>
    <r>
      <rPr>
        <b/>
        <sz val="11"/>
        <color theme="1"/>
        <rFont val="Calibri"/>
        <family val="2"/>
        <scheme val="minor"/>
      </rPr>
      <t>($400.000.000)</t>
    </r>
  </si>
  <si>
    <t>Elaboración de estudiós previos y analisis del sector para la suscripción de una minima cuantia con el objetivo de dotar de elementos de identidad institucional para la atención de emergencias, al personal de la DAGRD y Coordinadores Municipales de Gestión de Riesgo del Departamento de Nariño.</t>
  </si>
  <si>
    <t>(16 personas) de la Dirección Administrativa de Gestión de Riesgo de Desastres y (64 Coordinadores Municipales de Gestión de Riesgo)</t>
  </si>
  <si>
    <t>https://drive.google.com/drive/folders/189eTia0FGj1qtVvk2Q_RGRCd8is9PkUu?usp=sharing</t>
  </si>
  <si>
    <r>
      <rPr>
        <b/>
        <sz val="11"/>
        <color theme="1"/>
        <rFont val="Calibri"/>
        <family val="2"/>
        <scheme val="minor"/>
      </rPr>
      <t>Radicado DAC 15/11/2024:</t>
    </r>
    <r>
      <rPr>
        <sz val="11"/>
        <color theme="1"/>
        <rFont val="Calibri"/>
        <family val="2"/>
        <scheme val="minor"/>
      </rPr>
      <t xml:space="preserve"> Mínima cuantía con el objetivo de dotar de elementos de identidad institucional para la atención de emergencias, al personal de la DAGRD y Coordinadores Municipales de Gestión de Riesgo del Departamento de Nariño.  </t>
    </r>
    <r>
      <rPr>
        <b/>
        <sz val="11"/>
        <color theme="1"/>
        <rFont val="Calibri"/>
        <family val="2"/>
        <scheme val="minor"/>
      </rPr>
      <t>CDP No.2024110125 - 2024110119 Valor $28.000.000</t>
    </r>
  </si>
  <si>
    <t>N/A</t>
  </si>
  <si>
    <t>Administración, mantenimiento y seguridad de los escenarios deportivos: Estadio Libertad, Coliseo de los Barrios Sur Orientales y Bolera departamental, a través de servicios de vigilancia, servicios generales, servicios públicos  y proceso de mantenimiento de la grama natural, grama artificial y jardines, así mismo, contratación de 3 ingenieros, Ing agrónomo, ing eléctrico e ing  hidráulico y el administrador de los escenarios deportivos.</t>
  </si>
  <si>
    <t>20000 personas  beneficiadas directamente  que acceden a los servicios de escenarios deportivos, a observar espectáculos deportivos, además de prácticas deportivas, entrenos y competencias a nivel profesional con equipos afiliados a la DIMAYOR, y equipos aficionado afiliados a DIFUTBOL, además  campeonatos y/o eventos deportivos comunitarios, tambien acompañamiento a  procesos de capacitación a organizaciones de deporte asociado en la instalaciones del estadio departamental libertad. En las disciplinas de Hap kido, taekwondo, tenis de mesa, karate do, fútbol de salón, fútbol sala, baloncesto, voleibol, actividad física y recreación en el Coliseo de los Barrios Sur Orientales y la disciplina de  bolo en la Bolera Departamental.</t>
  </si>
  <si>
    <t>Sub región Centro: Municipio de Pasto</t>
  </si>
  <si>
    <t>Se brindo asesoría a los municipios en la creación de escuelas públicas de formación deportiva, así mismo a escuelas deportivas particulares en creación y legalización de sus escuelas.</t>
  </si>
  <si>
    <t>64 municipios asesorados en la conformación de escuelas de formación deportiva, así mismo se avaló a la Escuelas de formación deportiva en las disciplinas de Patinaje DAVALOS municipio de Pasto 40 niños y niñas, Renovación del aval de funcionamiento de la (EFD) Panteras de Baloncesto en el municipio de Pasto 80 niños y niñas, cambio de nombre a escuela deportiva de patinaje 35 niños y niñas, vinculados 135 niños, niñas y jóvenes.</t>
  </si>
  <si>
    <t>Asesoría en la constitución de las escuelas de formación deportiva (EFD)  Sub regiones Sub regiones: Centro, Sur, Sanaba, Juananabu, Rio Mayo, Pie de monte costero, Sanquianga, Pacifico Sur, Cordillera, Abades, Guanbuyaco, Occidente y Telembi.</t>
  </si>
  <si>
    <t xml:space="preserve">A través de la gestión del secretario de recreación y deporte con el Ministerio del Deporte y la Escuela Nacional del Deporte; se ejecutó el programa de hábitos y estilos de vida saludable HEVS y el programa Vías activas y salúdales VAS. Así mismo se desarrolló el encuentro departamental de adulto mayor programa nuevo comienzo en el municipio de Sandoná </t>
  </si>
  <si>
    <t xml:space="preserve">15 municipios beneficiados  y más 1200 personas realizando actividad física a través del programa hábitos y estilos de vida saludable que fomenta y mejorar el bienestar y la salud de la población nariñenses, estas iniciativas generadas por la secretaria de recreación y deporte  permitan favorecer el acceso de la población a una oferta de salud activa con cobertura y calidad.
40 municipios inscritos y más 4800 personas adultas participaron en las fases municipales del programa nuevo comienzo, de las cuales  700 personas adultas mayores estarían participando en el encuentro departamental. Esta estrategia se fundamenta en promover el envejecimiento, con el propósito de rescatar y redefinir el papel de las personas mayores en la sociedad como un agente crucial en el desarrollo familiar, comunitario, social y económico
</t>
  </si>
  <si>
    <t xml:space="preserve">Sub regiones: Centro, Sur, Sanaba, Juananabu, Rio Mayo, Pie de monte costero, Sanquianga, Pacifico Sur, Cordillera, Abades, Guanbuyaco, Occidente y Telembi.
HEVS: Pasto, Sandona, Tuquerres, La unión, Taminando, La cruz , Mallma, Alban, la florida, Imues, Cartago, Nariño, san pablo, Guachucal y san Bernardo
Programa nuevo comienzo: El Charco, Mosquera, Olaya Herrera, Ricarurte, Cumbal, Contadro, Guachucal, Gualmatan, Iles, Ipiales, Pupiales, Guatarrilla, Ospina, Sapuyes, Tuquerres, Providencia, Samaniego, Santa Cruz, La Florida, Tangua, Yacuanquer, Leiva, Buesaco, Consaca, Sandona, Belen, La Cruz, San Pablo, El Tambo, La Llanada, Mallama, Tumaco, Toberto Payan, Ancuya. 
</t>
  </si>
  <si>
    <t xml:space="preserve">Este programa fortalece las relaciones de convivencia entre los ciudadanos, basadas en la práctica de la actividad deportiva y recreativas como medio para la disminución de los niveles de violencia y desequilibro social, busca cerrar brechas a través de acciones encaminadas a mejorar la calidad de vida de las personas y la construcción de la paz territorial </t>
  </si>
  <si>
    <t>1000 personas beneficiadas promoviendo la práctica del deporte y recreación como una estrategia de promoción de convivencia y de prevención de la violencia, para fortalecer valores como la solidaridad, el cooperativismo, la tolerancia, el respeto, la solución del conflicto y la intercomunicación.</t>
  </si>
  <si>
    <t xml:space="preserve">Sub región: Centro, Pacifico sur y Juanambu: Pasto,   Tumaco, La florida,  La unión, San Bernardo, La Tola </t>
  </si>
  <si>
    <t>Por primera vez en la historia que el ente deportivo departamental reconocer el barrismo social y su importancia como organización colectiva en la construcción de tejido social, se vienen realizando una serie de reuniones con el fin de implemetar el programa de barrismo en seis (6) componetes, a) liderazgo y derechos humanos, b) culltura barrista barrista c) implementación del labotario de participación ciudadana  d) eduación, e) ciencia y tecnologia y f) economia popular y emprendimiento, para establecer medidas que faciliten el trabajo y el aporte social de las barras en el departamento de Nariño y facilitar su función como organización colectiva que encuentra en el fútbol un espacio de participación, construcción de sociedad y esparcimiento social y PAZ, es bueno mencionar que estas barras fueron apoyadas con refrigerios, transporte para la participación en eventos nacionales  e insumos y materiales para el desarrollo del arte y creatividad en el diseño de murales para la construcción de Paz.</t>
  </si>
  <si>
    <t>800 personas beneficiadas de la barra  tricolor, barra tricolo, barra del pano, atake masivo, estrato cero</t>
  </si>
  <si>
    <t>Sub región centro - Municipio de Pasto</t>
  </si>
  <si>
    <t xml:space="preserve">Este programa de educación extraescolar para y jóvenes entre los 13 y 28 años.  busca en un principio crear lideres campistas mediante procesos  pedagógicos centrados en el aprendizaje experiencial de los campamentos juveniles de PAZ, que promueven el desarrollo social y comunitario a través de las prácticas recreativas y sociales </t>
  </si>
  <si>
    <t xml:space="preserve">877 personas inscritas para participar en el campamento departamental </t>
  </si>
  <si>
    <t xml:space="preserve">Subregiones: Centro, Cordillera, Sur. Pacifico sur y Sanquianga, Municipios de Pasto, Ipiales, Sapuyes, Policarpa, Tumaco y la Tola </t>
  </si>
  <si>
    <t>Los Juegos Intercolegiados una nueva era en el  programa, mejorando las condiciones técnicas y logísticas de los estudiantes deportistas, entrenadores y delegados,  se  fortaleció  este  proyecto de política pública nacional, con enfoque de inclusión que permite el desarrollo y práctica deportiva en  el departamento de Nariño y sus municipios, mediante la promoción, implementación y ejecución y práctica del deporte que contribuyen a la formación integral de niñas, niños, adolescentes y jóvenes entre los 7 y 17 años, enmarcado en el Plan Decenal del Deporte. Así mismo se apoyó a los 64 entes deportivos y recreativos municipales con las trasferencias del impuesto al tabaco con el fin de desarrollar  sus fases municipales; por ultimo también se apoyó la organización en la parte  técnica de los juegos deportivos del magisterio en las fases departamentales</t>
  </si>
  <si>
    <t xml:space="preserve">23126 personas beneficiadas directamente e inscritas entre deportistas, entrenadores y delegados de 442 instituciones educativas, de los cuales 13.798 fueron hombres y 9.328 mujeres.
10000 personas beneficiadas indirectamente en el programa de juegos Intercolegiados, como padres de familia, docentes, tenderos, y comerciantes en hoteles y restaurantes.
</t>
  </si>
  <si>
    <t xml:space="preserve">Sub regiones: Centro, Sur, Sanaba, Juananabu, Rio Mayo, Pie de monte costero, Sanquianga, Pacifico Sur, Cordillera, Abades, Guanbuyaco, Occidente y Telembi. 100% de los municipios impactados </t>
  </si>
  <si>
    <t xml:space="preserve">La secretaria de recreación y deporte apoyo todas aquellas prácticas deportivas y recreativas y sus diferentes manifestaciones en las comunidades que, desde un enfoque diferencial e incluyente, fortalecen la sana convivencia y los valores, propiciando la transformación social y la paz de la población nariñense, con fines de esparcimiento, recreación y desarrollo físico de la comunidad. 
Asi mismo se desarrollaron los juegos comunales es sus fases regional y fnal nacional que activo la participación deportiva y recreativa en la comunitaria en barrios, corregimientos y veredas del sector rural como urbano, fortaleciendo los valores y la sana convivencia a través de sus diferentes manifestaciones deportivas y recreativas de manera sostenible y articulada, para la transformación social y la paz de la población
</t>
  </si>
  <si>
    <t xml:space="preserve">13170 personas beneficiadas que participaron en eventos deportivos y recreativos, ancestrales, indígenas, afros y campesinas, así como también las organizaciones deportivas que desarrollen eventos deportivos, comunitarios. (Travesia de Como fueron los siguintes: • Apoyo niños al estadio, Pasto vs Bucaramanga, Pasto vs Pereira
• Futbol Callejero, cultura de paz y equidad de genero – Tumaco
• Cuadrangular Recreativo por la Paz – Tumaco
• Octagonal de Microfutbol vereda la Espriella – Tumaco
• Juegos recreativos y deportivos comunales • Encuentros deportivos de fútbol la Cruz – Nariño
• Cuadrangular de fútbol por la Paz – Salahonda – Nariño
• Campeonato de fútbol de salón femenino en providencia Nariño
• Torneo CAMT de Baloncesto categoría libre – San Pablo – Nariño
• Apoyo implementación Deportiva San Pablo Nariño
• Refrigerios Barras Deportivo Pasto
• Apoyo Travesía comunera del sur -  Guaitarilla
• Apoyo Carrera Atlética Pablo de Arma
• Apoyo Carrera Atlética San Juan de Pasto
• Apoyo Cuadrangular de fútbol de salón – Afrocolombianidad
• Apoyo Santo Angel – Actividades recreativas y deportivas
• Apoyo Torneo de integración interveredal San Antonio de Chajal Rio Chagui – 
• Reunión Gobierno en territorio Entes Deportivos de la Cordillera
• Encuentro Deportivo Entes deportivos de Nariño
• Apoyo implementación deportiva fundación Athletic club 
• Apoyo Campeonato de Integración Tajumbina la Cruz – Nariño
• Apoyo comité de justicia transicional
• Apoyo consultiva a comunidades negras
• Apoyo campeonato deportivo escuela San Antonio Casanare Catambuco - corregimiento Catambuco 
</t>
  </si>
  <si>
    <t>Sub regiones: Centro, Pacifico Sur Juanambu, en los e los municipios impactados Tumaco , Pastol, la Unión</t>
  </si>
  <si>
    <t>La secretara de recreación y deporte inicio el diagnóstico y acercamientos con el observatorio social de la universidad de Nariño para lograr la  implementación  del observatorio del deporte que sirva como herramienta para la toma de desiciones asertivas en la  promoción, fomento y desarrollo de las actividades deportivas, recreativas y actividad física en el departamento de Nariño, como procesos útiles en la transformación del tejido social de nuestras comunidades.</t>
  </si>
  <si>
    <t>35  personas entre funcionarios y contratistas de la  Secretaria de Recreación de deporte, desde su conocimiento y experiencia tienen la capacidad de brindar información respecto al ecosistema deportivo, así mismo 64 dirigentes deportivos de los municipios del departamento de Nariño</t>
  </si>
  <si>
    <t>13 subregiones del departamento de Nariño (sistema de información)</t>
  </si>
  <si>
    <t>Se brindo un apoyo institucional a organismos del deporte asociado que hace parte del programa deporte para el alto rendimiento, consolidado un Sistema Deportivo como estrategia para mejorar los resultados deportivos y ranking en los juegos nacionales y para nacionales 2027 que brindan la oportunidad de acceder a recursos del Estado y que estos sean destinados en la formación y preparación de deportistas, además de apoyar los diferentes desplazamientos a ventos deportivos a nivel nacional e internacional.</t>
  </si>
  <si>
    <t>38 organismos deportivos regionales impactados a través del asesoramiento y control jurídico, administrativo y metodológico con el personal de la secretaria de recreación y deporte, además del apoyo técnico a ligas y clubes con la contratación de 52 entrenadores, 22 planes de inversión en los cuales se beneficiaron 1343 deportistas de manera directa, y 3975 personas de manera indirecta.</t>
  </si>
  <si>
    <t>Sub regiones: Centro, Sur, Pacifico Sur, Telembi, Guambuyaco, municipios de Pasto, Tumaco, Ipailes, Tuquerres, Nario, los andes, La florida, barbacoas</t>
  </si>
  <si>
    <t>El Programa de Deporte Asociado y Alto Rendimiento (DAR Nariño) “Transformando el deporte, impulsando el futuro” busca elevar el nivel deportivo del departamento de Nariño, reproduciendo experiencias significativas a nivel mundial, latinoamericano y nacional. Se enfoca en la identificación de talentos deportivos en las 13 subregiones y un cuidado específico de ese personal multiétnico con potencial para competir en los Juegos Nacionales del 2027. Estableciendo un enfoque científico y tecnológico respaldado por un equipo transdiciplinario que garantice un desarrollo integral de los deportistas, obteniendo resultados a nivel nacional e internacional.</t>
  </si>
  <si>
    <t xml:space="preserve">205 posibles talentos deportivos en edades tempranas de la vida deportiva. La recolección de datos se realizó con el método cualitativo y cuantitativo, que permiten clasificar deportistas en pro de la búsqueda de alto rendimiento. </t>
  </si>
  <si>
    <t xml:space="preserve">Sub regional: Centro, Sur, Guanbuyaco, Pacifico Sur, Juananbu, Municipios de Pasto, Ipailes, Guachucal, Cumbal, Sotomayor, Nariño, La Floria, EL Tambo, Tumaco, La Unión </t>
  </si>
  <si>
    <t xml:space="preserve">Que mediante resolución No. 027 de 21 de diciembre de 2023, se otorgó un estímulo económico a los deportistas que hacen parte del programa “Deportista Nariñense apoyado” en el Departamento de Nariño, en la cual se relacionan los deportistas que obtuvieron medallas de oro, plata y bronce en los pasados Juegos Deportivos Nacionales y Paranacionales del Eje Cafetero 2023. 
Creación del Decreto 363 del 17 de octubre de 2024, impulsado por la Secretaría de Recreación y Deporte, ha mejorado el rendimiento deportivo de los atletas en Nariño. Socialmente, ha fomentado la participación juvenil en el deporte y promovidos valores positivos, mientras que económicamente, ha dinamizado sectores como el transporte, hospedaje y alimentación, atrayendo patrocinadores y generando oportunidades económicas en la región.
</t>
  </si>
  <si>
    <t xml:space="preserve">
• 49 deportistas beneficiados con la resolución de incentivos económico por la obtención de medallas en juegos nacionales 2023.
• 56 deportistas beneficiados a través del Decreto 363 del 17 de octubre de 2024, por el cual se crear el programa  VAMOS POR LA DE ORO tiene el objetivo apoyar el proceso deportivo de atletas y para atletas impulsados hacia el alto rendimiento y con opción de obtener medallas y ubicar en un mejor ranking a nuestro departamento de Nariño en juegos nacionales y paranacionales 2027, este apoyo se realiza mediante el acceso a los incentivos económicos de manera transparente, además  la implementación de metodologías de entrenamiento avanzadas con el fin de brindar a los deportistas una atención integral junto con el apoyo de un equipo de ciencias aplicas que afianzaran los procesos deportivos.
</t>
  </si>
  <si>
    <t>Sub regiones de Centro, Paficico sur, Telembi. Deportistas del muncipio de Pasto, Tumaco, Barbacoas, Tuquerres</t>
  </si>
  <si>
    <t xml:space="preserve">• Se postuló al Departamento de Nariño cómo la próxima sede oficial de los Juegos Deportivos Nacionales y Paranacionales 2027, basados en la coherencia del gobierno departamental que, desde la construcción participativa del Plan de Desarrollo "Nariño Región País para el Mundo" concibe la búsqueda de la PAZ TOTAL cómo su fin último, proponiendo al deporte como eje de trasformación social.
• En este mismo producto se organizó el evento deportivo denominado: “VIII versión de la Vuelta a Nariño 2024”, que tiene como objetivo garantizar el cumplimiento ordenanza No. 001 del 21 de febrero del 2018 por la cual se organiza anualmente la Vuelta a Nariño, para esta versión 2024, se brindó un evento deportivo de calidad internacionalizando el evento ciclístico.  
• La participación de Nariño en los primeros Juegos Juveniles Nacionales fue muy positiva, dejando en el entorno una serie de resultados con deportistas juveniles que se proyectas como futuros medallistas en los juegos nacionales 2027, el debe ser, es continuar con estos procesos que se verán reflejados en los próximos años. Es bueno destacar que los juegos nacionales juveniles impulsaron significativamente la economía local, especialmente en los sectores de transporte, alimentación e indumentaria deportiva. Las empresas tanto públicas como privadas del departamento vieron una activación notable debido al aumento de la demanda de estos servicios y productos relacionados con la competencia deportiva. En resumen, los Juegos no solo promovieron el deporte entre los jóvenes, sino que también dinamizaron diversos sectores económicos de la región, con una población indirecta beneficiada de 1200 personas.
</t>
  </si>
  <si>
    <t xml:space="preserve">• Vuelta a Nariño: 210 ciclistas población directa de equipos de ciclismo profesional, ligas de ciclismo, clubes deportivos, y ciclistas particulares. 
• Más de 25000 espectadores población indirecta 
• Primeros juegos nacionales juveniles: La • Primeros juegos nacionales juveniles: La población directa fue de 121 personas, de los cuales 66 deportistas convencionales y 9 para nacionales y 46 personas entre entrenadores, delegados, jefes de misión y personal médico; los resultados fueron positivos, en deporte convencional se consiguieron 8 medallas, de las cuales 1 fue de oro en MTB, 2 medallas de plata en taekwondo y lucha y 5 medallas de bronce en MTB, boxeo y Taekwondo.
• En juegos para nacionales juveniles, se consiguieron 4 medallas, 2 medallas de oro, 1 medalla de plata y 1 medalla de bronce.
</t>
  </si>
  <si>
    <t>• 16 municipios por donde paso la VIII Versión de la vuelta a Nariño.
• 574 kms recorridos, Subregiones de Pacifico sur, Pie de monte costero, Sabana, Sur, Juananbu, en los muncipios beneficiados son Tumaco, Pasto, Ricaurte, Mallama, Tuquerres, Aldana, Contadero, Sapuyes, aldana, Guachucal, Cumbal, La Unión, Buesaco.</t>
  </si>
  <si>
    <t xml:space="preserve">Brindar atención en los servicios de salud ofrecidos en las ciencias del deporte (medicina deportiva, fisioterapia, nutrición, psicología, trabajo o social) al deportista que pertenece al programa de Alto Rendimiento Deportivo en las etapas de talento y reserva, rendimiento y alto rendimiento deportivo, del sector convencional y paralímpico de Nariño. Así mismo se brindó asistencia integral a deportistas que participaron en eventos deportivos como fueron los juegos Intercolegiados en sus fases regional y nacional </t>
  </si>
  <si>
    <t>Deportistas beneficiados con el equipo de ciencias aplicadas en (Fisioterapia, Psicología, asesoría metodológica), todo encaminado para la búsqueda de la rehabilitación, seguimiento y control de deportistas que pertenecen a ligas y clubes deportivos legalmente constituidos del departamento de Nariño que participan en diferentes eventos federativos.</t>
  </si>
  <si>
    <t>Sub regiones Centro, Pacifico sur, Telembi, Deportistas de Pasto, Tumaco, Ipialess, Tuquerres, Nariño, los andes, La florida, barbacoas</t>
  </si>
  <si>
    <t>Se realizó una jornada de capcacitación a vendedores en el marco de la feria agroalimentaria el día 13 de agosto de 2024 en el auditorio de la Gobernación de Nariño</t>
  </si>
  <si>
    <t>Se capcitaron a 19 emprendedores (sin enfoque étnico) de lineas relacionadas con plantas ornamentales, tejidos y artesanías, barniz, visutería y maquillaje</t>
  </si>
  <si>
    <t xml:space="preserve">https://drive.google.com/file/d/1blOOKkYbT0vI39o_lKUzwsCuFi5fThLJ/view?usp=drive_link </t>
  </si>
  <si>
    <t>No hay observaciones</t>
  </si>
  <si>
    <t xml:space="preserve">Se realizó una feria agroartesanal para fomentar e identificar iniciativas similares de asociatividad entre productores de cadenas del Departamento </t>
  </si>
  <si>
    <t xml:space="preserve">Se beneficiaron 70 personas que tienen emprendimientos y mypimes de diferentes líneas de producción, no hay enfoque étnico  </t>
  </si>
  <si>
    <t xml:space="preserve">https://drive.google.com/file/d/1vyHtsq0uOd4T9MwSbnKsrF-vpLEFBthw/view?usp=drive_link </t>
  </si>
  <si>
    <t xml:space="preserve">El documento de política pública está redactado, se encuentra en revisión y aprobación del Ministerio de Trabajo </t>
  </si>
  <si>
    <t>Nariño</t>
  </si>
  <si>
    <t xml:space="preserve">Todo el Departamento </t>
  </si>
  <si>
    <t xml:space="preserve">https://drive.google.com/file/d/1mLnT4oBarKPLHb9educ67ypnlY13fpyI/view?usp=drive_link </t>
  </si>
  <si>
    <t>Se espera la aprobación y los vistos buenos de los actores involucrados</t>
  </si>
  <si>
    <t>Se realizaron ruedas de negocios para beneficiar pequeños productores en el corregimiento de El Encano 2 de junio y en Pasto el 14 de agosto</t>
  </si>
  <si>
    <t>Se beneficiaron a 5 entidades compradoras y 23 vendedores de diferentes líneas productivas</t>
  </si>
  <si>
    <t xml:space="preserve">https://drive.google.com/file/d/1NSJPWOOBEVbtafOBlzJcKXRtNLLfFuv0/view?usp=drive_link </t>
  </si>
  <si>
    <t xml:space="preserve">Realizado evento "pacto por el Empleo Joven" con el fin de articular vacantes de empresas privadas del municipio de Pasto con hojas de vida de jóvenes postulantes                                d                                                                                                                                                                             El día 19 de noviembre se realizó el taller de construcción del documento CONPES basado en la Política Pública de Empleo Decente  </t>
  </si>
  <si>
    <t>Población joven ente los 18 y 28 años - 890 postulados                                                               d                                                                                                            Actores académicos e institucionales del Departamento - 14</t>
  </si>
  <si>
    <t>Subregión Centro - Municipio de Pasto, con convocatoria Departamental</t>
  </si>
  <si>
    <t xml:space="preserve">https://drive.google.com/file/d/17-Lyh9leQgszrk6F6AcpnjZGL1ssCa-y/view?usp=drive_link </t>
  </si>
  <si>
    <t xml:space="preserve">Jornada de capacitación para emprendedores enfocadas en beneficios de asociatividad el día 13 de febrero, 14 julio en providencia </t>
  </si>
  <si>
    <t xml:space="preserve">73 personas dueñas de emprendimientos de diferentes líneas productivas </t>
  </si>
  <si>
    <t>Subregión Centro - Municipio de Pasto,  Subregion Abades - Municipio de Providencia</t>
  </si>
  <si>
    <t xml:space="preserve">https://drive.google.com/file/d/1PdYChAIVEtEVwSuSiSlvLVN1kvQDE34Z/view?usp=drive_link </t>
  </si>
  <si>
    <t>Se realizaron las elecciones de los inegrantes de la CRCI y la conformación de las mesas temáticas el día 21 de noviembre en instalaciones del Hotel Morasurco</t>
  </si>
  <si>
    <t>33 representantes de instancias pertenecientes a la CRCI</t>
  </si>
  <si>
    <t>https://drive.google.com/file/d/1LJ6zncTD5VOS8IKlqKJdU5a4tdRgD2za/view?usp=drive_link</t>
  </si>
  <si>
    <t>No se concretan reuniones con los representantes de clúseres</t>
  </si>
  <si>
    <t>No hay población beneficieada</t>
  </si>
  <si>
    <t>no hay descripción del avance</t>
  </si>
  <si>
    <t>No hay evidencias</t>
  </si>
  <si>
    <t>Se hizo acercamiento con los clústeres en Cámara de Comercio para el fortalecimiento de Clúster</t>
  </si>
  <si>
    <t xml:space="preserve">formulación de proyecto Fortalecimiento de capacidades técnicas y competitivas en productores mineros artesanales para su reconversión laboral en los municipios de La Llanada, Los Andes y Barbcoas del Departamento Nariño </t>
  </si>
  <si>
    <t xml:space="preserve">1 proyecto formulado para beneficiar a 200 personas </t>
  </si>
  <si>
    <t>Municipios beneficiados La Llanada, Los Andes y Barbacoas</t>
  </si>
  <si>
    <t xml:space="preserve">https://drive.google.com/file/d/1HR6K5kpSn7M3kGVqgFKqeAkhNQPds91w/view?usp=drive_link </t>
  </si>
  <si>
    <t>Realización de feria agroalimentaria en el municipio de Providenca para fortalecimiento a pequeños productores de la economía popular</t>
  </si>
  <si>
    <t xml:space="preserve">50 personas, no hay enfoque étnico </t>
  </si>
  <si>
    <t>Subregión Abades, municipio Providenca</t>
  </si>
  <si>
    <t>No hay Meta para 2024</t>
  </si>
  <si>
    <t>No hay acciones</t>
  </si>
  <si>
    <t>Proyectos en formulación para dar cumplimiento a metas</t>
  </si>
  <si>
    <t xml:space="preserve">Se presentaron 5 proyectos a la convocatoria bianual de minciencias </t>
  </si>
  <si>
    <t>No se presentan evidencias</t>
  </si>
  <si>
    <t>La Estrategia  Departamental de Educación Inclusiva del Departamento de Nariño trabaja para garantizar una educación equitativa, pertinente y de calidad en las instituciones educativas de los municipios no certificados. Su labor se basa en el desarrollo de estrategias integrales que permitan atender  la diversidad de estudiantes, promoviendo sus derechos y potenciando sus capacidades, mediante procesos de sensibilización y formación a las comunidades educativas, como tambien brindar apoyo y seguimiento a los casos reportados en SIMAT de los 61 municipios no certificados.
Principales estrategias implementadas
1. Capacidades y Talentos Excepcionales
Se desarrollan programas dirigidos a identificar, apoyar y fortalecer a estudiantes con capacidades y talentos excepcionales. Esta estrategia incluye formación docente, adecuaciones curriculares y actividades que promueven el desarrollo integral de estos estudiantes, fomentando su participación activa en el entorno educativo.
2. Tiflólogos
Profesionales especializados trabajan para apoyar a estudiantes con discapacidad visual. Su labor incluye la adaptación de materiales educativos en formatos accesibles, orientación a docentes y familias, y el fortalecimiento de habilidades en el uso del sistema Braille y tecnologías asistivas.
3. Modelos Lingüísticos
En respuesta a las necesidades de estudiantes sordos, se cuenta con modelos lingüísticos que facilitan el desarrollo de la lengua de señas colombiana (LSC) como primera lengua, apoyando su proceso de aprendizaje y comunicación en el entorno escolar y social.
4. Intérpretes
Los intérpretes de lengua de señas colombiana desempeñan un papel clave en el acceso a la educación inclusiva, facilitando la interacción entre estudiantes sordos, docentes y compañeros, asegurando la comprensión y participación activa en las clases.
5. Docentes de Apoyo Pedagógico
Este equipo especializado ofrece acompañamiento directo a los estudiantes que enfrentan barreras para el aprendizaje y la participación. Los docentes de apoyo pedagógico trabajan en coordinación con los maestros de aula regular para implementar estrategias que favorezcan la inclusión, adaptando metodologías, recursos y evaluaciones según las necesidades específicas de cada estudiante.
Impacto y compromiso
La Oficina de Inclusión Departamental reafirma su compromiso con la transformación de las prácticas educativas en Nariño. Estas estrategias han permitido a las instituciones educativas avanzar hacia la equidad, reconociendo la diversidad como una fortaleza y promoviendo una educación que abra oportunidades para todos los estudiantes, sin importar sus condiciones o capacidades.        se adjunta enlace de informes mensuales del equipo de Capex y documentación de docentes de apoyo                                   https://drive.google.com/drive/folders/1UgUU5bwinuKGBs7d5DyH5LRYmkflVr54 https://drive.google.com/drive/folders/1-2Bq9tX0e1S2_4DwAO2wv_D2v30ePFIt</t>
  </si>
  <si>
    <t>Discapacidad intelectual :1.600
Discapacidad psicosocial mental: 438 – autismo: 68
Discapacidad Sensorial Visual: Ceguera: 25 Baja Visión: 111
Discapacidad Sensorial Auditiva: Usuarios de LSC: 37 – Usuarios del Castellano: 71
Discapacidad Física: 178
Discapacidad Múltiple: 421
Total estudiantes con discapacidad: 2.973
Apoyo Académico Especial: Aula Hospitalaria: 106 
Atención Domiciliaria: 97 
Institución de Apoyo: 48
Establecimiento Educativo: 1.199
Total estudiantes con apoyo académico especial: 1.450
Trastornos del aprendizaje: 1.604
Capacidades y Talentos Excepcionales: 300
Total estudiantes que encuentran barreras en el aprendizaje y la participación 6.327.                                     
https://docs.google.com/spreadsheets/d/1ronx0NSvFECEeupPxSnrxP_8AqGQvJ8k/edit?usp=drivesdk&amp;ouid=116851720624785201539&amp;rtpof=true&amp;sd=true</t>
  </si>
  <si>
    <t>61 Municipios no Certificados del Depto. De Narño</t>
  </si>
  <si>
    <t>Campaña digital Busqueda activa 2024 ( videos, afiches, muestra de talentos), Seguimiento matricula a través de los reportes generados por la profesional unversitaria de  matricula.  Reunion enlaces munipales de educacion de los 61 municipios no certificados de Nariño, proceso de transferencia de recursos a los establecimientos que participaron. ( resoucion de transferencia, CDP, RP, entre otros)</t>
  </si>
  <si>
    <t>Población en edad escolar de los 61 municipios no certificados del departamento de Nariño.</t>
  </si>
  <si>
    <t>La campaña fue concebida para las  trece subregiones, es decir para los 61 municipios no certificados del departamento de Nariño.</t>
  </si>
  <si>
    <t>Se recibio la entrega de  la  construcción de Obra de Infraestructura Educativa del Nuevo Centro Educativo Piscual Viejo  por parte de la Consecionaria Vial Unión del Sur, al Departamento de Nariño, Secretaria de Educacion Departamental y Municipio de Imues</t>
  </si>
  <si>
    <t xml:space="preserve">Beneficiando a una población educativa de  60 estudiantes </t>
  </si>
  <si>
    <t>Municipio de Imues</t>
  </si>
  <si>
    <t>1. Se asigna recursos a las IE beneficiadas con la Convocatoria contenida en la Circular No. 022 del 28 de febrero de 2024. Se aprobaron 10 proyectos en sedes educativas rurales  destinados al mejoramiento de aulas escolares de educación inicial y primaria.                                                                                                                                                      2. Recibo deobra  del  proyecto denominado "CONTRUCCION DE CUBIERTA PARA LA PLACA DEPORTIVA DE LA INSTITUCION EDUCATIVA SANTA ROSA DE LIMA DE LA VEREDA EL ROSAL DEL MONTE EN EL MUNICIPIO DE BUESACO- NARIÑO" segun contrato de obra Nro SA 001 de 2023                                                                      3, Mediante resolución 4764 y 4765 de 2023, girados y ejecutados en 2024, se realiza mejoramiento de infraestructura en la Sede 3 de la IE Rafael Uribe de Buesaco, Centro Educativo de la Junta Rio Inguambí de la IE La Inmaculada de Barbacoas y la sede 3 La Buena Esperanza de la IE Misael Pastrana de Tangua, I.E. SAN JOSÉ DEL TAPAJE Sede 3 Las Mercedes, I.E. SAN JOSÉ DEL TAPAJE Sede 2 Santa Catalina, I.E. DEL NORTE MUNICIPIO DE ILES SEDE 3 SANTO TOMÁS, I.E. DEL NORTE MUNICIPIO DE ILES SEDE 2 EL PORVENIR, LA TOLA I.E. SOFONÍAS YACUP SEDE 6 SAN PABLO y  SEDE 5 POIJA, MAGÜÍ PAYAN  I.E. ELISEO PAYÁN  Sede 12 Brisas de Hamburgo, MAGÜÍ PAYAN   Sede 14 Guilpi Piragua, MAGÜÍ PAYAN   Sede 16 Chocho, MAGÜÍ PAYAN   Sede 15 Cualala, MAGÜÍ PAYAN   Centro Educativo José López, MAGÜÍ PAYAN   Sede 10 Estero Seco Abajo, OLAYA HERRERA I.E. LA INMACULADA Sede 5 Boca de Guaba, OLAYA HERRERA I.E. LITORAL PACÍFICO Sede 10 Bocas de Víbora, OLAYA HERRERA  Sede 6 Caimanes, OLAYA HERRERA  Sede 8 Víbora Paraíso, OLAYA HERRERA I.E. AGROPECUARIO DEL RÍO SANQUIANGA Sede Bocas de Barro, OLAYA HERRERA  Sede 2 Guavillales, OLAYA HERRERA I.E. SAN JOSÉ CALABAZAL Sede 7 Zapotal, OLAYA HERRERA  I.E. LAS MARÍAS SEDE 10  San José del Robles, OLAYA HERRERA  I.E. LAS MARÍAS Sede Indígena Casa Grande, OLAYA HERRERA   Sede Tórtola Las Palmas, ROBERTO PAYAN  I.E. SAN JOSÉ DEL TELEMBÍ Sede 7 Gorgona No. 1, ROBERTO PAYAN   Sede 9 La Mina, ROBERTO PAYAN  INSTITUCIÓN EDUCATIVA PUMBI LAS LAJASI SEDE 2 MERCEDES CHIMBUZA.</t>
  </si>
  <si>
    <t xml:space="preserve">2105 Estudiantes </t>
  </si>
  <si>
    <t>Beneficados 30 Establecimientos Educativos de los municipios Buesaco, Barbacoas, Tangua, El Charco, Iles, Sandona, Magui, Olaya Herrera y Roberto Payan</t>
  </si>
  <si>
    <t xml:space="preserve">Se realizó la asignación de recursos a las 5 Normales Superiores y las 2 Confesiones religiosas administradas por Franciscanas, para la dotación de ambientes de aprendizaje
</t>
  </si>
  <si>
    <t xml:space="preserve">3053 Estudiantes </t>
  </si>
  <si>
    <t>Se beneficiarion 10 Instituciones Educativas en los municipios de: Buesaco, Cumbal, Colon, Samaniego, Imues El Charco y Francisco Pizarro</t>
  </si>
  <si>
    <t>Se realiza la asignación de recursos a 11 instituciones educativas para la atención de emergencias educativas por medio de la adecuación de infraestructura y 1 IE para la adecuación de residencias escolares</t>
  </si>
  <si>
    <t>8715 Estudiantes</t>
  </si>
  <si>
    <t xml:space="preserve">Se beneficiaron con la convocatoria 22 Instituciones Educativas en  los municipios de: Buesaco, Chachagui, La Florida, La Tola, San Bernardo, Belen, Colon, Cumbal, Iles, La Cruz, La Union, Olaya Herrera, Santabara de Iscuande, Barbacoas y  Cumbitra </t>
  </si>
  <si>
    <t>Visitas a establecimientos educativos que han solicitado intención de apertura de los grados de prejardin y jardin.
Informes de visitas por parte de Inspecciòn y Vigilancia.
Asistencia tècnica virtual para armonización `del Proyecto Educativo Institucional o Proyecto Educativo Comunitario.</t>
  </si>
  <si>
    <t>Poblaciòn estudiantil mayoritaria, afro e indigena de establecimientos educativos ubicados en zonas rurales como indìgenas.De conformidad con la Circular 025 de 2024, expedida por el Ministerio de Educaciòn Nacional se tiene prevista una relaciòn tècnica de 20 a 25 niños en zona urbana ya sea unigrado o multigrado y en zona rural 15 a18 niós y niñas, con una relaciòn tècnica de 15 a 18, unigrado o multigrado.</t>
  </si>
  <si>
    <t>Se ha realizado visitas a los municipios de Cumbal, Nariño</t>
  </si>
  <si>
    <t>Para que quede en firme el acto administrativo los y las directivos docentes deben presentar el Proyecto Educativo Institucional o el proyecto Educativo Comunitario de conformidad con el anexo tècnico Circular 30 de 2023.</t>
  </si>
  <si>
    <t>* Articulación entre el Ministerio de Educaciòn Nacional, Secretaria de Educación Departamental de Nariño y el operador  APCA U.T. Lazos Sociales.
* Atención a la primera infnacia en ruralidad y ruralidad dispersa del municipio de Ricaurte.
Expedición de la Resolución 5281 del 28 diciembre del 2023, por medio de la cual se autoriza el modelo de la educación inicial en la ruralidad y ruralidad dispersa en la metoologia preescolar no escolarizado de los establecimentos educativos oficiales de los municipios PDET, cuyo municipio focalizado es Ricaurte.
* Participación en mesas técnicas.
Evento de cierre de la estrategia.</t>
  </si>
  <si>
    <t xml:space="preserve"> educativa a 43 niñas y niños de 4 a 6 años, desvinculados (as) del sistema educativo, por la ubicación geográgica.  Este proceso ha permitido llevar una propuesta de educación inicial en los grados de prejardín, jardín, transición y primero en la ruralidad, de una manera pertinente para el contexto territorial, cultural, social y con proyección de continuidad hacia el aula regular, en aras de garantizar la trayectoria educativa.</t>
  </si>
  <si>
    <t>De conformidad con la Resolución N.5281 de 2023, Ricaurte al ser municiìo PDET y  población indígena, fue focalizado por el Ministerio de Educaciòn Nacional para la atención de niños y niñas de primera infancia en establecimientos educativos ubicados en ruralidad y ruralidad dispersa como son:               * Centro Educativo Cuesbí Montaña  * Centro Educativo de Vegas              * Centro Educativo Gualcalá              * Centro Educativo Chambú      *Centro Educativo  Chicandina</t>
  </si>
  <si>
    <t>La prestación del servicio se hace a través de la figura de docente itinerante "Atención en casa".</t>
  </si>
  <si>
    <t xml:space="preserve">Atención de la matrícula universal  con el Programa de Alimentación Escolar - PAE </t>
  </si>
  <si>
    <t>121.313 niños, niñas, adolescentes y jóvenes registrados como matriculados en SIMAT, atendidos con el PAE,  correspondientes a la población mayoritaria, Indígena y Afro del Departamento de Nariño</t>
  </si>
  <si>
    <t>Implementación del Programa de Alimentación Escolar - PAE en los 61 municipios no certificados del Departamento de Nariño</t>
  </si>
  <si>
    <t>conectividad por SGP cero(0) sedes conectadas , a  650 sedes educativas con proyectos de MINTIC.
Comparación y validación con estrategias de vigencias pasadas, para mejorar la cobertura en la matricula conectada.</t>
  </si>
  <si>
    <t>123,293 estudiantes conectados</t>
  </si>
  <si>
    <t>se cubre varias subregiones del departamento</t>
  </si>
  <si>
    <t>LA estrategia Conexión total no se lleva a cabo por diferentes aspectos desde la planificacion , retrasos y no logro de objetico.</t>
  </si>
  <si>
    <t>Se proyecta  y se publica en página web de la SEDN y se envía la circular 03  de 17 de enero  de 2024 a los 61 municipios no certificados del Departamento, e instituciones educativas de los mismos, circular que contiene orientaciones precisas para la adecuada  y oportuna prestación del servicio de transporte escolar, se enfatiza en ella en el estricto cumplimiento de la normatividad legal vigente para la prestación del servicio del transporte escolar. Se ha brindado asistencia técnica personalizada en las instalaciones de la Subsecretaría de Planeación Educativa y Cobertura de la SEDN, y por otros medios, sobre la observancia de la normatividad legal vigente en la prestación de este servicio y sobre la postulación de los 61 no certificados del Departamento de Nariño, a zonas diferenciales en el marco del decreto 746 de 2020, a alcaldes municipales, funcionarios responsables de la prestación de este servicio en estos municipios y rectores de instituciones educativas de los mismos, se brindó asistencia técncia sobre la prestación del servicio de tranporte escolar en sitio en el municipio de Ancuya a petición de la Personera municipal, se gestionó ante el Ministerio de Educación Nacional, asistencia técnica personalizada para la alcadías de los municipios de la subrregión de la cordillera y  de Ancuya frente a la postulación a zona diferencial  para el transporte escolar de esos municipios.
Se tiene actualizado un documento diagnóstico sobre el parque automotor existente en los municipios no certificados del Departamento e instituciones educativas de los mismos.</t>
  </si>
  <si>
    <t>121313 estudiantes beneficiados con el servicio de transporte escolar</t>
  </si>
  <si>
    <t>Estudiantes matriculados en SIMAT de Establecimientos Educativos de los 61 municipios no certificados de Nariño</t>
  </si>
  <si>
    <t xml:space="preserve">Se han establecido rutas de atención y comunicación efectivas entre la Secretaría de Educación Departamental y la comunidad educativa de los 61 municipios no certificados del departamento de Nariño. Estas rutas operan a través de correo electrónico, WhatsApp y llamadas telefónicas, permitiendo brindar orientaciones específicas para la atención de situaciones clasificadas como tipo I, II y III.
Además, se han llevado a cabo encuentros virtuales con el objetivo de fortalecer la conformación de los Comités de Convivencia Municipales. En estos espacios, se ha convocado de manera obligatoria a todos los alcaldes del departamento, promoviendo su participación activa. Como resultado de estos encuentros, se espera recibir las actas de conformación de los comités en las 61 alcaldías no certificadas.
Entre las actividades presenciales más destacadas, se realizó el evento denominado "Nariño, Entorno Protector de Convivencia y Paz", liderado por la Secretaría de Educación Departamental. Este encuentro contó con la asistencia de 280 participantes, incluidos rectores, orientadores escolares y docentes de apoyo. Durante la jornada, se abordaron temas fundamentales como la prevención de la violencia escolar, el uso de la plataforma SIUCE, las rutas de atención, la elaboración y revisión de manuales de convivencia, la prevención del suicidio y el Sistema de Responsabilidad Penal para Adolescentes.
    </t>
  </si>
  <si>
    <t>En las acciones adelantadas desde el área de Convivencia Escolar, se busca beneficiar directamente al 100% de las instituciones educativas de los 61 municipios no certificados del departamento de Nariño. Los encuentros y procesos realizados tienen un alcance departamental, promoviendo la participación de toda la comunidad educativa, con un enfoque inclusivo que reconoce la diversidad étnica del territorio.
Particularmente, se resalta la participación activa de comunidades afrodescendientes, indígenas, campesinas y otros grupos poblacionales, garantizando que las estrategias y orientaciones sean culturalmente pertinentes y respondan a las necesidades específicas de cada contexto.</t>
  </si>
  <si>
    <t>Desde el área de Convivencia Escolar y en respuesta a las solicitudes de Inspección y Vigilancia, se han realizado visitas específicas a municipios del departamento de Nariño, dirigidas por el profesional de apoyo Javier Santacruz. Estas intervenciones tienen como propósito principal la resignificación y fortalecimiento de los manuales de convivencia, la implementación y socialización de rutas de atención, el desarrollo de programas de escuela de padres, y la formación en el uso de la plataforma SIUCE, entre otras actividades fundamentales para mejorar la convivencia escolar en las comunidades educativas.
Las visitas han sido programadas estratégicamente en municipios identificados con necesidades prioritarias, permitiendo un acompañamiento más cercano y efectivo para resolver inquietudes, garantizar el cumplimiento normativo y fortalecer las capacidades de las instituciones educativas en la gestión de la convivencia escolar.</t>
  </si>
  <si>
    <t>(A) PROFESIONALES APOYO EDUCACIÓN EN EMERGENCIA: Se ejecuta la contratación de 3 profesionales asignados a funciones de apoyo en la gestión de emergencias en las Instituciones Educativas de los 61 municipios no certificados del Departamento de Nariño.
(B) PLAN DE GESTIÓN INTEGRAL DEL RIESGO ESCOLAR (PGIRE): Se ejecuta la construcción de documento estandarizado del Plan de Gestión Integral del Riesgo Escolar (PGIRE) de la Secretaría de Educación Departamental 2024 y se establece un proceso de asistencia técnica para su implementación, dirigido a las en las Instituciones Educativas de los 61 municipios no certificados del Departamento de Nariño. El documento consolida estrategias y herramientas actualizadas,  incorporando el enfoque diferencial y de derechos humanos, que involucra el reconocimiento de grupos etarios, género, orientación sexual, etnia, cultura, discapacidad, capacidades superiores o talentos excepcionales. A partir de esto, reconocemos los derechos fundamentales de los niños, niñas, adolescentes y jóvenes como la base de nuestro plan, priorizando la educación, protección, recuperación psicológica e integración social. 
(C) PROYECTO: “FORTALECIMIENTO DE ATENCIÓN A LAS EMERGENCIAS Y DESASTRES EN ESTABLECIMIENTOS EDUCATIVOS NO CERTIFICADOS DEL DEPARTAMENTO DE NARIÑO: A la fecha por parte de la Oficina de Planeación e Infraestructura Educativa de la Secretaría de Educación Departamental se gestionan 3 procesos por minima cuantia, para la atención de situaciones de riesgo y emergencia derivadas por el conflicto armado, desastres de origen natural y de origen antrópico no intencional y antrópico intencional, cuyos objetos comprenden:
- Mobiliario: 104.291.667  
- Carpas: 103.200.000
- Kits: 93.478.100
(D) CONVENIOS ACTIVOS:
- “Proyecto de Educación en el Riesgo de Minas en Entornos Educativos y de Asistencia Complementaria a Víctimas en el Departamentos de Nariño".
- "Proyecto Estrategia de Educación en Emergencias en el Departamento de Nariño".
- Mesa departamental PRUNNA, "Prevención del Reclutamiento, Uso y Utilización de Niñas, Niños y Adolescentes"</t>
  </si>
  <si>
    <t>Las acciones se proyectan al beneficio del total de las  Instituciones Educativas de los 61 municipios no certificados del Departamento de Nariño.</t>
  </si>
  <si>
    <t>Las acciones se proyectan al beneficio del total de las  Instituciones Educativas de los 61 municipios no certificados del Departamento de Nariño, sin embargo durante la presente vigencia 2024 se establece priorización de intervenciones a las Instituciones Educativas ubicadas en zonas afectadas por el conflicto armado, de acuerdo a la siguiente información:
- Roberto Payán.
- Magüí Payán.
- Barbacoas.
- Ricaurte.
- Policarpa.
- Cumbitara.
- La Llanada.
- Samaniego.
- Santa Barbara.
- Olaya Herrera.
- La Tola.
- El Charco.</t>
  </si>
  <si>
    <t>Seguimiento Estrategia de Alfabetización CLEI 1 - Programa PACES Pacífico - Univalle</t>
  </si>
  <si>
    <t>404 personas focalizadas para matrícula</t>
  </si>
  <si>
    <t>Cobertura en los municipios de Ricaurte, Olaya Herrera, Barbacoas, Mosquera, La Tola y El Charco.
Evidencias:
https://mineducaciongovco-my.sharepoint.com/:f:/r/personal/giovannysuarez_sednarino_gov_co/Documents/CALIDAD%20EDUCATIVA/9_PLANEACION_Y_EFECTIVIDAD/2024/EVIDENCIAS%202024/2201031?csf=1&amp;web=1&amp;e=KyWf3p</t>
  </si>
  <si>
    <t>El proyecto ejecutado por la Univalle inició el 05/04/2024 y tiene fecha de finalización el 05/02/2025.
Proyecto financiado por el Fondo MEN-ICETEX, Contrato No. 277 de 2019 por $ 2,065,694,400. 
La SED no aporta recursos en este proyecto.</t>
  </si>
  <si>
    <t>1. Revisión de los lineamientos generales y orientaciones para la educación formal de personas jóvenes y adultas en Colombia.
2. Solicitud de asistencia técnica ante Mineducación sobre la actualización de fascículos del CLEI.
3. Revisión del listado oficial de IE autorizadas para ofrecer educación para jóvenes y adultos.
4. Se realiza seguimiento al informe de MATRICULA CICLOS VIGENCIA 2024 elaborado por la Subsecretaría de Planeación y Cobertura. A corte del presente informe se superó la meta de 3.730 contabilizando un total de 4.225 estudiantes en CLEI con corte a diciembre 1 2024.</t>
  </si>
  <si>
    <t>4.225 estudiantes en extra edad matriculados en CLEI.</t>
  </si>
  <si>
    <t>Mejor indicador de matrícula en CLEI, según informe con corte a diciembre 1 de 2024.
Evidencias:
https://mineducaciongovco-my.sharepoint.com/:f:/r/personal/giovannysuarez_sednarino_gov_co/Documents/CALIDAD%20EDUCATIVA/9_PLANEACION_Y_EFECTIVIDAD/2024/EVIDENCIAS%202024/2201072?csf=1&amp;web=1&amp;e=oTxTqC</t>
  </si>
  <si>
    <t>1. No se han presentado solicitudes de asistencia técnica por parte de docentes y directivos docentes. 
2. Apenas el Mineducación confirme la publicación de los nuevos fascículos se programará asistencia a las IE.</t>
  </si>
  <si>
    <t xml:space="preserve">Formulación del Plan Territorial de Formación Docente PTFD 2024-2027. 
Formación de directivos docentes y docentes en diferentes temáticas de los Municipios no certificados del departamento de Nariño.
</t>
  </si>
  <si>
    <t xml:space="preserve">
Formación de directivos docentes y docentes en: Programa de Tutorías para el Aprendizaje y la Formación Integral PTA FI: 1423 - Estrategia de protección en entornos escolares y comunitarios: 20 - Educación en emergencias: 167 - Campamentos de la democracia: 32 - Formación contínua Educación Inicial, báscia primaria y sexto: 72 - Proyectos Pedagógicos Transversales: 237 - Significación de la ruta de mejoramiento PEI, currículos flexibles, evaluación y herramientas informáticas: 66 - Liderazgo directivos docentes: 24 - Educación Inclusiva: 1,437 - Formación de personas con discapacidad visual: 48 - Convivencia escolar: 296 - Currículo y diseño curricular: 36 - Implementación de la Escuela de padres, madres y cuidadores: 16 - Estrategias didácticas para la etnoeducación: 8  - orientaciones pedagógicas para la educación económica y financiera:16.
</t>
  </si>
  <si>
    <t>Albán, Aldana, Ancuya, Arboleda, Belén, Buesaco, Chachagui, Colón, Córdoba, Cumbal, El Tablón de Gómez, El Tambo, Funes, Guachucal, Gualmatán, Imues, La Cruz, La Florida, La Unión, Pupiales, Samaniego, San Bernardo, San Lorenzo, San Pablo, San Pedro de Cartago, Sandoná, Santacruz, Taminango, Tangua, Túquerres, Yacuanquer, Barbacoas, El Rosario, Francisco Pizarro, La Tola, Leiva, Los Andes, Mosquera, Olaya Herrera, Policarpa, Roberto Payán, Santa Bárbara, El Charco.</t>
  </si>
  <si>
    <t>Se llevo acabo el foro Educativo Departamental de Nariño, con la participacion de  87 Instituciones Educativas , con las cuales se realizó  7 preforos en los municipios de: Olaya  Herrera, Barbacoas, Puerres, Tuquerres, Santacruz, La Unión, y Chachagui. Experiencias significativas creadas por directivos docentes, docentes, estudiantes y padres de familia, en la parte tecnica agropecuaria, pedagogica, educación inicial, inclusiva, en gastronomia y diferentes procesos de investigacion.
De las anteriores se seleccionó las 25 mejores experiencias significativas por jurados profesional calificados, las cuales participaron en el Foro Educativo Departamental en la ciudad de Pasto.</t>
  </si>
  <si>
    <t>87.000 personas beneficidas entre directivos docentes, docentes, estudiantes y padres de familia de las  IE participantes</t>
  </si>
  <si>
    <t xml:space="preserve"> Olaya  Herrera, Barbacoas, Puerres, Tuquerres, Santacruz, La Unión, y Chachagui.</t>
  </si>
  <si>
    <t>Ninguna</t>
  </si>
  <si>
    <t>Se adelanta la caracterización de las Instituciones Educativas Agropecuarias.
Se trabaja con el Ministerio de Educación Nacional, a través del Consorcio Comunidad Rural, en el levantamiento de información para la construcción del PEER para las zonas PDET del departamento.</t>
  </si>
  <si>
    <t>72 Instituciones Educativas Agropecuarias.
534 Establecimientos Educativas
23.764 Estudiantes
1.819 Docentes
65 Instituciones Educativas en municipios PDET
664 Establecimientos Educativas
40.335 Estudiantes
2420 Docentes</t>
  </si>
  <si>
    <t xml:space="preserve">Municipios PDET (10 municipios de la Costa Pacífica y 5 de la Cordillera)
9 Subregiones del departamento de Nariño y 16 municipios beneficiados
</t>
  </si>
  <si>
    <t xml:space="preserve">El documento del Plan de Educación Rural del departamento se encuentra en construcción de acuerdo a los lineamientos que emita la Gobernación de Nariño. </t>
  </si>
  <si>
    <t>1.-  Politica AFRO-Caracterización de las Instituciones Educativas a cargo de los Rectores de las Instituciones Educativas.       2.- Certificación a cargo de Calidad Educativa, de los PEI y PEC reportados a la SED Nariño.                3.  Certificaciones presentadas por los Consejos Comunitarios y Ministerio del Interior, de los Territorios Colectivos.
2- Politica INDIGENA Plan Territorial de Formación Docente 2024 - 2027 formulado con temáticas identificadas y priorizadas por los pueblos indígenas
- Revisión de hojas de vida de educadores del Pueblo Pasto, para el tránsito al Decreto 1345 de 2023</t>
  </si>
  <si>
    <t>La población estudiantil Afro beneficiada, según el corte de matricula reportado en el SIMAT, a 1 de noviembre de 2024, es de un total de 25.874.
Pueblos Indígenas
- Pasto
- Awá
- Inga
- Eperara Siapidaara</t>
  </si>
  <si>
    <t>Subregiones de Sanquianga, Telembí, Pacífico Sur y Cordillera.
Aldana, Contadero, Córdoba, Cuaspud, Cumbal, Funes, Iles, Ipiales, Guachucal, Gualmatán, Potosí, Pupiales, Mallama, Ricaurte, Olaya Herrera, Barbacoas, Tablón de Gómez</t>
  </si>
  <si>
    <t>El proceso de tránsito e ingreso al Sistema de Cualificación Laboral Indígena que define el Decreto 1345 de 2023, continuará hasta finalizar con todos los educadores indígenas de acuerdo a los lineamientos de los pueblos.(Indigena)</t>
  </si>
  <si>
    <t>1)Revisión y retroalimentación de Proyectos Pedagógicos Transversales (PPT) de Instituciones Educativas priorizadas                                             2) Articulación de acciones interinstitucionales que fortalezcan la implementación de los PPT en Instituciones Educativas focalizadas.                                                        3) Acompañamiento pedagógico en sitio a Instituciones Educativas focalizadas.</t>
  </si>
  <si>
    <t>1) Revisados y retroalimentados 29  proyectos pedagógicos transversales de  instituciones educativas de diferentes municipios no certificados del Departamento de Nariño.              2,  Priorizadas 36 instituciones educativas de 18 municipios del departamento, que harán parte del proceso de formación en derechos sexuales y reproductivos implementado por el Instituto Departamental de Salud de Nariño, acción que fortalece el proyecto de educación sexual y construcción de ciudadanía.  Se anexa matriz de instituciones priorizadas.                                                                 3)   Acompañamiento pedagógico en sitio realizado a 10 instituciones educativas, con el propósito de brindar orientaciones en la implementación de proyectos pedagógicos transversales. Se anexa cronograma de visitas</t>
  </si>
  <si>
    <t>Actividades desarrolladas                             en municipios que hacen parte de las suberegiones de : Exprovincia de Obando,  Juanambú, Cordillera, Guambuyaco; Río Mayo, Pie de Monte, Centro, Sabana, Abades, Telembí</t>
  </si>
  <si>
    <t>Tener en cuenta que el nombre correcto  del producto es : Servicio de apoyo a Proyectos Pedagógicos Transversales .En reiteradas ocasiones se ha solicitado la corrección; sin embargo, se ha hecho caso omiso</t>
  </si>
  <si>
    <t xml:space="preserve">*Expedición de Actos Administrativos de transferencia financiera por valor de $ 20,000,000 millones de pesos, para cada una de las ENS, inversión de apoyo al Programa de Formaciòn Complementaria.                                                               *Tres (03) jornadas con directivos docentes de las ENS, orientadas al seguimiento del Programa de Formación Complementaria y los avances en la sistematización de las condiciones básicas de acreditación en cumplimiento a lo establecido en el Decreto 4790 de 2008.                                             *Avances referentes a la asignaciòn de coordinadores adicionales para apoyo al Programa de Formaciòn Complementaria de las Escuelas Normales Superiores en cumplimiento al Decreto 1236 de 2020.                                                                                                                            </t>
  </si>
  <si>
    <t>7103 Estudiantes</t>
  </si>
  <si>
    <t>Se encuentran en 5 municipios de: La Unión, La Cruz, San Pablo, Pupiales, Barbacoas</t>
  </si>
  <si>
    <t>Se da cumplimiento a lo establecido en el PDD.(168-Codigo del producto 2201068 - Producto Servicio de gestión en establecimientos educativos)</t>
  </si>
  <si>
    <t xml:space="preserve">*Tres (03) jornadas con equipo de apoyo del Programa Jornadas Escolares Complementarias, orientadas al seguimiento del Programa y los avances en la ejecución del mismo, de acuerdo a los compromisos adquiridos mediante Circular No.007 del 29 de Enero 2024.                                                   *Se organizan actividades de cumplimiento a la entrega de materiales a los establecimientos educativos focalizados para la presente vigencia en los programas de cultura, deportes, medio ambiente y tecnologia.                                                                                                            *Se avanza en los procesos ante el Departamento Administrativo de Contratación (DAC), orientados a la legalización del Convenio interadministrativo para el programa de articulación de la Educación Media con la Educación Técnica SENA.                                                                                                 *Se recepciona proyectos de viabilidad para articulación con la Educación Media para la vigencia 2025.                                                                                                                                                                           </t>
  </si>
  <si>
    <t xml:space="preserve">6060 Estudiantes focalzados en los diferentes programas de jornadas escolares complementarias </t>
  </si>
  <si>
    <t>253 Establecimientos Educativos urbanos y rurales de los 61 municipios no certificados</t>
  </si>
  <si>
    <t>Se da cumplimiento a lo establecido en el PDD.(169-Codigo del producto 2201056 - Servicio de acompañamiento para el desarrollo de modelos educativos interculturales)</t>
  </si>
  <si>
    <t>Se realiza la asignación de recursos a 5 instituciones educativas para la atención de emergencias educativas por medio de la adecuación de infraestructura y 3 IE para la adecuación de residencias escolares</t>
  </si>
  <si>
    <t>Población beneficiada 1.165</t>
  </si>
  <si>
    <t>Los recursos se encuentran comprometidos, pendiente de su giro en la última semana de noviembre y posterior contratación por parte de las IE</t>
  </si>
  <si>
    <t>Reuniones con directivos docentes, rectores coordinadores, docentes orientadores, orientadores escolares, sobre Manual de Convivencia escolar. Rutas de atenciòn y plataforma SIUCE.  Se ha asistido a reuniones de los comites departamentales.</t>
  </si>
  <si>
    <t>En total 296 beneficiarios directos, entre rectores, docentes, coordinadores y orientadores.</t>
  </si>
  <si>
    <t>El avance fue del 88% en los municipios: Buesaco, Chachagui, Colón Génova, Consaca, Contadero Córdoba, Cuaspud, Cumbal, El Peñol, El Tambo, Funes, La Florida, La Llanada, La Unión, Linares, Mallama, Taminango, Tangua, Túquerres, Yacuanquer, Albán, Aldana, Ancuya, Arboleda, Belén, San Bernardo, San Pedro de Cartago, San Lorenzo, San Pablo, Sandoná, Santacruz, Sapuyes, Providencia, Samaniego, Pupiales, Potosi, Ospina, Nariño, La Cruz, Imues, Iles, Guaitarilla, Guachucal, Gualmatán, Leiva, Los Andes, Barbacoas, Santa Bárbara, Policarpa, Ricaurte, Cumbitara y El Rosario.</t>
  </si>
  <si>
    <t>Asitencia Técnica a 5 Instituciones Educativas; Acompañamiento a Instituciones Educativas con la retroalimentación de 27 Proyectos Educativos Institucionales.
Documento elaborado en un 90% sobre "Orientaciones generales para la resignificación del Proyecto Educativo Institucional.", el cual se remitió para revisión por parte del doctor Fabián Jaramillo.</t>
  </si>
  <si>
    <t>1.376 Docentes y directivos docentes beneficiados al recibir Asistencia Técnica y orientaciones en estructuración y resignificación de PEI.</t>
  </si>
  <si>
    <t>Acompañamiento a las Instituciones Educativas con Asistenciá Técnica y Retroalimentación de los Proyectos Educativos Institucionales, haciendo uso de una matriz de análisis, la cual permite rgistrar las recomendaciones para ajustes, con la participación de toda la comunidad educativa</t>
  </si>
  <si>
    <t>De la meta propuesta de acompañamiento a 30 Instituciones Educativas, se logró cumplir con 36.</t>
  </si>
  <si>
    <t>Se realizaron visitas a establecimientos educativos que ofertan programas de educación para el trabajo y desarrollo humano, con el objeto de verificar el cumplimiento de los estándares establecidos, para garantizar la calidad y la eficiencia de los programas que ofrecen.
1. Asistencia a capacitaciones del Grupo ETDH liderado por el Mineducación, realizadas entre el 4 de marzo y 28 de mayo 2024.
2. Acceso al sharepoint con los recursos de apoyo del Grupo ETDH.
3. Formulación POAIV con alcance a la verificacion de institutos que ofrecen ETDH.
4. Acompañamiento al proyecto ""“Vidas en Trayectoria: oportunidades desde la escuela"" desarrollado por UNICEF y operado por UNIMINUTO en 6 EI en los municipios de Roberto Payán y Barbacoas. Que se enfoca en la linea estratégica de Orientación Socio- ocupacional, bajo los lineamientos de la  Ley 2109 de 2021. 
5. En lo corrido del año, la iniciativa a beneficiado a 141 estudiantes en el municipio de Robeto Payán y a 422 estudiantes en Barbacoas. Para un total de 563 estudiantes. Así como también a 65 docentes.</t>
  </si>
  <si>
    <t>563 estudiantes beneficiados con orientación socio vocacional y educación para el trabajo</t>
  </si>
  <si>
    <t xml:space="preserve">Se ha completado la segunda fase de verificación in situ de instituciones educativas que imparten programas de Educación para el Trabajo y el Desarrollo Humano (ETDH). Durante estas visitas, se evaluó el cumplimiento de los estándares establecidos, con el objetivo de garantizar la calidad y pertinencia de la oferta educativa. Los hallazgos preliminares indican la necesidad de suscribir un planes de mejoramiento que serán objeto de seguimiento por parte de Inspección y Vigilancia. Las visitas efectuadas fueron a los siguientes establecimientos educativos: Academía de Automovilismo Cy E en Túquerres, Centro de Enseñanza Automovilistica CEA Conductores la Unión en la Unión, Escuela de Salud de Colombia La Unión .S.A.S en la Unión, Instituto de Educación Técnica para el Desarrollo INCATD en Guachucal, </t>
  </si>
  <si>
    <t>Se evidencia un aumento en las actividades de seguimiento y control, lo cual ha permitido identificar un número considerable de establecimientos irregulares. La coordinación entre los entes municipales y la Secretaría de Educación Departamental de Nariño, es fundamental para lograr resultados efectivos en la lucha contra la oferta educativa ilegal. Además de las acciones de control, es fundamental implementar estrategias de prevención para evitar la aparición de nuevos establecimientos irregulares. Esto podría incluir campañas de sensibilización, fortalecimiento de los mecanismos de autorización y supervisión, y la promoción de la oferta educativa legal.</t>
  </si>
  <si>
    <t>Contratación auditoria externa de seguimiento a macroprocesos certificados</t>
  </si>
  <si>
    <t>Total poblacón educativa beneficiada con el seguimiento al macroproceso 9068 funcionarios publicos</t>
  </si>
  <si>
    <t>Establecimientos Educativos de los 61 municipios no certificados de Nariño</t>
  </si>
  <si>
    <t>Cumplimiento acta de instalación piloto JUME  Tangua en alianza con Fundación Grupo Social y participación Alcaldia y Comunidad Educativa</t>
  </si>
  <si>
    <t>Población beneficada 1219 estudiantes de los Establecimientos Educativos del municipio de Tangua</t>
  </si>
  <si>
    <t>Tangua</t>
  </si>
  <si>
    <t>Publicación del documento con referentes conceptuales, legales y metodológicos que aseguran el funcionamiento de la FUME</t>
  </si>
  <si>
    <t>1.Resolución de Delegación por parte del señor Gobernador de la evaluación de directivos docentes al Sr. Secretario de Educación.
2.Circular de apoyo a la evaluación de de directivos docentes a los P.U. de las áreas de calidad educativa, cobertura e inspección y vigilancia.
3.Formación de directivos docentes en periodo de prueba sobre el proceso de evaluación de docentes.
4.Formación de docentes en periodo de prueba sobre el proceso de 
evaluación de docentes.
5.Visitas a rectores en periodo de prueba para la finalización del proceso de evaluación.</t>
  </si>
  <si>
    <t>40 Rectores en periodo de prueba.
1700 directivos docentes y docentes del 1278 con evaluación docente 2024. (A dieciembre 30 tendremos reflejada el número real de la evaluación de directivos docentes y docentes)
Personalmente se visitaron 6 rectores para finalizar la evaluación en periodo de prueba.</t>
  </si>
  <si>
    <t>La población de docentes y directivos docentes del estatuto docente 1278, se encuentran en diferentes municpios de los 61 que maneja el ETC Nariño.</t>
  </si>
  <si>
    <t>El subproceso no tiene avances ni en el mes de septiembre ni noviembre, la evaluaión de docentes finaliza a diciembre 30.</t>
  </si>
  <si>
    <t>con el equipo de profesionales de apoyo  y docentes se han relizado asisistencias tecnicas y formacion  a las comunidades educativas. Ademas  en  ele trascurso de este año escolar se contrato un equipo  para la atencion educativa de estudianates con capacitades y talentos exepcionales lo cula permitio incrementara cobertura de dicha poblacion es asi que ala inicio del añoescolar unicamente se encontrabana reportados 98 casos y a vigencia de noviembre del 2024 tenemos un reporte en simat de 298 .S e relizo igualamenta la contratacion de 10 porfesionales de apoyo pedagogico a fin de logara dara mas cobertura alaos municipios  no certificados del departaento de nariño. y se logro mantener al equipo de  modelos lingusticos (16), interprtetes de lengua de señas colombina (14) y profesionales de apoyos tiflologicos (6) a fin de atender a los estudientes sordos y ciegos del Departamento de Nariño .  Es importante presisar que este equipo ha contado con asistencia tecnica, formacion  y seguimiento del equipo lider y retroalimentacion del mismo equipo.</t>
  </si>
  <si>
    <t xml:space="preserve">Discapacidad intelectual :1.600
Discapacidad psicosocial mental: 438 – autismo: 68
Discapacidad Sensorial Visual: Ceguera: 25 Baja Visión: 111
Discapacidad Sensorial Auditiva: Usuarios de LSC: 37 – Usuarios del Castellano: 71
Discapacidad Física: 178
Discapacidad Múltiple: 421
Total estudiantes con discapacidad: 2.973
Apoyo Académico Especial: Aula Hospitalaria: 106 
Atención Domiciliaria: 97 
Institución de Apoyo: 48
Establecimiento Educativo: 1.199
Total estudiantes con apoyo académico especial: 1.450
Trastornos del aprendizaje: 1.604
Capacidades y Talentos Excepcionales: 300
Total estudiantes que encuentran barreras en el aprendizaje y la participación 6.327.                                     
</t>
  </si>
  <si>
    <t>La  estrategia de educacion inclusiva se implementa en los 61 municipios no certificados del departamento de nariño</t>
  </si>
  <si>
    <t>Proceso de reorganización de la planta docente, terminación de encargos, terminación de nombramientos temporales, retiros forzosos, falllecimientos y renuncias.</t>
  </si>
  <si>
    <t>Mayoritaria 72.288, Indigenas 22.112, Afros 27.162, otras etnias 2 para un total del 121.564</t>
  </si>
  <si>
    <t>los resultados de la reorganización de instituciones educativas en Nariño son diversos y dependen de múltiples factores como la implementación de las políticas, los recursos disponibles y las condiciones locales. En general, se espera que esta reorganización favorezca la equidad y la mejora de la calidad educativa, pero también puede presentar desafíos temporales mientras se ajustan los nuevos procesos y estructuras.</t>
  </si>
  <si>
    <t>el descenso de matrícula en Nariño probablemente se deba a una combinación de factores sociales, económicos, políticos y educativos. Abordar esta problemática requiere un enfoque integral que considere la mejora de la infraestructura educativa, el fortalecimiento de las políticas públicas, la atención a los grupos más vulnerables y la creación de incentivos para que los estudiantes permanezcan en el sistema educativo.                                               Nariño ha sido históricamente una zona afectada por el conflicto armado, lo que puede generar desplazamientos forzados, inseguridad y, en algunos casos, la interrupción de los estudios de los jóvenes. El impacto de la violencia y las actividades de grupos armados ilegales pueden generar un ambiente de desconfianza y abandono escolar.</t>
  </si>
  <si>
    <t>*Se realizó la Proyección del costo anual de la nómina del personal docente, directivo docente y administrativo de la Secretaría de Educación Departamental, con el fin de gestionar ante el Ministerio de Educación Nacional los recursos por complemento, para garantizar la Prestación del Servicio Educativo en el Departamento de Nariño.</t>
  </si>
  <si>
    <t xml:space="preserve">* 122.774 Estudiantes - Matricula Oficial - SIMAT    (Corte agosto/2024)                                  * 9.896 Funcionarios  - Planta Financiada con recursos SGP (8.084 Docentes, 403 Directivos Docentes, 1.301 Administrativos Instituciones Educativas y 108 Administrativos del nivel central de la SED) </t>
  </si>
  <si>
    <t>* Contratación de personal para adelantar el seguimiento financiero a los Fondos de Servicios Educativos (7 Contratistas - Contadores de Apoyo a FOSE)</t>
  </si>
  <si>
    <t xml:space="preserve">238 Fondos </t>
  </si>
  <si>
    <t>Envío de circulares e información telefónica a los rectores de las 242 Instituciones Educativas de los 61 municipios no certificados</t>
  </si>
  <si>
    <t>Beneficiadas aproximadamente 160 establecimientos educativos</t>
  </si>
  <si>
    <t>Información magnética (correos electrónicos)</t>
  </si>
  <si>
    <t>Se está permanentemente  en contacto vía telefónica</t>
  </si>
  <si>
    <t>EL 11 DE NOVIEMBRE DE 2024 SE REMITIÓ EL PROYECTO DE RESOLUCIÓN AL PROFESIONAL DE GESTION ORGANIZACIONAL EN SU CALIDAD DE SECRETARIO DEL COMITÉ DIRECTIVO PARA QUE LO ENVIARA A OBSERVACIONES A LOS INTEGRANTES DEL COMITÉ DIRECTIVO. ÚNICAMENTE CONTESTARON LAS OFICINAS DE ATENCIÓN A CIUDADANO, ASUNTOS LEGALES Y GESTION ORGANIZACIONAL. ESTAS DOS ÚLTIMAS ESTABLECIERON QUE NO ERA NECESARIO UN ACTO ADMINISTRATIVO PARA LA REGULACIÓN DE LA GESTION DOCUMENTAL, SINO UNA SERIE DE PROCEDIMIENTOS CON SUS RESPONSABLES, LO CUAL JUZGARON MAS POTABLE Y EJECUTIVO. POR ELLO SE PROCEDERÁN A PROYECTAR LOS PROCEDIMIENTOS CORRESPONDIENTES A MI PROCESO (N) Y A PRESTAR LA ASESORÍA EN LOS PROCEDIMIENTOS QUE INCLUYEN ASUNTOS DE ARCHIVO.</t>
  </si>
  <si>
    <t>Comunidad Educativa de los Establecimientos Educativos 9068</t>
  </si>
  <si>
    <t>RESULTA IMPRESINDIBLE COMPRENDER QUE LOS PROCESOS EN LOS QUE TIENE QUE VER LA GESTIÓN DOCUMENTAL REQUIERE DE UNA CONCERTACIÓN Y DE UNA PROYECCIÓN DEDICADA A FIN DE ENTREGAR UN PRODUCTO EFECTIVO, POR TAL RAZÓN LA ELABORACIÓN Y PROYECCIÓN DE LOS PROCEDIMIENTOS NECESARIAMENTE REQUIERE DE TIEMPO.</t>
  </si>
  <si>
    <t xml:space="preserve">Se realizaron visitas de seguimiento y control en diferentes municipios del departamento de Narilño, identicando oferta ilegal en esablecimientos  privados, de  educación de adultos (Decreto 3011) y establecimientos de educación para el trabajo y desarrollo humano (ETDH).  Se continúa trabajando con los Entes Municipales en articulación con la SED, para erradicar la oferta educativa ilegal, con el cierre de  establecimientos que no cumplen con los requisitos legales para su funcionamiento. </t>
  </si>
  <si>
    <t>100  personas identificadas</t>
  </si>
  <si>
    <t xml:space="preserve">Se han intensificado las acciones de seguimiento y control en algunos municipios no certificados  del departamento de Nariño, lo cual ha permitido identificar y documentar  establecimientos educativos que ofrecen programas de educación de adultos y ETDH de manera irregular. Gracias a la articulación con los entes municipales y la Secretaría de Educación de Nariño, se han iniciado los procesos administrativos para el cierre de establecimientos que incumplen la normativa vigente. Como próximos pasos, se continuará con las visitas de verificación en los municipios restantes y se fortalecerá el acompañamiento a las instituciones legales para garantizar la calidad de la oferta educativa en el departamento.   Entre los instiutos identificados que se encuentra funcionando de manera ilegal se identificaron los siguientes:    Centro Técnico Indigena-CTI en Códoba (N),  Escuela Politécnica CIFORTED en Córdoba, Instituto de Estudios Humanista INSETH en Guachucal, Instituto Nuevo Milenio en Guachucal,  Centro Pedagógico Estrellitas del Futuro y Jardín Infantil Chiquitines en Gucahucal, Instituto Gran Colombia en Ospina.                                                                                                                                                                                            </t>
  </si>
  <si>
    <t>La erradicación de la oferta educativa irregular requiere de una articulación intersectorial que involucre a otras instituciones como la Personeria Municipal, Secretaria de Gobierno, Policía, la Fiscalía y comunidad en general. Estas entidades pueden aportar información valiosa y colaborar en las acciones de control. Además de las acciones de control, es fundamental que se fortalezcan las instituciones educativas legales para que puedan brindar una oferta educativa de calidad y atractiva. Esto implica invertir en infraestructura, equipamiento, capacitación docente y programas de mejora continua. El acompañamiento a las instituciones legales debe ir más allá de la verificación del cumplimiento normativo. Se deben implementar mecanismos para fortalecer sus capacidades pedagógicas y administrativas, y promover la innovación educativa.</t>
  </si>
  <si>
    <t>Se realizaron visitas para apertura del grado Jardín del nivel Preescolar para ampliación de cobertura de acuerdo al Decreto 1411 de 2022 y la Ciruclkar 30 de 12 de septiembre de 2023. Además se realizaron visitas de seguimiento y control a la gestión de la calidad educativa a establecimientos educativos privados en los diferentes municipios.                       Adicional se adelantaron otras visitas de control normativo y de verificación a la gestión de la calidad en instituciones educativas oficiales.</t>
  </si>
  <si>
    <t>345 Estudiantes beneficiados con el servicio educativo</t>
  </si>
  <si>
    <t>Se realizaron visitas para apertura del grado Jardín del nivel Preescolar para ampliación de cobertura en los siguientes instituciones educativas: Institución Educativa Técnica Comercial San Juan Bautista (El Charco), Institución Educativa Nuestra Señora del Carmen ( El Charco), Institución Educativa Sofonias Yacup (La Tola), Institución Educativa La Soledad Pueblito (Santa Bárbara), Institución Educativa Nuestro Señor del Mar (Francisco Pizarro),Institución Educativa Cocal de los Payanes (Mosquera), Institución Educativa Rio Tapaje ( El Charco), Institución Educativa El Canal (El Charco), Institución Educativa del Norte de Iles (Iles).                                          Con relación a las visitas de control normativo y verificación a la calidad de la gestión educativa se realizaron visitas a las siguientes instituciones educativas: Institución Educativa Simón Alvarez ( Samaniego)-Sede El Tigre, Institución Educativa Pedro León Torres ( Yacuanquer), Institución Educativa Las Delicias (El Contadero), Institución Educativa San Gerardo (Leiva), Institución Educativa San Diego de Mellamues (Guachucal), Institución Educativa San Mateo (Puerres), Institución educativa Divino Niño (Cumbal)</t>
  </si>
  <si>
    <t>La de ampliación de la cobertura educativa en Nariño mediante la apertura del grado Jardín,  demuestra un compromiso con la educación inicial y el desarrollo integral de los niños y niñas.  Es importante que los docentes que impartan el grado Jardín cuenten con la formación y capacitación adecuadas para atender las necesidades específicas de los niños de esta edad. Es importante que las instituciones educativas cuenten con los recursos didácticos necesarios para desarrollar actividades pedagógicas de calidad y promover el aprendizaje lúdico. Los espacios físicos deben ser seguros, estimulantes y adaptados a las características de los estudiantes del nivel jardin. Es importante adaptar los currículos y las metodologías a las particularidades culturales de estas comunidades. En los municipios rurales, es importante considerar las particularidades del contexto y adaptar las estrategias educativas en consecuencia.</t>
  </si>
  <si>
    <t xml:space="preserve">Ejecución del plan de beinestar para planta de admisnistrativos en el año 2024, realizando acciones como: Conmemoraciones del día de la mujer, día de trabajo, ejecución de reporte de quinquenio, disfrute de día de la familia y compensatorio del día de cumpleaños. 
Desarrollo de Juegos Individuales del Magisterio de Nariño en las  disciplinas de: Ajedrez, tenis de mesa, atletismo, tejo, mini tejo, Natación. 
Desarrollo de Encuetro  Folcloricos y Culturales del Magisterio de Nariño. </t>
  </si>
  <si>
    <t xml:space="preserve">1500 beneficiados: Teniendo en cuenta la totalidad del personal administrativo de planta (1300) y 200 docentes, coordinadores y directivo docentes del Magisterio de Nariño. </t>
  </si>
  <si>
    <t>* Se ha generado el avance de acuerdo al plan de bienestar de Gobernación de Nariño y se han adelantado las gestiones para la participación de los docentes en las finales Nacionales de los Juegos Individuales en  la  ciudad de Bucarmanga entre los días 6 y 11 de octubre con la participación de 42 docentes clasificados y la programación del Evento Folclorico y Cultural  que e llevará a cabo los días 9 al 13 de noviembre de 2024 con la particiación de 37 docentes de acuerdo a lo contenido en la circular 021 del 22 de mayo de 2024.                                                           * celebración de halloween, la cual se llevo a cabo el dia viernes 3 de noviembre de 2023. en la plazoleta de la gobernación de Nariño, se organizo un concurso de disfraces, en la categoría individual y grupal.                                                   * En cumplimiento del Plan de Bienestar Social, invita a funcionarios y Contratistas de la Gobernación de Nariño, a participar de la Brigada de Optometría, que realizará la “Unidad de Optometría Los Ángeles”, a partir del 5 de noviembre hasta el 20 de noviembre. La invitación se hace extensiva también para su familia.</t>
  </si>
  <si>
    <t>Es de aclarar que el reconocimiento de bonos por quinquiño y bonos por turismo estamosatentos a las instrucciones de la Subsecretaria de Talento Humano de la Gogernación de Nariño.</t>
  </si>
  <si>
    <t>Expedición de la Resolución 5281 del 28 diciembre del 2023, por medio de la cual se autoriza el modelo de la educación inicial en la ruralidad y ruralidad dispersa en la metoologia preescolar no escolarizado de los establecimentos educativos oficiales de los municipios PDET, cuyo municipio focalizado es Ricaurte.</t>
  </si>
  <si>
    <t>En el marco de la implementación de la EEIR, que viene liderando el Ministerio de Educación Nacional en coordinación con la Secretaría de Educación Departamental de Nariño y el operador APCA U.T. Lazos Sociales por la Educación Inicial Rural, con el cual se está brindando atención educativa a 43 niñas y niños de 4 a 6 años, que se encontraban desvinculadas del sistema educativo. Este proceso ha permitido llevar una propuesta de educación inicial en los grados de prejardín, jardín, transición y primero en la ruralidad, de una manera pertinente para el contexto territorial, cultural, social y con proyección de continuidad hacia el aula regular, en aras de garantizar la trayectoria educativa.</t>
  </si>
  <si>
    <t>Ricaurte población iníigenas. Cuyos establecimientos educativos atendidos tenemos:                              * Centro Educativo Cuesbí Montaña  * Centro Educativo de Vegas              * Centro Educativo Gualcalá              * Centro Educativo Chambú               * Centro Educativo  Chicandina</t>
  </si>
  <si>
    <t>La prestación del servicio se hace atraves de la figura de docente itinerante "Atención en casa".</t>
  </si>
  <si>
    <t>Se dotaron 5 equipos de computo</t>
  </si>
  <si>
    <t xml:space="preserve">5 funcionarios </t>
  </si>
  <si>
    <t xml:space="preserve">La dotación de equipos de computo estan en la ofcina de sistemas 4, oficina de comunicación 1 </t>
  </si>
  <si>
    <t>se han realizado las solicitudes de presupuesto sin respuesta al respecto</t>
  </si>
  <si>
    <t>200 personas. Funcionarios de planta y contratistas sede principal de la Secretaría de Educación.</t>
  </si>
  <si>
    <t>Pasto.- sede principal de la Secretaría de educación.</t>
  </si>
  <si>
    <t xml:space="preserve">No se cuntra con rubro presupuestal y menos disponibilidad de recursos. </t>
  </si>
  <si>
    <t>Se reactivo el Convenio de Hermanamiento Colombo Ecuatoriano el cual comprende las provincias descentraizadas del norte de Ecuador, Carchi, Imbabura, Esmeraldas y Sucumbios y por Colombia el Departamento de Nariño y Putumayo mediante reuniones previas virtuales y la sesion presencial el día 17 de mayo de 2024 en la ciudad de Ipiales; el mismo día se asumió la Presidencia por parte de la Gobernacion de Nariño por un periodo de dos años,  donde ademas se trabajó en un plan de accion del hermanamiento, enfocado en proyectos binacionales.
Reactivación observatorio de la zona de integración fronteriza Ecuador- Colombia OZIFEC: Se ha realizado diferentes reuniones de la asamblea general y de la coordinación, con el objetivo de la producción y difusión de estudios de carácter científico e información estadística en áreas tales como: social, económico, político, cultural y ambiental; para generar desarrollo en la zona de integración fronteriza de Ecuador y Colombia, con un enfoque en derechos humanos y sostenibilidad.
Se realizó el día 24 de Octubre de 2024 en el auditorio de la Camara de Comercio de Ipiales, el Segundo Encuentro Internacional de Estudios de Frontera, organizado por OZIFEC, con la ponencia de varios estudios relaciionados con la frontera por parte de universidades del Carchi y Nariño. 
Se realizo los días 10 y 11 de octubre en el Centro Comercial Gran Plaza de la ciudad de Ipiales, la FERIA BINACIONAL DE EMPRENDIMIENTOS 2024, con el objetivo de promover un escenario para aque los municipios de la subregion sur del Departamento de Nariño, el Departamento de Putumayo  y las provincias decentralizadas del norte del Ecuador, con el objetivo de fomentar la actividad economica a traves de iniciativas innovadoras de las comunidades, con un acuerdo a las medidas establecidas en la cual se destaca la innovacion, en el cual participaron 64 emprendimientos,  evento desarrollado en el centro comercial gran plaza del municipio de Ipiales.
el dia 22 de diciembre de 2024 se realizara la TRAVESIA BINACIONAL MINDALAE, la cual se la desarrolla en articulacion con la Direccion de Turismo de la Gobernacion de Nariño y la Prefectura del Carchi.</t>
  </si>
  <si>
    <t xml:space="preserve">64 emprededores que participaron de la feria binacional </t>
  </si>
  <si>
    <t>Sub Region Sur - Municipio de Ipiales</t>
  </si>
  <si>
    <t>se adjunta archino</t>
  </si>
  <si>
    <t xml:space="preserve">
En articulacion con la Universidad ESAP, se realizó los días 3 y 4 de julio de 2024 en la ciudad de Ipiales, el  SEMINARIO DE FORMULACION DE PROYECTOS EN COOPERACION INTERNACIONAL Y MGA,  CAPACITACION EN DERECHOS Y  DEBERES DEL SERVIDOR PUBLICO, DIPLOMADO ACTUALIZACION EN  ADMINISTRACION PUBLICA modalidad presencial con la participacion de los funcionarios de las administraciones publicas de los diferentes municipios, lideres sociales y comunidad en general.
El día  25 de julio de 2024 se realizó en el Municiio de Pupiales, la CAPACITACION EN DERECHOS Y DEBERES DEL SERVIDOR PUBLICO: REGIMEN DEL SERVIDOR PUBLICO
 El día  4 de octubre de de 2024, se inició el DIPLOMADO ACTUALIZACION EN ADMINISTRACION PUBLICA modalidad presencial con la participación de los funcionarios de las administraciones publicas de los diferentes municipios, líderes sociales y comunidad en general el cual terminara el 12 de diciembre de 2024.
El dia 11 de octubre de 2024, en articulacion con el municipio de Cuaspud Carlosama, Ejercito Nacional. Corponariño y la Oficina de fronteras se realizo la Restauracion forestal con la siembre de 5,000 arboles nativos de la region en la cuenca del rio Blanco de donode se toma las aguas que sirven el acueducto de la ciudad de Ipiales.
El día  de octubre de 2024 en la ciudad de Ipiales, en convenio con la Secretaria de ambiente y desarrollo sostenible se desarrollo el evento de la pre COP 16, con el fin de dar a conocer el alcance del evento a los funcionarios de las administraciones publicas de la Sub region Sur y promover la presentación de proyectos en este evento.
El dia 25 de octubre desde la La Oficina de Fronteras de la Gobernación de Nariño junto con la Dirección Administrativa de Turismo  en articulación con la Prefectura del Carchi, Universidad Cesmag, Universidad Mariana, Universidad Politécnica Estatal del Carchi UPEC, en el marco del mes del Turismo se realizó una jormada de capacitacion sobre el turismo Binacional.
En la ciudad de Ipiales el día 3 de diciembre de 2024, se realizo el Ecuento Binacional para la Socialización, promoción e implementación de un régimen especial fronterizo en la frontera sur del Departamento de Nariño, conforme a lo dispuesto por la ley 2135 del 2021, con la presencia de autoridades nacionales departamentales locales y de la República del Ecuador.
El día 03 de julio de 2024, en convenio con DIAN se realizo la entrega de donaciones a los municipios de la sub region sur, esto con el objetivo de llegar a las poblaciones de extrema pobreza  de la region. 
</t>
  </si>
  <si>
    <t>Funcionarios de las 13 administraciones publicas de la Sub region sur</t>
  </si>
  <si>
    <t xml:space="preserve">Desarrollo de reuniones técnicas conjuntas entre Oficina de Fronteras, Subsecretaría de Paz y Derechos Humanos, los diferentes integrantes de la mesa departamental de Migraciones y cooperación internacional  y de acercamientos interinstitucionales con actores regionales, nacionales e internacionales en materia de atención a población migrante y realización de reuniones de la  mesa departamental pro formulación y gestión y ejecución de iniciativas para la atención de población migrante, en registro, servicios básicos de educación, salud, empleo. 
La convocatoria para reuniones los días 30 de agosto de 2024 de la mesa técnica departamental para la articulación de actores institucionales y de representantes de la población migrante, avanzar en el desarrollo del Plan de trabajo conjunto de tal forma que se asista el diseño de plan de acción de mesa técnica, se emplee una metodología de asistencia en capacitación y desarrollo de documentos diagnóstico.  
Se realizo el día 21 de noviembre de 2024 en la ciudad de Pasto, Hotel V1501, el   II Encuentro binacional INTERISTITUCIONAL PARA LA MIGRACION TRANSFRONTERIZA ENTRE COLOMBIA Y ECUADOR, con la asistencia de ONGS y de entidades públicas y privadas de atencion al migrante, para establecer una red binacional, una agenda binacional y una ruta de atencion.
el dia 06 de diciembre de 2024 la Oficina de Fronteras junto a Migracion Colombia realizaron el el evento CELEBRACION DEL DIA INTERNACIONAL DEL MIGRANTE, donde se hace una juntanza de Ecuador y Colombia por una buena gobernanza migratoria con enfoque de derechos humanos  
</t>
  </si>
  <si>
    <t>Poblacion migrante con vocacion de permanencia.</t>
  </si>
  <si>
    <t xml:space="preserve">
Proyectos financiados a través de la gestión de fondos y recursos nacionales e internacionales del convenio de hermanamiento OZIFEC.
Proyecto denominado “Estrategia pública local transfronteriza de gestión sostenible de las áreas naturales protegidas de Carchi y Nariño (Ecuador-Colombia)”. en articulación con la Gobernación de Nariño, Provincia del Carchi y FAMSI
Se ha avanzado en la formulación para su aprobación por parte de cooperación española AECID. Se gestiona las contrapartes de Carchi y Nariño para su ejecución y se formula el respectivo plan de trabajo.
Convenio Marco con ARFE Asociación de Regionaes Fronterizas de Eurpoa. Ya esta revisado y aprobado por al Oficina Juridica, se encuentra para la firma del señor Gobernador. 
Carta de entendiiento con ACNUR Agencia de las Naciones Unidas para la atención de refugiados. Ya esta revisado y aprobado por al Oficina Juridica, se encuentra para la firma del señor Gobernador. 
Convenio con la Provincia del Carchi para la realización del Proyecto. Se envió a la  Oficina Juridica apra revisión. </t>
  </si>
  <si>
    <t>Habitantes de los municipios de la zona de integracion fronteriza Ecuador Colombia</t>
  </si>
  <si>
    <t>En La vigencia fiscal 2024se han aprehendifdo mas de 250.000 productos ilegales, que no circularán en el mercado del departamento de Nariño.</t>
  </si>
  <si>
    <t>1.709.890 habitantes (sin focalización)</t>
  </si>
  <si>
    <t>Se desarrolló en los diferentes municipios el departamento de Nariño, cn el acompañamiento de la policia, DIAN, Defensorpísa del pueblo, DITRA y alcaldías municipales.</t>
  </si>
  <si>
    <t>Acytas de aprehension</t>
  </si>
  <si>
    <t>Entre el periodo comprendido entre enero y septiembre de 2024 la Tesorería realizó el cobro coactivo de $335 millones en comparación con $98 millones de 2023, lo cual representa un incremento del 335%</t>
  </si>
  <si>
    <t>El beneficiario es el agregado departamental.</t>
  </si>
  <si>
    <t>Registro ingreso cuentas bancarias de la entidad territorial</t>
  </si>
  <si>
    <t>Con corte al mes de diciembre sin cierre se tiene un cumplimiento que supera el 85% del valor presupuestado para la vigencia fiscal 2024</t>
  </si>
  <si>
    <t xml:space="preserve">Informe de ejecución presupuestal.
Reportes CUIPO y reportes CCPET </t>
  </si>
  <si>
    <t>Este indicador se mira al cierre de la vigencia fiscal 2024 y los resultados los publica el DNP en junio de 2025.
Se proyecta llegar a una capacidad de programación del 137%</t>
  </si>
  <si>
    <t>IDF Documento publicado por el DNP</t>
  </si>
  <si>
    <t>Este indicador se mira al cierre de la vigencia fiscal 2024 y los resultados los publica el DNP en junio de 2025
Se proyecta llegar al 85.5% de la ejecución del presupuesto de ingresos</t>
  </si>
  <si>
    <t>La proyección del presupuesto de gastos de funcionamiento, acorde a los ingresos programados no supera los indicadores de la ley 617 de 2001</t>
  </si>
  <si>
    <t>Este indicador se mira al cierre de la vigencia fiscal 2024 y los resultados los publica el DNP en junio de 2025
Se realizaron 3 comites de  Depuración y Saneamiento Contable con el acompañamiento de la subsecretaría de talento humano, se realizo la depuración de la deuda real y presunta con COlpensiones con una reducción del 50%</t>
  </si>
  <si>
    <t>Actas de comité con listado de asistencia.
Listado de deuda real y presunta de COLPENSIONES actualizado.</t>
  </si>
  <si>
    <t>Para la vigencia fiscal 2025 se iniciará el proceso de adaptación del sistema financiero PCT y Sysman, con controles de ejecución presupurestal.
Se realizarón 3 reuniones de alistamiento.
1. Se realizó acompañamiento de las TICs para la creación de la compañia 007.
2.Creación de documentos presupuestales y contables.
3. Creación de usuarios para la S:E::D: Nariño</t>
  </si>
  <si>
    <t>Actas de reunión</t>
  </si>
  <si>
    <t>Se ha recolectado la información de la cantidad de títulos mineros vigentes, se ha realizado el análisis de los títulos NO vigentes, planteando así acciones que le permitan a estos títulos el correcto desarrollo de su ejecución, esto en conjunto con la Agencia Nacional de Minería y el Ministerio de Minas y Energía, con la finalidad de avanzar en el proceso de formalización y depuración del catastro minero en el Departamento de Nariño y, en un futuro, también atraer recursos técnicos y tecnológicos que permitan avanzar en la educación y capacitación de la población que se dedica a esta labor.</t>
  </si>
  <si>
    <t>Hasta el momento no se a beneficado a la poblacion porque es un documento que se encuentra en construccion.</t>
  </si>
  <si>
    <t>https://drive.google.com/drive/folders/117oNx5WnrrVISofS-qv9TnwPLVdndrpT</t>
  </si>
  <si>
    <t>Actualmente, para construir el documento normativo, se debe analizar a través de un diagnóstico a través de una consultoría; este proceso está en fase de desarrollo. </t>
  </si>
  <si>
    <t>Meta NO programada para 2024</t>
  </si>
  <si>
    <t>La Gobernación de Nariño, en articulación con el Ministerio de Minas y Energía y Corponariño, llevó a cabo la realización del taller práctico: MEJORES TÉCNICAS DISPONIBLES Y MEJORES PRÁCTICAS AMBIENTALES PARA EL BENEFICIO DE ORO SIN MERCURIO, el cual se llevó a cabo en las instalaciones del Centro Ambiental Minero (CAM) Ed los Andes (Sotomayor) el día 24 de noviembre de 2024, del cual se vieron beneficiados 11 mineros, en su gran mayoría pertenecientes a la cooperativa MILAN (COMILAN); los mencionamos a continuación: Ilderi Rosero CC 98347858, Roberto Cancimanci CC 6219144, Henry Belalcazar CC 98348667, Horacio Pantoja CC 5284693, Alexander Rosero CC 1089243874, Clemente Oviendo CC 98348240, Diego Caicedo CC 6218097, Sandra Cortez CC 27309316, Pablo Vallejo CC 98348649, Franco Maya CC 5285731, Yovanny Riascos CC 98348225; todos con su respectiva certificación firmada por el Secretario de Infraestructura y Minas.</t>
  </si>
  <si>
    <t>11 mineros beneficiados</t>
  </si>
  <si>
    <t>Municipio de los Andes</t>
  </si>
  <si>
    <t>A pesar que esta meta no estaba programada para el año 2024, se adelantan  procesos de formacion a mineros en aspectos ambientales, sociales, normativos y empresariales.</t>
  </si>
  <si>
    <t>En trabajo conjunto con la Secretaria General y 4 oficinas más, esto se encuentra en la fase de proyecto de ordenanza para someterlo a discusión de la Asamblea Departamental de Nariño. </t>
  </si>
  <si>
    <t>⁠Se han beneficiado a 34,432 viviendas con la construcción de las redes internas para la conexión domiciliaria de gas, la cual consiste en conectar la vivienda a la red existente de distribución, construyendo inicialmente la acometida, que es la que se deriva directamente de la red de distribución de gas. Esta pasa por un centro de medición que regula la presión del gas para ingresar a la red doméstica y mide el volumen que se utiliza. La red doméstica finaliza en el (o los) gasodomésticos (estufa, calentador…), donde un ente certificador acreditado verifica que la instalación se realizó correctamente, la presión del gas es adecuada, y no hay fugas en la red, válvulas o los gasodomésticos. </t>
  </si>
  <si>
    <t>Se han beneficiado a 34,432 viviendas</t>
  </si>
  <si>
    <t xml:space="preserve"> Albán Ancuya Belén Buesaco Cumbitara El Rosario El Tablón Funes Imues La Cruz Linares Los Andes Providencia San Bernardo Sandoná Santacruz Tangua, Yacuanquer, Chachaguí Consacá El Tambo Nariño Puerres Samaniego y San Lorenzo departamento de Nariño, Ospina e Ipiales.</t>
  </si>
  <si>
    <t>⁠Se han beneficiado a 34,438 viviendas con el apoyo de los subsidios en la respectiva conexión de gas por red, así impactando con un precio accesible al consumo en los hogares que más necesitan este apoyo en nuestro departamento. </t>
  </si>
  <si>
    <t>Se han beneficiado a 34,438 viviendas</t>
  </si>
  <si>
    <t>Meta reprogramada</t>
  </si>
  <si>
    <t>Meta reprogramada y reasignada para la vigencia 2025, 2026 y 2027 con una redistribución de 400 unidades conectadas por año, logrando así las 1,200 programadas para el 2027.</t>
  </si>
  <si>
    <t>El documento ya está revisado por la oficina jurídica y tiene las respectivas firmas del Secretario de Infraestructura y Minas y su equipo de trabajo. En este momento se está a la espera del Señor Gobernador y el Jefe de la oficina jurídica para proceder a radicar el documento en el Ministerio de Relaciones Exteriores, el cual ya quedará en los tiempos de esta entidad estatal la respectiva respuesta de aprobación.</t>
  </si>
  <si>
    <t xml:space="preserve">Municipio de Providencia </t>
  </si>
  <si>
    <t xml:space="preserve">Los recursos ejecutados corresonden a las actividades de apoyo a la gestion que contribuyen al cumplimiento de las metas y al seguimiento y liquidación de proyectos de vigencias anteriores que se encuentran en ejecución mediante OPS y gestiones de los proyectos en mención de esta vigencia </t>
  </si>
  <si>
    <t>Existe el proceso 3273-2023 con objeto AUNAR ESFUERZOS ENTRE EL DEPARTAMENTO DE NARIÑO Y EL MUNICIPIO DE CUASPUD CARLOSAMA PARA LA ADQUISICIÓN DE VIVIENDA DE INTERÉS SOCIAL DESTINADA A POBLACIÓN SOCIOECONÓMICAMENTE VULNERABLE ASENTADA EN EL MUNICIPIO DE CUASPUD CARLOSAMA. Donde el Departamento asigna 100 subsidios por un valor de $5.000.000 cada uno, si bien se reporta como terminado, desde la supervisión se viene realizando la revisión y requerimientos pertinentes que permita consolidar las evidencias y realizar el pago . De igual manera existen los convenios 2177-2021 cuyo objeto es Aunar esfuerzos para la cofinanciación de ciento diez (110) viviendas construidas con subsidios familiares de vivienda rurales bajo la modalidad de vivienda nueva en especie a los hogares que cumplan con los requisitos y condiciones establecidas en el decreto 1077 de 2015 o las normas que lo modifiquen, sustituyan o adicionen. Donde el Departamento según el equivalente aporta 16 viviendas en el municipio de Barbacoas. Y el proceso 2176-2021 Aunar esfuerzos para la cofinanciación de noventa (90) viviendas construidas con subsidios familiares de vivienda rurales bajo la modalidad de vivienda nueva en especie a los hogares que cumplan con los requisitos y condiciones establecidos en el decreto 1077 de 2015 o las normas que lo modifiquen, sustituyan o adicionen, en el cual el Departamento aporta el equivalente a 18 viviendas para Ricaurte</t>
  </si>
  <si>
    <t>Se adelanta la adhesión al convenio 063-2017 suscrito entre el Municipio de Guachucal, Resguardo indígena de Guachucal y Fonvivienda para la construcción  para la construcción del proyecto de Urbanización Villa San Juan , que contempla la construcción de 200 viviendas de interes prioritario en sitio propio, para lo cual el Departamento aporta $1,162,631,120 (La meta para el Dpto corresponderá al equivalente al valor en 13,35 viviendas , en el momento en que se ejecute). El total del proyecto corresponde a $18.812.055,60. A la fecha se encuentra en revisión por parte del área jurídica de la Gobernación y de Fonvivienda</t>
  </si>
  <si>
    <t xml:space="preserve">Se cuenta con resolución de asignación  No. 0747 del 10 de octubre de 2024,  donde se asignan 900 mejoramientos en  28 municipios, en sectores urbano y rural, se encuentra en  trámite la firma de convenio. El valor total del proyecto corresponde a $15,210,000,000, donde el Ministerio de vivienda aporta $10,413,000,000  y  El  Dpto aporta $4,797,000,000 en el marco de la convocatoria 2024 Esquema asociativo de Fonvivienda  (La meta para el Dpto corresponderá al equivalente al valor en 330 mejoramientos urbanos y 68,3  mejoramientos rurales , en el momento en que se ejecute) .  En fecha 2 de diciembre se acepto en secop II , por parte de la Gobernación, te tiene pendiente recibir el convenio firmado por Fonvivienda, sin embargo, se adelantan acciones de creación de usuarios y contraseñas para manejor de plataforma para postulaciónes y elaboración de Plan Operativo requerido por Fonvivienda. </t>
  </si>
  <si>
    <t>Los 64 mejoramientos ejecutados correponden a población rural de los municipios de:  Los Andes, Arboleda, El Tambo, San Pablo, Linares, con los cuales se benefició aproximadamente 200 personas . Pendiente ejecutar 230 mejoramientos ubicados en municipios de Belen, Arboleda, El Tambo, Linares y San Lorenzo. Con los cuales se aporta a la meta 340 y 341. Se tiene pendiente la construcción de 217 mejoramientos localizados en municipios de Belén, El Tambo, Arboleda</t>
  </si>
  <si>
    <t>Los 900 mejoramientos de vivienda, se ejecutarán en 28 municipios: de las subregiones: Centro, cordillera, Exprovincia de Obando Guambuyaco, Occidente, Rio Mayo, Juianambú, Sabana y Abades</t>
  </si>
  <si>
    <t>Actas de recibido de la comunidad</t>
  </si>
  <si>
    <t>El avance físico reportado corresponde a ejecución del proyecto Mejoramiento Cualitativo de vivienda FaseI sector rural Dpto de Nariño-  desarrolladas a partir del reinicio realizado el 24 de junio de 2024Contrato de obra 2117-2018  LP 007-2018(recursos regalias).              Los recursos ejecutados corresonden a las actividades de apoyo a la gestion que contribuyen al cumplimiento de las metas y al seguimiento y liquidación de proyectos de vigencias anteriores que se encuentran en ejecución mediante OPS. Los recursos ejecutados corresonden a las actividades de apoyo a la gestion que contribuyen al cumplimiento de las metas y al seguimiento y liquidación de proyectos de vigencias anteriores que se encuentran en ejecución mediante OPS y gestiones de esta vigencia</t>
  </si>
  <si>
    <t>30% del documento</t>
  </si>
  <si>
    <t>Se cuenta con contratación mediante OPS de profesional que tiene a cargo la formulación del documento, con un avance del 30% a la fecha</t>
  </si>
  <si>
    <t>Documento borrador del documento con un avance del 30%}</t>
  </si>
  <si>
    <t>CONSTRUCCIÓN DEL ACUEDUCTO REGIONAL PARA EL CORREGIMIENTO DE LA PLANADA DEL MUNICIPIO DE LOS ANDES - DEPARTAMENTO DE NARIÑO</t>
  </si>
  <si>
    <t>LOS ANDES SOTOMAYOR</t>
  </si>
  <si>
    <t xml:space="preserve"> - ESTUDIOS Y DISEÑOS PARA LA OPTIMIZACIÓN ACUEDUCTO REGIONAL LA CAÑADA - LA UNIÓN
-ELABORACIÓN DE ESTUDIOS Y DISEÑOS PARA LA IMPLEMENTACIÓN DE SISTEMAS ALTERNATIVOS DE RECOLECCIÓN Y APROVECHAMIENTO DE AGUA, PARA LAS VEREDAS COCAL PAYANES, GARCERO, CAMPO ALEGRES, COCAL GIMENEZ, EN EL MUNICIPIO DE MOSQUERA, DEPARTAMENTO DE NARIÑO
-ESTUDIOS Y DISEÑOS PARA LA CONSTRUCCIÓN DE ACUEDUCTOS RURALES EN LAS CABECERAS CORREGIMENTALES DE SÁNCHEZ (COMUNIDADES CAMPESINAS ÉTNICAS DEL TERRITORIO COLECTIVO - CONCEJO MENOR DE SÁNCHEZ) Y SANTACRUZ DEL MUNICIPIO DE POLICARPA
- ESTUDIOS Y DISEÑOS PARA LA CONSTRUCCIÓN DEL SISTEMA DE ACUEDUCTOS PARA LAS VEREDAS DESMONTES ALTO Y BAJO Y LA PLAYA DEL MUNICIPIO DE PUERRES DEPARTAMENTO DE NARIÑO
- ESTUDIOS Y DISEÑOS PARA LA CONSTRUCCIÓN DEL ACUEDUCTO PARA LA VEREDA SANDE DEL RÍO ISPÍ DEL MUNICIPIO DE ROBERTO PAYAN DEL DEPARTAMENTO DE NARIÑO.
-ESTUDIOS Y DISEÑOS OPTIMIZACIÓN DEL ACUEDUCTO DEL CORREGIMIENTO DEL CARMEN, MUNICIPIO DE SAN LORENZO DEPARTAMENTO DE NARIÑO
-ESTUDIOS Y DISEÑOS PARA LA CONSTRUCCIÓN ACUEDUCTO MULTIVEREDAL (LA VEGA, LA CAÑADA, EL BOHÍO, LLANOS CHIQUITOS, LLANOS, LA ELVIRA, LAS JUNTAS) DEL MUNICIPIO DE SAN PABLO</t>
  </si>
  <si>
    <t>LA UNIÓN, MOSQUERA POLICARPA,PUERRES,ROBERTO PAYAN,SAN LORENZO, SAN PABLO</t>
  </si>
  <si>
    <t>ADOPCIÓN SOCIAL, INSTALACIÓN E IMPEMENTACIÓN DE FILTROS EN LAS INSTITUCIONES EDUCATIVAS DEL SECTOR RURAL PRIORIZADAS EN EL MARCO DEL PLAN DE GESTIÓN SOCIAL DEL PDA NARIÑO.</t>
  </si>
  <si>
    <t>OLAYA HERRERA, PASTO</t>
  </si>
  <si>
    <t xml:space="preserve">
-OPTIMIZACIÓN DEL SISTEMA DE ACUEDUCTO DE LA VEREDA LAS MUESAS MUNICIPIO DE ALDANA, DEPARTAMENTO DE NARIÑO, EN EL MARCO DEL PROGRAMA AGUA Y BIENESTAR PARA MI VEREDA
-OPTIMIZACIÓN DEL SISTEMA DE ACUEDUCTO EN LA VEREDA SAN FRANCISCO, SECTORES ARELLANOS, MONTENEGROS Y EL SOCORRO, DEL MUNICIPIO DE CUASPUD CARLOSAMA - DEPARTAMENTO DE NARIÑO - FASE 1, EN EL MARCO DE AGUA Y BIENESTAR PARA MI  VEREDA
-OPTIMIZACIÓN DEL SISTEMA DE ACUEDUCTO DE LA VEREDA CHITARRÁN, MUNICIPIO DE FUNES - NARIÑO”, MEDIANTE LA CONSTRUCCIÓN DE UN VIADUCTO, EN EL MARCO DEL PROGRAMA AGUA Y BIENESTAR PARA MI VEREDA
-“REHABILITACIÓN Y MEJORAMIENTO DEL SISTEMA DE ACUEDUCTO DE LA VEREDA GIRARDOT DEL MUNICIPIO DE GUAITARILLA EN EL MARCO DEL PROGRAMA AGUA Y BIENESTAR PARA MI VEREDA DEL PDA NARIÑO”
-OPTIMIZACIÓN FASE 1 DEL SISTEMA DE ACUEDUCTO DE LA VEREDA SAN ANTONIO DEL MUNICIPIO DE GUALMATÁN, DEPARTAMENTO DE NARIÑO, EN EL MARCO DEL PROGRAMA AGUA Y BIENESTAR PARA MI VEREDA
-“OPTIMIZACIÓN DE ACUEDUCTO DE LA VEREDA CABUYALES DEL MUNICIPIO DE LA CRUZ DEPARTAMENTO DE NARIÑO, EN EL MARCO DEL PROGRAMA AGUA Y BIENESTAR PARA MI VEREDA”
-OPTIMIZACIÓN RED DE ACUEDUCTO VEREDA PIACUN MUNICIPIO DE PUPIALES FASE I, DEPARTAMENTO DE NARIÑO, EN EL MARCO DEL PROGRAMA AGUA Y BIENESTAR PARA MI VEREDA.
-OPTIMIZACIÓN SISTEMA DE ACUEDUCTO CORREGIMIENTO EL ESPINO, MUNICIPIO DE SAPUYES, DEPARTAMENTO DE NARIÑO” EN EL MARCO DEL PROGRAMA AGUA Y BIENESTAR PARA MI VEREDA DEL PDA NARIÑO.
-OPTIMIZACIÓN ACUEDUCTO VEREDA SAN JOSÉ DEL MUNICIPIO DE YACUANQUER, EN EL MARCO DEL PROGRAMA AGUA Y BIENESTAR PARA MI VEREDA DEL PDA NARIÑO.
-CONSTRUCCIÓN ACUEDUCTO VEREDA SANTA ANA MUNICIPIO DE IMUÉS DEL DEPARTAMENTO DE NARIÑO” EN EL MARCO DEL PROGRAMA AGUA Y BIENESTAR PARA MI VEREDA DEL PDA NARIÑO.</t>
  </si>
  <si>
    <t>12820, de estos 1133 corresponde a población indigena</t>
  </si>
  <si>
    <t>ALDANA, CUASPUD, FUNES, GUAITARILLA, GUALMATÁN,  IMUES, LA CRUZ, PUPIALES, SAPUYES, YACUANQUER</t>
  </si>
  <si>
    <t xml:space="preserve">
-ESTUDIOS Y DISEÑOS PARA LA CONSTRUCCIÓN Y OPTIMIZACIÓN DE ACUEDUCTO URBANO EN LA CABECERA MUNICIPAL DE CÓRDOBA Y RURA DE LAS VEREDAS HUACAS, PUEBLO BAJO, PUEBLO ALTO, ENSILLADA Y CORREGIMIENTO DE SANTANDER
-ESTUDIOS Y DISEÑOS PARA EL SISTEMA DE ACUEDUCTO DE LA URBANIZACIÓN SAN FRANCISCO, EN EL MUNICIPIO DE MALLAMA DEPARTAMENTO DE NARIÑO
-ESTUDIOS Y DISEÑOS AMPLIACIÓN ESTRUCTURAS DE ALMACENAMIENTO ACUEDUCTO CASCO URBANO SAN PABLO, DEPARTAMENTO DE NARIÑO</t>
  </si>
  <si>
    <t>CÓRDOBA,  MALLAMA, SAN PABLO</t>
  </si>
  <si>
    <t xml:space="preserve"> -OPTIMIZACIÓN DEL SISTEMA DE ACUEDUCTO DEL CASCO URBANO DEL MUNICIPIO DE EL TAMBO I ETAPA, DEPARTAMENTO DE NARIÑO
</t>
  </si>
  <si>
    <t>EL TAMBO</t>
  </si>
  <si>
    <t>CONSTRUCCIÓN DEL ACUEDUCTO REGIONAL - PTAP PARA EL CORREGIMIENTO DE LA PLANADA DEL MUNICIPIO DE LOS ANDES - DEPARTAMENTO DE NARIÑO</t>
  </si>
  <si>
    <t xml:space="preserve"> -CONSULTORÍA PLAN MAESTRO DE ALCANTARILLADO DEL MUNICIPIO DE LA UNIÓN - NARIÑO
-ESTUDIOS Y DISEÑOS PARA LA OPTIMIZACIÓN DE LAS REDES DE ALCANTARILLADO DEL CASCO URBANO DEL MUNICIPIO DE POLICARPA
-ESTUDIOS Y DISEÑOS PARA EL PROYECTO DE PLANTA DE TRATAMIENTO DE AGUAS RESIDUALES DEL MUNICIPIO DE YACUANQUER
-Estudios y diseños para la optimización de los sistemas de acueducto y alcantarillado en el trayecto vial Túquerres – Samaniego en el departamento de Nariño.
-ESTUDIOS Y DISEÑOS PARA LA OPTIMIZACIÓN DEL SISTEMA DE ALCANTARILLADO SECTOR LLANO GRANDE, CASCO URBANO DEL MUNICIPIO DE LA CRUZ, DEPARTAMENTO DE NARIÑO</t>
  </si>
  <si>
    <t>TÚQUERRES, SAMANIEGO, LA CRUZ, LA UNION, POLICARPA, YACUANQUER</t>
  </si>
  <si>
    <t xml:space="preserve"> -CONSTRUCCIÓN DE LA PRIMERA ETAPA DEL ALCANTARILLADO SANITARIO EN LA VEREDA SANTA ROSA, MUNICIPIO DE IMUES – NARIÑO. (REFORMULACIÓN DEL PROYECTO).
-CONSTRUCCIÓN DE ALCANTARILLADO CENTRO POBLADO LA CAÑADA DEL MUNICIPIO DE SAN PABLO – DEPARTAMENTO DE NARIÑO. (REFORMULACIÓN DEL PROYECTO).
</t>
  </si>
  <si>
    <t>IMUÉS, SAN PABLO</t>
  </si>
  <si>
    <t>“OPTIMIZACIÓN Y AMPLIACIÓN DEL SISTEMA DE ALCANTARILLADO EN LA VEREDA SANTA ANA JURISDICCIÓN DEL MUNICIPIO DE IMUES (N)”,</t>
  </si>
  <si>
    <t>IMUÉS</t>
  </si>
  <si>
    <t>CAPACITACIÓN A LAS PERSONAS PRESTADORAS DE LOS SERVICIOS AAA EN LA ESTRUCTURACIÓN DE LOS PLANES DE EMERGENCIA Y CONTINGENCIA (280 PRESTADORES DE LOS 64 MUNICIPIOS DEL DEPARTAMENTO)</t>
  </si>
  <si>
    <t>280 PRESTADORES DE LOS 64 MUNICIPIOS DEL DEPARTAMENTO</t>
  </si>
  <si>
    <t xml:space="preserve"> -PLAN DE ASEGURAMIENTO
-PLAN DE GESTION SOCIAL
-PLAN DE GESTION DEL RIESGO
-PLAN DE GESTION AMBIENTAL
-ESTUDIOS Y DISEÑOS PARA PLANTA DE TRATAMIENTO DE AGUAS RESIDUALES (PTAR)
-CONSULTORÍA PARA LA FORMULACIÓN DE LOS PLANES DE SANEAMIENTO Y MANEJO DE VERTIMIENTOS (PSMV) PARA EL MUNICIPIO DE TAMINANGO DEL DEPARTAMENTO DE NARIÑO
</t>
  </si>
  <si>
    <t>MUNICIPIOS VINCULADOS AL PDA</t>
  </si>
  <si>
    <t>59 PLANES DE ACCIÓN MUNICIPALES FORMULADOS, CONCERTADOS Y APROBADOS, 1 PLAN ESTRATÉGICO Y DE INVERSIONES APROBADO EN COMITÉ DIRECTIVO NO 54</t>
  </si>
  <si>
    <t>ALBAN, ALDANA, ANCUYA, ARBOLEDA, BARBACOAS, BELEN, BUESACO, CHACHAGÜI, COLON, CONSACA, CONTADERO, CORDOBA, CUASPUD, CUMBAL, EL CHARCO, EL PEÑOL, EL ROSARIO, EL TABLÓN DE GÓMEZ, EL TAMBO, FUNES, GUACHUCAL, GUAITARILLA, GUALMATAN, ILES, IMUÉS, IPIALES, LA CRUZ, LA FLORIDA, LA TOLA, LA UNIÓN, LEIVA, LINARES, LOS ANDES, MALLAMA, MOSQUERA, NARIÑO, OSPINA, POLICARPA, PROVIDENCIA, PUERRES, PUPIALES, RICAURTE, ROBERTO PAYÁN, SAMANIEGO, SAN BERNARDO, SAN LORENZO, SAN PABLO, SAN PEDRO DE CARTAGO, SANDONÁ, SANTACRUZ, SAPUYES, TAMINANGO, TANGUA, TUMACO, TUQUERRES y YACUANQUER</t>
  </si>
  <si>
    <t xml:space="preserve">Diseñado el documento de la Estrategia de Comunicación Pública de la Gobernación de Nariño </t>
  </si>
  <si>
    <t xml:space="preserve">El Departamento de Nariño es de las pocas administraciones departamentales que cuenta con una Estrategia Pública de Comunicación en focada en el mejoramiento de la relación informativa con la ciudadanía. Su modelo de diseño y gestión permite una dinámica comunicativa diferencial y de alto impacto público. </t>
  </si>
  <si>
    <t>El documento estratégico se plantea en términos de cobertura departamental con criterios de enfoque poblacional, étnico y desde la perspectiva del modelo de comunicación macrointencional y de la política de los gobiernos populares.</t>
  </si>
  <si>
    <t>El Departamento de Nariño cuenta con un documento que plantea la estructura general y específica de la Estrategia de Comunicación Pública y Política de la Gobernación de Nariño. La fase de implementación entró en fase de ejecución durante el segundo semestre de 2024 con incidencia de nivel departamental</t>
  </si>
  <si>
    <t xml:space="preserve">Producto entregado al 100%. 
Documento aprobado por el Gobernador del Departamento de Nariño
</t>
  </si>
  <si>
    <t xml:space="preserve">La Estrategia de Comunicación se encuentra en proceso de implementación cotidiano a partir de las guías metodológicas que se ajustan de acuerdo con las necesidades de la administración. </t>
  </si>
  <si>
    <t>Meta planeada para 2025</t>
  </si>
  <si>
    <t>Esta meta esta planeada para 2025</t>
  </si>
  <si>
    <t xml:space="preserve">Finalizado el Laboratorio Somos Territorio Nariñense en convenio con la Dirección de Audiovisuales, Cine y Medios Interactivos del Minsiterio de las Culturas y las Artes. </t>
  </si>
  <si>
    <t>Alianza estatégica entre la Oficina de Prensa y la DACMI del Ministerio de las Culturas, las Artes y los Saberes. 
Gestión de comunicación efectiva para el fortalecimiento de los medios digitales y convergentes presentes en el pacífico nariñense
Vinculación de jóvenes creadores de contenido que requieren fortalecer su nivel formativo y de circulación</t>
  </si>
  <si>
    <t xml:space="preserve">40 jóvenes provenientes de 11 municipios del pacífico nariñense. Enfoque étnico afrodescendiente. </t>
  </si>
  <si>
    <t xml:space="preserve"> Talleres de formación realizados en los Municipios de Tumaco, Barbacoas y El Charco con vinculación de jóvenes provenientes de los municipios de Tumaco, Ricaurte, Barbacoas, Maguí Payán, Roberto Payán, Francisco Pizarro, Olaya Herera, La Tola, El Charco, Mosquera, Santa Bárbara de Iscuandé. Clausura del proceso entre el 3 y 5 de diciembre. Proyecto certificado con la alianza interinstitucional. Los contenidos generados se distribuirán a través de los canales digitales de la Gobernación de Nariño</t>
  </si>
  <si>
    <t>10 producciones audiovisuales, sonoras, digitales y convergentes resultantes del proceso formativo</t>
  </si>
  <si>
    <t>El proceso formativo clausuró el 4 de diciembre de 2024</t>
  </si>
  <si>
    <t>Cumplida la implementación de los sistemas de información programados para la vigencia 2024</t>
  </si>
  <si>
    <t>La Gobernación de Nariño cuenta con dos (2) sistemas de diseño, producción y circulación de contenidos estratégicos activados desde la primera etapa de implementación de la Estrategia de Comunicación Pública</t>
  </si>
  <si>
    <t xml:space="preserve">6110  piezas de comunicación realizadas en los lenguajes gráfico, audiovisual, prensa y digital con un alcance promedio de 580.000 personas ubicadas en el territorio nariñense. Alcance con enfoque étnico, poblacional y de género. </t>
  </si>
  <si>
    <t xml:space="preserve">100% de implementación de los Sistemas de Información adscritos a la etapa de Implementación de la Estrategia de Comunicación Pública de la Gobernación de Nariño. </t>
  </si>
  <si>
    <t>Contratados los dos (2) canales de televisión local para la emisión del Programa Institucional En Contexto TV. 
Contratada la Emisora Comercial que origina la señal principal para la emisión del programa institucional de radio En Contexto Radio. 
Contratadas las Emisoras Comunitarias que replican departamentalmente a través de 36 emsioras el programa institucional En Contexto Radio</t>
  </si>
  <si>
    <t xml:space="preserve">La Gobernación de Nariño cuenta con canales digitales propios y acude a canales análogos para la distribución de sus contenidos informativos, simbólicos e interpretativos que permiten la activación de la Estrategia de Comunicación Pública. </t>
  </si>
  <si>
    <t xml:space="preserve">Se logró identificar la prioridad de las necesidades de mantenimiento y/o adecuación, en las sedes institucionales,  incluyendo la sede principal, para la cual se planteran acercamientos con el ministerio de cultural para financiar su adecuación </t>
  </si>
  <si>
    <t>Funcionarios, contratistas y  pensionados de la Gobernación de Nariño,  comunidad visitante.</t>
  </si>
  <si>
    <t xml:space="preserve">Con el fin de mejorar la infraestructura física de las sedes administrativas, se realizó la identificación de las necesidades de mantenimiento y/o adecuación de las siguientes instalaciones las cuales se encuentran estipuladas bajo el proyecto con código BPIN 2024003520025, 
• Sede central, que se debe realizar en conjunto con PLANES ESPECIALES DE MANEJO Y PROTECCIÓN) Y EL MINISTERIO DE CULTURA (PEMP)
• Pinacoteca
• Coliseo sur orientales
• Bolera departamental
• Casa del barrio el recuerdo
• Sede Instituto para personas ciegas – San pedro (El predio cuenta con una hectárea de terrerno, para lo cual se propone para proyectar la construcción del archivo general del Departamento de Nariño.)
• Chapalito: el cual está generando inundaciones por falta de adecuaciones de un puente 
• Concha Acústica
• Sector la Playa, el cual debe realizarse en conjunto con la Alcaldía Municipal de Pasto para la adecuación de un polideportivo comunal 
• Adecuaciones al antiguo Fer  (Se porpone realizar negociación con del predio, con la Alcaldía de Pasto, para un cambio con un predio central, el cual se pueda adecuar para el servicio de la Gobernación de Nariño).
</t>
  </si>
  <si>
    <t xml:space="preserve">La meta no cuenta con recursos asignados para 2024, la ejecución se designo para 2025. se cuenta con avances preliminares </t>
  </si>
  <si>
    <t>Desde la Secretaria General - programa de bienes inmuebles se realizo  el acercmiento con la SAE, con el fin de obtener propiedades disponibles para ser utilizadas en comodato. 
Posteriormente se atendió la visita de los funcionarips de la SAE, donde se logra identificar 30 predios disponibles para entrega en Comodato, de los cuales se escogieron los predios que probablemente pueden satisfacer las necesidades de las dependencias que la Gobernación de Nariño tiene en arrendo, por valor de $2.000.000.000.
El dia 6 de noviembre se realizó la toma de medidas e inspección de oficinas por parte del Ingeniero Civil - Contratista de la Secretaria General y la Coordinadora de SGGT, para identificar las areas que realmente se necesitan por cada una de las dependencias, que se encuentran en arrendamiento.</t>
  </si>
  <si>
    <t>Funcionarios activos, contratistas y Pensionados de la gobernación de Nariño</t>
  </si>
  <si>
    <t>El día 6 de noviembre de 2024 se presento un  informe mediante el oficio No. SG-576-2024 a Despacho, en el cual se describe los avances que se obtuvieron en la visita de la SAE.</t>
  </si>
  <si>
    <t xml:space="preserve">Se definio las 7 sedes de construcción prioritaria por parte de la Gobernación de Nariño las cuales son: Archivo General del Departamento
Centro de Memoria Histórica
Construcción y/o Adecuación Coliseo SAR
Construcción sede administrativa Gobernación
Gerencia del Pacifico
Caseta del Morro
Escenario Cultural Banda Sinfónica Departamental     
</t>
  </si>
  <si>
    <t xml:space="preserve">Teniendo en cuenta los bienes a cargo de la Gobernación de Nariño y realizando visitas con el equipo de profesionales se observaron que algunos cuentan con estudios previos los cuales no cuentan con condiciones optimas para continuar con su funcionamiento, otros como el archivo general del departamento bajo el requermiento del archivo general de la nación, quien solicita que tenga un espacio donde se consolide un espacio optimo para su conservaación y otros bienes inmuebles que por su deterioro no es viable economicamente su adecuación </t>
  </si>
  <si>
    <t>Se realizara el diagnostico integral del archivo general del departamento, con el fin de establecer un plan de mejora para optimizar procesos y solvertar las necesidad que requiere el Archivo General de la Nación.
Se continua con la actualización de formatos en las dependencias de la Gobernación de Nariño, priorizando  el manual de administración bienes muebles e inmuebles - sección de Donación conformando un equipo de trabajo con las dependencias de: Despacho, Contabilidad, Secretaria General, Almacen y Control Interno de Gestion, para generar el procedimiento de registro de ingreso y salida en el inventario de la Gobernación de Nariño con respecto a las donaciones recibidas y/o entregadas por la entridad.</t>
  </si>
  <si>
    <t xml:space="preserve">Estudios previos del diagnostico, actualizaciones de formatos documentales </t>
  </si>
  <si>
    <t xml:space="preserve">Se cuenta con estudios previos previos los cuales se complementaros con metros lineales que cuenta el archivo de cada dependencia solicitado por Archivo General de la Nación, el diagnostico se basara en la ultima auditoria realizada al archivo departamental y con el contemplar un plan de mejora </t>
  </si>
  <si>
    <t>Se conforma el equipo tecnico de rediseño institucional integrado por la Subsecretaria de Minas, Subsecretaria de Paz y Derechos Humanos y  Secretaria General, se proyecto la ordenanza donde se otorga facultades protempore al Doctor Luis Alfonso Escobar para la creación de las siguientes dependencias: Secretaría de Minas, Energías Renovables e Hidrocarburos, la Secretaría de Paz, Seguridad y Derechos Humanos, la Secretaría de Equidad de género e Inclusión Social y la Dirección Administrativa de Juventudes.
El 19 de septiembre  de 2024, se radicó al Dr Jorge Murgas - Asesor designado por la Función Pública para la Gobernación de Nariño, para la evaluacion y revisión del rediseño institucional y  los planes de diseño de cada dependencia para sus observaciones.  
El Decreto por medio del cual se crea el Comite para el Desarrollo del Proceso del Rediseño Institucional de la Gobernación de Nariño, y de la ordenanza se encuentra radicado en la Oficina de Aseoria Juridica para su respectiva  revisión y  aprobación.</t>
  </si>
  <si>
    <t>Acta de creación de comité, Ordenanza de creación de facultades protempore y estudios de creación de cada una de las dependecias de acuerdo a la guia de la función publica, y Decreto de Creación del Comité.</t>
  </si>
  <si>
    <t>0.1</t>
  </si>
  <si>
    <t xml:space="preserve">Se realiza seguimiento de PQRS, en el cual se realiza la apertura del buzón de surgerencias del la Gobernación de Nariño. 
Se esta realizando la caracterización del proyecto de atención al ciudadano de acuerdo a los lineamientos establecidos por función publica. </t>
  </si>
  <si>
    <t xml:space="preserve">Al finalizar el mes se realiza la entrega de la cuantificación de las PQRS que fueron radicadas en la entidad mediante ventanilla, pagina web y dependencias, este formato se realiza por parte del atención al ciudadano, quien se encarga de unificar los valores aportados por cada dependencia  cuantificar los valores exactos para realizar el reporte, de igual manera para la apertura del buzon de sugerencias se realiza el acta y se informa cuantos documentos se encontraron, se da tramite correspondiente de acuerdo a la necesidad, cabe resaltar que se debe realizr de manera confidencial de acuerdo al cumplimiento de la normativa </t>
  </si>
  <si>
    <t>El viernes 13 de septiembre de 2024, se procedió a dar apertura al Buzón de Sugerencias que no se había atendido desde enero de 2023, como consta en el Acta suscrita. Hay que tener en cuenta que el Proceso se realizó en presencia de un usuario externo, a quien de manera aleatoria se le solicitó participar de este proceso.</t>
  </si>
  <si>
    <t>Se realizan mesas tecnicas con la Subsecretaria de Paz y Derechos Humanos, generando la identificación del proyecto Centro Cultural de Memoria Histórica de Nariño. 
El proyecto apalanca la idea de la construcción del Centro Departamental de Memoria, siendo uno de los compromisos asumidos y contemplados en el Plan de Desarrollo.
En efecto, se encuentra focalizado y priorizado particularmente en el Capítulo de Paz, y que su postulación no tiene otro sentido que el de indicar el compromiso indeclinable e inmarcesible con la convivencia pacífica, estable y duradera, en testimonio de poner en valor la vida y la civilización.
La iniciativa de este proyecto se sumó al empeño de este Gobierno y a las solicitudes presentadas en el proceso de construccion del Plan, relacionadas con el derecho de las comunidades, grupos y organizaciones a participar en este tipo de iniciativas y a vincular este derecho con el deber de memoria del Estado.
El derecho de las víctimas a que su dolor y sufrimiento, sea tenido en cuenta para que sea reparado y para que la sociedad civil, levante un muro de contensión en clave de cultura de ciudadana, para que el fuego fratricida no se vuelva a repetir “nunca más”.</t>
  </si>
  <si>
    <t xml:space="preserve"> Identificación del proyecto Centro Cultural de Memoria Histórica de Nariño, en el cual se caracterizo la población beneficiaria del proyecto, sus objetivos y su posible ubicación en la Carrera 27 entre la calle 15 y 16 con un área total de 1.140 m2</t>
  </si>
  <si>
    <t xml:space="preserve">Este proyecto fue homologado con Implementación del sistema de información de pasivo pensional con estándares de calidad para la vigencia 2024 en el Departamento de Nariño. Se realiza la corrección de 250 retirados sin soporte de depuración, cargue de resoluciones para reporte de inconsistencias correspondientes a pensionados beneficiarios de la Gobernación de Nariño, Actualización de saliario bono pensional y actas de posecion áta las subdiviobes de contraloria y asamblea departamental </t>
  </si>
  <si>
    <t>En el momento se cuenta con un contrato radicado en el Departamento de Contratación DAC con Comfamiliar de Nariño el cual hasta el momento no ha sido posible su firma, debido a los cambios que se han susitado espera que para la semana del 12 al 15 de Noviembre se realice la firma del contrato y se concrete ya la ejecución del mismo ya que se cuenta con un cronograma de actividades de bienestar para ejecución a termino del mes de Marzo.</t>
  </si>
  <si>
    <t xml:space="preserve">Se cuenta con contrato firmado con Comfamiliar de Nariño. En el cual se ejecutara en el mes de diciembre y se reaizara mofificatorio en tiempo para su ejecución </t>
  </si>
  <si>
    <t xml:space="preserve">El proyecto de Sistema de Gestion de Seguridad y Salud en el trabajo de la Gobernación de Nariño, gestiono el curso de alturas para los colaboradores de la entidad, de a cuerso con lo estipulado por el Ministerio de Trabajo, el cual se desarrollara en dos grupos durante los meses de Noviembre y Diciembre de 2024
Se cuenta con la dotación e implementos de EPP para ser entregada a los funcionarios. </t>
  </si>
  <si>
    <t>Programa de capacitaciones ejecutadas, cronograma de entrega de elementos EPP</t>
  </si>
  <si>
    <t>Programa de capacitaciones ejecutadas, cronograma de entrega de elementos EPP (Aguardiente Nariño, Infraestructura, Almacen, Rentas, Personal de Mantenimiento)</t>
  </si>
  <si>
    <t xml:space="preserve">Una vez se realice el rediseño institucional, se realizara la actualización del manual de funciones de acuerdo a la necesidad planteada, sin embargo desde la Subsecretaria de Talento Humano se ha recopilado los actos administrativos de cada modificación que ha surgido a lo largo del tiempo con el fin de tener un archivo completo que repose en el archivo general. </t>
  </si>
  <si>
    <t>En la etapa de formulación del Plan Estratégico Departamental  TIC se encuentra en el diseño  de trabajo con la finalidad de maximizar los recursos de tecnología, los sistemas de información y la información, necesarios para la gestión de la organización</t>
  </si>
  <si>
    <t>Alcaldías del Departamento de Nariño</t>
  </si>
  <si>
    <t xml:space="preserve">El avance es administrativo sin especificacion de municipios o subregiones específicas </t>
  </si>
  <si>
    <t>A través de los Contrato GN2005-2024, contrato GN2307-2024 y el apoyo de las profesionales de planta ingeniers Brenda Rivas y Ana Julia Cardenas</t>
  </si>
  <si>
    <t>Este documento  se encuentra en construcción donde se establece los componentes claves que deben tenerse en cuenta al gestionar los recursos de información de una organización</t>
  </si>
  <si>
    <t>Instalación por parte del Ministerio TIC de Centros Digitales como una estrategia del Gobierno  para llevar Internet gratuito a comunidades rurales</t>
  </si>
  <si>
    <t>Se instalan en los 65 municipios del Departamento de Nariño</t>
  </si>
  <si>
    <t>Se encuetran 465 Centros Digitales en servicio, en instalación están 408 y en planeación 32</t>
  </si>
  <si>
    <t>Informe del Ministerio TIC : https://mintic.gov.co/micrositios/centros_digitales/768/w3-channel.html#:~:text=%C2%BFQu%C3%A9%20son%20los%20Centros%20Digitales,los%2032%20departamentos%20del%20pa%C3%ADs.</t>
  </si>
  <si>
    <t>De estos Centros Digitales se benefician los niños, niñas y adolescentes de zonas rurales del departamento pues son instalados, en su mayoría, en instituciones educativas. Pero el beneficio se extiende a padres de familia, profesores, rectores, campesinos, agricultores, pescadores y demás habitantes de las veredas y corregimientos porque los equipos instalados también dan conectividad a las zonas aledañas a los centros.</t>
  </si>
  <si>
    <t>Proyecto del Ministerio TIC Conectividad para Cambiar Vidas y Juntas de acción comunal (chilvicito como proyecto piloto)</t>
  </si>
  <si>
    <t>62 municipios beneficiados en el Departamento de Nariño</t>
  </si>
  <si>
    <t>En alianza con la empresa de tecnología de información y telecomunicaciones, InterNexa, se lleva Internet de banda ancha a 62 municipios de Nariño,  por 10 años, los cuales tienen una penetración de Internet actual menor al 12%.</t>
  </si>
  <si>
    <t xml:space="preserve">Informe del Ministerio TIC : https://mintic.gov.co/micrositios/conectividad-para-cambiar-vidas/835/w3-channel.html        </t>
  </si>
  <si>
    <t>https://www.facebook.com/luisalfonsoescobarjaramillo/videos/1510770436530356/?vh=e&amp;mibextid=WC7FNe&amp;rdid=18QFq1hlPw3aXpYH</t>
  </si>
  <si>
    <t xml:space="preserve">Implementación en el tramite de Pasaporte los procesos de agendamiento de citas y pago por boton PSE mediante convenio interadministrativo con el Banco de Occidente </t>
  </si>
  <si>
    <t>Ciudadanía en General del Departamento y  la Nación</t>
  </si>
  <si>
    <t>https://sededigital.narino.gov.co/pasaportes-narino/</t>
  </si>
  <si>
    <t>El tramite se realiza virtualmente y el pago se realiza en linea a través de pago por boton PSE</t>
  </si>
  <si>
    <t xml:space="preserve">Para el serviicio de apoyo financiero para el desarrollo del proyecto,  se realizan los estudios y  análisis del sector del proyecto para la creación del canal de  radio audiovisual Institucional </t>
  </si>
  <si>
    <t>Ciudadanía en General del Departamento de Nariño</t>
  </si>
  <si>
    <t>Contrato GN2844-2024, gn1883-2024 y el apoyo de las profesionales de planta ingenieras Brenda Rivas y Ana Julia Cardenas</t>
  </si>
  <si>
    <t>Este proceso se encuentra en contratación</t>
  </si>
  <si>
    <t>Se genera un proceso de fortalecimiento de las empresas y emprendimientos del Departamento de Nariño a través de un proyecto "TU NEGOCIO EN LÍNEA" donde se presta el Servicio de asistencia técnicas a emprendedores y empresas y se abre un espacio a través del comercio electrónico, enfocándose en todos los sectores económicos principalmente Agro y Turismo, para que tengan mayor presencia en el mercado nacional e internacional</t>
  </si>
  <si>
    <t>Municipios del Departamento de Nariño</t>
  </si>
  <si>
    <t>El avance se identifica en el número de Inscritos en la convocatorias que se cerró el 30 de octubre 2024 y su aprobación</t>
  </si>
  <si>
    <t>https://narino.gov.co/noticias/gracias-por-ser-aliado-en-nuestra-convocatoria/</t>
  </si>
  <si>
    <t xml:space="preserve">En este proceso se generan alianzas con las secretarías de Agricultura, Seguis, Cultura, Turismo y la subsecretaría de Innovación </t>
  </si>
  <si>
    <t xml:space="preserve">En el proceso de apoyo a proyectos de valor agregado a la producción agricola en el marco de la estrategia de ciudades inteligentes se hace presencia en el  workshop presencial sobre formulación de proyectos de I+D+i en AgroTec utilizando inteligencia artificial (IA) con Innpulasa y la Universidad Icesi financiado por el Ministerio TIC </t>
  </si>
  <si>
    <t>Municipio de Pasto</t>
  </si>
  <si>
    <t>El avance es físico determinando  objetivos, metas prioridades y estrategias de manera general  conjuntamente con la Secretaría de Agricultura</t>
  </si>
  <si>
    <t>Este proceso se encuentra en construcción</t>
  </si>
  <si>
    <t>Para lograr personas capacitadas en tecnología se cuenta con las Formación en el Punto Vive Digital Lab de Ipiales en convenio con IDES Alcaldía de Ipiales, de igual manera se pudo formar a los profesionales de la Gobernación de Nariño a través de la Universidad Nacional con la asistencia a talleres virtuales y presenciales y secomplementa con la formación de docentes en inteligencia artificial</t>
  </si>
  <si>
    <t>Mujeres cabeza de familia, jóvenes, niños y adolecentes con enfoque etnico y profesionales de la Gobernación de Nariño</t>
  </si>
  <si>
    <t xml:space="preserve">Se forma en programación, inteligencia artificial, manejo de datos, canvas y las herramientas tecnológicas en el entorno laboral </t>
  </si>
  <si>
    <t>https://www.facebook.com/share/v/hT9462DWf7HSvWMd/?mibextid=UalRPS</t>
  </si>
  <si>
    <t>https://www.facebook.com/share/r/1KAU4Le4Fs/</t>
  </si>
  <si>
    <t>En cuanto a la Creación y fortalecimiento de centros digitales con enfoque educativo  en TIC quedan aprobados en el Departamento de Nariño 2 CENTROS POTENCIA DE I.A</t>
  </si>
  <si>
    <t>Ciudadanos de los municipios de Tumaco y Pasto</t>
  </si>
  <si>
    <t>El avance es administrativo con la fiduciaria FINDETER empresa contratada por el Ministerio TIC</t>
  </si>
  <si>
    <t>https://drive.google.com/drive/u/0/folders/1jbv4zQOFMD851jaL1dzoXJqa0QMw12cM</t>
  </si>
  <si>
    <t>Este proceso se encuentra en legalización contractual</t>
  </si>
  <si>
    <t>Teniendo en cuenta que la Política Pública tiene 4 ejes y 11 programas se trabajan a traves de proyectos para alcanzar su actualización.  Entre los proyectos se encuentran:  Implementación del Diplomado en Gestión del conocimiento he Innovación Social, creación del Comité ejecutivos en gestión de Conocimiento, Innova Paz, posicionamiento de marcas comerciales de artesanos, fortalecimiento organizacional , centro tecnologico minero, Labic, Foro internacional de innovación, laboratorios ciudadanos, tulpa de los saberes, never give up, encuentros ciudadanos, capacitación IA , npk.</t>
  </si>
  <si>
    <t>*Diplomado en Gestión del Conocimiento y la Innovación: alcance actual del 23.1% Empleados Publicos Gobernacion de Nariño . Con Acciones para la paz se alcanzó alrededor de 14.000 personas en los municipios de Pasto, Policarpa, Funes, Samaniego y los corregimientos de Obonuco, Genoy y Jamondino en el municipio de Pasto</t>
  </si>
  <si>
    <t>Municipios de Pasto, Policarpa. Samaniego, Ipiales, Funes, corregimientos de Obonuco, Jamonino y Genoy de Pasto</t>
  </si>
  <si>
    <t>https://www.instagram.com/cisna_narino?igsh=NTc4MTIwNjQ2YQ==
https://cisna.narino.gov.co/sitio/?fbclid=IwZXh0bgNhZW0CMTEAAR3AA8lR_eAToZlEPjxUpdhTvGuMrowH0Qr5d1wkl1JpwaR41wLttFkC6i4_aem_vBXVmaEI7E3yfw9Y5ZzB2g
https://www.facebook.com/CisnaNarino?mibextid=JRoKGi</t>
  </si>
  <si>
    <t>Los proyectos son apoyados por un equipo de profesionales.  Se suscribió el convenio de asociacion GN3822-2024 con la fundacion cultural la casa del buho, por un valor de $90.770.000</t>
  </si>
  <si>
    <t xml:space="preserve">Decreto 327 de 2024 por medio del cuál se crea el Comité Departamental de Política Pública de Innovación Social en El Departamento de Nariño.  El decreto fue Sancionado el 04 de Octubre de 2024 en Pasto en donde se definieron lineamientos para priorizar la inversión en proyectos tecnológicos e innovación social. </t>
  </si>
  <si>
    <t>Ciudadanos del Departamento de Nariño</t>
  </si>
  <si>
    <t>Conformado por representantes de sectores público (mesa de Gobierno), privado (mesa Empresarial) , académico (mesa Académica) y sector social (mesa de Organizaciones Sociales), con el fin de fortalecer la gobernanza en temas de innovación Social.</t>
  </si>
  <si>
    <t>https://normatividad.narino.gov.co/Decretos/2024/DECRETO%20327%20-%20%20POLITICA%20PUBLICA.pdf</t>
  </si>
  <si>
    <t>Este esfuerzo conjunto busca asegurar que la innovación Social en el departamento sea inclusiva y alineada con las necesidades territoriales, promoviendo el crecimiento sostenible y la competitividad regional.</t>
  </si>
  <si>
    <t>Para mejorar los procesos de producción del departamento se realizan a través de los proyectos  que son financiados como : Torrefactora de café, Labmanchita y Econativo</t>
  </si>
  <si>
    <t xml:space="preserve">se fortalecieron 3 asociaciones campesinas </t>
  </si>
  <si>
    <t>Municipios de Samaniego (2) y en Providencia 1</t>
  </si>
  <si>
    <t>Informe Adjunto</t>
  </si>
  <si>
    <t>En el municipio de providencia se benefician de manera directa a 12 familias e indirecta se acerca a 230 cultivadores de fique y en el municipio de Samaniego se fortlaecen  15 familias directas y alrededor de 300 personas</t>
  </si>
  <si>
    <t>Se diseña e implementa la estrategia de fortalecimiento para el centro de Innovación y a través de un contrato se adquieren herramientas tecnológicas que permiten el seguimiento y evalución de este espacio</t>
  </si>
  <si>
    <t>Población en general del Departamento de Nariño</t>
  </si>
  <si>
    <t>El centro de Innovación funciona atendiendo de manera diaria a la ciudadanía para fortalecer el conocimiento tecnológico y lograr una apropiación social y transformación digital</t>
  </si>
  <si>
    <t>Se crean los siguiente laboratorios: Lab de samaniego, lab Pasto, Lab Ipiales y el lab de Policarpa</t>
  </si>
  <si>
    <t>población de los municipios samaniego, pasto, ipiales y policarpa</t>
  </si>
  <si>
    <t>Victimas de violencia, emprendedores, y estudiantes</t>
  </si>
  <si>
    <t>De estos espacios de laboratorios nace una estrategia denominada "Samaniego Territorio de Paz"</t>
  </si>
  <si>
    <t>Para  Incrementar la apropiación, promoción y posicionamiento de cafés especiales de origen Nariño se realizan cuatro eventos: Las Subregionales en Samaniego, San José de Alban  y en Pasto.  De igual manera se realiza la Cátedra Café en los municipios de Consacá, Samaniego, El peñol, San Pedro de Cartago y Taminango</t>
  </si>
  <si>
    <t>Estudiantes de Instituciones Educativas agropecuarias</t>
  </si>
  <si>
    <t>Subregionales en Samaniego, San José de Alban  y en Pasto.  De igual manera se realiza la Cátedra Café en los municipios de Consacá, Samaniego, El peñol, San Pedro de Cartago y Taminango</t>
  </si>
  <si>
    <t>Cumplimiento de la Ordenanza 004/2023</t>
  </si>
  <si>
    <t>Programa integral y accesible "Semillas Digitales" dirigido a estudiantes, profesionales y comunidades del departamento de Nariño</t>
  </si>
  <si>
    <t>Estudiantes y grupos espaciales y niños boyscout</t>
  </si>
  <si>
    <t>Se realizó con el spoyo de los profesionales que hacen parte de la subsecretaría de Innovación, la cual se desarrolla en cuatro actividades (paneles solares, orientación vocacional, lentes de realidad virtual e impresoras 3D)</t>
  </si>
  <si>
    <t xml:space="preserve">1.Socialización de Contenido de Política Pública sobre lo que contienen frente funcionarios de los entes territoriales y a población de municipios 
Elaboraciòn de documentos técnicos 
</t>
  </si>
  <si>
    <t>Barbacoas, El Charco, El Rosario, Francisco Pizarro, La Tola, Leiva, Los Andes, Magüí, Mosquera, Olaya Herrera, Policarpa, Ricaurte, Roberto Payán, San Andrés de Tumaco, Santa Bárbara.
2. Pasto
3. Pasto
4"Consacá, Linares,
5. Ancuya, Sandoná"
"El Tambo, La Florida, Nariño 
Sapuyes, Ospina y Tuquerres "
Aldana, Nariño, Guaitarilla, Imués</t>
  </si>
  <si>
    <t>https://drive.google.com/drive/folders/1q096SZgwbAu3RwRd-aG2a-A1mOn_VQoF</t>
  </si>
  <si>
    <t xml:space="preserve">1. Acción formativa en la sesión comité de articulación violencia basada en género
2. Fortalecimiento institucional a la subregión centro para generación de herramientas humanas con enfoque de género
Documento técnico del diseño de la estrategia de prevención de VBG con enfoques diferenciales
</t>
  </si>
  <si>
    <t xml:space="preserve">Pasto 
Sub region centro
Mosquera
</t>
  </si>
  <si>
    <t>https://drive.google.com/drive/folders/1sd2Qno7I0MJ47Wf-kjOzQ0EYvc3hCc3J</t>
  </si>
  <si>
    <t>Documento normativo consistente en Metodología para jornada de trabajo en articulación con Ministerio de Trabajo sobre el acoso laboral y acoso sexual en el contexto laboral dirigida al Comité de Convivencia y la SST de la Gobernación de Nariño</t>
  </si>
  <si>
    <t>https://drive.google.com/drive/folders/1YWlYjLsgcxcLr056x1JeYVfto958MUew</t>
  </si>
  <si>
    <t xml:space="preserve">Jornada de trabajo en frontera para avanzar en la ruta de acción binacional
Participación en encuentro binacional Ecuador-Colombia para la construcción de una hoja de ruta binacional que permita establecer mecanismos de protección en favor de mujeres y niñas.
Realizada articulaión con Casas en territorios de frontera.- 
</t>
  </si>
  <si>
    <t xml:space="preserve">Ipiales  (Cuenca Ecuador) </t>
  </si>
  <si>
    <t>https://drive.google.com/drive/folders/1YYMA9C_5HfefcOpaHFQ_F1tFa5tVJPIV</t>
  </si>
  <si>
    <t>Servicio de garantía de derechos 
Dupla violeta conformada y funcionando 
1. Atención psicojurídica a las victimas de VBG, 
2. la orientacion sobre acceso a derechos sexuales y reproductivos y 3. derechos humanos de las mujeres en el Departamento y los municipios.</t>
  </si>
  <si>
    <t xml:space="preserve">227   mujeres </t>
  </si>
  <si>
    <t>Pasto,Buesaco, Sandoná, El contadero, La llanada, Cumbal,Chachagui, Túquerres, San jose de Alban, Ipiales, Guachucal, La Unión, Consaca, Potosí, yacuanquer, Linares, Imues, Taminango, San Lorenzo, La Florida, Policarpa, Barbacoas, Sotomayor, El Rosario, El peñol, Tumaco., el charco, para un  total de 28 municipios atendidos.</t>
  </si>
  <si>
    <t>https://drive.google.com/drive/folders/1gaggCKO7WB9uSjD55hSWitCxtK1mM5pK</t>
  </si>
  <si>
    <t xml:space="preserve">1.	Fortalecimientos Comisarías de Familia, DLS y EAPB, en ruta VBG y derivación Casa Albergue frente a las funciones de cada institución
2.	Articulación con instituciones respondientes de la Ruta de atención para acceso a la justicia a mujeres de Casa Albergue
3.  Se cuenta con documento de planeación </t>
  </si>
  <si>
    <t>•	53 municipios
•	San Pablo, ancuya, Sandona, Yacuanquer, Tumaco, La Llanada, Pasto, Putumayo</t>
  </si>
  <si>
    <t>https://drive.google.com/drive/folders/1K66wZNet3_2PPJzrXA4i0y3W2wepsIZ-</t>
  </si>
  <si>
    <t>1.	Atención integral a mujeres, sus hijos/as en riesgo de feminicidio a través de medidas de atención a Casa albergue
2.	Articulación con Cooperación internacional, instituciones respondientes de la Ruta, y sector privado para fortalecer el funcionamiento de Casa albergue
3.	Implementación de estrategia pedagógica de Aula Refugio con enfoque étnico para niños/niñas y adolescentes en garantía al derecho a la Educación.</t>
  </si>
  <si>
    <t>•	Pasto, Buesaco, tumaco, San Pablo, Ancuya, Sandoná, Yacuanquer, Barbacoas y Putumayo
•	Pasto, Buesaco, tumaco, San Pablo, Ancuya, Sandoná, Yacuanquer, Barbacoas y Putumayo
•	Pasto</t>
  </si>
  <si>
    <t>https://drive.google.com/drive/folders/1OLgl_U_N4VHUDQ1nzI_4-bVB6uBRXCo5</t>
  </si>
  <si>
    <t xml:space="preserve">Gestión de consultoría  de un piloto de Geovisor para implementación con ONU MUJERES y Sub Secretaría de Gestión Pública de Gobernación de Nariño
En ejecución consultoría </t>
  </si>
  <si>
    <t>Pasto, Ipiales, Tumaco, Túquerres, Guaitarilla, Cumbitara, Guachucal, Arboleda, La Florida, El Peñol</t>
  </si>
  <si>
    <t>https://drive.google.com/drive/folders/1KlS6KmZxo-eiqdvI1TktoFm5FMYgbc0p</t>
  </si>
  <si>
    <t xml:space="preserve">Sofware en prueba piloto </t>
  </si>
  <si>
    <t xml:space="preserve">1.	Gestión de consultoría  de generación de un boletín de cifras de VBG con ONU MUJERES y Sub Secretaría de Gestión Pública de Gobernación de Nariño
2.	En construcción boletín de cifras de violencias basadas en género, atendidas desde las Estrategias de la SEGIS
3.  En ejecuciòn elaboración documentos de análisis </t>
  </si>
  <si>
    <t xml:space="preserve">248 mujeres  15 hombres </t>
  </si>
  <si>
    <t>Pasto, Ipiales, Tumaco, Túquerres, Guaitarilla, Cumbitara, Guachucal</t>
  </si>
  <si>
    <t>https://drive.google.com/drive/folders/1QKEk6WOA67ZLgTXQdI6yTwjlDhlBS0lQ</t>
  </si>
  <si>
    <t xml:space="preserve">1.	Articulación en el contexto del Comité de Violencia basada en género, para revisión de los actos administrativos de creación de los Comités Municipales. 
2.	Instrumento de seguimiento de conformación de los Comites municipales de VBG
3.  Conformados    52 comités </t>
  </si>
  <si>
    <t>•	56 municipios 13 subregiones
•	56 municipios 13 subregiones</t>
  </si>
  <si>
    <t>https://drive.google.com/drive/folders/1vB14hxAsLTw5zFvLL6rXQLWYEqDZfG6m</t>
  </si>
  <si>
    <t>SA</t>
  </si>
  <si>
    <t>Pasto, Ipiales, Samaniego, Sotomayor, El Rosario, Ancuya, Buesaco, Cumbitara, La Cruz, Leiva, Policarpa, Potosi, Sandona, Taminango Y Túquerres.</t>
  </si>
  <si>
    <t>https://drive.google.com/drive/folders/1nPIlZWeScYRM-d6zkRXnjEWOAC9c1zPq</t>
  </si>
  <si>
    <t xml:space="preserve">Articulación interinstitucional con la subsecretaría de innovación social para la generación de alternativas de aplicativo de alerta temprana de VBG
</t>
  </si>
  <si>
    <t xml:space="preserve">Programa de prevenciòn en violencias consistente en encuentros para para fortalecimiento a organizaciones de mujeres para educación en prevención de VBG, por medio de expresiones deportivas, artísticas y étnicas
</t>
  </si>
  <si>
    <t>Subregión Centro, Subregión Exprovincia de Obando y subregión Guambuyaco.
Tumaco, Magüi Payán, Olaya Herrera, Francisco Pizarro, Ricaurte, Mallama, Barbacoas, La Tola, El Charco, Santa Barbara.</t>
  </si>
  <si>
    <t>https://drive.google.com/drive/folders/1rrhpuYTlNBjl89qRgG8YDsB7uutf8sA0</t>
  </si>
  <si>
    <t>Pasto, Pasto, ipiales, Yacuanquer, Buesaco, San Lorenzo, San Pablo, Policarpa, El Rosario, Cumbal y La Unión</t>
  </si>
  <si>
    <t>https://drive.google.com/drive/folders/1XFVc-tBXUrTwzFYa1NCShko8_EVqROjR</t>
  </si>
  <si>
    <t xml:space="preserve">Articulación interinstitucional con sub secretaría de Innovación social para el diseño de módulo de semilla digital en prevención de violencias basadas en género
En ejecución convenio </t>
  </si>
  <si>
    <t xml:space="preserve">Documento técnico elaborado 
1.	Articulación con la Secretaría de las mujeres, orientaciones sexuales e identidades de género de la Alcaldía de Pasto para el fortalecimiento de la mesa municipal del ciudado
</t>
  </si>
  <si>
    <t>•	Pasto
•	Departamental</t>
  </si>
  <si>
    <t>https://drive.google.com/drive/folders/1n8vqrIEelS35wJvTyt9lGu3UQvNFE7Wl</t>
  </si>
  <si>
    <t xml:space="preserve">1.	Ejecutada convencion  Mujeres del Sur para el fortaleimcineot de la participación polìtica de las mujeres </t>
  </si>
  <si>
    <t>64 municipios 
Sub Región Centro</t>
  </si>
  <si>
    <t xml:space="preserve">
Realizadas asistencias técnicas para  para el fortalecimiento de  saberes para la formulación de proyectos agropecuarios y pesqueros dirigido a mujeres.
3.Articulación con Cooperación Internacional, instituciones religiosas, fundaciones, empresa privada para fortalecimiento de autonomía económica de las mujeres que egresan de Casa Albergue
4  Dotados 20 emprendimientos de mujeres en Circunvalar al Galeras </t>
  </si>
  <si>
    <t xml:space="preserve">
Tumaco,
Pasto
Ancuya,
Sandona, 
La Florida, 
Nariño, 
Consacá, 
Yacuanquer 
Tangua </t>
  </si>
  <si>
    <t>https://docs.google.com/document/d/1pIONAReDot1Vq4iaeZib9Gg63aMCvbz4/edit?rtpof=true</t>
  </si>
  <si>
    <t xml:space="preserve">1.Implementado proceso de formación informática básica, prácticas de belleza para mujeres
Gestión de circuito económico de la paja toquilla con mujeres emprendedoras productoras y tejedoras sobrevivientes de VBG.
Fortalecimiento de iniciativa económica de Subregión Sabana con mujeres indigenas.
</t>
  </si>
  <si>
    <t xml:space="preserve">40 mujeres </t>
  </si>
  <si>
    <t>Tuquerres</t>
  </si>
  <si>
    <t>https://drive.google.com/drive/folders/1z-7SUFi9H0VqmpNWlyJ-ALxplDMHuHG_</t>
  </si>
  <si>
    <t xml:space="preserve">En construcción herramienta metodológica para articulación con instituciones de educación superior y generación de certificados.
En proceso de formulacion. </t>
  </si>
  <si>
    <t xml:space="preserve">gestionada casa de la dignidad de las mujeres, la colina pasto ante la SAE.
</t>
  </si>
  <si>
    <t>1.	Cauca - Valle- Nariño
2.	Pasto, Iles, Barbacoas, Tumaco,</t>
  </si>
  <si>
    <t>Meta no programada para la vigencia</t>
  </si>
  <si>
    <t>Articulación con autoridades municipales, concejos comunitarios, Ministerio de Igualdad El Charco  y cooperación internacional para levantamiento de linea base con organizaciones con iniciativas de cuidado para socializar el proyecto</t>
  </si>
  <si>
    <t xml:space="preserve">34 mujeres 10 hobres </t>
  </si>
  <si>
    <t xml:space="preserve">•	Tangua, Pasto y Yacuanquer.
•	Pasto
</t>
  </si>
  <si>
    <t xml:space="preserve">1.	En construcción diagnostico de caracterización territorial de oferta y demanda de cuidados.
2.	Articulación con el Ministerio de la Igualdad para territorialización de rutas itinerantes de cuidado.
3.	Fortalecimiento institucional del equipo de género en materia normativa del Sistema Nacional de Cuidado.
4.  En formulación proyecto:  Sistema Departamental de Cuidado para la Construcción de az 
</t>
  </si>
  <si>
    <t xml:space="preserve">Fortalecimiento institucional 
Socializaciòn de la poltítica pública a poblaciòn víctima del conflicto armado </t>
  </si>
  <si>
    <t xml:space="preserve">Pasto,  </t>
  </si>
  <si>
    <t xml:space="preserve">Acta de compromiso 
Registro fotográfico 
Listas de asistencia 
Ficha técnica 
Presentación Poder Point </t>
  </si>
  <si>
    <t>Se han realizado acciones con secretaria de educacion e instituciones educativas</t>
  </si>
  <si>
    <t xml:space="preserve">64 municipios 
</t>
  </si>
  <si>
    <t xml:space="preserve">Fortalecimiento institucional 
Articulaciòn con Secretaría de Educación Departamental donde se fija el compromiso  para la creaciòn de la mesa técnica para realizar trabajo conjunto donde se acuerda que los lineamientos técnicos seràn aportados por la Secretaría de Equidad de Hénero e Inclusiòn Social y el apoyo en cobertura  de institucioners educativas municpiales lo aporta la Secretarìa de Educaciòn 
Articulación con el Comité municipal de Convivencia Escolar </t>
  </si>
  <si>
    <t>Actividades Simbólicas Conmemorativas
1.	Celebración del día de la visibilidad trans de Nariño a través de abrazaton propuesta por la Población "
2.	Acto simbólico de izada de bandera de la Diversidad en el marco del día internacional contra la discriminación por OSIEGD el 17 de mayo</t>
  </si>
  <si>
    <t xml:space="preserve">Presentación Poder Point 
Registro Fotográfico 
Listados de asistencia </t>
  </si>
  <si>
    <t>Fortalecimiento institucional
Construida  herramienta para la caracterización de población OSIEGD  y difusión para su diligenciamiento (9 municipios)</t>
  </si>
  <si>
    <t xml:space="preserve">San Pablo, Tangua,  El Tambo, La Florida, Nariño, Consacá , La Unión, Buesaco , Linares </t>
  </si>
  <si>
    <t xml:space="preserve">Elaborada Estrategia para entornos seguros: 
Socialización estrategia "Ambientes escolares libres de discriminación"
1.	Distribución de material didáctico sobre derechos humanos a entes territoriales  y entidades:  Direcciones locales de salud y a docentes de tres  instituciones educativas municipales aunado  a un diálogo interinstitucional sobre ambientes seguros libres de discriminación para la construcción del plan estratégico orientado a la mitigación de las violencias por OSIEGD.  (3 municipios)"
2. Realizada sesión * Decreto 219 del 29 de junio de 2017  (2 municipios)"
3. Realizada sesión Mesa Departamental  LGBTIQ* OSIEGD .
</t>
  </si>
  <si>
    <t>•	El Tambo, El Rosario , Linares 
•	Pasto,  Cumbitara
•	Pasto,  Samaniego, Tumaco, Linares, Ricaurte, Cumbitara, San Pedro de Cartago , Los Andrés  Sotomayor</t>
  </si>
  <si>
    <t xml:space="preserve">
En el marco de formaciòn Polìtica 
Trabajo desarrollado con el Comité de Derechos Humanos del INPEC  se propone la conformación de una escuela de formación política para líderes de derechos humanos por pattio y comunidad:  Afro,  Indígena y LGBTIQ+
Capacitación "instancias de participación ciudadana" fortaleciendo las dinamicas organizativas de los sectores poblacionales LGBTIQ+ con la finalidad de contextualizar en las agendas políticas de género Mujeres y diverisades   </t>
  </si>
  <si>
    <t xml:space="preserve">Pasto </t>
  </si>
  <si>
    <t>Acta de compromiso 
Flyer de invitación 
Registro Fotográfico 
Presentación en Poder Point         registro fotográfico                      listados de asistencia</t>
  </si>
  <si>
    <t xml:space="preserve">Fortalecimiento institucional 
En el marco del Comité de Derechos Humanos del INPEC  se propone la conformación de una escuela de formación política para líderes de derechos humanos por pattio y comunidad:  Afro,  Indígena y LGBTIQ+
</t>
  </si>
  <si>
    <t>en borrador documento tecnico de ajuste al protocolo en salud.</t>
  </si>
  <si>
    <t xml:space="preserve">Acta de compromiso </t>
  </si>
  <si>
    <t xml:space="preserve">Fortalecimiento institucional 
Documento técnico de ajuste al protocolo en salud 
Articulación Institucional para la mesa  técnica del seguimiento al modelo de atención en saludo.  El compromiso de la Secretaría de Equidad de Género e Inclusión Social se remite a la difusión del material diseñado por el Instituto para el efecto </t>
  </si>
  <si>
    <t xml:space="preserve">Actividades Simbólicas Conmemorativas
Articulación con la población LGBTIQ+ para la movilización en el marco del día internacional por el reconocimiento pleno de la ciudadanía LGBTIQ+   Realización del Carnaval por el orgullo Diverso </t>
  </si>
  <si>
    <t xml:space="preserve">Pasto, El Tambo, La Unión, Tumaco, Ipiales </t>
  </si>
  <si>
    <t xml:space="preserve">Estrategia de Comunicaciones </t>
  </si>
  <si>
    <t xml:space="preserve">NA </t>
  </si>
  <si>
    <t xml:space="preserve">"Acciones para fortalecimiento   Económico 
1.	Realización de la Tercera feria cultural y de emprendimientos diversos del Departamento de Nariño 
2.	Gestión para el desarrollo del convenio 2800 -2021 PNUD Entregadas 9 unidades productivas </t>
  </si>
  <si>
    <t>•	Pasto,  Ipiales 
•	Pasto; Tumaco, Ipiales</t>
  </si>
  <si>
    <t xml:space="preserve">Listado de participantes 
Estrategia de comunicaciones
Perfil del proyecto, actas de entrega, Registro fotográfico </t>
  </si>
  <si>
    <t xml:space="preserve">Elaborada estrategia para promocion de garanía de derechos
laborales 
Acciones para fortalecimiento   Económico 
Entrega de kits alimentarios a mujeres trans, trabajadoras sexuales del municipio de Pasto 
Se cuenta con documento de estrategia. </t>
  </si>
  <si>
    <t xml:space="preserve">Registro Fotográfico </t>
  </si>
  <si>
    <t xml:space="preserve">1. Socialización a la política publica de primera infancia e infancia a la Mesa municipal comunitaria del municipio del Rosario.
2. Socialización Política Publica Primera Infancia e Infancia, para el municipio de San José de Alban.
3. Socializacion de la Politica Publica de Primera Infancia e Infancia ante el sistema de Bienestar Familiar. </t>
  </si>
  <si>
    <t xml:space="preserve">11 mujeres
10 hombres </t>
  </si>
  <si>
    <t>El Rosario 
San José de Alban</t>
  </si>
  <si>
    <t xml:space="preserve">1. Ayuda de memoria y acta de legalización 
</t>
  </si>
  <si>
    <t>1. Articulación  interinstitucional   para desarrollo de acción conjunta  el marco del día mundial en contra del trabajo infantil con cuatro instituciones para la  sensibilización de la disminución del trabajo infantil, enmarcado en los derechos de los niños, niñas y adolescente. Se diseña la    pieza comunicativa, la impresión y  distribución de 1000 volantes informativos en el los centros comerciales  Unicentro y Sebastián de Belalcázar. 
2. Para capacitar a siete lideresas de la Mesa Departamental de Mujeres, en la modalidad de Explotación Sexual, Comercial ESCNNA, de los derechos de niños, niñas y adolescentes.
3. En el marco de la Feria Binacional Tapices de Retazos desarrollada en el municipio de Ipiales, se llevó a cabo la campaña denominada "Prevención frente al delito de trata de personas, de niño, niñas y adolescentes, donde se sensibilizo a los asistentes en temas como: ruta de atención, aplicativo de denuncias, entrega de fluye con información sobre y contactos para acudir o denunciar actos de trata de personas.
4. Taller de sensibilización realizado en dos Instituciones Educativas y un CDI del corregimiento de Cabrera en la Identificación de actores protectores, en el marco de la estrategia: Nos Educamos para Protegerte.
5. Fortalecimiento de espacios seguros en el marco de la celebracion de Halloween, denominada "Caminando en espacios seguros".</t>
  </si>
  <si>
    <t>570 niños y niñas</t>
  </si>
  <si>
    <t>Buesaco
Pasto
Tumaco
Mallama
Samaniego
Ricaurte 
Cumbal
Ipiales</t>
  </si>
  <si>
    <t xml:space="preserve">Informe de legalización y evidencias fotográficas </t>
  </si>
  <si>
    <t>1. Acción formativa dirigida a Padres de Familia de del Instituto Colombiano de Bienestar Familiar ,  niños y niñas del CDI  La Rosa en el marco de la celebración del Día de las familias cuidadoras.
2. Diseñada  e implementada estrategia "Nos educamos para protegerte"  orientada al fortalecimiento de entornos protectores  en  articulación interinstitucional  con la universidad CESMAG  y 7 zonales del sistema Nacional de Bienestar Familiar con el objetivo de fortalecer a la familia como entorno protector.</t>
  </si>
  <si>
    <t xml:space="preserve">70 mujeres
30 hombres </t>
  </si>
  <si>
    <t xml:space="preserve">Listados de asistencia - registro fotografico
Documento de estrategia, ayuda de memoria y evidencias fotográficas </t>
  </si>
  <si>
    <t>1. Articulación interinstitucional  para Creación  conjunta de propuesta con el Centro de Innovación Social de Nariño CISNA, para la realización de un aplicativo educativo para el reconocimiento de los derechos de la niñez.
2. Capacitación virtual a las 64 comisarias en temas de derechos de niños, niñas y adolescentes y distribución de material lúdico pedagógico comecocos en la estrategia "Vivan los niños y las niñas" en las mesas de participación de infancia y adolescencia municipal entrega de 2880 material didáctico.</t>
  </si>
  <si>
    <t>2280 niños y niñas</t>
  </si>
  <si>
    <t>64 municipios</t>
  </si>
  <si>
    <t xml:space="preserve">informe  y evidencias fotográficas </t>
  </si>
  <si>
    <t>Instituciones atentidas técnicamente:  Lanzamiento de la convocatoria de Video Talentos " Cuéntalo TU"  en el departamento de Nariño, en el marco de la promoción de la Paz y la Convivencia Pacífica, destacando la importancia de entornos protectores, realizada del 12 de septiembre al 31 de octubre, con un total de  113 niños incritos entre los rangos de de edad de 4 a 17 años.. Articulación con Universidad Cesmag, Secretaria de Educación, Educación inclusiva, Sistema Nacional de bienestar familiar  ICBF.</t>
  </si>
  <si>
    <t xml:space="preserve">70 niñas
43 niños </t>
  </si>
  <si>
    <t>1. Realización del primer, segundo y tercer Comité Departamental de Primera Infancia e Infancia de Nariño y un fortalecimiento técnico de mesa de trabajo  como instancia técnica, permanente de concertación y construcción colectiva, al seguimiento de la Política Publica de niños y niñas. Realizacion de mesa tecnica para la elaboracion del plan de accion para la vigencia 2025.
2. Realización asambleísta, para la participación política y social de los niños y niñas integrantes de las mesas municipales y de la mesa departamental,  en el marco del día del niño y de la niña, en las instalaciones de la asamblea Departamental de Nariño.
3. Realización del primer y segundo Consejo Departamental de Política Social  articulación institucional e interinstitucional, como condición para a la articulación funcional de los agentes del Sistema Nacional de Bienestar Familiar - SNBF-para la formulación, gestión, implementación y seguimiento de políticas sociales.   
4. Se realizó capacitación a los CIETI municipales del departamento de Nariño en manejo de la plataforma SIRITI y línea de política pública en  erradicación del trabajo infantil, donde se tuvo cobertura a las subregiones de  Centro, Guambuyaco, Juanambú, Río Mayo, Sanquianga, Occidente y Pacífico Sur, con el fin de dar cargue a los documentos solicitados desde el Ministerio del trabajo, identificando 4  municipios en riesgo (florida, Imues, Arboleda, Puerres) municipios no activos en su comité, se identifica el no cargue de los municipios en las encuestas para identificar riesgos de trabajo infantil.
5. Realización de 2 sesiones  virtuales de la mesa departamental de participación de Niños, Niñas y adolescentes con la participación de 28 niños y niñas con el fin de reactivar la mesa y articular plan de acción enfocada al segundo encuentro en el mes de octubre de manera presencial.</t>
  </si>
  <si>
    <t>133 hombres y mujeres</t>
  </si>
  <si>
    <t xml:space="preserve"> Chachagüí, La Florida, Nariño, Pasto, Tangua, Yacuanquer, El Peñol, El Tambo, La Llanada, Los Andes, Albán, Belén, Colon, El Tablón, La Cruz, San Bernardo, San Pablo, El Charco, La Tola, Mosquera, Olaya Herrera , Santa Bárbara, Arboleda, Buesaco, La Unión, San Lorenzo y San Pedro de Cartago, Tumaco, Francisco Pizarro, Ancuya, Consaca, Linares , Sandoná, Pupiales, Nariño, Peñol.</t>
  </si>
  <si>
    <t>Formulario de inscripción.
Convocatoria
Resolución de la Secretaria de Educación Departamental</t>
  </si>
  <si>
    <t xml:space="preserve">Se realizo  socialización sobre política publica de juventud, en la casa de la cultura Municipio de El Rosario          </t>
  </si>
  <si>
    <t>EL ROSARIO</t>
  </si>
  <si>
    <r>
      <rPr>
        <sz val="11"/>
        <rFont val="Arial"/>
        <family val="2"/>
      </rPr>
      <t>Lista de Asistencia, Registro fotográfic</t>
    </r>
    <r>
      <rPr>
        <b/>
        <sz val="11"/>
        <rFont val="Arial"/>
        <family val="2"/>
      </rPr>
      <t xml:space="preserve">o </t>
    </r>
  </si>
  <si>
    <t xml:space="preserve">Documento metodologóico para desarrollo de aciifdades de Juventud 
Se realizo el tercer encuentro regional de jóvenes rurales, con la articulación de los Ministerios de Agricultura e Igualdad, la Alcaldía de Pasto y la Secretaria de Agricultura de la Gobernación de Nariño, 
Realización de la Semana de la Juventud  </t>
  </si>
  <si>
    <t xml:space="preserve">450 mujeres
520 hombres </t>
  </si>
  <si>
    <t xml:space="preserve">13 subregiones </t>
  </si>
  <si>
    <t>Listas de Asistencia, Registro Fotográfico, Acta</t>
  </si>
  <si>
    <t>1. Actividad para la visibilizar la conservación ambiental con jóvenes, se realizo la entrega de materiales, para la jornada en el municipio de Tumaco.
2. Apoyo al Desarrollo de habilidades para la vida a través de formación en cumplimiento al plan de acción del Estrategia realizada con las comunidades Entrelazamos caminos reivindicamos la vida 
Comité SRPA  (Sistema de Responsabilidad Penal para Adolescentes).
3. En el marco de la Semana Andina de Prevención de Embarazos a temprana Edad, el IDSN realiza el foro En Nariño Hablamos Claro, la Sexualidad es un Derecho,  realiza entrega de 15 kits para las instituciones educativas que participaron de este espacio de formación.</t>
  </si>
  <si>
    <t xml:space="preserve">349 mujeres
432 hombres 
32 LGBTI </t>
  </si>
  <si>
    <t xml:space="preserve">Chachagüí, Nariño, La Florida, Yacuanquer, Leiva, Samaniego, Mallama, El Rosario, Cuaspud, Tangua, Los Andes, Providencia, Funes , Buesaco, Sandoná, Pasto, Tumaco.
Ancuya, Linarres, Consacá, Sandoná </t>
  </si>
  <si>
    <t xml:space="preserve">Informe, Listados de asistencia, registros fotográficos </t>
  </si>
  <si>
    <t>1. Asistencia técnica para la activación de los subsistemas de participación en el marco de la ley 1622 de 2013 modificada por la 1885 de 2018,  este fortalecimiento institucional deja como principal compromiso el envió del acta de conformación de las plataformas de juventud ya actualizadas, de los 64 municipios actualmente se cuentan con 20 plataformas actualizadas.
2. Socializacion de la circular externa 005 para la actualizacion de las plataformas municipales de juventud con los 64 municipios y actualizadas 20 plataformas de juventud con emision de su resolucion.</t>
  </si>
  <si>
    <t xml:space="preserve">45 mujeres
24 hombres </t>
  </si>
  <si>
    <t xml:space="preserve">Tangua, Yacuanquer, El Peñol Los Andes, Buesaco, San Pedro de Cartago, Cumbitara Policarpa, Leiva, Guaitarilla, Imués,  Ospina, Tuquerres, Aldana, Cuaspud, Ipiales, Guachucal, Consaca, Linares, Sandoná, Sapuyes.  Providencia, Mallama, Santa cruz, Samaniego, San bernardo, Nariño, El Rosario, Potosi, La Florida.                    </t>
  </si>
  <si>
    <t>Ayudas de Memoria, actas de conformación de plataformas.</t>
  </si>
  <si>
    <t>Instituciones y entidades asistidas técnicamente 
1. Se realizo la primera sesión del Consejo Departamental de Juventud, con los y las delegadas de las 13 sub regiones, trabajaron 2 días en la ciudad de Pasto.
2. Realizada primera sesión del Comité de Adolescencia y Juventud.
3. Se realizo la primera sesión de la Plataforma Departamental de Juventud, con los y las delegadas de las 13 sub regiones, trabajaron 3 días en la ciudad de Pasto,  en donde trabajaron su plan de acción.
4. Actualización del Consejo Departamental de Juventud</t>
  </si>
  <si>
    <t xml:space="preserve">32 mujeres
35 hombres </t>
  </si>
  <si>
    <t xml:space="preserve">Delgados de las 13  Subregiones: Magui Payan, El Charco, GUALMATAN, Leiva, Tuquerres, Tumaco, Providencia, Consaca, Samaniego, Francisco Pizarro, Chachagüí, Policarpa, Roberto Payan, Olaya Herrera, Buesaco, Ipiales, Linares, Imués, La Unión, El Rosario, El Peñol. 
Tumaco, francisco Pizarro, Barbacoas, Magui Payan, Roberto Payan, La Tola, Mosquera, Olaya Herrera, Santa Barbara de ISCUANDE.                                                                </t>
  </si>
  <si>
    <t>Actas delegados municipales, subregionales y acta de actualización del consejo departamental.</t>
  </si>
  <si>
    <t>Campañas de promoción de autonomia económica realizadas 
Convenio con PNUD No 2800-2021 para el fortalecimiento organizacional a ocho unidades productivas, se realizo entrega del fortalecimiento a una unidad productiva en el municipio de Aldana.</t>
  </si>
  <si>
    <t xml:space="preserve">12 mujeres
13 hombres </t>
  </si>
  <si>
    <t>Aldana, Ancuya, Consaca, La Florida, Nariño,  Pasto, Sandoná, Yacuanquer.</t>
  </si>
  <si>
    <t>Perfil de Proyecto .</t>
  </si>
  <si>
    <t>Resignific aciòn de espacios para la juventud consistente en
1. articulación interinstitucional, con la gerencia del Pacifico y la Alcaldía Municipal de Tumaco, Semana de la juventud en el municipio de Tumaco. 
2. Jornadas de participacion de emprendimeintos juveniles y
 resignificacion del espacio publico para la paz, en el marco de la semana de la juventud.</t>
  </si>
  <si>
    <t xml:space="preserve">63 mujeres
53 hombres </t>
  </si>
  <si>
    <t xml:space="preserve">Tumaco
2. Potosi, San Jose de Alban, Consaca, Buesaco, Francisco Pizarro, </t>
  </si>
  <si>
    <t xml:space="preserve">Informe de actividad </t>
  </si>
  <si>
    <t xml:space="preserve">
Documentos de lineamientos técnicos para formulaciòn de proyectos
1. Capacitación a jóvenes emprendedores de la Costa Pacífica en colaboración con la U. Javeriana
2. Proyecto productivo estímulos para emprendedores</t>
  </si>
  <si>
    <t xml:space="preserve">16 mujeres
14 hombres </t>
  </si>
  <si>
    <t>Tumaco, Francisco Pizarro, La Tola, Mosquera, Olaya, Santa Bàrbara, El Charco, Barbacoas,  Magui Payan,  Roberto Payàn</t>
  </si>
  <si>
    <t xml:space="preserve">Contenido  de Política Pública expuesto  con Mesa Comunitaria del Municipio, El Rosario    </t>
  </si>
  <si>
    <t xml:space="preserve">Rosario </t>
  </si>
  <si>
    <t xml:space="preserve">Asistencia, registro fotografico </t>
  </si>
  <si>
    <t>1. Articulación con el Municipio de Yacuanquer para la celebración del día Nacional de las  personas  mayores.
2.  Articulacion institucional con la Universidad Mariana  para la oferta del Diplomado en Atencion Integral a Personas Mayores a realizarse a partir del 1 de noviembre, con 48 inscritos.
3. Articulacion con el IDSN para la Socializacion de la ley 1315 de 2009 y anexos tecnicos resolucion 024 de 2017 y la resolucion 055 de 2018 para el establecimiento de las condiciones minimas de atencion para adultos mayores en los centros de atencion, con la asistencia de 110 personas.
4. Fortalecimiento de espacios de participacion con siete municipios para la conformacion del Comité de  Envejecimiento y Vejes y la conformacion del Comité de Personas Mayores en el municipio de Aldana.</t>
  </si>
  <si>
    <t xml:space="preserve">104 hombres 
178 mujeres </t>
  </si>
  <si>
    <t>Aldana
Ancuya
Arboleda
Barbacoas
Belen
Buesaco
Colon Genova
Consaca
Cordoba
Cuaspud Carlosama
Cumbal
Cumbitara
El Charco
El Contadero
El PEñol 
El Rosario
El Tambo
Francisco Pizarro
Funes
Guachavez
Gualmatan
Guitarilla
Iles
Ipiales
La Cruz
La Llanada
La Tola
La Union
Linares
Mallama
Nariño
Olaya Herrera
Pasto
Policarpa
Providencia
Puerres
Pupiales
Ricuarte
Roberto Payan
Samaniego
San Pedro de Cartago
Sandona
Sapuyes
Tablon de gomes
Taminango
Tangua
Tumaco
Tuquerres
Yacuanquer
Chachagui
Nariño
Olaya Herrera
Roberto Payan
Tuquerres
Aldana</t>
  </si>
  <si>
    <t>Registro fotografico Grabacion de Reunion</t>
  </si>
  <si>
    <t xml:space="preserve">
Formulados proyectos para autonomia económica 
1. Articulacion con la Feria La Mejor Taza de Café, para participar con tres emprendimientos provenientes de tres municipios.
2. Se realiza articulacion con PNUD a traves de convenio 2800-2024 para el fortalecimiento economico a siete asociaciones de Personas Mayores en siete municipios.</t>
  </si>
  <si>
    <t>*tres productores de café
*Siete unidades productivas</t>
  </si>
  <si>
    <t>Aldana, Ancuya, Nariño, Yacuanquer, Consaca, La Florida, Sandoná, Funes, Chachagui y Pasto</t>
  </si>
  <si>
    <t>Perfil  de proyecto, Presupuesto de solicitud</t>
  </si>
  <si>
    <t xml:space="preserve">Articulacion con administración Municipal de Tuquerres para la exploracion de construccion de centro vidas, el municipio cuenta con lote para la construccion, se aplico documentacion basica </t>
  </si>
  <si>
    <t>Actas de reunión, listados de asistencia, registro fotografico</t>
  </si>
  <si>
    <t>Se diseño y aplicacion de una ficha de caracterizacion con el fin de indagar el estado e infracestructura  de los municipios para la atencion de las personas mayores, se realizó articulacion con el instituto departamental de salud, para complementar la informacion en terminos de legalizacion y estado de autorizacion y  funcionamiento.  57 municipios incluidos en estudio, en ejecucion proceso de compra para dotacion, municipios identificados</t>
  </si>
  <si>
    <t>Personas Mayores</t>
  </si>
  <si>
    <t xml:space="preserve">Actas de reunión, listados de asistencia </t>
  </si>
  <si>
    <t>1. Socializacion de la Politica Publica de Discapacidad e Inclusion Social Departamento de Nariño 2013-2023 en dos municipios del departamento.
2. Realizada socializacion de la ficha de caracterizacion de la Poblacion con Discapacidad en los 64 municipios del Departamento.
3. Caracterizacion de poblacion con Discapacidad en 51 municipios y procesamiento de la informacion para la elaboracion del documento informe como insumo para la actulizacion de la Politica Publica de Discapacidad.</t>
  </si>
  <si>
    <t xml:space="preserve">8.736 mujeres
9.620 hombres </t>
  </si>
  <si>
    <t>1. en 64 municipos
2. Alban, Ancuya, Belén, Contadero, Colon, Cordoba, Cuaspud, Cumbal, Cumbitara, El Charco, El Peñol, El Rosario, El Tambo, Funes, Guaitarilla, Gualmatan 
Iles, Imues, La Cruz, Leiva, Linares, Nariño, Ospina, Providencia, Puerres, Pupiales, Samaniego, San Lorenzo, Sandona, Sapuyes, Tangua, Yacuanquer, Aldana, Barbacoas, Chachagui, El Tablon,Guachucal, Consaca, Tuquerres, Ipiales, La Florida , La Llana, La Union , Magui Payan, Olaya Herrera, Potosi, Roberto Payan, San Bernardo, San Pedrode Cartago, San Poblo, Santa Cruz</t>
  </si>
  <si>
    <t xml:space="preserve">https://drive.google.com/drive/folders/1BFub0qu92P0Epxirz1ZCOz74xhSt1Pu2?usp=drive_link 
lista de asitencia, formato de ayuda de  memoria, y evidencia fotografica. </t>
  </si>
  <si>
    <t>Informe de atención realizada
1. Personeros y Personeras de 32 municipios del Departamento fortalecidos en la ley 1996 de 2019 en los Servicios de Valoraciones de Apoyo Judiciales.
2. Recepecionadas 71 solicitudes para Valoraciones de Apoyo Judiciales y atendidas 45 Valoracion de Apoyo Judiciales a personas con discapacidad de 12 Municipios del Departamento.</t>
  </si>
  <si>
    <t xml:space="preserve">54 mujeres
49 hombres </t>
  </si>
  <si>
    <t>Sapuyes, Ancuya, Nariño, San Bernardo, Cuaspud, Cumbitara, Samaniego, Sandona, Puerres, Cartago, Chachagui, La Florida, La Cruz, Yacuanquer, Alban, Imues, Ospina, Buesaco, Tumaco, Consaca, El Tambo, Tangua, Ipiales, Nariño, Belen, San Lorenzo, San Pablo, El Peñol, Gualmatan, San Pablo, Belen, Santa Barbara de Iscuande, Chachagui, San Lorenzo, Consaca, La Florida, Buesaco, La Union, Ipiales, Sandona,  Pasto,Tuquerres , la Cruz, Alban</t>
  </si>
  <si>
    <t>Listas de asistencia, formato de ayuda de memoria, evidencia fotografica
https://drive.google.com/drive/folders/1BFub0qu92P0Epxirz1ZCOz74xhSt1Pu2?usp=drive_link</t>
  </si>
  <si>
    <t xml:space="preserve">Mecanismos de articulación Fortalecidos 1. Fortalecido el Comité Departamental de Discapacidad del Departamento a traves del decreto No. 247 de 2024, en la cual la secretaria tecnica del comité de discpacidad departamental estara ha cargo de la Secretaria de Equidad de Genero e Inclusion Social.
2 Mesa tecnica de la subcomision, laboral y productiva de las personas con Discapacidad de Nariño , con la participacion institucional según articulo segundo del decereto N° 675 (1 DICIEMBRE  2021), la Secretaria Tecnica de las Subcomision Laboral  la precedira la Secretaria de Planeacion de la Gobernacion de Nariño. </t>
  </si>
  <si>
    <t xml:space="preserve">43 mujeres
27 hombres </t>
  </si>
  <si>
    <t>Chachagui, San Lorenzo, Consaca, La Florida, Buesaco, La Union, Ipiales, Sandona,  Pasto,Tuquerres , la Cruz, Alban</t>
  </si>
  <si>
    <t xml:space="preserve">* Lista de asitencia, acta del Comité Departamental y evidencia fotografica.
https://drive.google.com/drive/folders/1HlGKzhPBWKw32sugm4NeObCARUSM5D1r?usp=drive_link   contiene </t>
  </si>
  <si>
    <t>Fortalecimiento a unidades productivas a través del proyecto de PNUD 2800 del 2022 en el cual se beneficiara siete unidades productivas de seis Municipios.</t>
  </si>
  <si>
    <t xml:space="preserve">20 mujeres
21 hombres </t>
  </si>
  <si>
    <t xml:space="preserve">Tumaco, Tangua, La Florida, Sandoná, Consacá y Pasto </t>
  </si>
  <si>
    <t>*Perfil de emprendimiento, base de insumos solicitados, listado de beneficiarios.
https://docs.google.com/spreadsheets/d/1eA6enwl9jSLG_Q01v6DxcpTVlaTbRw45/edit?usp=drive_link&amp;ouid=100334994786954065469&amp;rtpof=true&amp;sd=true</t>
  </si>
  <si>
    <t xml:space="preserve">Elaboracion de anteproyecto para la atencion en  Educacion Especial y fortalecimiento a cuidadores y cuidadoras a traves de la estrategia de la Obra Social en los 6 municipios de Nariño
</t>
  </si>
  <si>
    <t xml:space="preserve">350 mujeres
250 hombres </t>
  </si>
  <si>
    <t>Tangua, Samaniego, Sandona, Guaitarilla, Nariño,Cumbal</t>
  </si>
  <si>
    <t>*Avance perfil de proyecto
https://docs.google.com/document/d/1k_W0zayNheIzxK1ettxh11gDIz-YvrbN/edit?usp=drive_link&amp;ouid=110802491704341152508&amp;rtpof=true&amp;sd=true</t>
  </si>
  <si>
    <t>Diseñada estrategias para atención integral de polación con discapacidad
:  Sila Paseo Inclusiòn en acción 
1. Convenio interinstitucional entre  HUB Diversidad Digital, Secretaria de Equidad de Genero e Inclusion Social.
2. Donacion de 87 sillas de ruedas, del convenio interinstitucional # PRIV2023 entre la Iglesia de jesucristo de los Ultimos Dias, el departamento de la Prosperidad Social y Gobernacion de Nariño como aliado estrategico en la entrega de la donacion de las sillas a ocho municipios.
3. Encuentro con cinco sectores del departamento para promover y divulgar estrategias y generar conocimiento, dirigidas al proceso educativo de las personas sordas en el departamento.</t>
  </si>
  <si>
    <t xml:space="preserve">62 mujeres
57 hombres </t>
  </si>
  <si>
    <t xml:space="preserve">San Pablo, Samaniego, Guaitarilla, Potosí, Gualmatán, Aldana, Sapuyes, Belén, Cumbal, Linares, La unión, Tangua, Pupiales, Sandoná, Cuaspud Carlosama, El Contadero, Arboleda, Funes, La Llanada, San Bernardo, Taminango, El Tablón de Gómez, Consacá, El Tambo, Túquerres, Chachagui, Puerres, San Pedro de Cartago y Los Andes Sotomayor, Policarpa, San Lorenzo, Samaniego, Pasto, Belen,  Ipiales, Alban.
 </t>
  </si>
  <si>
    <t>*Lista de asitencia, ayuda de memoria, evidencia fotografica.
https://drive.google.com/file/d/1sMxuH4dDOPVyJSNXN2wb9s8Y2tr-pHA1/view?usp=drive_link</t>
  </si>
  <si>
    <t xml:space="preserve">Desarrollo de acciones pedagógicas  
1.Con el Instituto Nacional para Ciegos INCI, fortalecidos 70 funcionarios de la Gobernacion de Nariño para la atencion de la poblacion con discapacidad visual.
2. Se realizó articulacion con la fundacion Angeles de Luz para  realizar los cursos en Rehabilitacion de Movilidad y Orientacion,  cruso de musica, tecnologia e informatica, braillel para la atencion de 17  para PcD visual de cinco municipios.
Articulación con el Ministerio de Cultura para conmemoriación que propueve estilos de vida saludable </t>
  </si>
  <si>
    <t xml:space="preserve">41 mujeres
29 hombres </t>
  </si>
  <si>
    <t>San lorenzo
Los Andes Sotomayor
Pupiales
Tuquerres
Pasto</t>
  </si>
  <si>
    <t>1. Socialización de la política publica a la Mesa comunitaria del municipio de El Rosario.
2. Sensibilización para la prevención de niños, niñas adolescentes en riesgo de habitar calle o con alta permanencia en calle.
3. Primera sesión del comité departamental para la atención habitante de calle, decreto 105 del 2017.
4. Socialización de la Política Publica Social para Habitante de Calle, en articulación con el Instituto Departamental de Nariño.</t>
  </si>
  <si>
    <t xml:space="preserve">37 mujeres
25 hombres </t>
  </si>
  <si>
    <t>1. Rosario
2. Aldana
4. Pasto, Tumaco, Ipiales, La Unión, Samaniego, Buesaco, El Peñol, Potosí, El Tambo, Chachagüí, Magui Payan, Córdoba, Funes, Consaca, Génova, Puerres, El Rosario, El Contadero</t>
  </si>
  <si>
    <t>1. listados de asistencia, evidencia fotográfica, acta.
2. Listados de asistencia, evidencia fotográfica.
3. Listados de asistencia, evidencia fotográfica, acta de sesión.
4. Listados de asistencia, evidencia fotográfica, formulario de identificación de Habitanza en Calle de acciones en los municipios fortalecidos.</t>
  </si>
  <si>
    <t>1. Socializada metodología para la implementación de la ficha de caracterización nacional Ley 1641-2013 decreto 1285-2022 para la población Habitante de Calle en 24 municipios del Departamento de Nariño.
2. Implementación ficha de caracterización para habitantes de calle en 1 municipios en articulación con el Instituto Departamental de Salud, ley 1641 de 2013 decreto 1285 de 2021.
3. Cuatro municipios con aplicacion de caracterizacion de poblacion Habitante de Calle.
4. Certificacion de no existencia de habitantes de calle de siete municipios.</t>
  </si>
  <si>
    <t xml:space="preserve">20 mujeres
13 hombres </t>
  </si>
  <si>
    <t xml:space="preserve">1. Cumbal, Guachucal, Aldana, Cumbitara, Policarpa, Tumaco, Pasto, Tumaco, Ipiales, La Unión, Samaniego, Buesaco, El Peñol, Potosí, El Tambo, Chachagüí, Magui Payan, Córdoba, Funes, Consaca, Génova, Puerres, El Rosario, El Contadero
2. Cumbitara
3. Pasto, Tumaco, Ipiales, San Pablo.
4. Buesaco, Contadero, Cordoba, Genova, La Cruz, Leiva, Policarpa, </t>
  </si>
  <si>
    <t xml:space="preserve">1. Listados de asistencia, evidencia fotográfica, acta.
2. Listados de asistencia, evidencia fotográfica.
</t>
  </si>
  <si>
    <t>Mecanisos de articulaciòn implementados para la oferta social: 
1. Tres socializaciones de la Ruta de Atención a población Habitante de Calle para la garantizar la atención integral, bajo los lineamientos del ministerio de Salud y Protección Social  a 6 municipios del departamento.
2. Socializada Ruta de atención en 18 municipios con caracterización Habitante de Calle, ley 1641 de 2013 decreto 1285 de 2021.</t>
  </si>
  <si>
    <t xml:space="preserve">21 mujeres
13 hombres </t>
  </si>
  <si>
    <t>1. Cumbal, Guachucal, Aldana, Cumbitara, Policarpa, Tumaco.
2. Pasto, Tumaco, Ipiales, La Unión, Samaniego, Buesaco, El Peñol, Potosí, El Tambo, Chachagüí, Magui Payan, Córdoba, Funes, Consaca, Génova, Puerres, El Rosario, El Contadero</t>
  </si>
  <si>
    <t>1. Listados de asistencia, evidencia fotográfica, acta.
2. Listados de asistencia, evidencia fotográfica, acta.</t>
  </si>
  <si>
    <t>1. Atendidos 248 habitantes de calle, con raciones alimentarias, en jornada de atención a la población habitante de calle en sectores focalizados del municipio de Pasto, jornada realizada en la madrugada.
2. Con el municipio de Pasto en el desarrollo de la estrategia denominada "DONATON" previa a la realización de la jornada de atención integral para la población habitante de calle.
3. Convenio PNUD 2800-2022 fabricación de una maquina para elaboración de traperos para generar autonomía económica.
4.  cumplimiento sentencia judicial para atención del habitante de calle en el centro de acogina "En él hay esperanza" en  el municipio de Pasto.
5. Estrategia articulada con la secretaria de Desarrollo e integración social del municipio de Tumaco e Ipiales para la realización de la primer jornada de atención integral a población habitante de calle 2024.
6. atencion con raciones de alimentos a 198 personas, 152 H, 46 M en articulacion con Universidad Cesmag
7. Jornada de atencion integral con atencion a 89 personas, con articulacion universidad Mariana y la Casa Madre Caridad. Baño, Peluqueria, racion alimentaria, entrega de ropa y kit de aseo.</t>
  </si>
  <si>
    <t xml:space="preserve">63 mujeres
169 hombres </t>
  </si>
  <si>
    <t>1. Pasto
2. Pasto
3. Pasto
4. Tumaco, Ipiales
6. Pasto</t>
  </si>
  <si>
    <t>1. Evidencia fotográfica, entrega de raciones alimentarias.
2. Evidencia fotográfica y campaña DONATON en medios.
3. Listado de beneficiarios PNUD.
Documento CDP.
4. Respuesta a tutela acción de tutela.
5. Acta de articulación municipio de Tumaco e Ipiales.</t>
  </si>
  <si>
    <t xml:space="preserve">Meta no programada </t>
  </si>
  <si>
    <t xml:space="preserve">Realizado documento de planeacion sobre comunicaciones transmedia </t>
  </si>
  <si>
    <t>64  municipios</t>
  </si>
  <si>
    <t>Plan de comunicaciones trasmedia</t>
  </si>
  <si>
    <t xml:space="preserve">Diseñado programa de contenido comunicacioal </t>
  </si>
  <si>
    <t xml:space="preserve">64 municipios </t>
  </si>
  <si>
    <t>Deseño de contenido comunicacional para los 7 componentes.</t>
  </si>
  <si>
    <t xml:space="preserve">Se ha realizado por el equipo de seguridad vial y movilidad sostenible de la Subsecretaria deTransito y Transporte Departamental el Plan Departamental de Seguridad Vial, el cual fue aprobado por ANSV para su implentacion.  DECRETO DE ADOPCION: 265 DEL 21 DE AGOSTO DE 2024.
gracias a las actividades realizadas y que estan contempladas dentro del PDSV a fecha de 30 de octubre se logro disminuir en un 8.57% a corte de 30 de septiembrede 2024. siendo el departamento de Nariño el que tiene la mayor disminucion en fatalidades.
</t>
  </si>
  <si>
    <t xml:space="preserve">El Plan Departamental de Seguridad Vial beneficia a las 13 regiones del departamento de Nariño.la poblacion beneficiada son los habitantes de los municipios del departamento de Nariño, siendo estos 1709890 donde el 14% es poblacion etnica
</t>
  </si>
  <si>
    <t>Municipios donde se ha estado presente para la ejecución del PDSV son: Samaniego, Ancuya, Funes, Tuquerres, Ricaurte, Mallama, El Tambo, Contadero, Puerres, Guaitarilla, Yacuanquer, Alban, Taminango, Tangua, San Pablo, Sapuyes, Pupiales, Guachucal, los Andes Sotomayor, Gualmatan, Imues, La Florida, Consaca, Mallama, San Bernardo, Chachagui, Samaniego, San Pedro de Cartago.</t>
  </si>
  <si>
    <t>Fotografias
Listados de asistencia
Contenidos de las actividades de la STTDN que se maneja en nuestras redes sociales: Instagram, Facebook, X. directamente coordinado con las cuentas de la gobernacion de Nariño.</t>
  </si>
  <si>
    <t>El Plan Departamental de Seguridad Vial fue aprobado por la ANSV para su implementacion  con copia a Contraloria, DECRETO DE ADOPCION: 265 DEL 21 DE AGOSTO DE 2024, dichas acciones contempladas a corte del año 2024 y otras a corte del año 2031</t>
  </si>
  <si>
    <t>Se realizo diagnostico en señalizacion horizontal y vertical y dispositivos de reductores de velocidad, junto  a las alcaldias de los municipios priorizados se verifica los puntos criticos donde sea necesario implementacion de señalizacion y dispositivos, se espera la aprobacion por parte del DAC  y de esta manera priorizar la señalizacion en 10 municipios del departamento.
Guitarilla
Aldana
Tangua
Imues
Sandona
Cordoba
Iles
Cumbal
Gualmatan
La Union</t>
  </si>
  <si>
    <t xml:space="preserve">Se realiza los diagnosticos en los muncipios priorizados por su cantidad de siniestros viales y fatalidad. la poblacion beneficiada son los habitantes de los municipios del departamento de Nariño, siendo estos  165570 donde si hay poblacion etnica   </t>
  </si>
  <si>
    <t>Ya realizado los diagnosticos, se realiza analiasis de datos para presentacion y cosolidacion de la informacion. se espera que a finales del año se tenga señalizacion vertical, horizontal y reductores de velocidad en los siguientes municipios:
Samaniego 
Gualmatan 
Pupiales 
Guaitarilla
Cumbal
Tangua
Tuquerres
Imues
Sandona
Iles
Ospina
Cumbal
Sapuyes
La Union
El Peñol
Cordoba
Tumaco (Rio Matage)
Buesaco
Ancuya
El Tambo
Belen
Taminango
Guachucal
Los andes sotomayor</t>
  </si>
  <si>
    <t>El contrato esta en el DAC desde el mes de septiembre donde esta en proceso de contratacion para realizar señalizacion vertical  y horizontalmente asi mismo los reductores de velocidad. se tiene proyectado que antes de terminar el año este ejecutado dicha señalizacion.
al termino del año se tiene 23 diagnosticos municipales.</t>
  </si>
  <si>
    <t>Se realiza proyecto para semaforizacion en los muncipios que lo necesiten según cifras de accidentalidad y cantidad de poblacion veneficiada directamente</t>
  </si>
  <si>
    <t>Etapa de elaboracion de proyecto para su implemetacion , la poblacion beneficiada son los habitantes de los municipios del departamento de Nariño, siendo estos 75308 donde si hay poblacion etnica especialmente en el municipio de Guachucal</t>
  </si>
  <si>
    <t xml:space="preserve"> los siguientes son los municipios focalizados para semaforizacion del año 2024, puesto que el departamento tiene secretarias de transito en estos municipios.
Sandona
La Union 
Guachucal</t>
  </si>
  <si>
    <t>Proyecto terminado</t>
  </si>
  <si>
    <t xml:space="preserve">Se radicara proyecto en la gobernación por que los recursos que maneja la STTDN no alcanzan para poder costear este proyecto.  Se ve muy conveniente que se realice un acuerdo por parte de la gober y poder mejorar la seguridad vial en el dpto ya que al final de 2027 serian 12 los municipios beneficiados.  </t>
  </si>
  <si>
    <t>Se encuentra formulado los Planes  Locales de Seguridad Vial de los municpios priorizados.</t>
  </si>
  <si>
    <t xml:space="preserve">El Plan Local de Seguridad Vial beneficia a 24 municipos priorizados  departamento de Nariño. 
la poblacion beneficiada son los habitantes de los municipios del departamento de Nariño, siendo estos   290754 donde si hay poblacion etnica    </t>
  </si>
  <si>
    <t>Documento de Plan Local de Seguridad Vial y  Plon de Movilidad Escolar enviados ya terminados a la STTDN</t>
  </si>
  <si>
    <t>Documentos de manera virtual</t>
  </si>
  <si>
    <r>
      <t xml:space="preserve">municipios que se les ha colaborado con los planes locales de seguridad vial y plan de movilidad escolar:
</t>
    </r>
    <r>
      <rPr>
        <sz val="12"/>
        <rFont val="Century Gothic"/>
        <family val="2"/>
      </rPr>
      <t>Córdoba</t>
    </r>
    <r>
      <rPr>
        <sz val="12"/>
        <color theme="1"/>
        <rFont val="Century Gothic"/>
        <family val="2"/>
      </rPr>
      <t xml:space="preserve">
</t>
    </r>
    <r>
      <rPr>
        <sz val="12"/>
        <rFont val="Century Gothic"/>
        <family val="2"/>
      </rPr>
      <t>Cumbal 
Funes
Guachucal
Guaitarilla
Gualmatan
La cruz 
La unión 
Linares
Los andes
Ospina 
Policarpa
Potosí 
Samaniego 
San José alban
San Pablo 
Sandoná
Tangua
Yacuanquer
Arboleda - Berruecos
Buesaco
El peñol
Leiva
Santa cruz de guachavez</t>
    </r>
  </si>
  <si>
    <t>Se realiza sensibilizacion a la comunidad de los municipos priorizados, en temas de seguridad vial, enfocado en estudiantes, motociclistas, usuarios de bicicletas, automotores y actores viales</t>
  </si>
  <si>
    <t xml:space="preserve">Sensibilizacion a municpios priorizados de las diferentes regiones del departamento
la poblacion beneficiada son los habitantes de los municipios del departamento de Nariño, siendo estos 592283 donde si hay poblacion etnica   </t>
  </si>
  <si>
    <t xml:space="preserve">municipios donde se a realizado campañas sensibilizacion 
Samaniego 
Gualmatan 
Sandona
Ospina
Nariño
Tumaco
Funes
Tuquerres
Ricaurte
Mallama
El Tambo
Contadero
Puerres
Guaitarilla
Yacuanquer
Alban
Taminango
Tangua
San Pablo
Sapuyes
Pupiales
Guachucal
Los Andes Sotomayor
</t>
  </si>
  <si>
    <t>Actividades se han llevado a cabo en su gran mayoria en acompañamiemto de las alcaldias municipales, policia nacional, ANSV Y STTDN</t>
  </si>
  <si>
    <r>
      <t xml:space="preserve">1 – </t>
    </r>
    <r>
      <rPr>
        <b/>
        <sz val="11"/>
        <color theme="1"/>
        <rFont val="Arial"/>
        <family val="2"/>
      </rPr>
      <t>Participación de ANATO 2024:</t>
    </r>
    <r>
      <rPr>
        <sz val="11"/>
        <color theme="1"/>
        <rFont val="Arial"/>
        <family val="2"/>
      </rPr>
      <t xml:space="preserve">  se </t>
    </r>
    <r>
      <rPr>
        <sz val="11"/>
        <rFont val="Arial"/>
        <family val="2"/>
      </rPr>
      <t>realizó</t>
    </r>
    <r>
      <rPr>
        <sz val="11"/>
        <color theme="1"/>
        <rFont val="Arial"/>
        <family val="2"/>
      </rPr>
      <t xml:space="preserve"> el reconocimiento y auto reconocimiento del Departamento de Nariño como destino turístico importante en el país, se logró posicionarlo dentro de la agenda nacional en temas turísticos.  
2 - </t>
    </r>
    <r>
      <rPr>
        <b/>
        <sz val="11"/>
        <color theme="1"/>
        <rFont val="Arial"/>
        <family val="2"/>
      </rPr>
      <t>Semana Santa</t>
    </r>
    <r>
      <rPr>
        <sz val="11"/>
        <color theme="1"/>
        <rFont val="Arial"/>
        <family val="2"/>
      </rPr>
      <t xml:space="preserve">: Por medio de la promoción se generó alternativas en las visitas de los destinos turísticos religiosos, recomendando las buenas prácticas para peregrinos; </t>
    </r>
    <r>
      <rPr>
        <sz val="11"/>
        <rFont val="Arial"/>
        <family val="2"/>
      </rPr>
      <t>caminantes</t>
    </r>
    <r>
      <rPr>
        <sz val="11"/>
        <color theme="1"/>
        <rFont val="Arial"/>
        <family val="2"/>
      </rPr>
      <t xml:space="preserve">  y ciclistas. 
3 - </t>
    </r>
    <r>
      <rPr>
        <b/>
        <sz val="11"/>
        <color theme="1"/>
        <rFont val="Arial"/>
        <family val="2"/>
      </rPr>
      <t>Avistamiento de Aves</t>
    </r>
    <r>
      <rPr>
        <sz val="11"/>
        <color theme="1"/>
        <rFont val="Arial"/>
        <family val="2"/>
      </rPr>
      <t xml:space="preserve">: Se </t>
    </r>
    <r>
      <rPr>
        <sz val="11"/>
        <rFont val="Arial"/>
        <family val="2"/>
      </rPr>
      <t>realizó</t>
    </r>
    <r>
      <rPr>
        <sz val="11"/>
        <color theme="1"/>
        <rFont val="Arial"/>
        <family val="2"/>
      </rPr>
      <t xml:space="preserve"> la  invitación al público en general, para la participación en el GLOBAL </t>
    </r>
    <r>
      <rPr>
        <sz val="11"/>
        <rFont val="Arial"/>
        <family val="2"/>
      </rPr>
      <t>BIG</t>
    </r>
    <r>
      <rPr>
        <sz val="11"/>
        <color theme="1"/>
        <rFont val="Arial"/>
        <family val="2"/>
      </rPr>
      <t xml:space="preserve">DAY, empoderando a los nariñenses de sus riquezas naturales y turísticas, generando una buena aceptación y recolección de datos de avistamiento de aves. </t>
    </r>
    <r>
      <rPr>
        <b/>
        <sz val="11"/>
        <rFont val="Arial"/>
        <family val="2"/>
      </rPr>
      <t>Resultado:</t>
    </r>
    <r>
      <rPr>
        <sz val="11"/>
        <color theme="1"/>
        <rFont val="Arial"/>
        <family val="2"/>
      </rPr>
      <t xml:space="preserve"> </t>
    </r>
    <r>
      <rPr>
        <sz val="11"/>
        <rFont val="Arial"/>
        <family val="2"/>
      </rPr>
      <t>Mantener a Nariño en el puesto 14.</t>
    </r>
    <r>
      <rPr>
        <sz val="11"/>
        <color theme="1"/>
        <rFont val="Arial"/>
        <family val="2"/>
      </rPr>
      <t xml:space="preserve">
4- </t>
    </r>
    <r>
      <rPr>
        <b/>
        <sz val="11"/>
        <rFont val="Arial"/>
        <family val="2"/>
      </rPr>
      <t>INTI RAYMI</t>
    </r>
    <r>
      <rPr>
        <sz val="11"/>
        <color theme="1"/>
        <rFont val="Arial"/>
        <family val="2"/>
      </rPr>
      <t xml:space="preserve">: Se </t>
    </r>
    <r>
      <rPr>
        <sz val="11"/>
        <rFont val="Arial"/>
        <family val="2"/>
      </rPr>
      <t>realizó</t>
    </r>
    <r>
      <rPr>
        <sz val="11"/>
        <color theme="1"/>
        <rFont val="Arial"/>
        <family val="2"/>
      </rPr>
      <t xml:space="preserve"> el apoyo en la promoción de las festividades icónicas  de los pueblos indígenas del </t>
    </r>
    <r>
      <rPr>
        <sz val="11"/>
        <rFont val="Arial"/>
        <family val="2"/>
      </rPr>
      <t>departamento</t>
    </r>
    <r>
      <rPr>
        <sz val="11"/>
        <color theme="1"/>
        <rFont val="Arial"/>
        <family val="2"/>
      </rPr>
      <t xml:space="preserve">, posicionando este evento como atractivo turístico importante.  </t>
    </r>
    <r>
      <rPr>
        <b/>
        <sz val="11"/>
        <rFont val="Arial"/>
        <family val="2"/>
      </rPr>
      <t>Turismo Ancestral.</t>
    </r>
    <r>
      <rPr>
        <sz val="11"/>
        <color theme="1"/>
        <rFont val="Arial"/>
        <family val="2"/>
      </rPr>
      <t xml:space="preserve">
</t>
    </r>
    <r>
      <rPr>
        <b/>
        <sz val="11"/>
        <color theme="1"/>
        <rFont val="Arial"/>
        <family val="2"/>
      </rPr>
      <t xml:space="preserve">5 - </t>
    </r>
    <r>
      <rPr>
        <b/>
        <sz val="11"/>
        <rFont val="Arial"/>
        <family val="2"/>
      </rPr>
      <t xml:space="preserve">Festival </t>
    </r>
    <r>
      <rPr>
        <b/>
        <sz val="11"/>
        <color theme="1"/>
        <rFont val="Arial"/>
        <family val="2"/>
      </rPr>
      <t>Saboreando el pacífico: S</t>
    </r>
    <r>
      <rPr>
        <sz val="11"/>
        <color theme="1"/>
        <rFont val="Arial"/>
        <family val="2"/>
      </rPr>
      <t xml:space="preserve">e dio visibilidad y promoción del evento gastronómico que se lleva a cabo en el municipio de Tumaco, invitando a la comunidad en general a conocer el pacífico y vivir la experiencia gastronómica turística y artesanal del pacífico.
</t>
    </r>
    <r>
      <rPr>
        <b/>
        <sz val="11"/>
        <rFont val="Arial"/>
        <family val="2"/>
      </rPr>
      <t xml:space="preserve">6 -  Expotravel Medellín: </t>
    </r>
    <r>
      <rPr>
        <sz val="11"/>
        <rFont val="Arial"/>
        <family val="2"/>
      </rPr>
      <t>P</t>
    </r>
    <r>
      <rPr>
        <sz val="11"/>
        <color theme="1"/>
        <rFont val="Arial"/>
        <family val="2"/>
      </rPr>
      <t xml:space="preserve">articipación de la </t>
    </r>
    <r>
      <rPr>
        <sz val="11"/>
        <rFont val="Arial"/>
        <family val="2"/>
      </rPr>
      <t>D</t>
    </r>
    <r>
      <rPr>
        <sz val="11"/>
        <color theme="1"/>
        <rFont val="Arial"/>
        <family val="2"/>
      </rPr>
      <t xml:space="preserve">irección de Turismo de Nariño en Expotravel Medellín, se realizó del 11 al 15 de septiembre del año 2024, </t>
    </r>
    <r>
      <rPr>
        <sz val="11"/>
        <rFont val="Arial"/>
        <family val="2"/>
      </rPr>
      <t>con</t>
    </r>
    <r>
      <rPr>
        <sz val="11"/>
        <color theme="1"/>
        <rFont val="Arial"/>
        <family val="2"/>
      </rPr>
      <t xml:space="preserve"> los delegados de cada subregión,  presentación y puesta en escena del Stand de Nariño "</t>
    </r>
    <r>
      <rPr>
        <sz val="11"/>
        <rFont val="Arial"/>
        <family val="2"/>
      </rPr>
      <t>Nariño, ci</t>
    </r>
    <r>
      <rPr>
        <sz val="11"/>
        <color theme="1"/>
        <rFont val="Arial"/>
        <family val="2"/>
      </rPr>
      <t xml:space="preserve">nco mundos por descubrir",, </t>
    </r>
    <r>
      <rPr>
        <sz val="11"/>
        <rFont val="Arial"/>
        <family val="2"/>
      </rPr>
      <t>se logró</t>
    </r>
    <r>
      <rPr>
        <sz val="11"/>
        <color theme="1"/>
        <rFont val="Arial"/>
        <family val="2"/>
      </rPr>
      <t xml:space="preserve"> la asistencia de más de 700 personas diarias para un total de 2100  que conocieron el Destino.</t>
    </r>
    <r>
      <rPr>
        <sz val="11"/>
        <rFont val="Arial"/>
        <family val="2"/>
      </rPr>
      <t xml:space="preserve"> S</t>
    </r>
    <r>
      <rPr>
        <sz val="11"/>
        <color theme="1"/>
        <rFont val="Arial"/>
        <family val="2"/>
      </rPr>
      <t xml:space="preserve">e </t>
    </r>
    <r>
      <rPr>
        <sz val="11"/>
        <rFont val="Arial"/>
        <family val="2"/>
      </rPr>
      <t>realizó</t>
    </r>
    <r>
      <rPr>
        <sz val="11"/>
        <color theme="1"/>
        <rFont val="Arial"/>
        <family val="2"/>
      </rPr>
      <t xml:space="preserve"> la rueda de negocios, donde se da conocer 10 opciones de negocios para visitar Nariño en la época de diciembre y carnavales.
</t>
    </r>
    <r>
      <rPr>
        <b/>
        <sz val="11"/>
        <color theme="1"/>
        <rFont val="Arial"/>
        <family val="2"/>
      </rPr>
      <t xml:space="preserve">7 </t>
    </r>
    <r>
      <rPr>
        <b/>
        <sz val="11"/>
        <rFont val="Arial"/>
        <family val="2"/>
      </rPr>
      <t xml:space="preserve">- Visita del Jardín botánico de Nueva York: </t>
    </r>
    <r>
      <rPr>
        <sz val="11"/>
        <color theme="1"/>
        <rFont val="Arial"/>
        <family val="2"/>
      </rPr>
      <t xml:space="preserve">Se </t>
    </r>
    <r>
      <rPr>
        <sz val="11"/>
        <rFont val="Arial"/>
        <family val="2"/>
      </rPr>
      <t>participó</t>
    </r>
    <r>
      <rPr>
        <sz val="11"/>
        <color theme="1"/>
        <rFont val="Arial"/>
        <family val="2"/>
      </rPr>
      <t xml:space="preserve"> e</t>
    </r>
    <r>
      <rPr>
        <sz val="11"/>
        <rFont val="Arial"/>
        <family val="2"/>
      </rPr>
      <t>n la actividad de la visita del jardín botánico de Nueva York donde se dio a conocer los Mundos</t>
    </r>
    <r>
      <rPr>
        <sz val="11"/>
        <color theme="1"/>
        <rFont val="Arial"/>
        <family val="2"/>
      </rPr>
      <t xml:space="preserve">: </t>
    </r>
    <r>
      <rPr>
        <sz val="11"/>
        <rFont val="Arial"/>
        <family val="2"/>
      </rPr>
      <t>A</t>
    </r>
    <r>
      <rPr>
        <sz val="11"/>
        <color theme="1"/>
        <rFont val="Arial"/>
        <family val="2"/>
      </rPr>
      <t xml:space="preserve">mazónico, </t>
    </r>
    <r>
      <rPr>
        <sz val="11"/>
        <rFont val="Arial"/>
        <family val="2"/>
      </rPr>
      <t>Chocó B</t>
    </r>
    <r>
      <rPr>
        <sz val="11"/>
        <color theme="1"/>
        <rFont val="Arial"/>
        <family val="2"/>
      </rPr>
      <t xml:space="preserve">iogeográfico y  </t>
    </r>
    <r>
      <rPr>
        <sz val="11"/>
        <rFont val="Arial"/>
        <family val="2"/>
      </rPr>
      <t>L</t>
    </r>
    <r>
      <rPr>
        <sz val="11"/>
        <color theme="1"/>
        <rFont val="Arial"/>
        <family val="2"/>
      </rPr>
      <t xml:space="preserve">itoral </t>
    </r>
    <r>
      <rPr>
        <sz val="11"/>
        <rFont val="Arial"/>
        <family val="2"/>
      </rPr>
      <t>P</t>
    </r>
    <r>
      <rPr>
        <sz val="11"/>
        <color theme="1"/>
        <rFont val="Arial"/>
        <family val="2"/>
      </rPr>
      <t xml:space="preserve">acífico, dando como resultado el compromiso para desarrollar un proyecto de Turismo y Paz que </t>
    </r>
    <r>
      <rPr>
        <sz val="11"/>
        <rFont val="Arial"/>
        <family val="2"/>
      </rPr>
      <t xml:space="preserve">contribuya </t>
    </r>
    <r>
      <rPr>
        <sz val="11"/>
        <color theme="1"/>
        <rFont val="Arial"/>
        <family val="2"/>
      </rPr>
      <t xml:space="preserve">al </t>
    </r>
    <r>
      <rPr>
        <sz val="11"/>
        <rFont val="Arial"/>
        <family val="2"/>
      </rPr>
      <t xml:space="preserve">fortalecimiento de las Reservas Naturales y sus comunidades. Con este evento, se impactó el desarrollo sostenible y el turismo de naturaleza y  se generó visbvilización de la oferta turística en los destinos de naturaleza y protección de medio ambiente.                                                                                                                                                                          </t>
    </r>
    <r>
      <rPr>
        <b/>
        <sz val="11"/>
        <rFont val="Arial"/>
        <family val="2"/>
      </rPr>
      <t xml:space="preserve">8 - Concurso de fotografía “Descubriendo los rincones de Nariño“: </t>
    </r>
    <r>
      <rPr>
        <sz val="11"/>
        <rFont val="Arial"/>
        <family val="2"/>
      </rPr>
      <t xml:space="preserve">Con la inscripción de 212 perticipantes, se lleva a cabo el primer concurso de fotográfica con el fin de promocionar diferentes destinos turísticos de los 64 municipios del departamento. </t>
    </r>
    <r>
      <rPr>
        <sz val="11"/>
        <color theme="1"/>
        <rFont val="Arial"/>
        <family val="2"/>
      </rPr>
      <t xml:space="preserve">                                                                                                                                                                                                                                                                                </t>
    </r>
    <r>
      <rPr>
        <b/>
        <sz val="11"/>
        <rFont val="Arial"/>
        <family val="2"/>
      </rPr>
      <t xml:space="preserve">9-  Estrategia comunicacional y promocional TOURHUELLA: </t>
    </r>
    <r>
      <rPr>
        <sz val="11"/>
        <rFont val="Arial"/>
        <family val="2"/>
      </rPr>
      <t>Dirigida a fortalecer la promoción de Nariño como destino turístico durante la época de festividades de fin de año, Carnaval de Negros y Blancos y Semana Santa 2025.</t>
    </r>
  </si>
  <si>
    <t xml:space="preserve">1 - En ANATO la participación y difusión fue para un promedio de 20.000 personas y un alcance en redes mayor a 30.0000 visualizaciones.
2 - Semana santa se promociono 09 municipios, del Departamento de Nariño  
3 - Avistamiento de aves Participación de más de 500 personas en todo el Departamento de Nariño, y una alcance en redes más de 3.000 visualizaciones. 
4 - INTI RAYMI participaron en el evento más de 1.000 personas y una alcance en redes más de 4,000 visualizaciones, Su enfoque étnico fue con grupos indígenas Nariño, pastos Quilla ciñas, agua y de más. 
5 - Saboreando el pacífico participaron más de 1.000 personas, el alcance en redes más de 10.000 visualizaciones, Su enfoque étnico fue a los grupos raizales.
6 -  Con la presentación y puesta en escena del Stand de Nariño cinco mundos por descubrir en Expotravel logramos la asistencia de más de 700 personas diarias para un total de 2100 personas que conocieron el Destino y se realizaron agendas y ruedas de negocios. 
7  - Los veneficiarion serian las reservas Naturales del Departamento de Nariño,        8 - Participación de los 64 municipios del departamento de Nariño. Las fotografías ganadoras fueron de Cumbal, Guachavez y Guaitarilla.                                                                      9. Alianza público privada comunitaria. </t>
  </si>
  <si>
    <t>1 - ANATO se llevó a cabo en la Ciudad de Bogotá. 
2 - Semana santa se promociono 09 municipios, Tumaco, Tambo, Sandoná, Pasto, Ipiales, San Lorenzo, San Pablo, la Florida y Cumbal. 
3 - Avistamiento de aves se llevó a cabo en todo el Departamento de Nariño.
4 - El INTI RAYMI inicio en el Municipio de potosí y los resguardos indígenas del Departamento. 
5 - Se llevo a cabo en el Municipio de Tumaco el evento
6 - Se llevo a cabo en el Departamento de asntioquia ciudad de Medellin 
7 - El evento se llevo acabo en la Laguna de la cocha del corregimineto del encano Nariño y en el pasifico colombiano el municipio e Tumaco.                                                         8- El evento se llevó a cabo en la ciudad de Pasto.                   9. Se lleva a cabo en el departamento de Nariño.</t>
  </si>
  <si>
    <r>
      <t xml:space="preserve">
</t>
    </r>
    <r>
      <rPr>
        <b/>
        <sz val="11"/>
        <color theme="1"/>
        <rFont val="Arial"/>
        <family val="2"/>
      </rPr>
      <t>1 - Fortalecimiento de Rutas turísticas:</t>
    </r>
    <r>
      <rPr>
        <sz val="11"/>
        <color theme="1"/>
        <rFont val="Arial"/>
        <family val="2"/>
      </rPr>
      <t xml:space="preserve"> Se realizó el Diagnostico de las 16 posibles   rutas turísticas en el departamento de Nariño, se realizará la salida a campo para su validación y evolución de la misma.                                                                                                                                                                                                                                                                                                                                                                                                              </t>
    </r>
    <r>
      <rPr>
        <b/>
        <sz val="11"/>
        <color theme="1"/>
        <rFont val="Arial"/>
        <family val="2"/>
      </rPr>
      <t>2 - ïndice de Competitividad Turística del departamento de Nariño:</t>
    </r>
    <r>
      <rPr>
        <sz val="11"/>
        <color theme="1"/>
        <rFont val="Arial"/>
        <family val="2"/>
      </rPr>
      <t xml:space="preserve"> En concordancia con el trabajo que viene desarrollando COTELCO NACIONAL y EL CENTRO DE PENSAMIENTO TURÍSTICO, se fortalece el apoyo a las entidades territoriales de los 13 municipios que deben reportar información turística. </t>
    </r>
  </si>
  <si>
    <t>1. Con la validación de las Rutas turísticas se pretende beneficiar directa o indirectamente más de 8,000 personas, Tiene  un enfoque étnico que beneficia  los grupos indígenas de Awá, Quillasinga, Pastos e  Ingas.                                                                     2. Reporte de 13 municipios del departamento de Nariño.</t>
  </si>
  <si>
    <t xml:space="preserve">1. Las Rutas se llevarán a cabo en los diferentes Municipios del Departamento de Nariño.                                                                    2. Departamento de Nariño. </t>
  </si>
  <si>
    <r>
      <rPr>
        <b/>
        <sz val="11"/>
        <rFont val="Arial"/>
        <family val="2"/>
      </rPr>
      <t xml:space="preserve">1 - Evento Taller de fortalecimiento para aprendices y guías de turismo profesional, </t>
    </r>
    <r>
      <rPr>
        <sz val="11"/>
        <rFont val="Arial"/>
        <family val="2"/>
      </rPr>
      <t xml:space="preserve">Se logró generar una estrategia de formación para el crecimiento y fortalecimiento del gremio de guías turísticos, fortaleciendo las capacidades productivas y de trabajo en equipo para ofertar turísticamente en el Departamento.
</t>
    </r>
    <r>
      <rPr>
        <b/>
        <sz val="11"/>
        <rFont val="Arial"/>
        <family val="2"/>
      </rPr>
      <t xml:space="preserve">2 - Diplomado de Internacionalización del Producto Turístico, </t>
    </r>
    <r>
      <rPr>
        <sz val="11"/>
        <rFont val="Arial"/>
        <family val="2"/>
      </rPr>
      <t xml:space="preserve">se logró que 40 empresas turísticas se certificaran y avanzaran con el diplomado y aprendieran las habilidades promoción, sostenibilidad y formulación de proyectos estrategia de blandeo para poder promocional el turismo internacional.
</t>
    </r>
    <r>
      <rPr>
        <b/>
        <sz val="11"/>
        <rFont val="Arial"/>
        <family val="2"/>
      </rPr>
      <t xml:space="preserve">3 - Gira de actualización normativa para alojamientos </t>
    </r>
    <r>
      <rPr>
        <sz val="11"/>
        <rFont val="Arial"/>
        <family val="2"/>
      </rPr>
      <t xml:space="preserve">(hoteles postales glamping entre otras): se desarrolla una gira de capacitaciones que comprenden los municipios de Pasto, Ipiales y Tumaco en articulación con Cotelco, la profesional Claudia Barreto realiza esta gira junto con el equipo de la dirección administrativa de turismo con el fin de fortalecer los conocimientos en legalidad formalización y calidad del servicio prestado para todo tipo de alojamientos y de esta forma brindarle al turista un servicio seguro a partir del fortalecimiento de hoteles entre otros establecimientos. En esta gira se capacitaron aproximadamente 250 personas Quién es a partir de los conocimientos adquiridos y de las inquietudes resueltas fortalecen sus negocios a través de la formalización y calidad prestada en su servicio.
</t>
    </r>
    <r>
      <rPr>
        <b/>
        <sz val="11"/>
        <rFont val="Arial"/>
        <family val="2"/>
      </rPr>
      <t>4 - Taller Fortalecimiento Empresarial: “Entrenamiento Marketing Turístico”</t>
    </r>
    <r>
      <rPr>
        <sz val="11"/>
        <rFont val="Arial"/>
        <family val="2"/>
      </rPr>
      <t xml:space="preserve">.La Gobernación de Nariño, a través de la Dirección Administrativa de Turismo, viene adelantando acciones en beneficio de las comunidades que desempañan una importante labor en pro del turismo del departamento. En tal sentido, y con el propósito de brindar herramientas de fortalecimiento empresarial del sector turístico de las subregiones Occidente y Centro del departamento, abrió un espacio de formación y aprendizaje, que se logra gracias a la articulación interinstitucional de Gobernación de Nariño y ANATO Capítulo Suroccidente.
</t>
    </r>
    <r>
      <rPr>
        <b/>
        <sz val="11"/>
        <rFont val="Arial"/>
        <family val="2"/>
      </rPr>
      <t xml:space="preserve">5 - Jornadas Académicas y Experienciales SABERTOUR 2024. </t>
    </r>
    <r>
      <rPr>
        <sz val="11"/>
        <rFont val="Arial"/>
        <family val="2"/>
      </rPr>
      <t xml:space="preserve"> Se logró directamente alrededor de 240 personas inscritas, provenientes de distintos municipios del departamento de Nariño, con representación diversa de comunidades locales, incluidas personas de grupos étnicos, como comunidades Afrodescendientes, indígenas, personas con discapacidad y de la población campesina. Los beneficiarios fueron operadores turísticos, miembros de asociaciones de turismo comunitario, jóvenes, guías locales, autoridades locales y miembros de la comunidad interesados en el desarrollo turístico de sus territorios. A través de las capacitaciones en turismo accesible, sostenible, comunitario, y de paz, así como en la aplicación de tecnología para la planificación turística, se contribuyó al fortalecimiento de competencias, impulsando nuevas oportunidades para el desarrollo económico, cultural y social en sus comunidades.
</t>
    </r>
    <r>
      <rPr>
        <b/>
        <sz val="11"/>
        <rFont val="Arial"/>
        <family val="2"/>
      </rPr>
      <t xml:space="preserve">6 -  Feria de Emprendimiento Ambiental eco y agro Turística para jóvenes y la mujer - FESTTUR. </t>
    </r>
    <r>
      <rPr>
        <sz val="11"/>
        <rFont val="Arial"/>
        <family val="2"/>
      </rPr>
      <t xml:space="preserve"> Se realizó  de una iniciativa en articulación con ACAPA del Encano se promueve el potencial turístico, no solo de la Laguna de la Cocha, sino de todas las veredas que se encuentran alrededor de la misma, promoviendo la oferta turística gastronómica y cultural que cada una de las comunidades tiene para ofrecer a quienes los visiten. En esta oportunidad se realiza la Feria en el hotel Sindamanoy paralelamente, el evento capital swimming, asegurando una asistencia de más de 200 personas e impactando a más de 33 emprendedores del corregimiento El Encano.                                                                                                                                                                                                                                                                                                                                                                                                                                                                                                                                                          </t>
    </r>
    <r>
      <rPr>
        <b/>
        <sz val="11"/>
        <rFont val="Arial"/>
        <family val="2"/>
      </rPr>
      <t>7- FORTALECIMIENTO SECTOR HOTELERO - COTELCO NACIONAL:</t>
    </r>
    <r>
      <rPr>
        <sz val="11"/>
        <rFont val="Arial"/>
        <family val="2"/>
      </rPr>
      <t xml:space="preserve"> Espacio de formación y capacitación con Directora Jurídica Nacional de Cotelco Colombia en la ciudad de Ipiales, Pasto y Tumaco.</t>
    </r>
  </si>
  <si>
    <t xml:space="preserve">1 - En el taller de fortalecimiento participaron un promedio de 80 personas.
2 - En el diplomado de internacionalización del producto turístico participaron 40 empresas u operadores del sector turístico.
3 -  En esta gira se capacitaron aproximadamente 250 personas quienes, a partir de los conocimientos adquiridos y de las inquietudes resueltas, fortalecen sus negocios a través de la formalización y calidad en la prestación de sus servicios.
4 -  En esta capacitación asistieron un promedio de 35 empresarios del sector Turismo
5 -  JORNADAS ACADÉMICAS Y EXPERIENCIALES SABERTOUR 2024 logró directamente alrededor de 300 personas inscritas. 
6 - FestTour El Encano genero una asistencia de más de 200 personas e impactando a más de 33 emprendedores del corregimiento El Encano.                                                               7 - Espacio de fortalecimiento donde participaron 210 personas vinculadas al sector hotelero del departamento de Nariño. </t>
  </si>
  <si>
    <t>1 - Se llevó a cabo la capacitación en el municipio de Pasto, y participaron los guías turísticos del departamento de Nariño. 
2 - Se llevó a cabo en el municipio de Pasto y participaron las empresas y Operadores del sector Turismo.
3 - Municipios de Pasto - Ipiales  - Tumaco del departamento de Nariño
4 - La jornada académica se realizaron en el municipio de Consacá -  Nariño 
5 - El SaberTour 2024 se llevó a cabo en una selección representativa de municipios en las diversas subregiones de Nariño, logrando así un alcance amplio y estratégico en el territorio: 1. Sandoná (Subregión Occidente): 2. Chachagüí (Subregión Centro): 3. Pasto (Subregión Centro): 4. Tumaco (Subregión Pacífico):. 5. Barbacoas (Subregión Telembí): 6. Samaniego (Subregión Abades): 7. Ipiales (Subregión Exprovincia de Obando
6 - Corregimiento del Encano Nariño.                                                   7 - Municipios de Ipiasles, Pasto, Tumaco.</t>
  </si>
  <si>
    <r>
      <rPr>
        <b/>
        <sz val="11"/>
        <rFont val="Arial"/>
        <family val="2"/>
      </rPr>
      <t xml:space="preserve">1 - Se realizó la formulación del proyecto para la subregión Cordillera </t>
    </r>
    <r>
      <rPr>
        <sz val="11"/>
        <rFont val="Arial"/>
        <family val="2"/>
      </rPr>
      <t>denominado PAISAJES RESILIENTES, SOSTENIBLES Y PRODUCTIVOS, destinado a la presentación a través de una convocatoria del Ministerio de Medio Ambiente.</t>
    </r>
    <r>
      <rPr>
        <sz val="11"/>
        <color theme="1"/>
        <rFont val="Arial"/>
        <family val="2"/>
      </rPr>
      <t xml:space="preserve">
</t>
    </r>
    <r>
      <rPr>
        <b/>
        <sz val="11"/>
        <color theme="1"/>
        <rFont val="Arial"/>
        <family val="2"/>
      </rPr>
      <t>2 -  Presentación y aprobación del proyecto a FONTUR:</t>
    </r>
    <r>
      <rPr>
        <sz val="11"/>
        <color theme="1"/>
        <rFont val="Arial"/>
        <family val="2"/>
      </rPr>
      <t xml:space="preserve"> FNTP-2024-277 “Promoción del Distrito de San Andrés de Tumaco como destino turístico, gastronómico, artesanal, musical y artístico, en el marco del XIII FESTIVAL INTERNACIONAL DEL KURRULAO 2024 "Reivindicando Nuestra Cultura".
</t>
    </r>
    <r>
      <rPr>
        <b/>
        <sz val="11"/>
        <color theme="1"/>
        <rFont val="Arial"/>
        <family val="2"/>
      </rPr>
      <t xml:space="preserve">3 - Proceso de formulación del Proyecto: </t>
    </r>
    <r>
      <rPr>
        <sz val="11"/>
        <color theme="1"/>
        <rFont val="Arial"/>
        <family val="2"/>
      </rPr>
      <t xml:space="preserve">Promoción de la cultura y las tradiciones ancestrales del Pueblo Inga, como destino turístico en Aponte Nariño. Este proyecto busca promover el etnoturismo en la región; visibilizando desde el respeto, los saberes, la cultura, la tradición y la riqueza del pueblo Inga en Nariño.Es además una estrategia para dinamizar la economía del Pueblo Inga y del municipio del Tablón de Gómez; desde el turismo, contribuir a mejorar los ingresos de las comunidades más vulnerables.
</t>
    </r>
    <r>
      <rPr>
        <b/>
        <sz val="11"/>
        <color theme="1"/>
        <rFont val="Arial"/>
        <family val="2"/>
      </rPr>
      <t>4 - Proceso de formulación del Proyecto:</t>
    </r>
    <r>
      <rPr>
        <sz val="11"/>
        <color theme="1"/>
        <rFont val="Arial"/>
        <family val="2"/>
      </rPr>
      <t xml:space="preserve"> Para presentan a FONTUR - Fomulación del proyecto Acciones de impacto o hitos realizados para el cumplimiento del producto. Proceso de rehabilitación del Punto de Información Turística (PIT), ubicado en el Aeropuerto Antonio Nariño. Este ejercicio ha permitido la consolidación de un trabajo colaborativo entre la Gobernación de Nariño, Gerencia del Aeropuerto, Alcaldía de Chachagui y Cámara de Comercio de Pasto; con el propósito de recuperar, modernizar y poner en funcionamiento el PIT. El PIT permitirá hacer presencia en un lugar estratégico para promover el turismo del departamento y visibilizar las rutas, atractivos turísticos y las apuestas de desarrollo estratégico de la Gobernación Departamental. En cierta medida, esta estrategia de promoción contribuye a dinamizar la economía turística de la región. 
</t>
    </r>
    <r>
      <rPr>
        <b/>
        <sz val="11"/>
        <color theme="1"/>
        <rFont val="Arial"/>
        <family val="2"/>
      </rPr>
      <t>5 -Proceso de formulación del Proyecto:</t>
    </r>
    <r>
      <rPr>
        <sz val="11"/>
        <color theme="1"/>
        <rFont val="Arial"/>
        <family val="2"/>
      </rPr>
      <t xml:space="preserve"> Para presentar a FONTUR - Fortalecimiento de capacidades para le gestión turística en el departamento de Nariño. Este proyecto busca contribuir a superar una de las grandes dificultades que el ejercicio de la gestión turística se ha identificado en el departamento. Desde el 2005 el CONPES 3397 determinó que era necesaria la “Formación del recurso humano y sensibilización turística”.                                                                                                                                                                                                                                                                                                                                       </t>
    </r>
    <r>
      <rPr>
        <b/>
        <sz val="11"/>
        <color theme="1"/>
        <rFont val="Arial"/>
        <family val="2"/>
      </rPr>
      <t xml:space="preserve">6. Encuentro de Turismo Cultural Gastrodiversa Tumaco: </t>
    </r>
    <r>
      <rPr>
        <sz val="11"/>
        <color theme="1"/>
        <rFont val="Arial"/>
        <family val="2"/>
      </rPr>
      <t xml:space="preserve">Mediante una alianza interintitucional con ACOPI se lleva a cabo el evento gastronómico y cultural en el municipio de Tumaco. Por parte de Gobernación de Nariño, a través de la Dirección Adminsitrativa de Turismo, se propició el espacio en lo stand gastronómicos y artesanales, de 8 emprendimientos. </t>
    </r>
  </si>
  <si>
    <t xml:space="preserve">1 - Proceso de gestión de proyectos donde se beneficiarían al rededor de 600 personas vinculadas a los procesos de transferencia de conocimiento en el marco de la conservación de la biodiversidad y los Servicio ecostémicos. 
2 - Promoción del Distrito de San Andrés de Tumaco como destino turístico, gastronómico, artesanal, musical y artístico, en el marco del XIII FESTIVAL INTERNACIONAL DEL KURRULAO 2024 "Reivindicando Nuestra Cultura".  Municipio de Tumaco. Anexos: Ficha de proyecto, documentos firmados alcaldía de Tumaco. Grupo Etnico Raisal. Valor del proyecto: $765.776.568.oo
3 - - Directamente: 2.640 habitantes del Cabildo Indígena de Aponte.Indirectamente: 15.000 habitantes del municipio del Tablón de Gómez.
4 - Cadena de valor del turismo en el departamento de Nariño.
5 - Directamente: 960 gestores de la cadena de valor del turismo en Nariño.                             6. Espacio para 8 emprendimientos gastronómicos y artesanales por parte de la Dirección Administraiva de Turismo. </t>
  </si>
  <si>
    <t>1 - Municipios que posiblemente se feneficiarían: Taminango, El Peñol, El Rosario, Cumbitara, Policarpa, Leiva.
2 - Municipio de Tumaco 
3 - Municipio del Tablón de Gómez.
4 - Municipio de Chachagui Nariño aeropuerto Antonio Nariño
5 - 32 municipios priorizados en el departamento.                               6. Municipio de Tumaco.</t>
  </si>
  <si>
    <r>
      <rPr>
        <b/>
        <sz val="11"/>
        <color theme="1"/>
        <rFont val="Arial"/>
        <family val="2"/>
      </rPr>
      <t xml:space="preserve">1. Proyecto no viabilizado: </t>
    </r>
    <r>
      <rPr>
        <sz val="11"/>
        <color theme="1"/>
        <rFont val="Arial"/>
        <family val="2"/>
      </rPr>
      <t>Por comunicación de Minambiente, se notifica el NO cumplimiento de una regla, lo cual no permitió continuar en el proceso: Sin embargo, se identificó que:
a) Hay actividades dentro del presupuesto que no se encuentran en Fase
III, ya que buscan generar nueva información, identificación de ascpectos o
estudios de detalle, necesarios para actividades de inversión del mismo
proyecto; específicamente, esto se observa en actividades como "1.1.1.
Delimitar áreas de alta vulnerabilidad al cambio climático", con la cual se
tendrá las áreas a intervenir en procesos de restauración; o en la actividad
"2.1.1.Identificar oportunidades de Negocios Verdes, Servicios
Ecosistémicos y Bioeconomía", con la cual se identificará potenciales
negocios verdes en las áreas identificadas en la actividad 1.1.1."</t>
    </r>
  </si>
  <si>
    <r>
      <rPr>
        <b/>
        <sz val="11"/>
        <color theme="1"/>
        <rFont val="Arial"/>
        <family val="2"/>
      </rPr>
      <t xml:space="preserve">1 . Congreso Nacional de Guías turísticos: </t>
    </r>
    <r>
      <rPr>
        <sz val="11"/>
        <color theme="1"/>
        <rFont val="Arial"/>
        <family val="2"/>
      </rPr>
      <t xml:space="preserve">del 2 al 4 de octubre la ciudad de Pasto fue la sede del XIII Congreso Nacional de Guías profesionales de turismo. Este evento fue un escenario académico y experiencial, donde se recibieron a más de 450 guías de todo el país, quienes aprendieron y conocieron de nuestra cultura y los cinco mundos que Nariño tiene por descubrir, las cuales permitieron hacer presencia en municipios como: Pasto, Ipiales y los municipios de la circunvalar al Galeras.
</t>
    </r>
    <r>
      <rPr>
        <b/>
        <sz val="11"/>
        <color theme="1"/>
        <rFont val="Arial"/>
        <family val="2"/>
      </rPr>
      <t xml:space="preserve">2. CHOCOFEST: </t>
    </r>
    <r>
      <rPr>
        <sz val="11"/>
        <color theme="1"/>
        <rFont val="Arial"/>
        <family val="2"/>
      </rPr>
      <t xml:space="preserve">Apoyo en la gestión financiera y logística para el desarrollo del VII Festival del Chocolate de Tumaco realizado el 20 y 21 de septiembre del 2024 en el Distrito Especial de San Andrés de Tumaco. Se llevó a cabo a través de la alianza con Cámara de Comercio de Tumaco y Alcaldía municipal. El Chocofest 2024 fue una celebración de la identidad tumaqueña, una muestra del potencial del Cacao como motor de desarrollo, calificando al mejor Cacao de Oro, degustación de variedad de cacao de Tumaco, muestra artesanal y cultural. Un evento clave para resaltar el cacao, donde se permitió fortalecer las alianzas con las asociaciones de productores locales. La importancia de promover y apoyar a los pequeños productores y cooperativas que trabajan en esta labor, alianzas permiten crear espacios de fortalecimiento Comercial y turístico, teniendo en cuenta que entre las rutas turísticas está la RUTA DEL CACAO.                                                                                                                                                                                                                                                                  </t>
    </r>
    <r>
      <rPr>
        <b/>
        <sz val="11"/>
        <color theme="1"/>
        <rFont val="Arial"/>
        <family val="2"/>
      </rPr>
      <t xml:space="preserve">3. Ejecución del proyecto FNTP-2024-277:  </t>
    </r>
    <r>
      <rPr>
        <sz val="11"/>
        <color theme="1"/>
        <rFont val="Arial"/>
        <family val="2"/>
      </rPr>
      <t xml:space="preserve">“Promoción del Distrito de San Andrés de Tumaco como destino turístico, gastronómico, artesanal, musical y artístico, en el marco del XIII FESTIVAL INTERNACIONAL DEL KURRULAO 2024 "Reivindicando Nuestra Cultura". Así mismo, la ejecución de una Feria Gastronómica denominada:  Sonidos, Saberes y Sabores, durante 3 días del Festival en las Playas del Morro.                                                                                                                                                                                                                                                                                                                                                          </t>
    </r>
    <r>
      <rPr>
        <b/>
        <sz val="11"/>
        <color theme="1"/>
        <rFont val="Arial"/>
        <family val="2"/>
      </rPr>
      <t xml:space="preserve">4 - COMITÉ DEPARTAMENTAL DE SEGURIDAD TURÍSTICA: </t>
    </r>
    <r>
      <rPr>
        <sz val="11"/>
        <color theme="1"/>
        <rFont val="Arial"/>
        <family val="2"/>
      </rPr>
      <t>Desde la Dirección Administrativa de Turismo, en calidad de Secretaría Técnica del Comité Departamental de Seguridad Turística, y en cumplimiento del  Decreto 355 de 3 de marzo de 2017, que modifica los artículos 1, 3, 5 y 7 del Decreto 945 de 2014, el cual reglamenta la conformación y funcionamiento del Consejo Nacional y los Comités Departamentales de Seguridad Turística establecidos en el artículo 11 de la Ley 1558 de 2012, lleva a cabo los dos comités de seguridad turística para el año 2024.</t>
    </r>
  </si>
  <si>
    <t xml:space="preserve"> 1 - Se recibieron a más de 450 guías de todo el país, quienes aprendieron y conocieron de nuestra cultura y tradiciones.
2 - Generó la participación de más de 1.000 asistentes al evento.                                                                                                                              3. Ejecución del proyecto FNTP-2024-277, del 4 al 8 de diciembre de 2024, beneficiando  26 expositores del municipio de San Andrés de Tumaco. Un aproximado de 3.000 turistas potenciales a impactar con las diferentes acciones contempladas en el proyecto, quienes recibieron información sobre la diversidad natural, cultural y gastronomica del Distrito. Cerca de 300 prestadores de servicios turísticos del Distrito de San Andrés de Tumaco, con Registro Nacional de Turismo (RNT) activo, tales como agencias de viajes y turismo, hoteles, posadas y/u hospedajes nativos, restaurantes, empresas de transporte, empresas de entretenimiento y actividades turísticas y actores de la economía popular (gastronómicos, artesanos, vendedores ambulantes).                                                                        4- Se convoca a los 12 integrantes del ´Comité de acuerdo al Decreto mencionado. Se tiene la asistencia de varios alcaldes del departamento: La Llanada, Albán, Chachagüí, La Florida, Cumbal, Funes, Belén, Guaitarilla, Consacá, Sapuyes, Colón Génova, Los Andes, Policarpa, Cuaspud Carlosama, Imués, El Tambo, El Peñol, Tangua.</t>
  </si>
  <si>
    <t>1 - Se realizó en la Ciudad de Pasto. - Nariño 
2 - Se realizó en el municipio de Tumaco - Nariño.                                            3 - Se realizó en el municipio de Tumaco - Nariño.                    4 - Se llevó a cabo en el municipio de la Florida y Pasto.</t>
  </si>
  <si>
    <r>
      <rPr>
        <b/>
        <sz val="11"/>
        <color theme="1"/>
        <rFont val="Arial"/>
        <family val="2"/>
      </rPr>
      <t xml:space="preserve">1 - APOYO TÉCNICO: </t>
    </r>
    <r>
      <rPr>
        <sz val="11"/>
        <color theme="1"/>
        <rFont val="Arial"/>
        <family val="2"/>
      </rPr>
      <t xml:space="preserve">Se fortaleció realizó apoyo técnico a las diferentes entidades territoriales en: Asesoría Proyecto Turístico – Plan de Desarrollo Turístico, Comités de Seguridad Turística, Taller Fortalecimiento Empresarial: “Entrenamiento Marketing Turístico” – ANATO, </t>
    </r>
    <r>
      <rPr>
        <sz val="11"/>
        <rFont val="Arial"/>
        <family val="2"/>
      </rPr>
      <t>Servicio al Cliente.</t>
    </r>
    <r>
      <rPr>
        <sz val="11"/>
        <color theme="1"/>
        <rFont val="Arial"/>
        <family val="2"/>
      </rPr>
      <t xml:space="preserve">
</t>
    </r>
    <r>
      <rPr>
        <b/>
        <sz val="11"/>
        <color theme="1"/>
        <rFont val="Arial"/>
        <family val="2"/>
      </rPr>
      <t xml:space="preserve">2 - PROGRAMA ENCUENTRO DE PENSAMIENTO ANCESTRALES (RISUNCHI ÑAMBI PURISPA, RIGSISPA NUKAMCHIPA ALPA): </t>
    </r>
    <r>
      <rPr>
        <sz val="11"/>
        <color theme="1"/>
        <rFont val="Arial"/>
        <family val="2"/>
      </rPr>
      <t xml:space="preserve">Se realiza el evento de encuentro de comunidades ancestrales donde el principal objetivo es resaltar las tradiciones culturales de los </t>
    </r>
    <r>
      <rPr>
        <sz val="11"/>
        <rFont val="Arial"/>
        <family val="2"/>
      </rPr>
      <t>R</t>
    </r>
    <r>
      <rPr>
        <sz val="11"/>
        <color theme="1"/>
        <rFont val="Arial"/>
        <family val="2"/>
      </rPr>
      <t xml:space="preserve">esguardos Inga, </t>
    </r>
    <r>
      <rPr>
        <sz val="11"/>
        <rFont val="Arial"/>
        <family val="2"/>
      </rPr>
      <t>Awá</t>
    </r>
    <r>
      <rPr>
        <sz val="11"/>
        <color theme="1"/>
        <rFont val="Arial"/>
        <family val="2"/>
      </rPr>
      <t xml:space="preserve"> y Pastos, a través de una visita de intercambio de saberes, donde </t>
    </r>
    <r>
      <rPr>
        <sz val="11"/>
        <rFont val="Arial"/>
        <family val="2"/>
      </rPr>
      <t>el</t>
    </r>
    <r>
      <rPr>
        <sz val="11"/>
        <color theme="1"/>
        <rFont val="Arial"/>
        <family val="2"/>
      </rPr>
      <t xml:space="preserve"> objetivo es generar la hermandad entre los territorios, reconocer los lugares históricos del departamento, los procesos de restauración y preservación de la Reservas </t>
    </r>
    <r>
      <rPr>
        <sz val="11"/>
        <rFont val="Arial"/>
        <family val="2"/>
      </rPr>
      <t>Naturales;</t>
    </r>
    <r>
      <rPr>
        <sz val="11"/>
        <color theme="1"/>
        <rFont val="Arial"/>
        <family val="2"/>
      </rPr>
      <t xml:space="preserve"> </t>
    </r>
    <r>
      <rPr>
        <sz val="11"/>
        <rFont val="Arial"/>
        <family val="2"/>
      </rPr>
      <t xml:space="preserve">flora, fauna </t>
    </r>
    <r>
      <rPr>
        <sz val="11"/>
        <color theme="1"/>
        <rFont val="Arial"/>
        <family val="2"/>
      </rPr>
      <t xml:space="preserve">y trabajo en equipo de la comunidad para replicarlo en los diferentes </t>
    </r>
    <r>
      <rPr>
        <sz val="11"/>
        <rFont val="Arial"/>
        <family val="2"/>
      </rPr>
      <t>R</t>
    </r>
    <r>
      <rPr>
        <sz val="11"/>
        <color theme="1"/>
        <rFont val="Arial"/>
        <family val="2"/>
      </rPr>
      <t xml:space="preserve">esguardos y comunidades que van aprendiendo de estas experiencias. </t>
    </r>
    <r>
      <rPr>
        <sz val="11"/>
        <rFont val="Arial"/>
        <family val="2"/>
      </rPr>
      <t>D</t>
    </r>
    <r>
      <rPr>
        <sz val="11"/>
        <color theme="1"/>
        <rFont val="Arial"/>
        <family val="2"/>
      </rPr>
      <t xml:space="preserve">e igual forma, </t>
    </r>
    <r>
      <rPr>
        <sz val="11"/>
        <rFont val="Arial"/>
        <family val="2"/>
      </rPr>
      <t xml:space="preserve">se </t>
    </r>
    <r>
      <rPr>
        <sz val="11"/>
        <color theme="1"/>
        <rFont val="Arial"/>
        <family val="2"/>
      </rPr>
      <t xml:space="preserve"> </t>
    </r>
    <r>
      <rPr>
        <sz val="11"/>
        <rFont val="Arial"/>
        <family val="2"/>
      </rPr>
      <t xml:space="preserve">compartió esta experiencia, </t>
    </r>
    <r>
      <rPr>
        <sz val="11"/>
        <color theme="1"/>
        <rFont val="Arial"/>
        <family val="2"/>
      </rPr>
      <t xml:space="preserve">con </t>
    </r>
    <r>
      <rPr>
        <sz val="11"/>
        <rFont val="Arial"/>
        <family val="2"/>
      </rPr>
      <t xml:space="preserve">los Colegios Amigos del Turismo, </t>
    </r>
    <r>
      <rPr>
        <sz val="11"/>
        <color theme="1"/>
        <rFont val="Arial"/>
        <family val="2"/>
      </rPr>
      <t xml:space="preserve">en la búsqueda de apadrinar a nuevos colegios y fortalecer este proyecto
</t>
    </r>
    <r>
      <rPr>
        <b/>
        <sz val="11"/>
        <rFont val="Arial"/>
        <family val="2"/>
      </rPr>
      <t xml:space="preserve">3 - JORNADAS ACADÉMICAS Y EXPERIENCIALES SABERTOUR 2024: </t>
    </r>
    <r>
      <rPr>
        <sz val="11"/>
        <rFont val="Arial"/>
        <family val="2"/>
      </rPr>
      <t>Se</t>
    </r>
    <r>
      <rPr>
        <b/>
        <sz val="11"/>
        <rFont val="Arial"/>
        <family val="2"/>
      </rPr>
      <t xml:space="preserve"> </t>
    </r>
    <r>
      <rPr>
        <sz val="11"/>
        <rFont val="Arial"/>
        <family val="2"/>
      </rPr>
      <t>logró la inscripción de 240 personas, provenientes de distintos municipios del departamento de Nariño, con representación diversa de comunidades locales, incluidas personas de grupos étnicos, como comunidades Afrodescendientes, indígenas, personas con discapacidad y de la población campesina. Los beneficiarios fueron operadores turísticos, miembros de asociaciones de turismo comunitario, jóvenes, guías locales, autoridades locales y miembros de la comunidad interesados en el desarrollo turístico de sus territorios. A través de las capacitaciones en turismo accesible, sostenible, comunitario, y de paz, así como en la aplicación de tecnología para la planificación turística, se contribuyó al fortalecimiento de competencias, impulsando nuevas oportunidades para el desarrollo económico, cultural y social en sus comunidades.</t>
    </r>
    <r>
      <rPr>
        <sz val="11"/>
        <color theme="1"/>
        <rFont val="Arial"/>
        <family val="2"/>
      </rPr>
      <t xml:space="preserve">
</t>
    </r>
    <r>
      <rPr>
        <b/>
        <sz val="11"/>
        <color theme="1"/>
        <rFont val="Arial"/>
        <family val="2"/>
      </rPr>
      <t xml:space="preserve">4 -  </t>
    </r>
    <r>
      <rPr>
        <b/>
        <sz val="11"/>
        <rFont val="Arial"/>
        <family val="2"/>
      </rPr>
      <t>FERIA DE EMPRENDIMEINTO AMBIENTAL ECO Y AGRO TURSÍTICA PARA JÓVENES Y LA MUJER -</t>
    </r>
    <r>
      <rPr>
        <b/>
        <sz val="11"/>
        <color theme="1"/>
        <rFont val="Arial"/>
        <family val="2"/>
      </rPr>
      <t xml:space="preserve"> FESTOUR: </t>
    </r>
    <r>
      <rPr>
        <sz val="11"/>
        <rFont val="Arial"/>
        <family val="2"/>
      </rPr>
      <t>S</t>
    </r>
    <r>
      <rPr>
        <sz val="11"/>
        <color theme="1"/>
        <rFont val="Arial"/>
        <family val="2"/>
      </rPr>
      <t xml:space="preserve">e realiza  partir de una iniciativa en articulación con </t>
    </r>
    <r>
      <rPr>
        <sz val="11"/>
        <rFont val="Arial"/>
        <family val="2"/>
      </rPr>
      <t xml:space="preserve">ACAPA del Corregimiento de El Encano, donde se promueve el potencial turístico, no solo de La Laguna de La Cocha, sino de todas las veredas que se encuentran alrededor de la misma, promoviendo la oferta turística, gastronómica y cultural, que cada una de las comunidades tiene para ofrecer a quienes los visiten. En esta oportunidad, se realiza la Feria FESTOUR El Encano, en el Hotel Sindamanoy, paralelamente al evento </t>
    </r>
    <r>
      <rPr>
        <b/>
        <sz val="11"/>
        <rFont val="Arial"/>
        <family val="2"/>
      </rPr>
      <t xml:space="preserve">CAPITAL SWIMMING, </t>
    </r>
    <r>
      <rPr>
        <sz val="11"/>
        <rFont val="Arial"/>
        <family val="2"/>
      </rPr>
      <t>asegurando una asistencia de más de 200 personas e impactando a más de 33 emprendedores del corregimiento El Encano.</t>
    </r>
    <r>
      <rPr>
        <sz val="11"/>
        <color theme="1"/>
        <rFont val="Arial"/>
        <family val="2"/>
      </rPr>
      <t xml:space="preserve">
</t>
    </r>
    <r>
      <rPr>
        <sz val="11"/>
        <rFont val="Arial"/>
        <family val="2"/>
      </rPr>
      <t xml:space="preserve">
5 - </t>
    </r>
    <r>
      <rPr>
        <b/>
        <sz val="11"/>
        <rFont val="Arial"/>
        <family val="2"/>
      </rPr>
      <t xml:space="preserve">MES DEL TURISMO: </t>
    </r>
    <r>
      <rPr>
        <sz val="11"/>
        <rFont val="Arial"/>
        <family val="2"/>
      </rPr>
      <t>El 27 de septiembre de 2024, el municipio de Ospina fue el escenario para la celebración del Día Internacional de Turismo, un evento que tuvo como objetivo, visibilizar el potencial turístico de municipios emergentes con vocación turística en el departamento de Nariño. Esta iniciativa, alineada con el Plan de Desarrollo Departamental, busca fortalecer la promoción turística y competitividad de las regiones, además de impulsar el consumo local y dinamizar la economía de los territorios, que aún no cuentan con una consolidación plena en el sector. Se inscribieron 21 personas vinculadas a medios de comunicación y periodistas, quienes cubrieron el evento y difundieron las actividades desarrolladas. Así mismo, participaron 51 operadores turísticos, entre agencias, guías y empresarios del sector, que vieron en esta celebración una oportunidad para conocer el municipio y sus atractivos.</t>
    </r>
  </si>
  <si>
    <r>
      <t xml:space="preserve">1 - Asistidas técnicamente a 25 Entidades territoriales
2 -  - PROGRAMA ENCUENTRO DE PENSAMIENTO ANCESTRALES (RISUNCHI ÑAMBI PURISPA, RIGSISPA NUKAMCHIPA ALPA)  el evento conto con 35 participantes del resguardo de aponte. 
</t>
    </r>
    <r>
      <rPr>
        <sz val="11"/>
        <rFont val="Calibri"/>
        <family val="2"/>
        <scheme val="minor"/>
      </rPr>
      <t xml:space="preserve">
3 - JORNADAS ACADÉMICAS Y EXPERIENCIALES SABERTOUR 2024 se inscribieron 300 personas en los municipios inlcuidos. </t>
    </r>
    <r>
      <rPr>
        <sz val="11"/>
        <color theme="1"/>
        <rFont val="Calibri"/>
        <family val="2"/>
        <scheme val="minor"/>
      </rPr>
      <t xml:space="preserve">
4 - FestTour El Encano generó una asistencia de más de 200 personas e impactando directamente a 33 emprendedores y emprendedoras del corregimiento El Encano.
5 - Participaron en el evento 21 personas vinculadas a medios de comunicación y periodistas, Así mismo, participaron 51 operadores turísticos, entre agencias, guías y empresarios del sector,.
</t>
    </r>
  </si>
  <si>
    <t xml:space="preserve">1 - Los municipios atendidos fueron Mallama, Cumbal, Taminango, El Peñol, El Rosario, Cumbitara, Policarpa, Leiva, La Cruz, La Unión, Pasto, Túquerres, Arboleda, Cumbal, Sandoná, Chachagüí, Tumaco, Barbacoas, Ipiales, Imués, Consacá, Ricaurte, La Tola, Magüí Payan, Buesaco 
2 - El evento fue realizado con la comunidad Inga de Aponte y se visitó su área rural se visitó la Reserva La Planada la comunidad Awá, la Reserva El Bosque y en la ciudad de Pasto el Museo del Oro del banco de la República, Gobernación de Nariño y el Museo del Carnaval
3 - El SaberTour 2024 se llevó a cabo en una selección representativa de municipios en las diversas subregiones de Nariño, logrando así un alcance amplio y estratégico en el territorio: 1. Sandoná (Subregión Occidente): 2. Chachagüí (Subregión Centro): 3. Pasto (Subregión Centro): 4. Tumaco (Subregión Pacífico):. 5. Barbacoas (Subregión Telembí): 6. Samaniego (Subregión Abades): 7. Ipiales (Subregión Exprovincia de Obando
5 - El evento se llevo a acabo en el Municipio de Ospina - Nariño. </t>
  </si>
  <si>
    <r>
      <rPr>
        <b/>
        <sz val="11"/>
        <color theme="1"/>
        <rFont val="Arial"/>
        <family val="2"/>
      </rPr>
      <t>1 - VITRIAN TURÍSTICA ANATO 2024:</t>
    </r>
    <r>
      <rPr>
        <sz val="11"/>
        <color theme="1"/>
        <rFont val="Arial"/>
        <family val="2"/>
      </rPr>
      <t xml:space="preserve"> Prestación de servicios para garantizar la adecuada participación del Departamento de Nariño en la 43a edición de la vitrina turística de ANATO, generando el reconocimiento departamento de Nariño como destino turistico  importatnte.  Se logró posicionarlo dentro de la agenda nacional temas turísticos y se ganó el premio al mejor stand. 
</t>
    </r>
    <r>
      <rPr>
        <b/>
        <sz val="11"/>
        <color theme="1"/>
        <rFont val="Arial"/>
        <family val="2"/>
      </rPr>
      <t>2 - TERCERA VERSIÓN DELFESTIVAL “SABOREANDO EL PACÍFICO” 2024</t>
    </r>
    <r>
      <rPr>
        <sz val="11"/>
        <color theme="1"/>
        <rFont val="Arial"/>
        <family val="2"/>
      </rPr>
      <t xml:space="preserve">, en el cual se consiguió el posicionamiento y reconocimeinto de la gastronomía, artesanías y sitios turísticos del municipio de Tumaco para Colombia y el mundo. 
</t>
    </r>
    <r>
      <rPr>
        <b/>
        <sz val="11"/>
        <color theme="1"/>
        <rFont val="Arial"/>
        <family val="2"/>
      </rPr>
      <t>3 - GLOBAL BIG DAY:</t>
    </r>
    <r>
      <rPr>
        <sz val="11"/>
        <color theme="1"/>
        <rFont val="Arial"/>
        <family val="2"/>
      </rPr>
      <t xml:space="preserve"> Avistamiento de Aves, donde se realizó la  invitación abierta al público en general, para la participación masiva en el GLOBALBIGDAY, empoderando a los nariñenses de sus riquezas naturales y turísticas generando una buena aceptación y recolección de datos de avistamiento de aves. 
</t>
    </r>
    <r>
      <rPr>
        <b/>
        <sz val="11"/>
        <color theme="1"/>
        <rFont val="Arial"/>
        <family val="2"/>
      </rPr>
      <t xml:space="preserve">4 - INTI RAYMI: </t>
    </r>
    <r>
      <rPr>
        <sz val="11"/>
        <color theme="1"/>
        <rFont val="Arial"/>
        <family val="2"/>
      </rPr>
      <t xml:space="preserve">Se realizó el apoyo en la promoción de las festividades icónicas  de los pueblos indígenas del departamento, posicionando este evento como atractivo turístico importante en Nariño. 
</t>
    </r>
    <r>
      <rPr>
        <b/>
        <sz val="11"/>
        <color theme="1"/>
        <rFont val="Arial"/>
        <family val="2"/>
      </rPr>
      <t xml:space="preserve">5 - EXPOTRAVEL MEDELLÍN: </t>
    </r>
    <r>
      <rPr>
        <sz val="11"/>
        <color theme="1"/>
        <rFont val="Arial"/>
        <family val="2"/>
      </rPr>
      <t xml:space="preserve"> Evento realizado del 11 al 15 de septiembre del año 2024. La Dirección de Turismo partició a través de los delegados de cada subregión, la presentación y puesta en escena del Stand de Nariño se hizo con los Cinco Mundos por descubrir. Se logró la asistencia de más de 700 personas diariamente , para un total de 2.100 personas ,quienes conocieron el destino y se realizaron agendas y ruedas de negocios.
</t>
    </r>
    <r>
      <rPr>
        <b/>
        <sz val="11"/>
        <color theme="1"/>
        <rFont val="Arial"/>
        <family val="2"/>
      </rPr>
      <t xml:space="preserve">6 - CONGRESO NACIONAL DE GUÍAS PROFESIONALES DE TURISMO: </t>
    </r>
    <r>
      <rPr>
        <sz val="11"/>
        <color theme="1"/>
        <rFont val="Arial"/>
        <family val="2"/>
      </rPr>
      <t xml:space="preserve">Del 2 al 4 de octubre, la ciudad de Pasto fue la sede del XIII Congreso Nacional de Guías profesionales de turismo. Este evento fue un escenario académico y experiencial donde se recibieron a más de 450 guías de todo el país, quienes aprendieron y conocieron de nuestra cultura y los Cinco Mundos que Nariño tiene por descubrir. Se vinculó a municipios como: Pasto, Ipiales y los municipios de la circunvalar al Galeras.
</t>
    </r>
    <r>
      <rPr>
        <b/>
        <sz val="11"/>
        <color theme="1"/>
        <rFont val="Arial"/>
        <family val="2"/>
      </rPr>
      <t xml:space="preserve">7 - CHOCOFEST: </t>
    </r>
    <r>
      <rPr>
        <sz val="11"/>
        <color theme="1"/>
        <rFont val="Arial"/>
        <family val="2"/>
      </rPr>
      <t xml:space="preserve">Apoyo en la gestión financiera y logística para el desarrollo del VII Festival del Chocolate de Tumaco realizado el 20 y 21 de septiembre del 2024 en el Distrito Especial de San Andrés de Tumaco. Articuladamente con Cámara de Comercio de Tumaco y Alcaldía municipal.   El Chocofest 2024 fue una celebración de la identidad tumaqueña, una muestra del potencial del Cacao como motor de desarrollo, calificando al mejor Cacao de Oro, degustación de variedad de cacao de Tumaco, muestra artesanal y cultural. Un evento clave para resaltar el cacao, donde se permitió fortalecer las alianzas con las asociaciones de productores locales. La importancia de promover y apoyar a los pequeños productores y cooperativas que trabajan en esta labor, alianzas permiten crear espacios de fortalecimiento Comercial y turístico, teniendo en cuenta que entre las rutas turísticas está la RUTA DEL CACAO.
</t>
    </r>
  </si>
  <si>
    <t xml:space="preserve">1 En ANATO la participación y difusión fue para un promedio de 20.000 personas y un alcance en redes mayor a 30.0000 visualizaciones
2 - III Festival Saboreando el Pacífico, participaron más de 1.000 personas y un alcance en redes más de 10.000 visualizaciones, Su enfoque étnico fue a los grupos raizales.
3 - En Nariño se realizó el Global Big Day con la participación de más de 386 personas   de los cuales 127 fueron lideres o delegados de rutas Se realizaron 58 rutas de aviturismo En 23 municipios  Colombia es nuevamente el país con mayor cantidad de aves del mundo con 1557 registros 
5 -  Con la presentación y puesta en escena del Stand de Nariño Cinco Mundos por descubrir, en Expotravel se logró la asistenciay visita al stand, de más de 700 personas diarias, para un total de 2.100 personas que conocieron el destino y se realizaron agendas y ruedas de negocios.
6 - Se recibieron a más de 450 guías profesionales de turismo de todo el país, quienes aprendieron y conocieron de nuestra cultura y tradiciones. 
 7 - Se generó la participacion mas de 1,000 asistentes al evento. </t>
  </si>
  <si>
    <t xml:space="preserve">1- ANATO se llevó a cabo en la Ciudad de Bogotá 
2 - Se llevó a cabo en el Municipio de Tumaco.
3 - Departamento de Nariño 
5 - El Evento se realizó en la Ciudad de Medellin -  Antioquia 
6 - Evento se realizó en la ciudad de Pasto - Nariño
7 - Evento realizado en el Municipio de Tumaco - Nariño. </t>
  </si>
  <si>
    <t xml:space="preserve">Se apoyó la Iniciativa comercial, diplomática, cultural y turística destinada a la promoción del Departamento de Nariño en Europa. </t>
  </si>
  <si>
    <t>En la promoción del Departamento de Nariño en Europa, tuvo un alcance de más de 5,0000 personas.</t>
  </si>
  <si>
    <t>Se llevó a cabo en el Buque Gloria en Brúcelas Bélgica.</t>
  </si>
  <si>
    <t xml:space="preserve">A la fecha: 09/12/2024 se encuentra radicado en el DAC para su contratacion por valor de  $770.000.000 M/CTE dos proyectos que van en  la vía de cumplir la meta. Proyectos denominados: 1. Suministro de materiales, insumos, herramientas y equipos para el fortalecimiento y 2. implementación de unidades productivas agroecológicas y agroalimentarias en el Departamento. </t>
  </si>
  <si>
    <t xml:space="preserve">1. Feria Agroalimentaria Y Artesanal Municipio De Ipiales, Participación Interinstitucional, Perspectivas: Cultural, Capacitación, Deportes, Seguridad, Medio Ambiente, Comercial.
2,Feria Agroalimentaria Y Artesanal Municipio De Pasto, Participación Interinstitucional, Perspectivas: Cultural, Capacitación, Deportes, Seguridad, Medio Ambiente, Comercial 
3,  Feria Agroalimentaria Y Artesanal Municipio De El Peñol, Participación Interinstitucional, Perspectivas: Cultural, Capacitación, Deportes, Seguridad, Medio Ambiente, Comercial 
4.  Feria Agroalimentaria Y Artesanal Municipio De Pasto Corregimiento El Encano, Participación Interinstitucional, Perspectivas: Cultural, Capacitación, Deportes, Seguridad, Medio Ambiente, Comercial.
5. Feria Agroalimentaria Y Artesanal Municipio De Providencia, Participación Interinstitucional, Perspectivas: Cultural, Capacitación, Deportes, Seguridad, Medio Ambiente, Comercial.
6,  Feria Institucional Municipio De Pasto, Dia Internacional Mujer Campesina Perspectivas: Cultural, Capacitación, Deportes, Seguridad, Medio Ambiente, Comercial.
</t>
  </si>
  <si>
    <t xml:space="preserve">1, Participación Activa 73 Emprendimientos, Población Directa 221, Indirecta 800 Personas Atendidas Sectores: Agropecuario, Gastronómico Y Artesanal.
2,  Participación Activa 68 Emprendimientos, Población Directa 216, Indirecta 1200 Personas Atendidas Sectores: Agropecuario, Gastronómico, Artesanal Y Confecciones (Comunidad Plaza De Mercado El Potrerillo Y Comunidad En General). Montaje Punto Saludable Y De Hidratación.
3,  Participación Activa 77 Emprendimientos, Población Directa 293, Indirecta 1450 Personas Atendidas Sectores: Agropecuario, Gastronómico, Artesanal Y Confecciones.
4,  Participación Activa 30 Asociaciones, Población Directa 600, Indirecta 1250 Personas Atendidas Sectores: Agropecuario, Gastronómico, Artesanal Y Confecciones.
5,  Participación Activa 376 Unidades Productivas, Población Directa 752, Indirecta 1504 Personas Atendidas Sectores: Agropecuario, Gastronómico, Artesanal Y Confecciones.
6,  Participación Activa Stand Soberanía Y Seguridad Alimentaria Atención Población Directa 80 Mujeres Campesinas (Representantes Asociaciones Y Líderes De Grupos Campesinos), Indirecta 450 Atendidas.
</t>
  </si>
  <si>
    <t xml:space="preserve">Subregiones:        
1. Ex provincia de Obando: Ipiales.
2. Centro: Municipio de Pasto, Corregimiento del Encano.
3. Guambuyaco: Municipio del Peñol.
4. Centro: Municipio de Pasto.
5. Abades: Municipio de Providencia.
6. Centro: Municipio de Pasto corregimientos Obonuco, Cantambuco y Cabrera.
</t>
  </si>
  <si>
    <t>https://drive.google.com/drive/folders/1yo7rchLhCPkm80DXvNcRIPTTlkCv_mq_?usp=sharing</t>
  </si>
  <si>
    <t>Entrega de donación de Aceite de Cocina – Oleína de Palma, a Municipios, Corregimientos, Asociaciones, Resguardos indígenas y Fundaciones del Departamento de Nariño los cuales en sus territorios cuentan con presencia de población vulnerable.</t>
  </si>
  <si>
    <t xml:space="preserve">5000 hagares de población vulnerable del Departamento de Nariño ( 15 personas).  </t>
  </si>
  <si>
    <t>Municipio de Providencia – (600 litros) - Municipio de Contadero –(2000 litros) - Municipio de Potosí – (3000 litros) - Municipio de Tablón de Gómez – (1000 litros) - Municipio de San José de Albán – (2000 litros) - Municipio de Arboleda – (220 litros) - Municipio de Pupiales – (1000 litros) - Municipio de Sapuyes – (2000 litros) - Municipio de Córdoba – (2000 litros) - Municipio de Aldana –(2000 litros) - Municipio de Cumbal – (2200 litros) - Municipio de Chachagüí- (1000 litros) - Municipio de Pasto – (2000 litros) - Gobernador Resguardo Indígena de Guachaves – (1000 litros) - Gobernador Resguardo Indígena AWA, SANDE y RICAURTE - – (1000 litros) - Asociación Campo Telpiz - (45 litros) - Asociación Asogesnar – (200 litros) - Asociación Fertilizando un Futuro de Samaniego – (1000 litros) - Fundación Cofinal – (320 litros) - Apoyo a Población de Víctimas – (25 litros)</t>
  </si>
  <si>
    <t>A la fecha: 09/12/2024 se encuentra radicado en el DAC para su contratacion el proyecto denominado "Suministro y entrega de kits alimentarios no perecederos para población vulnerable en estado de inseguridad alimentaria del Departamento de Nariño". Este proyecto cuenta con una disponibilidad por valor de $200.000.000. El objetivo consiste en entregar 1.374 kits que permitan cumplir con 12.550 raciones de alimentos, priorizando a la población vulnerable y víctima del conflicto armado en las subregiones de Sanquianga y Pacífico Sur.</t>
  </si>
  <si>
    <t>Se avanzo en la línea, metodologia  y ejes tematicos para la construcción del plan de acción 2024-2027 del comite SSAN.  Además, se trabajó en los ejes estratégicos de disponibilidad, accesibilidad, adecuación, sostenibilidad, comercialización e investigación. Durante las sesiones, también se aprobó la creación del eje de Mujer Rural con propuesta de ONU Mujeres para fortalecer las acciones en este ámbito.</t>
  </si>
  <si>
    <t>1, Participación Activa 73 Emprendimientos, Población Directa 221, Indirecta 800 Personas Atendidas Sectores: Agropecuario, Gastronómico Y Artesanal.
2,  Participación Activa 68 Emprendimientos, Población Directa 216, Indirecta 1200 Personas Atendidas Sectores: Agropecuario, Gastronómico, Artesanal Y Confecciones (Comunidad Plaza De Mercado El Potrerillo Y Comunidad En General). Montaje Punto Saludable Y De Hidratación.
3,  Participación Activa 77 Emprendimientos, Población Directa 293, Indirecta 1450 Personas Atendidas Sectores: Agropecuario, Gastronómico, Artesanal Y Confecciones.
4,  Participación Activa 30 Asociaciones, Población Directa 600, Indirecta 1250 Personas Atendidas Sectores: Agropecuario, Gastronómico, Artesanal Y Confecciones.
5,  Participación Activa 376 Unidades Productivas, Población Directa 752, Indirecta 1504 Personas Atendidas Sectores: Agropecuario, Gastronómico, Artesanal Y Confecciones.
6,  Participación Activa Stand Soberanía Y Seguridad Alimentaria Atención Población Directa 80 Mujeres Campesinas (Representantes Asociaciones Y Líderes De Grupos Campesinos), Indirecta 450 Atendidas.
Asistieron en total 137 personas representando diversas comunidades y sectores institucionales, incluyendo población indígena, afrodescendiente y mujeres rurales.</t>
  </si>
  <si>
    <t xml:space="preserve">Municipios del Pasto, Peñol, Ipiales y Providencia. Se consolidaron formas de asociacion campesina para la comercialización de productos. Se realizaron circuios cortos de comercialización y mrcado popular justo. </t>
  </si>
  <si>
    <t xml:space="preserve">
Acto Legislativo 01 De 2023 (Julio 05) Por Medio Del Cual Se Reconoce Al Campesinado Como Sujeto De Especial Protección Constitucional
</t>
  </si>
  <si>
    <t>Pendiente para este mes 12 talleres  que se llevaran a cabo en la segunda semana  y tercera semana del mes de diciembre de 2024</t>
  </si>
  <si>
    <t xml:space="preserve">A fecha: 09/12/2024 se está adelantando un convenio marco de articulación entre IICA, Ministerio de Agricultura y Gobernación de Nariño con el objetivo de formular y acompañar la implementación del plan decenal por el derecho a la alimentación y la estructuración en fase III de un proyecto estrategico en materia de Derecho Humano a la Alimentación para Nariño.  Se cuenta con un CDP por valor de $ 125.000.000 </t>
  </si>
  <si>
    <t>Se tiene programado una jornada de capacitación a delegados de Alcaldes de los 64 municipios del Departamento en agenda de conceptos, normatividad, políticas y el componnte estrategico de Seguridad Alimentaria y Nutricional. Fecha de eventos virtual para el dia 18 y 19  de diciembre.</t>
  </si>
  <si>
    <t xml:space="preserve">Ademas de las acciones misionales de asistencia tecnica dirigidas a los 64 municipios del Departamento; se han fortalecido las acciones de articulacion intersectorial con  la academia, la UARIV; CICR, defensoria del pueblo y SEGIS. Aunado ello , se ha fortalecido el talento humano que atiende en ESE, DLS y centros de atencion a las personas mayores, a traves de talleres en cuidados paliativos, derechos humanos de las personas mayores y politica publica de envejecimiento y vejez. </t>
  </si>
  <si>
    <t xml:space="preserve">234567 personas mayores (DANE 2018)
146584 poblacion primera infancia y 152972  poblacion  infancia( DANE 2024 proyeccion corte 30 septiembre ).
1150 poblacion en situacion de calle.
386.745 ( fuente unidad de victimas ).
63030 poblacion en condicion de discapacidad( RLCPD SISPRO 2020).
</t>
  </si>
  <si>
    <t xml:space="preserve">64 municipios del Departamento: ESE de baja, mediana y alta complejidad; secretaria de salud municipal y/oDLS; </t>
  </si>
  <si>
    <t>Hasta el mes de octubre de 2024 se realiza asistencia técnica a 42 municipios del departamento de Nariño que tienen población étnica en sus territorios y al comparar con el año 2023 se encuentra que hasta octubre se realizó asistencia técnica a 29 DLS/SMS de los municipios con población étnica sobre enfoque diferencial étnico en la atención en salud. Este incremento se debe a que en el presente año se priorizó todos los municipios con población étnica que en el momento son 43</t>
  </si>
  <si>
    <t xml:space="preserve">Enfoque étnico en 42 de los 64 municipios </t>
  </si>
  <si>
    <t>42 municipios que tienen población étnica: Aldana, Barbacoas, Consacá, Contadero, Córdoba, Cuaspud Carlosama, Cumbal, Cumbitara, El Charco, El Rosario, El Tablón de Gómez, Francisco Pizarro, Funes, Guachucal, Iles, Imués, Ipiales, La Florida, La Tola, La Unión, Leiva, Magüí Payán, Mallama, Mosquera, Olaya Herrera, Ospina, Pasto, Policarpa, Potosí, Providencia, Puerres, Pupiales, Ricaurte, Roberto Payán, Samaniego, Santa Bárbara, Santacruz de Guachavés, Sapuyes, Tangua, Tumaco, Túquerres y Yacuanquer</t>
  </si>
  <si>
    <t>Hasta el mes de octubre  de 2024 se realiza asistencia técnica a 61 municipios del departamento de Nariño y al comparar con el año 2023 se encuentra un incremento en la cantidad de municipios con asistencia técnica ante la necesidad de brindar la capacitación a los nuevos funcionarios de las  DLS y referentes, como también previa solicitud de los municipios al cambio de referentes, quedan pendientes Guaitarilla, Olaya Herrera y Francisco Pizarro.</t>
  </si>
  <si>
    <t>234567 personas mayores (DANE 2018)</t>
  </si>
  <si>
    <t>38  municipios con acciones de IV a DLS, ESE y centros de atencion; 61 municipios con asistebncia tecnica.</t>
  </si>
  <si>
    <t xml:space="preserve">Hasta el mes de octubre  2024 se logra alcanzar el 75% de ejecución,  manteniendo la meta de la vigencia 2023 ya que los comités sesionan de manera trimestral,  para lo cual se han aprobado 3 planes de acción que corresponden al Comité de Envejecimiento y Vejez,  Comité de Justicia Transicional y Comite Departamental de Discapacidad a los cuales se continua con seguimiento hasta el cumplimiento de metas de los planes de accion.
En el mes de Octubre   para el componente de habitante de calle se articuló con el comité municipal de atención a población en situación de calle para favorecer la realización de atención en salud; afiliación al sistema de seguridad social;apoyo a campaña "pies en  la tierra, corazón en el cielo". Se participo en la reunion de comite deprtamental de habitanza en calle.
</t>
  </si>
  <si>
    <t xml:space="preserve">1150 poblacion en situacion de calle.
234567 personas mayores (DANE 2018).
63030 poblacion en condicion de Discapacidad( RLCPD SISPRO 2020).
</t>
  </si>
  <si>
    <t>Avance en la elaboraion de 3 plan de accion con seguimiento a los compromisos establecidos.</t>
  </si>
  <si>
    <t xml:space="preserve">Las acciones realizadas para el logro de esta meta se describen a continuacion:
1.Asistencias técnicas: En el mes de octubre se desarrollaron acciones de asistenica tecnica en la modalidad de acompañamiento a los municipios de Cuaspud, Funes , Linares, Cumbitara, Leiva, Policarpa, Samaniego, Los Andes y Nariño en los temas de adherencia a  ruta de promocion y mantenimiento de la salud y materno perinatal.  tamizaje neonatal y atencion al recien nacido ,  valoracion integral del desarrollo, salas ERA, UAIC, Plan IRA, mensajes clave, bajo peso, manejo del DRIVE de salud infantil,  política publica de salud infantil. La debilidad en la aplicacion de la norma en cada programa, radica en la alta rotacion del personal; debil aplicabilidad de la norma ( Res 3280/201/); no se cuenta con trasmision del conocimeijto por parte de los profesionales salientes y los entrantes.  
2. Participación en reuniones programadas por SEGIS:  El programa de primera infancia e infancia participa en su calidad de invitado en las reuniones convocadas por la SEGIS (Secretaria de Equidad de Género e Inclusión Social)- mesa primera infancia e infancia. En el mes de octubres se participo en la reunion del Consejo Departamental de Politica Social- socializacion de avances en el programa.
</t>
  </si>
  <si>
    <t>Con los 9 municipios visitados en el mes de octubre, se cumple la meta esbalecida para el año, es decir llegar a 61 municipios con acciones AT.</t>
  </si>
  <si>
    <t xml:space="preserve">Avance en las acciones de asistenica tecnica para favorecer la atencion con enfoque diferencia a los niños y niñas de los municipios </t>
  </si>
  <si>
    <t xml:space="preserve">El logro de esta meta de producto, se alcanza a traves del cumplimiento de las actividades que a cpontinuacion se relacionan:
1. Visitas de inspección y vigilancia: En el mes de octubre  fueron visitados los  municipios de Cuaspud, Funes , Linares, Cumbitara, Leiva, Policarpa, Samaniego, Los Andes y Nariño  la visita permitio aplicar  lista de chequeo para identificar tanto en DLS como en las  ESE-s , el cumplimiento de la norma en cada uno de los programas de salud infantil, principalmente en la adherencia a ruta materno perinatal en lo concerniente a la atencion del recien nacido y la ruta de promocion y mantenimiento. Como hallazgos se destacan: historias clinicas diligenicadas de manera incompleta, fallas en el registro de las medidas antropometricas de algunos niño; áreas en desorden y sin disposición adecuada de basuras; falta de aseo; insumos insuficientes para la aplicación de escala abreviada del desarrollo. Talento humano  con falencias en la aplicación de la norma; falta de actualización de los profesionales; por parte de las EAPB no suministran carnet de salud infantil; debilidad en la atención de enfermedades prevalentes en la infancia; falencias en la remisión de los niños; barreras para la remisión de los niños que lo requieren.  
2. Plan de reducción de la mortalidad infantil:  En el mes de septiembre  se continúa avanzando en la elaboración del plan de reducción de mortalidad infantil, se conto con el apoyo de los profesionales que integran el grupo de WhatsApp para atención de inquietudes por parte de profesionales del área de la salud de municipios como Ipiales  y  Tuquerres; concertación de jornada de trasmisión de conocimientos para atención de urgencias pediátricas será dirigida a los profesionales médicos y enfermeras que atienen sala de partos y consulta externa de los 10 municipios priorizados por eventos de mortalidad infantil. Se avanzo en la presentacion de propuesta para apoyo con hospital padrino de fundacion Valle de Lili, se espera respuesta de la alta direccion para obtener el aval. 
</t>
  </si>
  <si>
    <t xml:space="preserve">9 municipios visitados en el mes de octubre. La meta es visitar los 64 municipios, se espera finalizar en el mes de noviembre y alcanzar la meta propuesta. </t>
  </si>
  <si>
    <t>Avance en los proceso de inspeccion y vigilancia, para favorecer la atencion integral</t>
  </si>
  <si>
    <t>1. Seguimiento a cargue de la información en DRIVE:   Los 64 municipios del Departamento son vigilados a través del DRIVE diseñado para el seguimiento a los 7 programas de salud infantil, en el mes de octubre  se obtuvo el 55% del cargue oportuno de la información por parte de los entes territoriales. Se entiende como meta cumplida cuando el municipio carga la información de los 7 programas los 10 días del mes siguiente (valoración de oportunidad en la información y calidad del dato). La debilidad en la oficina de salud infantil es que no se cuenta con apoyo para manejo del sistema por cuanto la persona entro en licencia de maternidad e incapacidad desde el mes de julio, novedad notificada a subdirección de salud pública y cargada en SECOP. Al momento se avanza en la actualizacion del aplicativo, se requiere de una herramienta dinamica y que limite la ocurrencia del error en el dato. 
2. Seguimiento a plataforma SSDI:  La plataforma denominada seguimiento nominal al desarrollo de la infancia, es una estrategia creada por el Ministerio de Educación, en ella se encuentran como actores aliados el Ministerio de Salud y Protección Social; la plataforma es compleja y demorada en dar respuesta, en octubre  y luego de volver a brindar asistencia técnica se cuenta con 45 municipios de los 64, con usuario y contraseña para acceder a plataforma. Los restantes municipios fueron requeridos y el reporte remitido a Min Salud para apoyo en la gestión ante Ministerio de Educación.
3. Unidades de análisis:  este tema se encuentra liderado por la oficina de epidemiologia, en el mes de octubre  se participio en una unidad de analisis, donde se cnfirmo un caso de mortalidad por EDA; se realiza seguimiento a los planes de mejora de Tumaco (dos casos de muertes) y de Roberto Payan (un caso de muerte por IRA). al plan de mejora establecido para el municipio de Olaya Herrera.</t>
  </si>
  <si>
    <t>64 municipios con seguimiento al cargue en DRIVE de oficina de salud infantil
64 municipios con seguimiento al cargue en SSDI
Municipio de Olatya Herrera con seguimiento ante ocurrencia de evento por muerte de menor de 5 años a causa de EDA.</t>
  </si>
  <si>
    <t xml:space="preserve">45 municipios con acceso al SSDI
55% de los municipios con avance en el cargue oportuno en el DRIVE de salud infantil.
</t>
  </si>
  <si>
    <t>1 muerte por EDA en municipio de Olaya herrera , confirmada pro Unidad de analisis</t>
  </si>
  <si>
    <t xml:space="preserve">1. Jornada de desparasitación- administración de Albendazol para prevención de geo helmintiasis. En el mes octubre   se raliza por parte de los municipios priorizados la segunda jornda de desparasitacion, la cual, segun lineamientos del Min Salud, se desarrollarò en  los municipios con prevalencia superior al 44%, en consecuencia para el departamento de Nariño los municipios de Barbacoas, Cumbitara, el Cahrco, El Peñol, El Rosario, Francisco Pizarro, La Tola, Magui Payan, Mosquera, Olaya Herrera, Policarpa, Ricaurte, Roberto Payan, Samaniego, Tumaco y Santa  Barbara. No se reportan por parte de los municipios efectos adversos en los niños; se reporta normalidad en los territorios para avanzar en el proceso de desparasitacion.   
2. Acciones PIC- plan de intervenciones colectivas: El IDSN garantizo  la concurrencia a las IPS indígenas de Tuqueres, y Tablón de Gómez  a través de la contratación de las acciones PIC; desde el componente de salud infantil  se fortalecen temas como :  los tres mensajes clave para prevención de Ira y EDA; difusión en medios con adecuación sociocultural; contratación de 1 ciclo con 9 sesiones por cada micro territorio para la trasmisión del conocimiento en lavado de manos, importancia de la  lactancia materna; cuidados del niño en casa; importancia de la alimentación complementaria.  
</t>
  </si>
  <si>
    <t xml:space="preserve">Acciones PIC con  avance en el 50% de las acciones contempladas en los anexos tecnicos de las IPS indigenas donde se contemplaron acciones para el componente de salud infantil </t>
  </si>
  <si>
    <t xml:space="preserve">Son dos jornadas de desparasitacion en el año, se logro la ejecucion de la totalidad </t>
  </si>
  <si>
    <t xml:space="preserve">• Realización de circular conjunta N° 188 por medio de la cual se establece “GARANTIZAR ESQUEMA PERMANENTE DE VACUNACION INCLUYENDO SARAMPION Y RUBEOLA A NIÑOS Y NIÑAS DE PRIMERA INFANCIA E INFANCIA Y VACUNACION CON VPH A NIÑAS DE 9 A 17 AÑOS Y NIÑOS DE 9 A 14 AÑOS A PARTIR DEL 15 DE JULIO DE 2024, Y VACUANCION CONTRA COVID 19 A PARTIR DE LOS 3 AÑOS DE EDAD”.
• Realización de circular conjunta N° 266 por medio de la cual se establece “GARANTIZAR LA VACUNACION PARA LA POBLACION OBJETO DEL PROGRAMA CONTRA VPH EN NIÑAS DE 9 A 17 AÑOS Y NIÑOS DE 9 A 17 AÑOS, RECORDAR LA IMPORTANCIA DE LA VACUNACION CONTRA COVID 19, DE ACUERDO A LOS LINEAMIENTOS EMITIDOS POR EL MINISTERIO DE SALUD Y PROTECCION SOCIAL CON ESQUEMA PERMANENTE EN LOS ESTABLECIMIENTOS EDUCATIVOA DEL DEPARTAMENTO DE NARIÑO”. Dirigida a Alcaldes, Secretarios de Salud, EAPBs, Prestadores de servicios de salud públicos y privados, Directivos docentes Rectores(as) de las instituciones educativas de los 64 municipios.
• Activación de Comité PAI Departamental a través de Resolución 3214 del 16 de agosto de 2024 “POR MEDIO DE LA CUAL SE CREA EL COMITÉ TECNICO OPERATIVO PARA EL PROGRAMA AMPLIADO DE INMUNIZACIONES PAI”
• Taller de sensibilización y fortalecimiento de capacidades de talento humano del personal nutricionista de ICBF regional Nariño.
• Articulación con Equipos Básicos en Salud donde se realizó fortalecimiento de las capacidades de Talento Humano, con el fin de canalizar a los niños, niñas, adultos mayores, mujeres en edad fértil y población objeto para vacunación.
• Realización de visitas de Inspección y vigilancia a los municipios priorizados con bajas coberturas de vacunación y que aportan mayor número poblacional a las coberturas Departamentales.
• Articulación con UNICEF, para la contratación de equipos vacunadores, anotadores y digitadores en 22 municipios priorizados, con el fin de llegar a las zonas rurales dispersas y vacunar a la población infantil susceptible.
• Reunión de Articulación Con Municipios Zona Norte, Sur, Centro Occidente y Centro con el fin de evaluar Plan de Medios con enfoque etnodiferencial en Población Afro e Indígena y población vulnerable. 
</t>
  </si>
  <si>
    <t>todo el departamento</t>
  </si>
  <si>
    <t xml:space="preserve">todas las subregiones </t>
  </si>
  <si>
    <t>• Durante el año 2024 se han realizado talleres, asistencias técnicas, asesorías y acompañamiento para el Fortalecimiento de capacidades del talento humano responsable del Programa Ampliado de Inmunizaciones de las ESE/IPS, SMS/DLS, EAPBs de los 64 municipios del Departamento de Nariño, con el objetivo ampliar sus conocimientos teóricos y prácticos para el desarrollo optimo y oportuno del PAI, logrando de esta manera mitigar los riesgos generados por mala praxis del proceso de vacunación.</t>
  </si>
  <si>
    <t xml:space="preserve">• Durante la vigencia 2024 se ha realizado oportunamente la solicitud de Biológicos e insumos a Ministerio de Salud y Protección Social, de manera oportuna, para así poder garantizar la distribución de los mismo a los 64 municipios del Departamento de manera mensual y cada vez que requieran según la necesidad y avance en la vacunación.
• Igualmente se ha realizado fortalecimiento de la red de frio de los 64 municipios con apoyo y articulación de UNICEF, de esta manera se han capacitado a los 64 municipios y se ha realizado Inspección y vigilancia para verificar el cumplimiento de los lineamientos para el buen funcionamiento de la red de frio de cada IPS/ESE Y SMS de Pasto, Ipiales y Tumaco.
</t>
  </si>
  <si>
    <t>• se entrega biológico de manera mensual y oportuna de acuerdo a la necesidad de cada municipio</t>
  </si>
  <si>
    <t>• Durante la vigencia 2024 se han realizado mensualmente la validación de calidad de Dato de los informes de dosis aplicadas de los 64 municipios del Departamento, tanto para esquema permanente como COVID 19, con el fin de enviar a MSPS información veraz y con calidad.</t>
  </si>
  <si>
    <t>64 municipios del Departamento</t>
  </si>
  <si>
    <t>Se mantiene Sistema de informacion de vacunacion actualizado con calidad del dato en los 64 municipios del Departamento de manera mensual y envio oportuno de informacion a Ministerio de Salud y Protecion social.</t>
  </si>
  <si>
    <t>Desde 2022 se viene implementando la estrategia "Hospital Padrino" con apoyo de la Fundación Valle de Lili, hasta la fecha se han apoyado desde la teleorientación y teleasistencia a nuestra red de prestación de servicios de 395 casos de eventos de morbilidad materna extrema, evitando desenlaces fatales, cabe anotar que el 53% de casos no derivaron en remisión a nivel de mayor complejidad.</t>
  </si>
  <si>
    <t>6113 gestantes con atención en control prenatal, 128628 mujeres en edad fertil que estan activas en el programa de planificación familiar. Es importante resaltar que las acciones incluidas en el PAREMM se han enfatizado en municipios de costa pacifica y población awa que es donde se presentan el mayor numero casos de gestantes de alto riesgo.</t>
  </si>
  <si>
    <t>El PAREMM formulado por el IDSN incluyó todos los actores del SGSSSS de los 64 municipios del departamento</t>
  </si>
  <si>
    <t>Apartir de la articulación entre el IDSN y las EAPB se ha logrado establecer un espacio semanal para el seguimiento de las diferentes estrategias que favorecen la salud y el bienestar de las gestantes</t>
  </si>
  <si>
    <t>De acuerdo con el seguimiento del PREMM  por parte de los actores del SGSSS se observa que la red de mediana y alta complejidad ha implementado las estreategias establecidas lo cual se ve reflejado en la disminución de la letalidad</t>
  </si>
  <si>
    <t>Se ha logrado una efectiva articulación con ICBF, SENA y Cultura, en la cual se han desarrollado estrategias que permitan incidir en la meta propuesta</t>
  </si>
  <si>
    <t xml:space="preserve">Participaron de eventos de assitencia técnicas en relación a trabajo con adolescentes y jovenes con expertos de nivel nacional y departamental con partiicpación de docentes, coordinadores de servicios amigablbes, operadores de ICBF, universidades entre otros </t>
  </si>
  <si>
    <t>Se evidencia un cumplimiento del plan intersectorial en relación a la prevención de embarazo en adolescentes, mas sin embargo no se ha alcanzado hasta la fecha el prevsito, esto por cuanto el operador de PIC del IDSN no ha cumplido con la ejecución de las actividades.</t>
  </si>
  <si>
    <t>Se ha logrado a la fecha el fortalecimiento del modelo de SSAAJ en 41 municipios de acuerdo con el último reporte, cumpliendo con los estandares establecidos.</t>
  </si>
  <si>
    <t>De acuerdo al reporte de seguimiento a los servicios de salud amigables a través del aplicativo en lineas se han reportado 24629 asesorias en salud sexual y reproductiva en los 64 municipios del departamento</t>
  </si>
  <si>
    <t>las acciones adelantadas en esta linea enmarcan a los 64 municipios del deaprtamento, esto en pro de cumplir con la ordennza departamental de la implemntación de los SSAAJ en la red primaria de los 64 municipios</t>
  </si>
  <si>
    <t>Se establecio una caja de herramientas con base en la estratedia educomunicativa la cual se compartio con los municipios para que sean difundidos desde los espacios virtuales que estos contemplan.</t>
  </si>
  <si>
    <t>Según las estadisticas de redes sociales las publicaciones realizadas han tenido un alcance de 3493 personas en los ultimos 30 dias, lo cual evidencia el alcance de las estrategias</t>
  </si>
  <si>
    <t>Se han difundido por estos medios digitales un total de 41 publicaciones entre peizs graficas audiovisuales y sonoras con difusion en los 64 municipios del departamento</t>
  </si>
  <si>
    <t>Se ha logrado sencibilizar a los actores a nivel intersectorial que permita promover estrategias articuladas a fin de alzanzar la meta en los municipios priorizados</t>
  </si>
  <si>
    <t>Han participado de estos espacios los diferentes sectores, a los cuales se les sigue realizando acompañamiento a través de los planes de mejor definidos.</t>
  </si>
  <si>
    <t>Se observa la necesidad de que se cuente con la linea opertiva que permita la implementación de estrategias con la población objetivo, que por las dificultades con el operador de PIC del IDSN , no se ha logrado ejecución en esta linea.</t>
  </si>
  <si>
    <t>Se viene adelatando seguimiento a cada  caso de acceso carnal violento reportado en las primeras 72 horas, lo cual permite verificar el protocolo de atención salud y ruta intersectortial, conllevando hacer requerimientos por el no cumplimiento y acciones de mejora que permita fortalecer la atención.</t>
  </si>
  <si>
    <t>Se beneficia la población reportada en la base de sivigila que haya sufrido evento de violencia sexual a través del cumplimiento de los protoolos y rutas de atención.</t>
  </si>
  <si>
    <t>Se enmarcan las acciones en los 64 muncipios del departamento de Nariño</t>
  </si>
  <si>
    <t>Los encuentyros realizados han permitod el fortalecimiento de la atención a victimas de violencia sexual de profesionales de 57 municipios del departamento de Nariño</t>
  </si>
  <si>
    <t>Se han capacitado 374 profesionales de salud de los actores del SGSSS a fin de fortalecer la adherencia al protocolo de atención a victimas de violencia sexual y ataques con agentes químicos de los 64 municipios</t>
  </si>
  <si>
    <t>Contar para el desarrollo de los talleres con profesional experto en este tema, se ha contemplado el desarrollo de formación virtual y precensial para ampliar la cobertura de profesionales capacitados.</t>
  </si>
  <si>
    <t>Se han capacitado 487 profesionales de salud de los actores del SGSSS a fin de fortalecer la adherencia a protocolos y guias de atención en ITS -VIH de los 64 municipios</t>
  </si>
  <si>
    <t>Se realizaron talleres subregionales con el fin de ampliar la cobertura de capacitados en el departamento</t>
  </si>
  <si>
    <t>Analizar eventos de ITS-VIH ha permitido establecer el grado de adherencia a protocolos y con ello desarrollar las asistencia técnica a los actores del SGSSS</t>
  </si>
  <si>
    <t>Se han beneficiado a ocho municipios con los cuales se han analizado los casos con los actores del SGSSS presentes en cada uno, lo cual conlleva a fortalecer la adhrerencia a protocolos y guias de atención</t>
  </si>
  <si>
    <t>Los munciipios priorizados son ocho hasta la fecha, en especial los municipios de cota pacifica.</t>
  </si>
  <si>
    <t>para el desarrollo de talleres y actualización del modelo de atención en salud a poblaicón OSIEGD con experto de nivel nacional en la temática</t>
  </si>
  <si>
    <t>Se han capacitado 483 profesionales de salud de los actores del SGSSS a fin de fortalecer la implementación del modelo en las ESEs de los  64 municipios</t>
  </si>
  <si>
    <t xml:space="preserve">Se ha realizado asistencias tecnicas a los 64 municipios del departamento de Nariño </t>
  </si>
  <si>
    <t>A la fecha no se evidencia implementación del modelo de atención en salud en una ESE de muncipios, por tanto se ha establecido un plan de acción para lograr la meta definida</t>
  </si>
  <si>
    <t>Este modelo esta dirigido especialmente a población de oritaciones sexuales, identidades y expresiones de genero diversas</t>
  </si>
  <si>
    <t>Se ha prioirzado diez municipios en el deaprtamento para la implementación del modelo</t>
  </si>
  <si>
    <t xml:space="preserve">Reporte se toma de los informes generados para el mes correspondiente por el equipo de ENT
Asistencia tecnica en Modos Condiciones y Estilos de Vida Saludable : 
Marzo 11 Actores asistentes: 22 Municipios, 2 Entidades Administradoras de Planes de Beneficios ; Total:24 
Abril 26 y 27 :  Actores  asistentes 34 Municipios, 3 Entidades Administradoras de Planes de Beneficios ; Total: 37
 junio 6 y 7:  Actores Asistentes :27 Municipios, 2 Entidades Administradoras de Planes de Beneficios ; Total: 29
 Agosto 16 : Actores Asistentes 22 Municipios, 6 Entidades Administradoras de Planes de Beneficios ; Total: 28
19 y 20 Sept del 2024 Actores asistentes: 45 Municipios, 7 Entidades Administradoras de Planes de Beneficios ; Total: 54 
25 de Sept del 2024:  Actores asistentes: 47 Municipios, 3 Entidades Administradoras de Planes de Beneficios; Total: 50 
  30 de Sept del 2024: Actores asistentes: 29 Municipios, 5 Entidades Administradoras de Planes de Beneficios; Total: 34.
COBERTURA TOTAL DE ACTORES TALLERES DEL 2024: Numero de actores asistentes a eventos de Asistencia Técnica / Numero de actores invitados * 100
Municipios: Total 62 de 64 municipios
EAPB: Total 8 de 10 EAPB
70/74*100= 95% TOTAL DE COBERTURA ASISTENCIAS TECNICAS AÑO 2024
 Cumplimiento acorde a lo planeado tenendo en cuenta que el equipo de apoyo inicio actividades en el mes de Marzo Abri y  Agosto , son 64 municipios a cubrir para la vigencia 2024.
</t>
  </si>
  <si>
    <t xml:space="preserve">Teniendo en cuenta que el reporte se toma de los informes generados para el mes correspondiente por el equipo de ENT- Informe a corte de mes de Abril- se inicia actividades a mediados de Abril debido al proceso de contratacion
Visitas de Asistencia Tecnica y Sgto a las acciones y/o estrategias componente  Modos Condiciones y estilos de Vida Saludable  componente MCEVS  14 (Abril), 19 (Mayo),10 (Junio) , 10 (Sept)
Cumplimiento acorde a lo planeado tenendo en cuenta que el equipo de apoyo inicio actividades en el mes de Marzo Abri y  Septiembre , son 64 municipios a cubrir para la vigencia 2024.
COBERTURA VISITAS AT : Total 64 actores, con seguimiento y AT :54
 : 84%
</t>
  </si>
  <si>
    <t xml:space="preserve">Reporte se toma de los informes generados para el mes correspondiente por el equipo de ENT
Asistencia tecnica en Modos Condiciones y Estilos de Vida Saludable : 
Marzo 11 Actores asistentes: 22 Municipios, 2 Entidades Administradoras de Planes de Beneficios ; Total:24 
Abril 26 y 27 :  Actores  asistentes 34 Municipios, 3 Entidades Administradoras de Planes de Beneficios ; Total: 37
 junio 6 y 7:  Actores Asistentes :27 Municipios, 2 Entidades Administradoras de Planes de Beneficios ; Total: 29
 Agosto 16 : Actores Asistentes 22 Municipios, 6 Entidades Administradoras de Planes de Beneficios ; Total: 28
19 y 20 Sept del 2024 Actores asistentes: 45 Municipios, 7 Entidades Administradoras de Planes de Beneficios ; Total: 54 
25 de Sept del 2024:  Actores asistentes: 47 Municipios, 3 Entidades Administradoras de Planes de Beneficios; Total: 50 
  30 de Sept del 2024: Actores asistentes: 29 Municipios, 5 Entidades Administradoras de Planes de Beneficios; Total: 34.
COBERTURA TOTAL DE ACTORES TALLERES DEL 2024: Numero de actores asistentes a eventos de Asistencia Técnica / Numero de actores invitados * 100
Municipios: Total 62 de 64 municipios.
OCTUBRE :AT ECPS : 7 Municipios,SEGUIMIENTO Y ACOMPAÑAMIENTO PIC :    2 Municipios   ( de total de 7 priorizados)  SEGUIMIENTO Y ACOMPAÑAMIENTO CERS: 28 Municipios.
EAPB: Total 8 de 10 EAPB
70/74*100= 95% TOTAL DE COBERTURA ASISTENCIAS TECNICAS AÑO 2024
 Cumplimiento acorde a lo planeado tenendo en cuenta que el equipo de apoyo inicio actividades en el mes de Marzo Abri y  Agosto , son 64 municipios a cubrir para la vigencia 2024.
</t>
  </si>
  <si>
    <t xml:space="preserve">Teniendo en cuenta que el reporte se toma de los informes generados para el mes correspondiente por el equipo de ENT-
Inspecion y Vigilancia Direcciones Locales de Salud en Gestion de las Enfermedades No Trasmisibles y rutas de Atencion Integral de Riesgo Cardiovascular , Enfermedades Respiratorias Cronicas .
 Abril 3 Municipios , Mayo10 Municipios
Agosto : 2 Municipios, Septiembre: 25 Municipios , Octubre 21
Inspecion y Vigilancia Direcciones Locales de Salud en Gestion de las Enfermedades No Trasmisibles-Salud Bucal : Marzo : 7, Municipios, Abril : 25 Municipios, Mayo :19  Municipios, julio : 3, Agosto :16, Septiembre : 20 Municipios Octubre: 23.
Inspecion y Vigilancia  en Gestion de las Enfermedades No Trasmisibles y rutas de Atencion Integral de Riesgo Cardiovascular, Enfermedades Respiratorias Cronicas y Salud Bucal en las Entidades Administradoras de Planes de Beneficios : Abril : 4 entidades, Mayo : 6  Entidades, Junio : 1,Entidad , Agosto : 5 entidades, Septiembre : 6 Entidades, Octubre: 10 Entidades.
</t>
  </si>
  <si>
    <t>Se ha implementado los linenamientos de plan IRA/EDA con su respectivo seguimiento en 58 municipios del departamento
Hasta el mes de octubre de 2023 se habia implementado los lineamientos de plan IRA/EDA en 54 municipios</t>
  </si>
  <si>
    <t>Las acciones tienen impacto en toda la pobalcion de los municpios visitados, teniendo en cuenta que el alcance del Plan de prevencion y control incluye todos los grupos etarios, ademas se incluye poblacion indigena para los municipios que manejan eata poblacion</t>
  </si>
  <si>
    <t>En 58 municipios del departamento, se ha realizado assitencia técnica y seguimiento a la adherencia a guías de práctica clínica relacionadas con IRA Y EDA
Hasta el mes de agosto de 2023 se habia realizado assitencia técnica y seguimiento a la adherencia a guías de práctica clínica relacionadas con IRA Y EDA en 54 municipios</t>
  </si>
  <si>
    <t>Se ha logrado la implemetación del Plan estrategico en el 80% de los municipios priorizados para la enfermedad
Hasta el mes de agosto de 2023 se habia implementado el Plan estrategico en el 75% de los municipios priorizados para la enfermedad</t>
  </si>
  <si>
    <t xml:space="preserve">En 51 de los municipios priorizados, se ha logrado el seguimiento a la adherencia a la resolución 227 de 2020
Hasta el mes de agosto de 2023 se habia logrado el seguimiento a la adherencia a la resolución 227 de 2020 en 48 de los municipios priorizados para la enfermedad </t>
  </si>
  <si>
    <t>Las acciones tienen impacto en toda la pobalcion de los municpios visitados, teniendo en cuenta que el alcance del Plan estrategico de control de TB incluye todos los grupos etarios, ademas se incluye poblacion indigena para los municipios que manejan eata poblacion</t>
  </si>
  <si>
    <t xml:space="preserve">Se ha implementado los lineamientos de la resolución 2471 de 2022 en 13 instituciones de mediana y alta complejidad 
Hasta el mes de octubre de 2023 se habia implementado los lineamientos  de la resolución 2471 en 13 instituciones de mediana y alta complejidad </t>
  </si>
  <si>
    <t>13 Instituciones de mediana y alta complejidad, cuentan con plan de control de infecciones
Hasta el mes de octubre de 2023, 12 instituciones de mediana y alta complejidad contaban con plan de control de infecciones</t>
  </si>
  <si>
    <t>El 80% de los municipios cuentan con plan estrategico para la eliminación de la lepra
Hasta el mes de octubre de 2023 se habia implementado el Plan estrategico para la eliminación de la lepra en el 70% de los municipios priorizados para la enfermedad</t>
  </si>
  <si>
    <t>Se ha realizadado seguimiento a la imlementación del plan estrategico para la eliminación de la lepra en 15 de los municipios priorizados
Hasta el mes de octubre de 2023 se habia realizado seguimiento a la implementacion del Plan estrategico para la eliminación de la lepra en el 70% de los municipios priorizados para la enfermedad</t>
  </si>
  <si>
    <t>Durante el período se tomaron y analizaron 3883 muestras de vigilancia de acueductos rurales y urbanos, donde  se reportaron 11 municipios con presencia de PARAQUAT, teniendo en cuenta esta situación se adelantó una reunión de la mesa técnica de aguas y seguridad química, en el marco del CONASA, para articular  el acciones de intervención  de las diferentes Instituciones involucradas, a través de  un plan de acción, al cual se realizó seguimiento el 25 de octubre, donde se logró un 60% de cumplimiento.
Respecto a los resultados de IRCA 2023 se realizó una socialización en conjunto con Procuraduría y Plan Departamental de Aguas PDA, sobre los Resultados del IRCA de los 64 municipios de Departamento, derivando en un requerimiento por parte de la procuraduría a los 64 municipios para que en un plazo perentorio presenten un plan de acción con el fin de mejorar la calidad de agua, hasta la fecha hubo una  primera entrega de 47 municipios; a partir de esto se generó un plan de trabajo entre las instituciones para realizar seguimiento a dichos planes, La procuraduría está realizando los respectivos requerimientos a los municipios que no presentaron plan de acción o deben realizar ajustes adicionalmente viene sesionando de manera permanente la mesa temática de aguas del COTSA con el fin de articular acciones por el desabastecimiento de agua en el municipio de Ipiales y controlar el brote de EDA bajo el principio de concurrencia donde hasta la fecha se reportan 415 casos desde la semana epidemiológica 35 (25 al 31 de agosto) sin ningún caso grave, el cual se cerró con la hipótsis de patogenos vehiculizados por el agua, en tal virtud se mantiene la emergencia por desabastecimiento y contaminación d ela fuente.</t>
  </si>
  <si>
    <t>1.709.890 que correspnde a toda la población del Departamento.</t>
  </si>
  <si>
    <t>64 muicipios del departamento, En La Toala, Barbacoas, Roberto Payán  y Olaya herrera se desarrollaron talleres de WASH para definir acciones de emergencias en agua ptable, saneamiento básico e higiene en bocas de vívora y en cascos urbanos, a través de la implementación de casas aguateras, y cubiertas para recolección de aguas lluvias.</t>
  </si>
  <si>
    <t>Por temas de orden público y situaciones de fuerza mayor tales como situaciones de emergencias, se han reprogramado algunas actividades, sin embargo se garantiza su cumplimiento.</t>
  </si>
  <si>
    <t xml:space="preserve">Durante el período se desarrollaron y garantizaron acciones de fiscalización sanitaria a través del proceso de Inspección, Vigilancia y control en los 64 municipios del departamento con un total de 26,008 actas cargadas al sistema de información de salud ambiental (SISA), con un total de 8955 conceptos de un censo total de 36510. </t>
  </si>
  <si>
    <t>64 muicipios del departamento.</t>
  </si>
  <si>
    <t xml:space="preserve">Durante el período se formularon 64 planes de contingencia entre ellos los de semana santa orientados a prevenir efectos adversos a la salud derivados del consumo de alimentos y bebidas, del mismo modo se realizaron operativos de control en plazas de mercado y expendios de alimentos en los 64 municipios del departamento. Además, se desarrollaron planes de gestión del riesgo por fiestas patronales en diferentes municipios del departamento.  No obstante, se presentaron brotes de enfermedades trasmitidas por alimentos con un total de 475 personas afectadas y 1700 personas expuestas, de las cuales se logró identificar el agente etiológico en el municipio de Cumbal (Salmonella SSP) sin que existieran casos de mortalidad. Con el objetivo de mejorar la vigilancia de las ETAS se estableció un plan de mejoramiento para la toma de muestras de alimentos con enfoque de riesgo. Se destaca la atención de un brote de EDA en el municipio de Ipiales vehiculizado por el agua lo que ha conllevado al uso de fuentes alternas como agua embotellada donde el IDSN logró identificar un lote que no cumple con criterios de calidad el cual fue objeto de decomiso en todo el departamento por presencia de E. Coli y Pseudomona. </t>
  </si>
  <si>
    <t>64 muicipios del departamento</t>
  </si>
  <si>
    <t>Durante el período se realizó una jornada de fortalecimiento de capacidades de la autoridad sanitaria presente  64 municipios, donde  se abordaron temas  para fortalecer los planes y estrategias de vigilancia de calidad de agua mediante la certificación de competencias del talento humano en salud ambiental de manera articulada con el SENA, vigilancia de alimentos y bebidas de manera articulada con la secretaría de rentas departamental para identificar licores adulterados, lineamientos para la prevención e inspección, vigilancia y control  del riesgo químico, residuos peligrosos, estrategia de entornos saludables control de medicamentos y zoonosis. Además, se realizó el proceso de inducción y reinducción en el Sistema General de Seguridad y Salud en el Trabajo de manera articulada con el área responsable del tema, la siguiente reunión para fortalecer las capacidades del talento humano en salud ambiental está programada para el mes de noviembre.</t>
  </si>
  <si>
    <t>Durante el período sesionó el consejo departamental de salud ambiental en tres ocasiones, la primera reunión no tuvo el quorum necesario, por lo que hubo la necesidad de reprogramarla, de tal modo que en la segunda convocatoria se logró sesionar de manera efectiva, en dicha reunión se socializó con los funcionarios delegados de la nueva administración departamental y municipal el contexto y base normativa del consejo y el plan de acción para la vigencia 2024 por cada mesa temática, como compromisos quedaron el revisar por cada integrante dicho plan de acción para efectos de ajustes y llevar como tema prioritario la posible emergencia por terminación de la vida útil del relleno sanitario del municipio de Pasto, esta situación se trató de manera puntual en la mesa de residuos donde la Corporación se comprometió a gestionar de manera prioritaria la licencia de funcionamiento de un tercer vaso para disposición de los residuos de pasto y de 40 municipios más que atiende dicho relleno en un término no mayor a un mes lo que garantiza el servicio al menos por 10 años más. Para el mes julio se realizó una segunda reunión de seguimiento donde se presentaron los avances de cada mesa temática con un cumplimiento del 50%, durante el mes de septiembre se desarrolló una tercera reunión de manera extraordinaria donde se realizó seguimiento, en tal virtud ya se cuenta con la totalidad de observaciones del plan de acción del consejo.</t>
  </si>
  <si>
    <t>Durante el período se realizó la socialización de los lineamientos para formular el plan de acción de la estrategia de entornos saludables en 64 municipios del departamento durante tres sesiones virtuales, resultado de este proceso 21 municipios presentaron su plan de acción,  el cual se articulará con el Plan Departamental de cambio climático, para el caso del protocolo de calidad de aire, se reactivó la mesa intersectorial con el objeto de materializar su implementación, además, se contrató con el PIC la estrategia de movilidad segura la cual se viene desarrollando con el CEHANI, en cuanto al proyecto Jóvenes Educando Jóvenes y Comunidades, se ha realizado la primera actividad contemplada en el anexo técnico, referente a la convocatoria de los grupos poblacionales en los diferentes municipios, en especial del municipio de la Florida donde ya se ha avanzado al proceso de taller diagnóstico, así como la construcción de materiales gráfico, para el caso de la estrategia de gestión integrada de las zoonosis, hasta la fecha s 59 municipios expidieron la resolución de adoptación de la EGI, para los 5 restantes se realiza articulación con la Procuraduría para su cumplimiento.</t>
  </si>
  <si>
    <t>Durante el período se realizó el proceso contractual para actualizar el sistema de información en salud ambiental (SISA) que garantice una adecuada gestión de la información, con una inversión de 80.000.000, promoviendo de este modo la seguridad de la información, la austeridad en el gasto de la entidad por concepto de uso de papel y la protección al ambiente como parte de la política ambiental del IDSN. Hasta la fecha hacen uso del sistema la totalidad de los municipios, pero sin las herramientas tecnológicas necesarias lo que genera reprocesos e incremento de la carga laboral y riesgo en el manejo de la información, con la empresa contratada ya se cuenta con el diagnóstico de necesidades, en tal virtud, por gestión de la administración del IDSN y el líder de TICS se aprobó el fortalecimiento de dichas herramientas para esta vigencia.</t>
  </si>
  <si>
    <t xml:space="preserve">Durante el período se realizó toma de muestras de colinesterasa en 22 municipios del departamento (Guachucal, Sapuyes, Tumaco, Puerres, Sapuyes, Ospina, Guaitarilla, Ipiales, Cumbal, Gualmatán, San Pablo, La Cruz, Belén, Samaniego, Barbacoas, R. payán, Magui Payán, Ricaurte, El Peñol, Taminango, El Rosario, Policarpa y Leyva,  para un total de 622 personas tamizadas de las cuales se identificaron 4 personas afectadas las cuales fueron canalizadas a los servicios de salud y se encuentran con seguimiento de toxicología. </t>
  </si>
  <si>
    <t>Durante el período se realizó vacunación antirrábica en 52 municipios del departamento con el objeto de gestionar el riesgo frente al evento, hasta la fecha se contabilizan un total de 13124 caninos y 4720 felinos vacunados contra la rabia, llegando a coberturas del 5,2% y 4,3% respectivamente, Adicionalmente se realiza control de 3 focos de rabia bovina en los municipios de Colón y San Pablo y La Unión en articulación con el ICA sin que hayan casos en personas ni en otras especies garantizando tratamientos a personas expuestas.</t>
  </si>
  <si>
    <t>Por temas de orden público y situaciones de fuerza mayor tales como desabastecimiento de biológico desde el nivel nacional, se han reprogramado algunas actividades, sin embargo se garantiza su cumplimiento.</t>
  </si>
  <si>
    <t>Durante el período  se  notificaron un total de 6387 exposiciones rábicas, de las cuales 2138  fueron clasificadas como leves, 717 graves y 3535 no exposiciones, de las exposiciones graves, 597 casos recibieron suero antirrábico y la totalidad vacuna, y de las exposiciones leves 2.086 personas recibieron vacuna, en consecuencia, se viene realizando el cruce de bases de datos con PAI WEB, y con las historias clínicas de las personas agredidas para determinar si hubo una adecuada clasificación y conducta con cada caso reportado, resultado del anterior análisis se realizó requerimientos de ajuste de información y monitoreo de personas agredidas para mejorar la conducta con cada paciente lo que garantiza que se mantenga en cero la tasa de mortalidad de rabia humana en el departamento.</t>
  </si>
  <si>
    <t>Durante el año 2024 se proyectó brindar AT,  a 68 ESES que corresponden a toda la red publica de empresas sociales del estado, frente a la meta se logró el cumplimiento del 100%  de las 68 ESE,  cuanto a la r uta de Promoción y  Mantenimiento de la salud. .100%  de cobertura en la realización de AT, a las 68 ESE, talento humano en salud, para incrementar el porcentaje de cumplimiento a la Ruta de Promoción y Mantemiento de la Salud.</t>
  </si>
  <si>
    <t>ESE 68</t>
  </si>
  <si>
    <t xml:space="preserve">MUNICIPIOS </t>
  </si>
  <si>
    <t>Hasta el mes de septiembre se han realizado 1579 visitas, superando la línea de base y acercándose a la meta para la vigencia. Durante las acciones de IVC, se han realizado el decomiso de 27630 medicamentos, 9985 dispositivos médicos, 285 alimentos o suplementos dietarios, 1472 productos naturales y/o cosméticos. Se ha realizado la clausura temporal de 10 establecimientos y 1 cierre de servicio</t>
  </si>
  <si>
    <t>Se realizo 1579 acciones de IVC a establecimientos farmacéuticos en 53 municipios del departamento de Nariño</t>
  </si>
  <si>
    <t xml:space="preserve">septiembre, se realizaron 10 talleres de asistencia técnica en los municipios de Cumbal, Tuquerres, Olaya Herrera, Ancuya, Ipiales, Magui Payan, Directores técnicos de droguerías y directores técnicos de servicios farmacéuticos. Es importante mencionar que se han realizado más de 200 acciones de asistencia técnica individualizadas con enfoque de riesgos para el manejo de los medicamentos de control especial, con los diferentes prestadores del departamento.
Importante mencionar que se han priorizado la ejecución de los talleres de AT en territorio, buscando llevar la información a los municipios y poblaciones distantes, incluyendo municipios como Magui Payan y Olaya Herrera
</t>
  </si>
  <si>
    <t>Se realizaron 10 talleres de asistencia técnica en los municipios de Cumbal, Tuquerres, Olaya Herrera, Ancuya, Ipiales, Magui Payan, Directores técnicos de droguerías y directores técnicos de servicios farmacéuticos</t>
  </si>
  <si>
    <t>Respecto a la  auditorías realizadas  en la ruta de promoción y mantenimiento de la salud se basó en  la auditoria de brechas barreras frente a la RPMS  en los 64 municipios del departamento,  en el cual se tiene consolidado hasta la fecha  67 matrices con el  cumplimiento del 98,5%, para el cumplimiento de la ruta PMS y el avance en la cobertura de la ruta en toda la red  pública, . Por otra parte se incluyó la medición de la cobertura de la ruta de Promoción y mantenimiento de la salud a traves  del reporte trimestral por parte de las EAPB, contando con reporte preliminar  al tercer trimestre.</t>
  </si>
  <si>
    <t>ESE Y DLS</t>
  </si>
  <si>
    <t>Para la semana epidemiológica 44, se registra un brote de dengue con 39 municipios en riesgo. De estos, 6 municipios presentan actividad de brote: tipo I con dos casos y tipo II con un caso. Gracias a las acciones implementadas en el plan de acción, para la semana epidemiológica 44 (SE44), solo 3 municipios continúan en brote de dengue. En el marco de este brote, se han llevado a cabo 14 salas de análisis del riesgo de dengue.
El segundo brote es de fiebre amarilla, originado por un caso reportado en la zona de Sucumbíos, en el municipio de Ipiales. Este brote se ha declarado debido a que es el primer caso registrado de fiebre amarilla en el departamento. Hasta el momento, se han realizado 7 salas de análisis de riesgo de fiebre amarilla.
En 2023, se reportaron brotes de dengue en 13 municipios con brote tipo II y en 5 municipios con brote tipo I. Con corte a la semana epidemiológica 44, se identificaron 3 municipios en brote tipo II, 5 municipios en brote tipo I, y 4 municipios adicionales en brote activo.
a SE44 6 municipios lograron pasar a zona de éxito y el resto se encuentra dentro de lo esperado.</t>
  </si>
  <si>
    <t>En el mes de octubre 2024 se logró la notificación obligatoria de eventos con cumplimiento al 100%, se envió requerimiento por incumplimiento en la oportunidad en la notificación semanal al municipio de Aldana, se realizó retroalimentación de esta.  En el 2023 para el mismo mes se cumplió al 100% de la notificación.</t>
  </si>
  <si>
    <t>En octubre 2024 se realizó asistencia técnica a los 64 municipios búsqueda actividad comunitaria de EDA, asistencia técnica virtual calidad del dato, ficha de notificación evento 352 y 362 infecciones asociadas a procedimientos medico quirúrgicos, asistencia técnica Sivigila escritorio 4.0, fortalecimiento de eventos interés en salud pública, asistencia técnica cumplimento tasa de sarampión, curso Módulo de Principios de Epidemiología para el Control de Enfermedades (MOPECE).</t>
  </si>
  <si>
    <t>A  30 de octubre de 2024, se tiene una ejecución de 78,12%  que corresponde a 50 Municipios visitados para verificar ejecución de COAI-PAS I SEMESTRE y seguimiento a calidad de la información de PTS 2024-2027 cargada en portal Web de Gestión PDSP.
Se aclara, que el seguimiento se incio a partir del mes de agosto, puesto que el cargue de los planes territoriales de salud fue hasta el día 19 de julio de 2024.</t>
  </si>
  <si>
    <t>50 Direcciones Locales de Salud y/o Secretaria Municipales de Salud</t>
  </si>
  <si>
    <t>El seguimiento se incio a partir del mes de agosto, puesto que el cargue de los planes territoriales de salud al portal Web de Gestión PDSP fue hasta el día 19 de julio de 2024, anteriormente no se tenía información disponible.</t>
  </si>
  <si>
    <t>En 2024 se ha realizaddo asistencia técnica presencial a los 64 Municipios sobre Planeación integral para la salud los días 14 y 15 de marzo de 2024 en articulación con MSPS,para la formulación e implementación del PTS 2024-202, cumpliendo con la ejecución del 100%, posteriormente los Municipios inasistentes fueron abordados de manera individual a través de acompañamientos virtuales o presenciales en campo con el fin de lograr el 100% de asistencia técnica, además se realiza acompañamiento de acuerdo necesidad de las Entidades Teritoriales de Salud y en campo en campo cuando se realizan las visitas de inspecciòn y vigilancia.</t>
  </si>
  <si>
    <t>64 Direcciones Locales de Salud y/o Secretaria Municipales de Salud</t>
  </si>
  <si>
    <t>En 2024 se cumplió con la ejecución del 100% , puesto que se visitó las 42 Entidades Territoriales de Salud Certificadas para aplicar 1.4 de la metodología de evaluación de capacidad de gestión que corresponde a seguimiento y evaluación de Plan Territorial de Salud (Metogología establecida por MSPS).
Se aclara que la línea base de este indicador no fue ajustado en PTS 2024-2027 aprobado y se concertó con Jefe de planeación realizar el reporte con la Línea base correspondiente que son las 42 Entidades Teritoriales de Salud Certificadas a quienes por Decreto 3003/2005 es a quienes se aplica metodología de evaluación de Capacidad de gestión según lo dispuesto por MSPS.</t>
  </si>
  <si>
    <t>42 Direcciones Locales de Salud y/o Secretaria Municipales de Salud certificadas del Departamento de Nariño</t>
  </si>
  <si>
    <t>Municipios</t>
  </si>
  <si>
    <t>Hasta el mes de Octubre de 2024 se realizaron 6 salas situacionales con su respectivo seguimiento.</t>
  </si>
  <si>
    <t>Todas las subregiones</t>
  </si>
  <si>
    <t>Se continua realizando salas situaciones en municipios priorizados, en el mes de  Octubre en los municipios de  Guaitarilla, Pupiales, Tuquerres, San Bernardo, Taminango</t>
  </si>
  <si>
    <t>En este periodo no se realizo asistencias tecnicas en Politicas públicas de Salud Mental y Prevención y atención del consumo de sustancias Psicoactivas y rutas de atención integral en salud, dado que ya se cuenta con  63 municipios con AT</t>
  </si>
  <si>
    <t xml:space="preserve">Se esta programando asistencias tecnicas en Politicas públicas de Salud Mental y Prevención y atención del consumo de sustancias Psicoactivas y rutas de atención integral en salud, </t>
  </si>
  <si>
    <t xml:space="preserve">Se continua con el funcionamiento de la plataforma de atencion integral  en salud mental GLIA, como estrategia de prevencion de los trastornos mentales, conducta suicida y epilepsia.
</t>
  </si>
  <si>
    <t>Se continua con el funcionamiento de la plataforma de atencion integral  en salud mental GLIA, como estrategia de prevencion de los trastornos mentales, conducta suicida y epilepsia.</t>
  </si>
  <si>
    <t>En el mes octubre se realizo una capacitación en la estrategia  "TAMBIEN SOY PERSONA-ICDP, con la participación de 48 personas de diversas instituciones del Departamento;  Tuquerres, Pasto, Ospina, San Bernardo, Buesaco, Yacuanquer, La Florida, Belen, Linares, Guaitarilla, Potosi, El Peñol, San Lorenzo, Chachagui, Funes, Colon, Sapuyes, Puerres,Policarpa, Alban, El tambo.Además a través de las visitas de IV se verifica que cada municipio a través del comité intersectorial de salud mental realiza acciones para prevenir la violencia intrafamiliar contra NNAJ.</t>
  </si>
  <si>
    <t xml:space="preserve"> A la fecha se realizo campañas de gestión del riesgo en temas de prevención de consumo de sustancias psicoactivas, prevención del suicidio, Habilidades para la vida. En el taller de Prevencion de Suicidio y consumo de SPA participaron 277 personas de los 61 municipios del departamento.</t>
  </si>
  <si>
    <t xml:space="preserve">En el mes de Octubre de 2024 se continuo reforzando las Asistencias Tecnicas con el taller de Formación de las tecnologias del PIC en Salud Mental  </t>
  </si>
  <si>
    <t>En el mes de Octubre 2024 se continuo reforzando las Asistencias Tecnicas para la estrategial PIC en Salud Mental</t>
  </si>
  <si>
    <t>En el mes de octubre se realizaron  visitas de inspeccion y vigilancia a 11 municipios más del departamento  a los municipios de La Llanada, Arboleda, Guaitarilla, Tuquerres, Taminango, Colon, Magui, Nariño, Roberto Payan, Tangua, Pupiales</t>
  </si>
  <si>
    <t xml:space="preserve">Hasta la fecha se han realizado visistas de inspeccion y vigilania a 45 municipios del departamento de Nariño
</t>
  </si>
  <si>
    <t>Se cumple con la meta de realizar acciones de promoción y prevención en 19 municipios en los cuales se han reportado casos de dengue o se tiene identificado el riesgo de transmisión, los 10 (diez) municipios de la costa Pacífica, Taminango, Policarpa, Cumbitara, La Unión, Samaniego, Mallama, Ricaurte, Ipiales (Sucumbíos) y debido al brote por dengue presentado en Ancuya, se ha intervenido en dos ocasiones y se ha dejado capacidad resolutiva instalada mediante la capacitación a los funcionarios de salud pública de la DLS. 
Se tiene un 0% de cumplimiento.</t>
  </si>
  <si>
    <t>Toda la población del departamento</t>
  </si>
  <si>
    <t>10 (diez) municipios de la costa Pacífica, Taminango, Policarpa, Cumbitara, La Unión, Samaniego, Mallama, Ricaurte, Ipiales (Sucumbíos) y Ancuya</t>
  </si>
  <si>
    <t>Se viene trabajando según la resolución 3280 de 2018 y retomando la metodología de comunicación y movilización para el cambio conductual.</t>
  </si>
  <si>
    <t>A la fecha, se cuenta con 20 municipios del departamento en los cuales se ha realizado asistencias técnica en  en las  LAS GUÍAS DE ATENCIÓN INTEGRAL DE PACIENTES CON DENGUE; se continúa con el foralecimiento de capacidades del talento humano en salud en todas las modalidades; capacitaciones, asesorías individuales y acompañamiento.
En 2023 se realizaron las mismas acciones con el fin de contar con talento humano en salud capaciatado en 19 municipios: 10 (diez) de costa Pacífica, Taminango, Policarpa, Cumbitara, La Unión, Samaniego, Mallama, Ricaurte, Ipiales y Pasto. Debido al brote de dengue presentado en el municipio de Ancuya en la presente vigencia se han realizado dos capacitaciones a los profesionales de la ESE y DLS en sitio y las asesorías individuales según la necesidad de cada profesional de forma permanente hasta octubre.</t>
  </si>
  <si>
    <t>10 (diez) municipios de la costa Pacífica, Taminango, Policarpa, Cumbitara, La Unión, Samaniego, Mallama, Ricaurte, Ipiales (Sucumbíos), Ancuya y Pasto.</t>
  </si>
  <si>
    <t>Se continúa con las asistencias técnicas a los profesionales de la salud en los municipios priorizados del departamento</t>
  </si>
  <si>
    <t>A la fecha, se cuenta con 20 municipios en los cuales se evalúa en las ESE e IPS la adherencia a las Guías de atención integral de pacientes con malaria; se continúa con el foralecimiento de capacidades del talento humano en salud, para asegurar la oportunidad y calidad de la atención de pacientes.
En 2023 se realizó esta evaluación en 19 municipios: 10 (diez) de costa Pacífica, Taminango, Policarpa, Cumbitara, La Unión, Samaniego, Mallama, Ricaurte, Ipiales y Pasto, en los cuales se realizaron las visitas de IV, para identificar la adherencia a GUÍAS DE ATENCIÓN INTEGRAL DE PACIENTES CON MALARIA; al municipio de Ancuya se le incluye en la presente vigencia ya que, ha sido objeto de dos visitas en hasta el mes de octubre.</t>
  </si>
  <si>
    <t>Se continúa con las visitas de inspección a las ESE, IPS, EAPB y DLS en los municipios priorizados del departamento</t>
  </si>
  <si>
    <t xml:space="preserve">La ejecución se encuentra realizada en 50 municipios de los 64 municipio, establecidos para el deparatamento de Nariño, esta información se obtiene de las asistencias técincas, inspección y vigilancia, evaluación, verificación y cumplimiento de las acciones en cáncer de cada uno de los 64 municipios. A tercer trimestre se obtiene que se han brindado asistencias técnicas en 50 municipios de los 64 proyectados, sobrepasando la meta inicial propuesta, teniendo en cuenta que aún quedan pendientes 14 municipios más los 64 seguimientos instaurados a los 64 municipios visitados. </t>
  </si>
  <si>
    <t>0.16</t>
  </si>
  <si>
    <t xml:space="preserve">* la ejecucion  III TRIMESTRE se encuentra en 0,16%, se mide con la informacion de Estrategias de promoción en cancer de la participación social en salud del departamento consolidadas en la elaboracion,implementacion, ejecucion, de los planes de accion para Plan Decenal y Plan de Choque en los canceres priorizados de acuerdo a el analisis Epidemiologico de cada Municipio, hasta septiembre No se cuenta con la entrega de la informacion por parte de los municipios, sin embargo se ha realizado 45 Asistencias tecnicas en los municipios : aldana, ancuya,arboleda, belen,buesaco, colon,contadero, cordaba,cuaspud, cumbal, chachagui, el peñol, tablon de gomez,el tambo, funes,guachucal,guaitarilla,gualmatan,iles, imues,ipiales,la llanada,la tola,la union, leiva, linares,los andes, mosquera,olaya hererra, ospina, francisco, pizarro, potosi, providencia,samaniego, sandona,san lorenzo, san pablo,san pedro de cartago, santa barbara, santacruz,sapuyes,taminango, tangua, tumaco,tuquerres, yacuanquer.se espera que para el mes de Octubre en adelante se refleje el indicador con la presentacion de los soportes por cada municipio. </t>
  </si>
  <si>
    <t xml:space="preserve">SE APOYO EN LA ELABORACION DEL PLAN DE RESPUESTA DEL SECTOR SALUD A LOS MUNICIPIOS </t>
  </si>
  <si>
    <t>DE BARBACOAS, ROBERTO, PAYAN, MAGUI PAYAN, ARBOLEDA, CARTAGO, LA UNION, LA CRUZ, SAN PABLO, CHCCHAGUI, BUESACO, NARIÑO, TANGUA, LA FLORIDA, TUMACO</t>
  </si>
  <si>
    <t>SE APOYIO A LAS ACTIVIDADES DE OPS, OFICINA DE RECUPERACION DE TIERRAS</t>
  </si>
  <si>
    <t xml:space="preserve">SE APOYO EN LA ELABORACION DEL PLAN DE RESPUESTA DEL SECTOR SALUD A LOS MUNICIPIOS. SE PUSO EN OPERACIÓN AL EQUIPO DE RESPUESTA IINMEDIATA ERI </t>
  </si>
  <si>
    <t>Para el mes de octubre en el año 2023 se alcanzó un cumplimiento de la meta del 76, ara el mismo periodo de la vigencia actual, se lleva un acumulado del 64,7%. Respecto al avance de esta meta cabe aclarar que el retraso se debe a reprogramaciones por diversas situaciones como orden publico, cruce de actividades programadas con el LSP por parte del LNR, falta de personal para la realización de la actividad; sin embargo se tiene proyectado un repunte en el avance de esta meta para el ultimo trimestre del año</t>
  </si>
  <si>
    <t xml:space="preserve">Se espera dar cumplimieto a la meta proyectada en el periodo restante de la vigencia </t>
  </si>
  <si>
    <t>Para el mes de octubre del año 2023 se alcanzó un cumplimiento de la meta del 95%; mientras  que el mismo periodo de la vigencia actual se lleva un acumulado de 117%. Importante resaltar que en la vigencia actual se han implementado nuevas metodologias en el area de biologia molecular, las cuales tienen mejores caracteristicas de sensibilidad y especificidad. En el area de control sanitario y ambiental se ha logrado dar cumplimiento en un alto porcentaje  a la programacion de vigilancia de la calidad del agua y alimentos en cumplimento de la normatividad vigente apesar de las situaciones adversas de orden publico como el paro camionero y los cierres viales. 
Actualmente el inventario de reactivos, insumos y materiales del LSP permiten contar con un reamanente necesario para garantizar la continuidad de los analisis en el primer trimeste del año 2025, superando dificultades que se han presentado tanto en esta como en vigencias anteriores.</t>
  </si>
  <si>
    <t>Según el comportamiento observado y lo proyectado, se espera que la meta se cumpla en un porcentaje mayor al 100%</t>
  </si>
  <si>
    <t>Para el mes de octubre del año 2023 se alcanzó un cumplimiento de la meta del 77%; mientras que el mismo periodo de la vigencia actual se lleva un acumulado de 86,7%.
Se aclara que las actividades de Asistencia Técnica surgen en primera medida por demanda de los integrantes de la Red Departamental de Laboratorios (RDL),  y por otra parte cuando se evidencia bajo desempeño en la evaluaciones que se realizan a la RDL desde el Laboratorio de Salud Pública. En ese mismo sentido es pertinente aclarar que como parte de las estrategias implementadas desde el LSP para lograr un mayor impacto, se han programado asistencias tecnicas virtuales y presenciales con un numero de participantes mayor al avance demostrado en la vigencia anterior, pasando de 442 a 521 integrantes de la RDL.</t>
  </si>
  <si>
    <t>El comportmiento en relación con esta meta, puede presentar variaciones significaticas según las necesaidade indentificadas en las actividades de supervision y por la demanda de la RDL.</t>
  </si>
  <si>
    <t>La organización del equipo de trabajo, la reprticicón de responsabilidades y la articulalción con las diferentes áresas del Idsn nos permitió avanzar en construcción de una imagen institucional más sólida que realmente gestiona y aprovecha los espacios para mantener una comunicación fuida con todos los actores. 
Se crearon formatos y abrieron nuevos canales de comunicación como el resumen semanal en el que se muestra la gestión del Idsn, así como el canal de Spotify para tratar temas más cerecanos a la comunidad.</t>
  </si>
  <si>
    <t>La población es de todo el departamento. Se han realizado trabajos para diferentes poblaciones pues se considera lenguas indígenas como la awá, inga, lenguaje de señas, entre otras.</t>
  </si>
  <si>
    <t>Las estrategias de difusión por los canales oficiales del Idsn y además, aprovchando el Plan de Medios se logra tener mayor impacto en las comunicaciones al usar medios alternativos como las emisoras comunitarias, perifoneo, redes sociales, entre otros.</t>
  </si>
  <si>
    <t xml:space="preserve">Durante toda la vigencia 2023 se promedió una producción de 460 productos publicados, lo que significa una producción mensual de alrededor de 38 productos comunicacionales. Durante la gestión actual de la oficina, tenemos un promedio de producción mensual de 136 piezas comunicacionales publicadas en los diez meses de gestión. Lo que significa que hemos incrementado la productividad y eficiencia en más del 180%.
</t>
  </si>
  <si>
    <t>Se logro la certificacion ISO 9001 de 2015 por parte de Icontec, con cero no conformes</t>
  </si>
  <si>
    <t>La certificacion tiene alcance para  todas las dependencias de IDSN, Sede Adva, Laboratorio Salud Publica, CRUE y Tumaco</t>
  </si>
  <si>
    <t>Se ha realizado la actualizción de 9 sistemas de información (herramientas tecnológicas de software) para la gestión de información del sector salud.</t>
  </si>
  <si>
    <t>Funcionarios del IDSN</t>
  </si>
  <si>
    <t>Institucional</t>
  </si>
  <si>
    <t>Estas acciones se realizan como parte de la gestión y apoyo transversal al Instituto Deparatamental de Salud de Nariño - IDSN, de parte del Grupo TIC.
Las herramientas creadas sirven para la gestión de información en salud y se brinda a los municipios como un servicio web (software web) mediante el cual los Municipiuos cargan informacion relacionada.</t>
  </si>
  <si>
    <t>Se ha realizado la actualización de 3 Planes de Tecnología así:
Plan Estrategico de Tecnologías d ela Información y las Comunicaciones.
Plan de Tratamiento de Riesgos  y Seguridad y Privacidad de la Información.
Plan de Seguridad y Privacidad de la Información
Los anteriores planes son documentos que sirven de guia para la gestión de TICs en la Entidad y solo se aplican para el Instituto Departamental de Salud de Nariño, pues son productos de la planificación y gestion de la Entidad.</t>
  </si>
  <si>
    <t>En la presente vigencia se han  celebrado dos contratos a traves de la platafaorma secop II , donde se han asegurado las diferentes actividades previstas para los programas de bienestar social, PIC y estimulos e incentivos de los funcioarios del IDSN</t>
  </si>
  <si>
    <t>Todo el Departamento</t>
  </si>
  <si>
    <t>Todas las Subregiones</t>
  </si>
  <si>
    <t>El avance registrado corresponde a las activiades del plan de bienestar social  del IDSN, el plan institucional de capacitaciones y el plan de estimulos e incentivos, que se vienen realizando</t>
  </si>
  <si>
    <t xml:space="preserve">Teniendo en cuenta que para la presente vigencia se ha idendificado la necesidad de iniciar con las acciones de implementació de la formalización laboral, a la fecha se ha solicitdo la adición presupuestal para la contratación del estudio de cargas laborales. </t>
  </si>
  <si>
    <t>Hasta la fecha no hay avance pues todavia no se tiene el documento obtenido, puesto que este producto se implemento en esta vigencia en el mes de mayo y a la fecha se encuentra en estudios previos y precontractuales</t>
  </si>
  <si>
    <t>Las actividades se empezaron a realizar desde el mes de Marzo puesto que en los meses de enero a febrero no se contaba con el Responsable de la oficina de SST</t>
  </si>
  <si>
    <t>296 trabajadores del idsn</t>
  </si>
  <si>
    <t>na</t>
  </si>
  <si>
    <t>Se realizaron capacitaciones de gestion documental a funcionarios y contratistas del IDSN.   Se continua con la organización de historias laborales de funcionarios y ex funcionarios del IDSN para continuar con la digitalizacion de las mismas con un avance el 60% de total de las historias laborales.  Levantamiento de inventario para aplicacion disposicion final documental</t>
  </si>
  <si>
    <t>296 funcionarios del DSN</t>
  </si>
  <si>
    <t>Archivos de gestion y Archivos Centrales</t>
  </si>
  <si>
    <t>Se ha tenido dificultad con el desarrollo de actividades delos proyectos del PINAR por cambio de norma Acuerdo 001 de 2024 del AGN</t>
  </si>
  <si>
    <t xml:space="preserve">100% el documento de El Programa Territorial de Reorganización, Rediseño y Modernización de Redes de ESE – PTRRM, vigente fue
viabilizado por el MSPS en septiembre de 2023 mediante Concepto Técnico presentado por el departamento de Nariño. Radicado Min Salud. 202342302148552. para la vigencia 2024  el ajuste se realizó por parte del Departamento un fortalecimiento de la atención primaria en salud, oferta de servicios y capacidad instalada de la red pública departamentalpara la inclusión de puntos de atención no contemplados en el Programa el  21 de diciembre de 2023 por Radicados 202342303205072. Documento que se actualiza de manera Bianual, En virtud de que aún se identifican iniciativas de adecuaciones y proyectos de infraestructura no incluidas en el documento de red vigente aprobado por el ministerio de salud se acordó con el Ministerio un segundo alcance para que se incorporen al mismo con 36 unidades rurales, actualmente se adelnato un tercer alcance Por parte del Instituto Departamental de Salud se realizó análisis y revisión de toda la estructura de la red vigente contemplada en el PTRRM de las redes de ESE vigente y sus alcances con relación a:
• Denominación de cada uno de los prestadores principales con relación al PTRRM vigente en consonancia al Registro Especial de Prestadores de Servicios de Salud.
• Inclusión de una Empresa Social del Estado como Prestador Principal del Municipio de Pasto -EMPRESA SOCIAL DEL ESTADO PASTO SALUD E.S.E-
• Denominación de cada una de las sedes con relación al PTRRM vigente en consonancia al Registro Especial de Prestadores de Servicios de Salud.
• Tipología para ajustar, debido a que se encontraron errores de transcripción.
</t>
  </si>
  <si>
    <t>todo el deprtamento</t>
  </si>
  <si>
    <t>No se establecio meta para esta vigencia</t>
  </si>
  <si>
    <t>Se han entregado 8 TAB para los municipios de: El peñol, Chachagui, Cumbitara, Los Andes, Policarpa, El Rosario, Leiva e Ipiales (IPS Municipàl)</t>
  </si>
  <si>
    <t>185.732 personas beneficiarias correspondientes a la poblacion de los ocho (8) municipios.</t>
  </si>
  <si>
    <t>Municipios de: El peñol, Chachagui, Cumbitara, Los Andes, Policarpa, El Rosario, Leiva e Ipiales (IPS Municipàl)</t>
  </si>
  <si>
    <t>La mayor parte del Financiamiento es nacional</t>
  </si>
  <si>
    <t>Dotación de 132 equipos biomédicos para las IPS PUBLICAS:  Hospital Civil Ipiales, Puesto de salud Cuatis, municipio de Gualmatan,   puesto de salud Bella vista Tumaco,  puesto de salud Tallambi mpio de Cumbal, y  Hospital San Andres de Tumaco (UCI)</t>
  </si>
  <si>
    <t>400,000 personas aproximadamente beneficiarias de los municipios de Tumaco, Ipiales y de los 3 corregimientos.</t>
  </si>
  <si>
    <t>Municipios de: ipiales, Gualmatan, Tumaco y Cumbal</t>
  </si>
  <si>
    <t>Financiamiento nacional</t>
  </si>
  <si>
    <t>Construcción y dotación de los puestos de salud Cuatis (Gualmatan),  Bella vista (Tumaco),  Tallambi (Cumbal), y Sande (Santacruz)</t>
  </si>
  <si>
    <t>Aproximadamente 4,500 perosnas beneficiarias correspondientes a la poblacion de los corregimientos beneficiados.</t>
  </si>
  <si>
    <t>Areas rurales de los Municipios de:  Gualmatan,   Tumaco), y 
Cumbal.</t>
  </si>
  <si>
    <t>Se ha hecho entrega de cinco (5) unidades moviles medico-odontologicas terrestres , para los municipios de Cumbitara, Policarpa, Leiva, El rosario y Los Andes.</t>
  </si>
  <si>
    <t>64,612 personas beneficiarias correspondientes a los cinco (5) municipios beneficiados</t>
  </si>
  <si>
    <t>Municipios beneficiarios: Cumbitara, Policarpa, Leiva, El rosario y Los Andes.</t>
  </si>
  <si>
    <t>La fuente presupuestal fue: Agencia de Renovacion del Territorio -ART-.</t>
  </si>
  <si>
    <t xml:space="preserve">Documento en diseño </t>
  </si>
  <si>
    <t>No requiere presupuesto</t>
  </si>
  <si>
    <t xml:space="preserve">Se avanza con los municipios en las asistencias técnicas para la formulación e implementación de los Planes de Soberanía Alimentaria con enfoque de derecho humano a la alimentación.
Se ha avanzao  la implentación de los planes de Sandoná, Policarpa, Cumbal y Chachagu en articulación para la formulación de estos planes con la Universidad Nacional. En el mes de septiembre, se asistió a la tercera sesión del comité municipal de SAN de Pasto donde se presentó el borrador del Plan a presentar ante el concejo municipal, al cuál, dentro del desarrollo del comité se realizaron observaciones pertinentes para ajustar. </t>
  </si>
  <si>
    <t>Se avanza con los municipios en las asistencias técnicas para la formulación e implementación de los Planes de Soberanía Alimentaria con enfoque de derecho humano a la alimentación.
Para octubre de 2024, se realiza seguimiento a los planes de Seguridad Alimentaria con enfoque de  derecho humano a la alimentación de los 11 municipios que cuentan con ato administrativo firmado por el cencejo municipal: Loa Andes, Ricaurte, Samaniego, Albán, Aldana, San Bernardo, Yauanquer, Puerres, El Tablón, Potosí y La Unión</t>
  </si>
  <si>
    <t>Durante el 2024, se han realizado 23 asistencias técnicas a las IPS del departamento, entre las cuáles se encuentran las que están en proceso de certificación y recertificación con la estraegia IAMII a realizar a final de año.     Así mismo, se fortalece las acciones de las 26 IPS ya certificadas, se realiza eguimiento para la sostenibilidad de IAMII al Hospital San José del municipio de Túquerres como IPS certificada.</t>
  </si>
  <si>
    <t>Durante el 2024, se han realizado 28 asistencias técnicas a las IPS del departamento, entre las cuáles se encuentran las que están en proceso de certificación y recertificación con la estraegia IAMII a realizar a final de año.     Así mismo, se fortalece las acciones de seguimiento a  las 26 IPS ya certificadas. Pre evaluación Puesto de Salud Yerbabuena de la IPS pública de Ipiales para definir proceso de evaluación externa para certificación.</t>
  </si>
  <si>
    <t xml:space="preserve">Se realizó asistencias técnicas con los municipios en lineamiento de atención a la desnutrición aguda: Barbacoas, Buesaco, Cartago, Córdoba, Cumbal, El Charco, El Tambo, El Rosario, Fracisco Pizarro, Guachucal, Guatarilla, La Florida, La Unión, La Cruz, La Tola, Leyva, Linares, Los Andes, Ipiales,  Magüi, Mallama, Mosquera, Olaya Herrera, Pasto,Ricaurte,  Policarpa, Potosí, Pupiales, Roberto Payán, Samaniego, Sandoná, San Pablo, Santa Bárbara, San Lorenzo, Túquerres,  Tumaco y Yacuanquer. </t>
  </si>
  <si>
    <t xml:space="preserve">Nariño ya cuenta con 31 SAFL, y se da cumplimiento al 100 % de la meta programada de 3 salas para el 2024. Para el mes de septiembre, se realizó la respectiva verificación de la SAFL del centro de salud San Vicente de Pasto Salud ESE y de Centro Hospital san Luis del municipio de El Tambo, dando cumplimiento a las recomendaciones, son dos SAFL a certificar a final del 2024.
Nota: El reporte de enero es la línea de base, reporte 2023. </t>
  </si>
  <si>
    <t xml:space="preserve">Nariño ya cuenta con 31 SAFL, y se da cumplimiento al 100 % de la meta programada de 3 salas para el 2024. Se realizó la respectiva verificación de la SAFL del centro de salud San Vicente de Pasto Salud ESE y de Centro Hospital san Luis del municipio de El Tambo, dando cumplimiento a las recomendaciones, son dos SAFL a certificar a final del 2024.
Nota: El reporte de enero es la línea de base, reporte 2023. </t>
  </si>
  <si>
    <t>El comité Seccional de Seguridad y Salud en el Trabajo, EL comité Departamental de Erradicación de Trabajo Infantil y los 5 Comités de la red de Comités Locales de Seguridad y salud en el trabajo, cuentan con actos de conformación vigentes y representación de los actores que lo conforman. Formulan y ejecutan planes de acción de acuerdo al diagnostico de necesidades de cada uno de los territorios, para la aplicación de la política Publica de Seguridad y Salud en el Trabajo, incorporando acciones para la prevención de trabajo infantil. Se logra realizar un seguimiento al cumplimiento de los planes de acción con acompañamiento del Ministerio del Trabajo, alcanzando un cumplimiento del 80% de desarrollo de las acciones de os planes de acción para la vigencia. Para esta vigencia como acciones de impacto se logra el desarrollo de la celebración de la semana de la Seguridad Social (22 al 28 de abril 2024) desarrollada en los 64 Municipios del departamento. Desarrollo del Doceavo Congreso Departamental de Salud y Ámbito Laboral “Que La Seguridad Y Salud Laboral No Sean Solo Un Lema Sino Un Hábito Y Un Estilo De Vida" (septiembre 23, 24 y 25 de 2024). Conversatorio: Responsabilidades Frente Al Sistema General De Riesgos Laborales.</t>
  </si>
  <si>
    <t>El producto no incluye priorización de municipios, se desarrolla en los 64 Municipios del departamento.</t>
  </si>
  <si>
    <t xml:space="preserve">El comité Seccional de Seguridad y Salud en el Trabajo, intervención departamental. Comité Departamental de Erradicación de Trabajo Infantil, intervención Departamental. Comités Locales de Seguridad y Salud en el trabajo: Pasto: Sub Región Centro, Ipiales: Sub región Sur, Tuquerres: Sub Región Centro occidente, Tumaco: Sub Región Occidente, La Unión: Sub Región Norte. </t>
  </si>
  <si>
    <t xml:space="preserve">Se logra ejecutar a primer semestre un PAS transitorio, a partir de primero de Julio se verifica la inclusión de la Política de Seguridad y salud en el Trabajo en los Planes Territoriales de Salud de los 64 Municipios, Plan de Acción 2024 priorizando acciones dirigidas a la economía popular y comunitaria a través de acciones de asistencia técnica tipo desarrollo de capacidades de acuerdo con las competencias desde el sector salud y municipales, seguimiento al cumplimiento del plan de acción en salud, articulación intersectorial y acciones de inspección y vigilancia a los actores (Direcciones Locales de Salud, Empresas Sociales del estado) en el desarrollo de esta política. Para esta vigencia se desarrolla la socialización - Nuevo Modelo de Salud y Seguridad en el Trabajo- Equipos Básicos en Salud – Laborales del Magisterio de Nariño FOMAG a Gerentes de Empresas Sociales del Estado de la Red Pública del Departamento, dentro de los actores del Sistema General de Riesgos Laborales. </t>
  </si>
  <si>
    <t>Los Planes de Acción en Salud vigencia 2024, cuentan con la inclusión de la Política de Seguridad y salud en el Trabajo en los Planes Territoriales de Salud de los 64 Municipios, Plan de Acción 2024 priorizando acciones dirigidas a la economía popular y comunitaria, debidamente aprobados y con asignación de recursos.</t>
  </si>
  <si>
    <t>Desde el sector salud se participa con delegación especifica en el Comité Departamental de Erradicación de Trabajo Infantil, garantizando el derecho a la salud a Niños, Niñas y adolescentes a través de la participación de las sesiones ordinarias de dicho comité, convocadas desde la presidencia, para la vigencia en curso se han desarrollado 3 sesiones, de donde se han adquirido y ejecutado compromisos desde el sector salud, verificando el cumplimiento a través de los comités municipales de Erradicación de Trabajo Infantil. Para esta vigencia como acciones de impacto se destaca la Asistencia técnica en Ruta de Atención de Erradicación de Trabajo Infantil, participación desde el Sector Salud en conmemoración de día Mundial del Trabajo Infantil de acuerdo con las orientaciones dadas desde el comité departamental de Erradicación de Trabajo Infantil y Ministerio del Trabajo.</t>
  </si>
  <si>
    <t>Con el trabajo articulado de todos los sectores donde Salud participa logrando la Inclusión de  temática de prevención de trabajo infantil y acciones para proteger al adolescente trabajador en el Plan de Desarrollo Departamental</t>
  </si>
  <si>
    <t xml:space="preserve">A 30 de octubre de la vigencia se aplican 5176 encuestas de caracterización de la población trabajadora informal por actividad económica y territorio en Colombia, logrando superar la meta establecida de la vigencia (5000 Encuestas).                                                              </t>
  </si>
  <si>
    <t xml:space="preserve">Se supera la meta en 3.52%, resaltando el seguimiento en cada una de las etapas para el cumplimiento final del Modelo de Condiciones de Salud y laboral, a su vez la participación comunitaria a través de las Juntanza por la Vida y por la Paz, Vendedores Ambulantes, Vendedores estacionarios del corregimiento del Encano Municipio de pasto, Mecánicos Municipio de Tuquerres                                                          </t>
  </si>
  <si>
    <t xml:space="preserve">A partir de la asistencia técnica realizada a las Direcciones locales de Salud en aplicación de la Estrategia de entornos laborables saludables en riesgo químico en minería, Agricultura y pirotecnia, Identificación, Tipificación y notificación del accidente de trabajo en la economía Popular y comunitaria articulado con las Empresas Sociales del Estado se obtiene un resultado el reporte dinámico del evento del accidente de trabajo para esta población priorizada, Que a cohorte de octubre se cuenta con 1964 reportes de accidentes de trabajo, reflejo de las acciones que se desarrollan desde los territorios en cuanto a la sensibilización de la Política de Seguridad y salud en el trabajo en esta población.  </t>
  </si>
  <si>
    <t>El reporte dinámico del accidente de trabajo a través del aplicativo Web ATSIWeb, es el reflejo de todas las acciones en cuanto a sensibilización de la Política de Seguridad y salud en el trabajo dadas en los 64 municipios del departamento para el sector de la economía Popular y comunitaria.</t>
  </si>
  <si>
    <t>Los funcionarios del Programa ETV han realizado campañas de gestión del riesgo para malaria involucrando a las DLS y las ESE municipales de los 19 municipios que reportaron casos o se tiene identificado las condiciones ecológicas y ambientales para presencia de los vectores de malaria; los diez (10) municipios de la costa Pacífica, Taminango, Policarpa, Cumbitara, La Unión, Samaniego, Mallama, Ricaurte, Ipiales (Sucumbíos) y a la fecha se han implementado campañas de gestión del riesgo también en Ancuya.</t>
  </si>
  <si>
    <t xml:space="preserve">A octubre 2024 están publicados 2 documentos en la página web del IDSN, el boletín de indicadores básicos se encuentra publicado, el boletín de estadísticas vitales en aprobación y el boletín epidemiológico está en ajustes por retroalimentación de los referentes nacionales de eventos. Al 2023 se habían publicado 2 documentos.  </t>
  </si>
  <si>
    <t>De enero a la fecha se han realizado 34 informes metodológicos para guiar las acciones de los diferentes programas del IDSN y para responder a las PQR de los diferentes en actores del sistema de salud y la academia. En el mes de octubre se realizan 2 documentos:  uno sobre caracterización de la mortalidad por cáncer en las localizaciones priorizadas por el IDSN para el comité asesor de cáncer del departamento de Nariño y otro documento de casos de Toxoplasmosis atendidos entre el 2019 y 2024 en consulta externa el departamento de Nariño para la universidad cooperativa de Colombia en el proceso de un proyecto de investigación en curso. Se continua con la fase precontractual del proyecto de investigación sobre sensibilización, barreras y adherencia al tratamiento de TBC.  En el año 2023 se publicó una investigación "diferencias de sexo asociado al suicidio y años potenciales de vida perdidos: estudio retrospectivo"</t>
  </si>
  <si>
    <t xml:space="preserve">Reconstrucción de documento de política pública de Paz DDHH Y DIH para el departamento de Nariño, como un avance en la construcción de la cultura de Derechos Humanos y brindar herramientas que permitan fortalcer la protección a la comnunidades impactadas por conflicto armado  </t>
  </si>
  <si>
    <t>64 municipios de departamento</t>
  </si>
  <si>
    <t>Documento metodológico PP
Documento Técnico de Política Pública
Documento Plan de Acción</t>
  </si>
  <si>
    <t>https://drive.google.com/drive/folders/1a5nBLu0Lr64uHhMHjN_O4a-cYHXFzyYI</t>
  </si>
  <si>
    <t>Presentado a la oficina jurídica y aprobado por subsecretaría de Paz y DDHH documento tecnico de ordenanza reestructurado; entregado documento Tencico, Metodológico, y documento de ordenza para revisión secretaría jurídica para su posterior entrega entrega en Asamblea Departamental</t>
  </si>
  <si>
    <t>Garantizando los espacios de participación de las comunidades Negras, con fundamento  en el decreto 1640 de 2020,  artículos 2.5.1.1.14 y 2.5.1.1.15 numerales 1 y 5, convocó a sesión de la Comisión Consultiva Departamental de Comunidades negras del Departamento, y a Sesión Extraordinaria Consultiva Departamental, como instancia diálogo, interlocución, seguimiento y consenso entre delegados de los Consejos Comunitarios, organizaciones de comunidades negras e instituciones gubernamentales y demás.</t>
  </si>
  <si>
    <t>Se beneficio a 30 Consultivos Departamentales (Enfoque afro)</t>
  </si>
  <si>
    <t xml:space="preserve">Subregion - Sanquianga, Telembi, Cordillera y Pacifico Sur </t>
  </si>
  <si>
    <t>anexo 1, anexo 2</t>
  </si>
  <si>
    <t>1,-  Se han dado respuesta al %100 de los requerimientos- se realizo articulacion institucional con las diferentes secretaria para dar respuesta mediante la realizacion de mesas tecnica y dialogos institucionales; 2.  Se realizo articulacion institucional con la UNP para dar respusta a medidas cerren</t>
  </si>
  <si>
    <t>27,000 personas de los cabildos Peña alegria y la Ogranizacion ACIESNA, UNIPA. KAMAWARI  (Enfoque indigena)</t>
  </si>
  <si>
    <t xml:space="preserve">1, Se han apoyado a las comunidades indigenas que requieren acompañamiento entre ellas. Atun Pucha comunidad indigena de Aponte, Asamblea resguardo Peñol y Tambo, Minga pensamiento AWA SU, acompoñamiento resguardo san Miguel comunidad Eperara Siapedara, Acompañamiento resguardo KAMAWARI.  Acompañiento de la eleccion del Gobernador de Consaca y fiestas tradicionales.                                                            2, Acompañamiento y asesoria en la construccion de la mesa tecnica de los cabildos Ingas y Quillacingas del Departamento de Nariño.                                                                           3, Acompañmiento en la construccion del acueducto del Municipio del Peñol.                                                                                                        4, Acompañamiento y articulacion para dar cumplimiento a los acuerdos realizado con la comuniad ORIPAP                     </t>
  </si>
  <si>
    <t>Asamblea UNIPA 25,000 personas.   Asamblea ORIPAP 5,803 Personas,  Asamblea KAMAWARI 1368 Personas, Asambela PEÑOL, 500 Personas,Asamblea Consaca  500 Personas, Asamblea AWA SU 160 Personas. Asamblea Aponte 1500 Personas (Enfoque indigena)</t>
  </si>
  <si>
    <t>anexo 6 , anexo 7, anexo 8</t>
  </si>
  <si>
    <t>1, Se esta realizando cronograma de actividades para la programacion de la cumbre de los 7 pueblos</t>
  </si>
  <si>
    <t>2 actividades  (Enfoque indigena)</t>
  </si>
  <si>
    <t>1, Se realizo acompañamiento a la entrega de material productivo y celebracion del dia de la poblacion ROOM</t>
  </si>
  <si>
    <t>30 personas  (Enfoque ROOM)</t>
  </si>
  <si>
    <t>se avanza en la formulacion del perfil del proyecto y en el acercamiento a 5 consejos comunitarios</t>
  </si>
  <si>
    <t xml:space="preserve"> sucumbios, magui payan  (Enfoque AFRO)</t>
  </si>
  <si>
    <t xml:space="preserve"> sucumbios, magui payan</t>
  </si>
  <si>
    <t xml:space="preserve">1, Se realizo encuesta para determinas que cabildos cuentas con emisoras y medios alternativos de comunicación.                                  2, Se realizo articulacion institucional con el MINISTERIO de las TIC para fortaleces las emisoras indigenas del departamento.               3, Se esta relizando acompañamiento para el fortalecimeinto de  la emisora de la organizacion ORIPAP.                                            </t>
  </si>
  <si>
    <t>3 eventos  (Enfoque Indigena)</t>
  </si>
  <si>
    <t>1, Se ha participado en la posesion del cabildo indigena de Aponte, Cabildo indigena de Consaca y en la primera asamblea del cabildo indigena del Peñol y el Tambo.</t>
  </si>
  <si>
    <t xml:space="preserve">En esta actividad participaron, Aponte 2,000 personas, Consaca  500 personas   (Enfoque Indigena)                                                                                                                                   </t>
  </si>
  <si>
    <t xml:space="preserve">1, Se encuentra en estudio y viabilizacion para la realizacion del dia de la mujer indigena, 2. Se realizaron diversas actividades entre ellas capacitación en Legislación Étnica, fiesta de Guayabo fiesta de Olaya Herrera, fiesta de ACAPA, Fiesta de tablón Dulce 21 de mayo,  Conmemoración del día de la afrocolombianidad en RECOMPAS y Feria de servicio en el Centro Comercial UNICO 21 de mayo </t>
  </si>
  <si>
    <t xml:space="preserve">3 actividades, Dos reuniones con la Subsecretaria de Desarrollo Comunitaria y una con el componente indígena 2. Se Beneficiaron mas de 500 personas  (Enfoque Indigena)    </t>
  </si>
  <si>
    <t xml:space="preserve">se ha brindado asistencia tecnica diferentes poblaciones del departamento, en especial a veedurias de salud, agrarias y ambientales. ( barbacoa,tumaco, magui payan, samaniego)  </t>
  </si>
  <si>
    <t>se ha brindado asistencia tecnica diferentes poblaciones del departamento, en especial a veedurias de salud, agrarias y ambientales. ( barbacoa,tumaco, magui payan, samaniego)  (comunidades afro)</t>
  </si>
  <si>
    <t>anexo 3</t>
  </si>
  <si>
    <t>Fortalecimiento interinstitucional entre Gobernación de Nariño y Colombia Transforma</t>
  </si>
  <si>
    <t xml:space="preserve">323 personas  (Enfoque afro)   </t>
  </si>
  <si>
    <t>Subregión de Sanquianga, Telembi, Pacifico Sur y Cordillera</t>
  </si>
  <si>
    <t>anexo 4</t>
  </si>
  <si>
    <t xml:space="preserve">se desarrollaron jornadas de asistencia tecnica en oficinas de desarrollo comunitario municipales para realizar inspecion, vigilancia, control y capacitacion a lideres comunales en diferentes muncipios del departamento </t>
  </si>
  <si>
    <t xml:space="preserve">se beneficiaron 250 lideres comunales quienes tienen el cargo de  directivos en orgasnizaciones comunales de 1 y 2 nivel </t>
  </si>
  <si>
    <t>municiciopios de Tangua, Chachagui, Puerres, sandona y Yacuanquer</t>
  </si>
  <si>
    <t xml:space="preserve">se ha infornado de la propuesta de la creacion de la federacion de juntas de accion comunal de la region pacifico en 10 de los 12 municipios que conforman la subregion pacifico nariñense </t>
  </si>
  <si>
    <t>al  rededor de 160 presidentes de juntas de accion comunal de la region se le informo sobre la propuesta que hace parte del plan de ordenamineto terrotorial.</t>
  </si>
  <si>
    <t>subregion pacifico  sur. Sanquianga y telebi-  municipios de tumaco, francisco pizarro, el charco, la tola, olaya herrera, mosquera, barbacoas, roberto payan y magui payan.</t>
  </si>
  <si>
    <t>en cada una de las jornadas llevadas a cabo se toca el tema de la inclusion de la mujer ya que estas cumplen un rol fundamemtal en cada una de las disciplinas sociales. para ello se elaboro un folleto didactico con el cual se le explica las distintas metodologias de la importancia de la participacion de la mujer</t>
  </si>
  <si>
    <t>esto dio como resultado que de 250 lideres capacitados,  120 fueron las mujeres que se vieron beneficiadas con imformacion sobre la normativa 2166/2021 y el decreto 1501/2023 que rige a las OAC,</t>
  </si>
  <si>
    <t>25 municipios</t>
  </si>
  <si>
    <t>se a realizado asistencias tecnicas a servidores públicos y líderes/as del departamento de Nariño en cultura de la integridad y transparencia para la promoción del control social en la gestión pública.</t>
  </si>
  <si>
    <t>se a fortalecido procesos de diálogo social y concertación con comunidades y niveles de gobierno hacia el trámite de conflictividades sociales en lo local y regional.</t>
  </si>
  <si>
    <t>Relacionamiento con 6 municipios de la Costa, donde se llevo la Feria de Servicios Subregión: sanquianga (charco, la tola y olaya herrera) y telembi (barbacoas, Roberto Payán y magui Payán)</t>
  </si>
  <si>
    <t xml:space="preserve"> los municipios fueron atendidos, toda población Etnica, con un promedio de atencion de 8 ESAL por municipio</t>
  </si>
  <si>
    <t>Municipios 6 Subregiones 3</t>
  </si>
  <si>
    <t xml:space="preserve">Fortalecer los procesos de del Territorio Campesino Agroalimentario del Macizo Norte de Nariño y sur del Cauca TCAM,  Reconocimiento de la Comunidad Campesina Sujeto de Derecho de Seguridad y Soberania Alimentaria Corredor Oriental de Pasto COMCASUD.          </t>
  </si>
  <si>
    <t xml:space="preserve">45 MUJERES DE ORGANIZACIONES CAMPESINAS  - A. TULPA - LA CORDILLERA -, 25 JOVENES DE ORGANIZACIONES CAMpESINAS - ESCUELAS DEPORTIVAS JOVENES EMPRENDEDORES DEL VICTIMAS DEL CONFLICTO ARMADO </t>
  </si>
  <si>
    <t xml:space="preserve">Se consolida el primer documento  técnico soporte de la MGA: Proyecto “Fortalecimiento de
la cultura y las herramientas para la construcción de paz y la convivencia pacífica en
18 municipios del Departamento de Nariño” (Escuela itinerante de Paz). </t>
  </si>
  <si>
    <t>1. Se ha apoyó el componente de la mesa departamental de desaparición para la reactivación del Jardín de la memoria histórica, en donde se contó con el acompañamiento del comando de policía de Pasto,  entidades nacionales y departamentales. 2. Se realizó apoyo al proceso documental de reconocimiento y visibilización de mujeres mayores buscadoras en la ciudad de Pasto. 3. Se sistematizó la información sobre taller de memoria histórica realizado en el Centro de Integración Popular. 
2. Talleres de Construcciòn de memoria y paz en la IE Centro de Integraciòn Popular con grados 4 y 5 colegio 9 y 10. 3. 3. Recepción y analisis de la cartilla de experienicas sobre el rescate de la las tradiciones ancestrales Afro en la subregión de la coordillera. 4. Sesión virtual en el diplomado de DDHH y post conflicto, sobre memorias y convivencia ciudadana. 5. Acompañamiento en las 4 sesiones de la realización de la colcha de la memoria de la organizacion de victimas de desaparición AVAFER.</t>
  </si>
  <si>
    <t xml:space="preserve">1. 80 personas víctimas del conflicto. 2. aproximadamente 50 mujeres buscadoras de más de 60 años. 2.  60 estudiantes de primaria y secundaria.
3. estudiantes beneficiados 80. 3. alrededor de 60 personas que particparon en la recopilación de experiencias y elaboración de la cartilla. 4. 18 personas que participaron de la sesión en el diplomado de DDHH. 5. 25 familiares buscadores pertenecientes a la organización AVAFER de Samaniego. </t>
  </si>
  <si>
    <t>1. Pasto. 2. Pasto. 3. subregión corrdilera. 4. Pasto. 5. Samaniego</t>
  </si>
  <si>
    <r>
      <t xml:space="preserve"> </t>
    </r>
    <r>
      <rPr>
        <u/>
        <sz val="10"/>
        <color rgb="FF1155CC"/>
        <rFont val="Century Gothic"/>
        <family val="2"/>
      </rPr>
      <t>https://drive.google.com/drive/folders/1KJSwwpALCerqw4cvLkNSykY3WOHbj4tX</t>
    </r>
  </si>
  <si>
    <t>Con base en las 3 experiencias de construcción de memorias historicas desarrolladas, se está analizando y sistematizando la información de trabajo de campo recolectado, en función de la elaboración del documento de investigación.</t>
  </si>
  <si>
    <t>Fortalecimiento, instalación o reactivación de consejos municipales de paz, reconciliación y convivencia en Nariño. También se ha brindado asistencia técnica a los mismos.</t>
  </si>
  <si>
    <t xml:space="preserve">https://drive.google.com/drive/folders/15cSO0yklvCm_ygJgN1UKrkBGgBwVFRex </t>
  </si>
  <si>
    <t>https://drive.google.com/drive/folders/1snEbJYr4x_AVL8xbIuNiL8-ZpZzFzgW6</t>
  </si>
  <si>
    <t xml:space="preserve">Recopilación de información sobre experiencias de memoria histórica, cultura y construcción de paz en el Departamento de Nariño. 1. Se está sistematizando la información sobre taller de memoria histórica realizado en el Centro de Integración Popular. 2.  Se realizó apoyo al proceso documental de reconocimiento y visibilización de mujeres mayores buscadoras en la ciudad de Pasto. 3. Se esta sistemaizando la cartilla sobre la recuperación de la ancestralidad Afro. Se está sistematizando los talleres dejados a los estudiants del diplomado en DDHH. 4. Lanzamiento documental mujeres buscadoras. </t>
  </si>
  <si>
    <t>1. 60 estudiantes de primaria y secundaria. 2. aproximadamente 50 mujeres buscadoras de más de 60 años. 4. Aproximadamente 20 mujeres buscadoras de mas de 60 años.</t>
  </si>
  <si>
    <t>1. Pasto. 2. Pasto. 4. Pasto</t>
  </si>
  <si>
    <t>https://drive.google.com/drive/folders/1KJSwwpALCerqw4cvLkNSykY3WOHbj4tX</t>
  </si>
  <si>
    <t>Con base en las 3 experiencias de construcción de memorias historicas desarrolladas, se está analizando y sistematizando la información de trabajo de campo recolectado, en función de la elaboración del documento de investigación requerido.</t>
  </si>
  <si>
    <t>Se implementó la estrategia de apoyó a iniciativas de organizaciones de sociedad civil que hacen parte de la Red de Aliados por la Verdad en Nariño, Red que promueve acciones pedagógicas para la difusión del Legado de la Comisión de la Verdad. En el marco de está estrategia, el día 23 de julio se realizó la conmemoración y difusión del último informe de la comisión de la verdad haciendo énfasis en los tomos de Costa Pacífica, Nariño y Sur del Cauca; en la plazoleta de la gobernación de Nariño, con Redepaz, Ruta Pacífica de mujeres y GV+</t>
  </si>
  <si>
    <t>50 personas</t>
  </si>
  <si>
    <t>https://drive.google.com/drive/folders/1FULHDaWFdqx10dOtHyku9OAlACigMevj</t>
  </si>
  <si>
    <t>1. Se ha implementado una estrategia interinstitucional con diferentes organizaciones como: Pastoral Social, Comité Internacional de Derechos Humanos, Comité de DDHH de la Universidad de Nariño, Justapaz, Rodeemos el Diálogo; entre otros, con el fin de desarrollar actividades pedagógicas para la difusión de la nueva normatividad referente al servicio social para la paz y el derecho fundamental a la objeción de conciencia a la prestación del servicio militar. También se desarrolló un módulo sobre el tema en el diplomado en DDHH dirigido a jóvenes barristas, fue impartido por parte de profesionales expertos en la temática pertenecientes a la organización Justapaz. 2. Se realizó el Diplomado en Derechos Humanos con enfoque en barrismo social para la Paz Territorial, donde se incluyeron tematicas de desmilitarización de la vida civil, objeción de conciencia y socialización de los avances en la implementación del servicio social para la paz.
3. Se participó en la audiencia pública nivel nacional en el mes de diciembre de 2024 sobre Servicio Social para la Paz</t>
  </si>
  <si>
    <t>275 personas</t>
  </si>
  <si>
    <t>https://drive.google.com/drive/folders/1IOPw6pnPTdnTH8GdVrIWXWonumDz7RN-</t>
  </si>
  <si>
    <t>1. Se entregó la estrategia de comunicación teniendo en cuenta las observaciones del consejo de redacción, se esta esperando la aprobación por parte del subsecretario para la ejecución. 2. Se realizó el Diplomado en Derechos Humanos con enfoque en barrsmo social para la paz territorial.</t>
  </si>
  <si>
    <t xml:space="preserve">1. 1000 personas </t>
  </si>
  <si>
    <t>1. Las cinco subregiones (Cordillera, Abades, Costa, Centro, Norte). 2. Pasto</t>
  </si>
  <si>
    <r>
      <rPr>
        <sz val="10"/>
        <color theme="1"/>
        <rFont val="Century Gothic"/>
        <family val="2"/>
      </rPr>
      <t xml:space="preserve">En articualación con defensoria del pueblo
</t>
    </r>
    <r>
      <rPr>
        <u/>
        <sz val="10"/>
        <color rgb="FF1155CC"/>
        <rFont val="Century Gothic"/>
        <family val="2"/>
      </rPr>
      <t>https://drive.google.com/drive/folders/1FgdH6ttJLJ0AdsGhOFWjHOT_EEiHE1z6</t>
    </r>
  </si>
  <si>
    <t>Implementados diálogos regionales para la paz con participación de sociedad civil en las regiones priorizadas. Procesos de negociación con Segunda Marquetalia y Comuneros del Sur apoyados desde el ente departamental. Avances significativos en proceso con Comuneros del Sur</t>
  </si>
  <si>
    <t>Subregiones de: Pacífico Sur, Sanquianga, Telembí, Piedemonte Costero (proceso con Segunda Marquetalia) y Samaniego, Guachavés, Providencia, La Llanada, Los Andes Sotomayor, Barbacoas, Ricaurte, Mallama, Guachucal, Cumbal</t>
  </si>
  <si>
    <t>https://drive.google.com/drive/folders/1IXKWckYqx5qLWhywVegbLYjcpOmcMdEG?usp=drive_link</t>
  </si>
  <si>
    <t>Se han realizado y apoyado 22 acciones en temas relevantes de paz y convivencia, para poblaciones de mujeres, jóvenes y niños:
- Se realizó la articulación con distintas instituciones y organizaciones para el lanzamiento de Semana por la Paz en la Universidad CESMAG Pasto. 02 septiembre , Población General 
- Se realizó talleres de Comunicación Asertiva No Violenta en la Institución Educativa Policarpa Salavarrieta Samaniego. 12 septiembre, 80 Estudiantes de 8 y 9 grado  
- Se apoyó en el Carnaval de la Paz, la Reconciliación y la Memoria en el marco de semana por la paz propuesta por la IE Policarpa Salavarrieta Samaniego. 13 septiembre, 800 estudiantes 
- Se apoyó en el Foro de Paz Territorial con Frente Comuneros del Sur, Alcaldía y Gobierno Nacional en Samaniego. 12 septiembre, 50 personas  
- Se apoyaron actividades en el marco de semana por la paz en Samaniego. 09 septiembre 100 personas  
- Se realizó apoyó e intervención en el Foro de Diálogos Nacionales por la Paz en Providencia. 11 septiembre 100 estudiantes grados 9,10 y 11 
- Se realizó talleres de Paz y apoyó en Mayasquer-Cumbal. 26 y 27 septiembre, 75 personas
     para niños y jóvenes 
- Se realizaron talleres de Paz y Comunicación no violenta en la Institución educativa Cabrera. 16 septiembre 70 estudiantes 
- Se realizaron talleres de paz y memoria histórica en la IEM Centro de Integración Popular y talleres de consumo de sustancias psicoactivas y Bullying con la Alcaldía Municipal de Pasto. 21 octubre 80 estudiantes, 22 octubre 75 estudiantes
-Talleres de convivencia y paz grado preescolar 30 estudiantes marzo Alban.
-Talleres de Convivencia: Empatía  grado primero 45 estudiantes marzo Alban
-Talleres paz y entrega de juguetes con niños en condición vulnerable  15 niños
 -Entrega de detalles y talleres de auto cuidado y paz mujeres víctimas 6 mujeres
- colegio Colombosuizo Talleres paz y memoria histórica Grado octavo y noveno 75 estudiantes mayo en Pasto
-Decimo y once talleres Implementación acuerdo de paz 2016 y Derechos Humanos 80 estudiantes mayo Pasto
- Talleres de Resolucion de Conflictos grado octavo 30 estudiantes junio Pasto IEM Pedagogico
-Talleres sobre la Verdad como bien Público  grado noveno 35 estudiantes julio Pasto IEM Pedagogico
-Campamento de Jóvenes por la Paz en el Cauca asistieron de Tumaco 4 jovenes julio
-Apoyo al teatro por al paz por niños oveja negra 35 niños julio
- Desayunos de paz en Samaniego 25 personas septiembre
- Desayunos de paz en Pasto 25 personas octubre 
- pedagogia de servicio social para la paz octubre</t>
  </si>
  <si>
    <t>355 personas</t>
  </si>
  <si>
    <t>Alban, Pasto,Tumaco, Providencia, Samaniego, Cumbal(Mayasquer)</t>
  </si>
  <si>
    <r>
      <rPr>
        <u/>
        <sz val="10"/>
        <color rgb="FF1155CC"/>
        <rFont val="Century Gothic"/>
        <family val="2"/>
      </rPr>
      <t>https://www.facebook.com/share/p/1Ao9XXBioZ/</t>
    </r>
    <r>
      <rPr>
        <u/>
        <sz val="10"/>
        <color rgb="FF000000"/>
        <rFont val="Century Gothic"/>
        <family val="2"/>
      </rPr>
      <t xml:space="preserve"> 
</t>
    </r>
    <r>
      <rPr>
        <u/>
        <sz val="10"/>
        <color rgb="FF1155CC"/>
        <rFont val="Century Gothic"/>
        <family val="2"/>
      </rPr>
      <t>https://drive.google.com/drive/folders/1FliJ92_2BhCwbOygYgg8KfwQqqRGsJnI</t>
    </r>
    <r>
      <rPr>
        <u/>
        <sz val="10"/>
        <color rgb="FF000000"/>
        <rFont val="Century Gothic"/>
        <family val="2"/>
      </rPr>
      <t xml:space="preserve">
</t>
    </r>
  </si>
  <si>
    <t>se realizaron 3 escuelas itinerantes. (El 1 de junio se realizó la escuela del municipio de la Cruz, donde estuvieron presentes algunos municipios del norte de Nariño, con la participación de jóvenes, mujeres, estudiantes de bachillerato, artistas, líderes sociales, ambientalistas, campesinado y comunidad LGTBIQ+. El 13 de julio se realizó la escuela en Tumaco, con la participación de estudiantes de bachillerato, artistas, mujeres, consejeros de paz, jóvenes y líderes sociales. El 27 de julio se realizó en Policarpa, con la participación, de los 5 municipios de cordillera con la representación de jóvenes, estudiantes, profesores, campesinado y mujeres).
PNUD realizó la entrega de la propuesta para el Proyecto de la Escuela, de la cual el grupo de trabajó realizará la revisión y sugerencias pertinentes que cumplan con el objetivo de brindar una escuela popular que parta de las particularidades de cada territorio con el apoyó de los procesos de líderes y lideresas  de los diferentes sectores para contribuir  a la construcción de una Cultura de Paz duradera y sostenible.
- PNUD entrego la propuesta para el proyecto de la escuela, para la respectiva revisión y ajustes acordes al objetivo de la escuela que se entregará el 30 de noviembre</t>
  </si>
  <si>
    <t>124 personas</t>
  </si>
  <si>
    <t xml:space="preserve">La Cruz, Tumaco, Policarpa. </t>
  </si>
  <si>
    <r>
      <t xml:space="preserve">https://www.facebook.com/share/v/17xsCH7iwK/         
</t>
    </r>
    <r>
      <rPr>
        <u/>
        <sz val="10"/>
        <color rgb="FF1155CC"/>
        <rFont val="Century Gothic"/>
        <family val="2"/>
      </rPr>
      <t>https://www.facebook.com/share/r/1GksjCgDbQ/
https://www.facebook.com/share/p/14vTVxvN4z/
https://drive.google.com/drive/folders/1iLTY3nzXrVlWB8vUdPyUvJq953Ayojp2</t>
    </r>
    <r>
      <rPr>
        <u/>
        <sz val="10"/>
        <color rgb="FF000000"/>
        <rFont val="Century Gothic"/>
        <family val="2"/>
      </rPr>
      <t xml:space="preserve"> </t>
    </r>
  </si>
  <si>
    <t>El 23 de julio se realizó la conmemoración y difusión del último informe de la comisión de la verdad haciendo énfasis en los tomos de Costa Pacífica, Nariño y Sur del Cauca; en la plazoleta de la gobernación de Nariño, con Red De paz, Ruta Pacífica de mujeres y GV+, desde la Red de Aliados por la Verdad de Nariño se propenderá por la realización de una sesión de seguimiento a la implementación de las Recomendaciones del Informe Final de la CEV; lo anterior con participación de entidades públicas, privadas y cooperación internacional.</t>
  </si>
  <si>
    <t>Se ha venido apoyando el proyecto de "La carroza por la Paz" en la cual se realizó la socialización de la iniciativa con víctimas, firmantes y fuerza pública, además del apoyó en articulación institucional para la financiación del proyecto. Respecto del proyecto Restaurativo Jardín de la Memoría, se ha venido realizando trabajos de limpieza y adecuación del Jardín con la participación conjunta de Firmantes del Acuerdo de Paz y Policia Nacional.</t>
  </si>
  <si>
    <t>60 personas (20 víctimas, 20 firmantes de paz, personal ejercito, 10 personal policía y 10 civiles)</t>
  </si>
  <si>
    <t>https://drive.google.com/drive/folders/1FDeTctzRZKYexT20rXSj5nZki23CxYSY</t>
  </si>
  <si>
    <t>Dentro de la formulacion del proyecto de reincorporación para ser presentado a recursos de regalías, en un de los items se presentó la propuesta de financiación de una "escuela de formación política", de igual manera, se se participó del encuentro Departamental de Mujeres firmantes de Paz, el cual tuvo como finalidad, tratar algunos puntos estratégicos políticos, económicos con enfoque de genereo contenidos en el Programa de Reincorporaci{ón Integral- PRI  y la capacitación en métodos de autocuidado.</t>
  </si>
  <si>
    <t>30 personas firmantes de paz</t>
  </si>
  <si>
    <t>Las cuatro subregiones (Cordillera, Abades, Costa, Centro)</t>
  </si>
  <si>
    <t>https://drive.google.com/drive/folders/19nunM-yPsWDobFDfzLUmRcLccFRtMT-a</t>
  </si>
  <si>
    <t>Segundo encuentro de formas asociativas de firmantes de Paz</t>
  </si>
  <si>
    <t>20 personas firmantes</t>
  </si>
  <si>
    <t>https://drive.google.com/drive/folders/13zKhYFJh3Q_IcBmhVGARdFzB_imve3Bh</t>
  </si>
  <si>
    <t>https://drive.google.com/drive/folders/1DPYqnnp9kghfHXmJs4ulJaLvuJ5Mi3SE</t>
  </si>
  <si>
    <t>Se desarrolló el primer CDR el día 22 de agosto/2024, estaba programada la segunda jornada para el 23 de noviembre de 2024, sin embargo esta tuvo que reporgarmarse para el día 10 de diciembre de 2024.</t>
  </si>
  <si>
    <t>70 personas</t>
  </si>
  <si>
    <t>https://drive.google.com/drive/folders/1mh-tWJiZ0cyMo-MSRPTxxxFpHwStRBjY</t>
  </si>
  <si>
    <t>El día 3 de diciembre se realizó el encuentro departamental de mujeres firmantes del acuerdo de paz</t>
  </si>
  <si>
    <t>50 muejres</t>
  </si>
  <si>
    <t>Pasto, Tumaco, Tallambí, El Encano</t>
  </si>
  <si>
    <t>https://drive.google.com/drive/folders/1ZWGtgJHeX4_6SNUVpG6AKYAti_1VB6P3</t>
  </si>
  <si>
    <t>El día 2 de diciembre se radicó en la oficina de Planeación el proyecto de Reincorporación.</t>
  </si>
  <si>
    <t>https://drive.google.com/drive/folders/19PDvBBNTk_X0f1AAR-MeEujrJm0yZ9Pi</t>
  </si>
  <si>
    <t>Durante el mes de diciembre no se ha presentado casos de riesgo para activación de ruta de prevenciión y protección.</t>
  </si>
  <si>
    <t>https://drive.google.com/drive/folders/1kdtw4lG4VHCmY0Nz6nbtaSgUjH2shDfe</t>
  </si>
  <si>
    <t xml:space="preserve">Se tiene creado el documento de la estrategia de prevención de la estigamatización de población firmante del Acuerdo de Paz. </t>
  </si>
  <si>
    <t>https://drive.google.com/drive/folders/1epjoa0NrFyNmXlb6jLhZllsbgTunElvV</t>
  </si>
  <si>
    <t xml:space="preserve">Realizadas mesas técnicas para la construcción del plan departamental de prevención, recolección de información a las entidades del SNARIV, asistencias técnicas a los municipios de Ricaurte, Guachucal, Buesaco, Policarpa, Olaya herrera y las 6 subregiones (Cordillera, Abades, Costa, Centro - Occidente, Río mayo y Juanambú, Exprovincia de obando y la Sabana) programacion de 3 encuentros subregionales para la validacion de escenarios de riesgo y construcción de protocolos de actuacion, los espacios se realizaran  en ipiales 21 de noviembre (municipios exprovinvincia de obando) 22 de noviembre buesaco (municipios Norte)   Se realizaron 3 encuentros poblacionales divididos por subregiones.                                                                      1. Ipiales: 21 de noviembre de 2024, se convocó a los líderes, defensores de DDHH, Secretarios de Gobierno, Enlaces de Vícitmas y Personeros Municipales de toda la Ex Provincia de Obando.                                                2. Buesaco: 22 de noviembre de 2024, se convocó a los líderes, defensores de DDHH, Secretarios de Gobierno, Enlaces de Vícitmas y Personeros Municipales de Río Mayo, Norte y Juanambú.                                                    3. Pasto:   28 de noviembre de 2024, se convocó a los líderes, defensores de DDHH, Secretarios de Gobierno, Enlaces de Vícitmas y Personeros Municipales de la Subregión Centro.                                                                     Se anexa: Registro fotográfico, informes, convocatorias, listados de asistencia, presentación de Power Point, mapas, notas de relatoría, borrador del Plan de Prevención.                                                                           Además de Oficio de Convocatoria al Subcomité de Prevención. </t>
  </si>
  <si>
    <t xml:space="preserve">495 personas </t>
  </si>
  <si>
    <t xml:space="preserve">Subregión Ex Provincia de Obando: Ipiales                                                          Subregión Norte, Río Mayo y Juanambú: Buesaco                                    Subregión Centro: Pasto                               </t>
  </si>
  <si>
    <r>
      <rPr>
        <u/>
        <sz val="10"/>
        <color rgb="FF1155CC"/>
        <rFont val="Century Gothic"/>
        <family val="2"/>
      </rPr>
      <t>https://drive.google.com/drive/folders/1CPUf_QYd0a3Y3fakNzFe2CSYBf6bwe0Y</t>
    </r>
    <r>
      <rPr>
        <sz val="10"/>
        <color rgb="FF000000"/>
        <rFont val="Century Gothic"/>
        <family val="2"/>
      </rPr>
      <t xml:space="preserve"> </t>
    </r>
  </si>
  <si>
    <t>91 rutas activadas por solicitud de subsidiariedad, protegiendo su vida e integridad a personas en los municipios de Tumaco, Olaya Herrera, Francisco Pizarro, Maguí Payán, Santa Bárbara de Iscuandé, Roberto Payán, La Tola, El charco, Policarpa, Linares, Ricaurte, Pasto, Cumbitara.</t>
  </si>
  <si>
    <t>91 personas atendidas</t>
  </si>
  <si>
    <t>Los municipios de Tumaco, Olaya Herrera, Francisco Pizarro, Maguí Payán, Santa Bárbara de Iscuandé, Roberto Payán, La Tola, El charco, Policarpa, Linares, Ricaurte, Pasto, Cumbitara.</t>
  </si>
  <si>
    <r>
      <rPr>
        <u/>
        <sz val="10"/>
        <color rgb="FF1155CC"/>
        <rFont val="Century Gothic"/>
        <family val="2"/>
      </rPr>
      <t>https://drive.google.com/drive/folders/1CMhjTRpUSZpdXchPZETzdfMwBjZjAImL</t>
    </r>
    <r>
      <rPr>
        <sz val="10"/>
        <color rgb="FF000000"/>
        <rFont val="Century Gothic"/>
        <family val="2"/>
      </rPr>
      <t xml:space="preserve"> </t>
    </r>
  </si>
  <si>
    <t>1. Reactivación de la mesa departamentall para la prevención del reclutamiento, uso, utilización y violencia sexual contra niños, niñas y adolescentes por parte de grupos al margen de la ley y grupos delictivos organizados. 2. Fortalecimiento a equipos de acción inmediata en 15 municipios priorizados por riesgo superior alto, 3. Fortalecimiento institucional a las entidades integrantes e invitados de la mesa departamental y unificación de criterios en la asistencia técnica para conformación de equipos de acción inmediata. 4. Articulación en la activación de 27 rutas.  5. Socialización de política pública y rutas de prevención temprana, prevención urgente y prevención en protección en los espacios de fortalecimiento y promoción de prevención en los 64 mpios del Departamento. 6. Fortalecimiento de entornos protectores en acciones de prevención y atención psicológica en emergencia a  60 orientadores de  instituciones educativas de municipios. 7. Realización de sesión preparatoria de CIPRUNNA en Pasto con la asistencia de los secretarios de gobierno, comisarios y personeros municipales para fortalecimiento en prevención.</t>
  </si>
  <si>
    <t>337 personas, y 64 mpios</t>
  </si>
  <si>
    <t>6 subregiones (Cordillera, Abades, Costa, Centro - Occidente, Río Mayo y Juanambú, Exprovincia de obando y la Sabana)</t>
  </si>
  <si>
    <t xml:space="preserve">https://drive.google.com/drive/folders/1JZx42nt7Lc8UWnYkvj8RM-cdxcn9AEKb </t>
  </si>
  <si>
    <t>como acción hito se relaciona la reactivación de la mesa dptal para la PRUUVS, la cual estuvo inacitiva desde el año 2022, impactando en el compromiso de los integrantes de la mesa y el trabajo articulado institucional y con cooperación</t>
  </si>
  <si>
    <t xml:space="preserve">1. Reactivación del Comité AICMA Nariño, el cual llevaba inactivo por mas de un año y cuatro meses. 2. Plan Aicma aprobado e implementado, 3. activados componente AIV, 4. Articulación institucional para ERM para municipios priorizados y matriz de oferta, 5. Realización del Día de la sensibilización contra minas antipersonal 4 de Abril, 6. activación de Rutas, 7. Sensibilización a la institucionalidad para la inclusión de la Ruta AICMA en los PAT,  8. Realización del I DIALOGO NACIONAL EN TEMAS AICMA . 9. Articulación y acompañamiento espacios para Desminado Humanitario Región Abades y Unipa para implementar Anexo G </t>
  </si>
  <si>
    <t>21 municipios priorizados, 106 entre personas de varias entidades y víctimas, y la población del resguardo la montaña en Samaniego</t>
  </si>
  <si>
    <t>Se priorizan 21 municipios (Cordillera, Abades, Costa) Barbacoas,Cumbal, Cumbitara, El Charco, El Rosario, La Llanada, Leiva, Los Andes, Magui, Olaya Herrera, Francisco Pizarro, Policarpa, Ricaurte, Roberto Payán, Samaniego, Santa Bárbara, San Andrés de Tumaco, La Tola, Mallama, Santacruz de Guachavésy San Pablo</t>
  </si>
  <si>
    <r>
      <rPr>
        <u/>
        <sz val="10"/>
        <color rgb="FF1155CC"/>
        <rFont val="Century Gothic"/>
        <family val="2"/>
      </rPr>
      <t>https://drive.google.com/drive/folders/1JatwyFqISV2X7e2Xvt2oMwIdNY6ESBMd</t>
    </r>
    <r>
      <rPr>
        <sz val="10"/>
        <color rgb="FF000000"/>
        <rFont val="Century Gothic"/>
        <family val="2"/>
      </rPr>
      <t xml:space="preserve"> </t>
    </r>
    <r>
      <rPr>
        <u/>
        <sz val="10"/>
        <color rgb="FF1155CC"/>
        <rFont val="Century Gothic"/>
        <family val="2"/>
      </rPr>
      <t>https://www.facebook.com/share/r/18BLrUfsVq/</t>
    </r>
    <r>
      <rPr>
        <sz val="10"/>
        <color rgb="FF000000"/>
        <rFont val="Century Gothic"/>
        <family val="2"/>
      </rPr>
      <t xml:space="preserve"> 
</t>
    </r>
    <r>
      <rPr>
        <u/>
        <sz val="10"/>
        <color rgb="FF1155CC"/>
        <rFont val="Century Gothic"/>
        <family val="2"/>
      </rPr>
      <t>https://www.facebook.com/share/p/1X79EVWhxY/</t>
    </r>
    <r>
      <rPr>
        <sz val="10"/>
        <color rgb="FF000000"/>
        <rFont val="Century Gothic"/>
        <family val="2"/>
      </rPr>
      <t xml:space="preserve">; </t>
    </r>
    <r>
      <rPr>
        <u/>
        <sz val="10"/>
        <color rgb="FF1155CC"/>
        <rFont val="Century Gothic"/>
        <family val="2"/>
      </rPr>
      <t>https://www.facebook.com/share/p/14s4mX5KME/</t>
    </r>
    <r>
      <rPr>
        <sz val="10"/>
        <color rgb="FF000000"/>
        <rFont val="Century Gothic"/>
        <family val="2"/>
      </rPr>
      <t xml:space="preserve"> 
</t>
    </r>
  </si>
  <si>
    <t>Plan de acción aprobado e implementado por el Comité AICMA DE NARIÑO, así como la matriz de oferta de Educación en Riesgo de Minas (ERM) el cual abarca el cubrimiento de 21 municipios priorizados por afectación en Riesgo de Minas.  Articulación con AICMA NACIONAL para la realización del 1 Diálogo Nacional en temas AICMA en Pasto  para la construcción de la Política Nacional.</t>
  </si>
  <si>
    <t>21 municipios priorizados y 50 personas entre funcionarios y víctimas participantes del I Dálogo Nacional</t>
  </si>
  <si>
    <t>Se priorizan 21 municipios (Cordillera, Abades, Costa) Barbacoas,Cumbal, Cumbitara, El Charco, El Rosario, La Llanada, Leiva, Los Andes, Magui, Olaya Herrera, Francisco Pizarro, Policarpa, Ricaurte, Roberto Payán, Samaniego, Santa Bárbara, San Andrés de Tumaco, La Tola, Mallama, Santacruz de Guachaves y San Pablo</t>
  </si>
  <si>
    <r>
      <rPr>
        <u/>
        <sz val="10"/>
        <color rgb="FF1155CC"/>
        <rFont val="Century Gothic"/>
        <family val="2"/>
      </rPr>
      <t>https://drive.google.com/drive/folders/1Jh9_A09BLHzto75t1nUTwief6DdhACHu</t>
    </r>
    <r>
      <rPr>
        <sz val="10"/>
        <color theme="1"/>
        <rFont val="Century Gothic"/>
        <family val="2"/>
      </rPr>
      <t xml:space="preserve">  </t>
    </r>
    <r>
      <rPr>
        <u/>
        <sz val="10"/>
        <color rgb="FF1155CC"/>
        <rFont val="Century Gothic"/>
        <family val="2"/>
      </rPr>
      <t>https://www.facebook.com/share/r/18BLrUfsVq/</t>
    </r>
    <r>
      <rPr>
        <sz val="10"/>
        <color theme="1"/>
        <rFont val="Century Gothic"/>
        <family val="2"/>
      </rPr>
      <t xml:space="preserve">  </t>
    </r>
    <r>
      <rPr>
        <u/>
        <sz val="10"/>
        <color rgb="FF1155CC"/>
        <rFont val="Century Gothic"/>
        <family val="2"/>
      </rPr>
      <t>https://www.facebook.com/share/r/18BLrUfsVq/</t>
    </r>
    <r>
      <rPr>
        <sz val="10"/>
        <color theme="1"/>
        <rFont val="Century Gothic"/>
        <family val="2"/>
      </rPr>
      <t xml:space="preserve">  
</t>
    </r>
    <r>
      <rPr>
        <u/>
        <sz val="10"/>
        <color rgb="FF1155CC"/>
        <rFont val="Century Gothic"/>
        <family val="2"/>
      </rPr>
      <t>https://www.facebook.com/share/p/1X79EVWhxY/</t>
    </r>
    <r>
      <rPr>
        <sz val="10"/>
        <color theme="1"/>
        <rFont val="Century Gothic"/>
        <family val="2"/>
      </rPr>
      <t xml:space="preserve"> </t>
    </r>
  </si>
  <si>
    <t xml:space="preserve"> 6.597  hogares víctimas del conflicto armado atendidos con kits de aseo y alimentación </t>
  </si>
  <si>
    <t>12.714 personas víctimas del conflicto armado</t>
  </si>
  <si>
    <t>Policarpa, Cumbitara, Leiva, Magui Payán, La Llanada, Roberto Payán, Olaya Herrera, Pasto y Los Andes</t>
  </si>
  <si>
    <t xml:space="preserve">https://drive.google.com/drive/folders/1CcOQ1nUzGTQIwbdsrIQBRFfOLjjavsLu?usp=drive_link  </t>
  </si>
  <si>
    <t>27 rutas en el marco de la mesa Dptal PRUNNA (35 NNA) y 15 RUTAS en el marco del Comité AICMA (26 víctimas de minas)</t>
  </si>
  <si>
    <t>61 vícitmas</t>
  </si>
  <si>
    <t>Policarpa, Ricaurte, Barbacoas, Tumaco, Mallama, El Charco, La LLanada, Cumbitara, Leyva, Samaniego, Roberto Payán, Pasto, Los andes, Santa Bárbara</t>
  </si>
  <si>
    <t xml:space="preserve">https://drive.google.com/drive/folders/1Jlcmx77Hh9lzJtARFVhfSbmIS9XYxSSK </t>
  </si>
  <si>
    <t xml:space="preserve">Se ha entregado a 5 hogares víctimas del conflicto armado auxilio funerario </t>
  </si>
  <si>
    <t>5 hogares víctimas del conflicto</t>
  </si>
  <si>
    <t>Mallama, Pasto, Olaya Herrera, Barbacoas y San Lorenzo</t>
  </si>
  <si>
    <t>https://drive.google.com/drive/folders/1Do_-cE-7RwT-leO93xGcE6suvsiirYCo</t>
  </si>
  <si>
    <t>Aproximadamente 1000 personas víctimas del conflicto con enfoque étnico.</t>
  </si>
  <si>
    <t>Los procesos se encuentran en el DAC, en la fase de estudios previos.</t>
  </si>
  <si>
    <r>
      <rPr>
        <sz val="10"/>
        <color rgb="FF000000"/>
        <rFont val="Century Gothic"/>
        <family val="2"/>
      </rPr>
      <t xml:space="preserve">CDPs disponibles en: </t>
    </r>
    <r>
      <rPr>
        <u/>
        <sz val="10"/>
        <color rgb="FF1155CC"/>
        <rFont val="Century Gothic"/>
        <family val="2"/>
      </rPr>
      <t>https://drive.google.com/drive/folders/1H9WlrVdNatiO2bA2xufR9wvqq0ctSGuA</t>
    </r>
    <r>
      <rPr>
        <sz val="10"/>
        <color rgb="FF000000"/>
        <rFont val="Century Gothic"/>
        <family val="2"/>
      </rPr>
      <t xml:space="preserve"> </t>
    </r>
  </si>
  <si>
    <t xml:space="preserve">Se realiza gestion ante secretaria de agricultura para la entrega de semillas en el municipio de Tumaco en los sectores de alto y bajo Jagua  </t>
  </si>
  <si>
    <t>Aproximadamente 90 personas</t>
  </si>
  <si>
    <t>Tumaco</t>
  </si>
  <si>
    <t>https://drive.google.com/drive/folders/1EZKVNIG6IhZc9W-S24NRxVCF6ZV4MDVT</t>
  </si>
  <si>
    <t>Se esta en el proceso de contratación generado desde la secretaria de agricultura para la implementacion en el municipio de Tumaco en los sectores del Alto y Bajo Jagua</t>
  </si>
  <si>
    <t>Se ha venido apoyando el proyecto de "La carroza por la Paz" en la cual se realizó la socialización de la iniciativa con víctimas, firmantes y fuerza pública, además del apoyó en articulación institucional para la financiación del proyecto.   Se ha avanando con mano de obra a cargo del maestro Armando Galindez, en conjunto con población victima, frimantes de paz y fuerza publica.</t>
  </si>
  <si>
    <t>https://drive.google.com/drive/folders/1K358nawo3GWdadpdX5dWHPlGROtpHfHg</t>
  </si>
  <si>
    <t>https://drive.google.com/drive/folders/1K-na5N-hTbnirO7utDfdY0fKCXhuMkWm?usp=drive_link</t>
  </si>
  <si>
    <t>1. Conmemoración Día Internacional del Detenido desaparecido. 2. sesión ordinaria de la mesa. 3. mesa técnica continuación proceso de intervención del cementerio SAS de Tumaco. 4. Asistencia técnica a mujeres buscadoras en primeros auxilios psicologicos. 5. Sesión comite ejecutivo de la mesa. 6. Encuentro Nacional de Mesas Departamentales de Desaparición en Bógota. 7. Jornada de atención integral de físcalia a víctimas de desaparición en Barbacoas, Roberto Payan y Magui Payan.. 8. última jornada de limpieza y mantenimiento del jardin de la memoria ubicado en el parque chimayoy. 9. visita virtual del cómite internacional contra la desaparición forzada y delegación 3 representantes de las organizaciones de familias buscadoras. 10. Encuentro familias buscadoras en el marco de los dialogos de co-contrucción de paz con Comuneros del Sur con apoyo y articulación de ONU DDHH.  11. Reunión con las organizaciones de familiares buscadores de Pasto.</t>
  </si>
  <si>
    <t>1. Aprox 100 personas y víctimas de desaparición. 2. 25 personas integrantes de la Mesa. 3. 25 delegados de las instituciones competentes en tema de desaparición. 4. 10 representantes de las organizaciones de familias buscadoras de la ciudad de Pasto. 5. instituciones que integran el comite ejecutivo. 6. aproximadamente 40 personas representantes de las mesas departamentales de desaparición. 7. aproximadamente 50 víctimas de desaparición de Barbacoas, Roberto Payan y Magui Payan. 8. aproximadamente 50 personas entre reincorporados, fuerza pública y organizaciones de familias buscadoras. 9. delegación de las instituciones que integran la mesa. 10. 70 representantes de las organizaciones de familas buscadoras de los 10 municipios que integran maqueta paz y Pasto. 11. 12 representantes de las 6 organizaciones de familas buscadoras de Pasto.</t>
  </si>
  <si>
    <t>1. Pasto 2. Pasto 3. Tumaco 4. Pasto 5. Pasto 6. Bógota 7. Barbacoas, Roberto Payan y Magui Payan 8. Parque natural Chimayoy (Pasto) 9. Reunión por teams y delegación representantes de víctimas en Cali 10. Pasto 11. Pasto</t>
  </si>
  <si>
    <t>https://drive.google.com/drive/folders/1BXQxwutX_ot7yX5V7BrZcRPTQXsoOGcW?usp=drive_link</t>
  </si>
  <si>
    <t>1. entrega digna de cuerpos en Leiva</t>
  </si>
  <si>
    <t xml:space="preserve">municipio de Leiva </t>
  </si>
  <si>
    <r>
      <rPr>
        <u/>
        <sz val="10"/>
        <color rgb="FF1155CC"/>
        <rFont val="Century Gothic"/>
        <family val="2"/>
      </rPr>
      <t>https://drive.google.com/drive/folders/1x8IPTucS3dv1zmCXkNlpHdqoCYHjdAmf</t>
    </r>
    <r>
      <rPr>
        <sz val="10"/>
        <rFont val="Century Gothic"/>
        <family val="2"/>
      </rPr>
      <t xml:space="preserve">                  </t>
    </r>
    <r>
      <rPr>
        <u/>
        <sz val="10"/>
        <color rgb="FF1155CC"/>
        <rFont val="Century Gothic"/>
        <family val="2"/>
      </rPr>
      <t>https://www.facebook.com/share/v/151H7fyCw2/?mibextid=WC7FNe</t>
    </r>
    <r>
      <rPr>
        <sz val="10"/>
        <rFont val="Century Gothic"/>
        <family val="2"/>
      </rPr>
      <t xml:space="preserve"> </t>
    </r>
  </si>
  <si>
    <t>Más de 100 integrantes de mesas municipales y departamental de participación efectiva de víctimas caacitados en formulación y gestión de proyectos a través de curso realizado con la ESAP y CODHES
7 integrantes de Mesa Departamental y mesas municipales de participación efectiva de víctimas graduados en diplomado en Derechos Humanos y Posconflicto con la Universidad Mariana</t>
  </si>
  <si>
    <t>100  victimas del conflico y respresentantres de victimas en  las mesas de participación efectiva  de victimas</t>
  </si>
  <si>
    <t xml:space="preserve">6 subregiones (Cordillera, Abades, Costa, Centro - Occidente, Río mayo y Juanambú, Exprovincia de obando y la Sabana) </t>
  </si>
  <si>
    <t>https://drive.google.com/drive/folders/1IIj4mA4TYmOepbH9Xz7Y0g9JLH6B-m-P</t>
  </si>
  <si>
    <t>https://drive.google.com/drive/folders/1DwkefsrS_ExB9UHK2IDQUIYT2rVnTSUA</t>
  </si>
  <si>
    <t>jornada de atención integral a víctimas de desaparición de los municipios de Barbacoas, Magui Payan y Roberto Payan.</t>
  </si>
  <si>
    <t>Aproximadamente 50 personas víctimas de desaparición forzada</t>
  </si>
  <si>
    <t>Barbacoas, Magui Payan y Roberto Payan</t>
  </si>
  <si>
    <t>https://drive.google.com/drive/folders/1IJMheOVgAfb_AM7DvE6StubXE3WrTXJ2</t>
  </si>
  <si>
    <t>1. Conmemoración día internacional del detenido desaparecido. 2. última jornada de mantenimiento del Jardín de la memoria "Semillas de Paz" en el parque chimayoy</t>
  </si>
  <si>
    <t>1. aproximadamente 100 personas víctimas de desaparición 2. aproximadamente 40 personas entre reincorporados, fuerza pública y víctimas de desaparición.</t>
  </si>
  <si>
    <t xml:space="preserve">1. Pasto 2. Parque Chimayoy (Pasto) </t>
  </si>
  <si>
    <t>1. Acompañamiento en aniversario de la organizaciones de víctimas de la policia AVICPONAR 2. Realización colcha de la memoria de la organización de familias buscadoras de Samaniego.</t>
  </si>
  <si>
    <t>1. aproximadamente 30 personas 2. 25 personas víctimas de desaparición</t>
  </si>
  <si>
    <t>1. Corregimiento Mocondino de la ciudad de Pasto. 2. Samaniego</t>
  </si>
  <si>
    <t>1. El convenio Gobernacion de Nariño, COPDICONC, y el fortalecimiento de PNUD, es acompañar y mejorar  los medios de vida y las huertas comunitarias como estrategia fundamental para la reparación integral de las víctimas del conflicto armado, acompañando las comunidades negras, Palenqueras y Raizales de La Cordillera Occidental del Departaemnto de Nariño. 2.  se trabajo con 5 sujetos colectivos, asistencia a las reuniones virtuales de socializacion de los diferentes planes, apoyó tecnico en la formulación e implementación de sus proyectos, resguardos Cuhilla el Palmar y los consejos comunitarios de Copdiconc, Río Tablon Dulce, Río Tablon Salado y Edén Cartagena.</t>
  </si>
  <si>
    <t>4.000 personas víctimas del conflicto</t>
  </si>
  <si>
    <t>1. Las comunidades de Mujeres, hombres, niños(as), asentadas en los territorios COPDICONC, de los Municipios Policarpa, El Rosario, Leiva, Cumbitara y en la subregion de Sanabria de El Charco y Santa Barbara 2. Ricaurte, Policarpa y Tumaco</t>
  </si>
  <si>
    <t>https://drive.google.com/drive/folders/1H9bihct21o7orUdG624DL_3GD2nSLGDJ</t>
  </si>
  <si>
    <t xml:space="preserve">Acercamiento con la junta directiva del consejo comunitario "Unión Rio Rosario" proceso con radicado 201800042; Se tiene cotización de elementos requiridos por Consejo Comunitario Unión Rio Rosario, se remitió correo a Secretaría de Hacienda y Despacho de Gobernador, pendiente por definir. 
 Acercamiento en territorio con la junta directiva del consejo comunitario "Rescate las Varas" radicado 202200045. -  Se adelantó mesa tecnica con Secretaría de Agricultura y la Oficina Seguridad y Salud alimentaria y nutricional SSAN con el fin de coordinar el diseño e implementación planes y programas que garanticen la autonomía, seguridad y soberanía alimentaria del Consejo Comunitario La Voz de los Negros, respuesta de Secretaria de Agricultura donde informan presupuesto para iniciar acciones para el cumplimiento de medidas.  proceso: 2022 – 00123, auto: Auto núm. 24-0304; 23 de julio 2024
</t>
  </si>
  <si>
    <t>Tumaco y Barbacoas</t>
  </si>
  <si>
    <t>https://drive.google.com/drive/folders/1DhWJhWK6Oeq2tdbxai7PvN3J8t4mEDOy</t>
  </si>
  <si>
    <t>En implementacion del PAT se realizara el último CDJT ampliado el  dia 20 de diciembre donde se aprobara el Plan Integral de Prevencion Departamental</t>
  </si>
  <si>
    <t>Se  realizará la sesión con presencia de los 64 alcaldes del Departamento de Nariño que representa  a toda la población de Nariño</t>
  </si>
  <si>
    <t>El producto e un Plan Formulado e Implementado, ya se cuenta con el PAT y su implementación depende de la ejecución de todas sus metas que se han cumplido en un 90% en todo el Departamento de Nariño</t>
  </si>
  <si>
    <r>
      <rPr>
        <sz val="10"/>
        <color theme="1"/>
        <rFont val="Century Gothic"/>
        <family val="2"/>
      </rPr>
      <t xml:space="preserve">Enlace evidencia  de los espacios realizados:
</t>
    </r>
    <r>
      <rPr>
        <u/>
        <sz val="10"/>
        <color rgb="FF1155CC"/>
        <rFont val="Century Gothic"/>
        <family val="2"/>
      </rPr>
      <t>https://www.facebook.com/share/v/19RV6W2BN9/</t>
    </r>
    <r>
      <rPr>
        <sz val="10"/>
        <color theme="1"/>
        <rFont val="Century Gothic"/>
        <family val="2"/>
      </rPr>
      <t xml:space="preserve">
</t>
    </r>
    <r>
      <rPr>
        <u/>
        <sz val="10"/>
        <color rgb="FF1155CC"/>
        <rFont val="Century Gothic"/>
        <family val="2"/>
      </rPr>
      <t>https://www.facebook.com/share/p/18Vf7gNFwc/</t>
    </r>
  </si>
  <si>
    <t>El Plan de Accion se cumple con   la formulacion e implementación, por tanto, como el PAT contempla las demas acciones  de la politica publica de victimas  y estas  no todas se han logrado cumplir; la meta solo puede llegar al 90% de cumplimiento.</t>
  </si>
  <si>
    <t>Aprobado el POSI a 31 de diciembre</t>
  </si>
  <si>
    <t>Beneficiarios todos los municipios del Departamento de Nariño</t>
  </si>
  <si>
    <t>El Plan se encuentra  revision de la Unidad para las Víctimas para su aprobación.</t>
  </si>
  <si>
    <t>30 personas representantes de diferentes municipios del departamento y que hacen parte de sus respectivas mesas municipales de participación efectiva de víctimas y Mesa Departamental de Participación Efectiva de Víctimas</t>
  </si>
  <si>
    <t>https://drive.google.com/drive/folders/1HmClVttXFGGT_2xDn1nL2ga9Kj_tbbRC</t>
  </si>
  <si>
    <t>Realización del Diplomado en DDHH y Posconflicto, en articulación con la Universidad Mariana, Defensoría del Pueblo, ONU DDHH y la Subsecretaría de Paz y DDHH.
El 05 de diciembre se efectúa la cuarta y última sesión ordinaria del Comité Departamental de DDHH y DIH, que atendiendo con las agendas programadas a 10 de diciembre se cumple con el 100% de ejecución del plan de acción programado para 2024.</t>
  </si>
  <si>
    <t>El Diplomado fue realizado satisfactoriamente por treinta (30) beneficiarios que corresponden a organizaciones sociales, líderes y población civil.</t>
  </si>
  <si>
    <t>Los asistentes se encuentran localizados en diferentes municipios del Departamento, en especial región de Abades, Cordillera y Centro</t>
  </si>
  <si>
    <t>https://virtual.umariana.edu.co/extcampus/course/view.php?id=210</t>
  </si>
  <si>
    <t>Se han realizado capacitación en  5 subregiones  (Cordillera, Abades, Costa, Centro - Occidente, Río Mayo y Juanambú)</t>
  </si>
  <si>
    <t>46 municipios asistidos técnicamente, con una asistencia aproximada de 484 personas.</t>
  </si>
  <si>
    <t>1. Cordillera: Policarpa, Cumbitara, Taminango
2. Abades: Samaniego, Providencia, Santacruz, Cumbal, Ricaurte, La Llanada, Mallama, Los Andes, Linares
3. Costa: Tumaco, La Tola, Magui Payán, Roberto Payán, El Charco, Barbacoas, Francisco Pizarro, Santa Bárbara, Mosquera, Olaya Herrera.
4. Centro: Pasto, Nariño, La Florida, Yacuanquer, Tangua, Chachagui, El Tambo, Consacá, Ancuya, Sandoná.
5. Norte: La Unión, San Pedro de Cartago, San Lorenzo, Arboleda , Buesaco, El Tablón de Gómez, Albán, San Bernardo, Belén, Colón-Génova, La Cruz , San Pablo.</t>
  </si>
  <si>
    <t>https://drive.google.com/drive/folders/1UvyEWmJF_EpbdqQTQ_M4DfcqGB__F9Cz</t>
  </si>
  <si>
    <t>Por primera vez en la historia del departamento se realizó sesión de las dos mesas territoriales de garantías en un mismo año. Se destaca también la reactivación de los 3 subgrupos de Mesa Territorial de Garantías de Nariño</t>
  </si>
  <si>
    <t>120 personas</t>
  </si>
  <si>
    <t>1. Celebración día nacional de libertad religiosa y de cultos, el 4 de julio plaza de Nariño. 2. capacitación a la mesa de asuntos religiosos en prevención y protección.  3. Caracterización de la población. 4. capacitación en  5 subregiones  (Cordillera, Abades, Centro - Occidente, Río mayo y Juanambú, Exprovincia de obando y la Sabana). 5. la creación de una cartilla pedagogica sobre el derecho costitucional de la libertad religiosa.</t>
  </si>
  <si>
    <t>Aproximadamente 100 personas de la población religiosa de Pasto , 25 miembros de la mesa de asuntos religiosos capacitadas en prevención y protección y los 64  personeros del departamento de Nariño.</t>
  </si>
  <si>
    <t>La caracterización se abarca todos los municipios de Nariño. La celebración del día de la libertad religiosa se desarrolló en el municipio de Pasto. Y la cartila se espera influir en todos los municipios de Nariño.</t>
  </si>
  <si>
    <t>https://drive.google.com/drive/folders/1BYarAa42zWIqNDKrZsM97tB1Ga2jQtn2</t>
  </si>
  <si>
    <t>A raiz de la emision de las alertas se han elaborado 2 planes de accion para las alertas 002 y 008 del 2024. Se han participado de dos Comite intersectiriales de respuesta rapida donde se han realizado el segumiento al cumplimiento de las recomendaciones de la alerta temprana 008-24 y 002-24, del mismo modo a traves de estos espacios se han articulado acciones entre las entidades territoriales tendientes a mitigar los riesgos advertidos en las alertas tempranas. A raiz de la sesion realizada el 26 de febrero se logro articular con las entidades territoriales la presencia en territorio de olaya herrera en una jornada descentralizada de servicios realizada en los dias 12 y 13 de junio en el que se atendieron a victimas en servicios ofrecidos por la unidad de victimas, instituto departamental de salud, sena, etc. Participación en la sesion ciprat de segumiento a la alerta temprana 027-2023 el día 22 de noviembre de 2024 en la que se logro articular acciones para mitigar los riesgos advertidos en la alerta temprana y coordinar la convocatoria a sesion de la alerta 008-24 y ademas se realizo la actualizacion del plan de accion de la alerta</t>
  </si>
  <si>
    <t>En la jornada de atencion integral de olaya herrera se atendieron a aproximadamente 300 personas victimas del conflicto armado. En las sesiones ciprat se atendiron las situaciones de riesgo de 8 muncipios</t>
  </si>
  <si>
    <t>Olaya Herrera, Leiva, El Rosario, Cumbitara, Policarpa, Taminango, La Llanada, Los Andes</t>
  </si>
  <si>
    <t xml:space="preserve">https://drive.google.com/drive/folders/1F-nmT3BXJRuBuqOjw-aN9D-GAlKbKRjK </t>
  </si>
  <si>
    <t>La asistencia tecnica tanto de la defensoria como de ka secretaria tecnica ciprat en cada uno de los talleres de seguimiento a las alertas ha facilitado el cumplimiento de la meta, asi como la articulacion con otras entidades.</t>
  </si>
  <si>
    <t>1. se realizó 2 encuentros de defensoras para la territorialización del PIG (6 y 7 de junio en Pasto y el 8 y 9 de agosto en Tumaco), 2. Se construyó la guía metodológica de ruta de atención a lideresas y defensoras.</t>
  </si>
  <si>
    <t>Aproximadamente 200 mujeres lideresas y defensoras de DD.HH. Se tuvo enfoque etnico.</t>
  </si>
  <si>
    <t>En el encuentro de Pasto de trabajó con los municipios PDET subregión centro y en el encuentro de Tumaco se trabajó con los municipios de la subregión costa Pacífica y pie de monte costero.</t>
  </si>
  <si>
    <r>
      <rPr>
        <u/>
        <sz val="10"/>
        <color rgb="FF1155CC"/>
        <rFont val="Century Gothic"/>
        <family val="2"/>
      </rPr>
      <t>https://drive.google.com/drive/folders/1Bjw0mxPbWWdBEQj8xUat1eKjmhFQnlWK</t>
    </r>
    <r>
      <rPr>
        <sz val="10"/>
        <color theme="1"/>
        <rFont val="Century Gothic"/>
        <family val="2"/>
      </rPr>
      <t xml:space="preserve"> </t>
    </r>
  </si>
  <si>
    <t>Reunión de seguimiento a compromisos de la mesa técnica del 21 de octubre del seguimiento al proceso de intervención del cementerio SAS de Tumaco.</t>
  </si>
  <si>
    <t>instituciones competentes</t>
  </si>
  <si>
    <t xml:space="preserve">Tres Encuentros Poblacionales convocando a las diferentes subregiones del Departamento ivnitando a Secretarios de Gobierno, Personeros Municipales y Enlaces de Víctimas. </t>
  </si>
  <si>
    <t>6 funcionarios                                                                             120 personas entre los tres encuentros</t>
  </si>
  <si>
    <t xml:space="preserve">Mesas Técnicas a los enlaces de vícitmas municipales de Olaya Herrera, Funes, Ancuya y Puerres para la construcción de su Plan de Prevención municipal. </t>
  </si>
  <si>
    <t>https://drive.google.com/drive/folders/1C9LN6k8XsVvg1A95pfj0B01FmBOO194O</t>
  </si>
  <si>
    <r>
      <rPr>
        <b/>
        <sz val="10"/>
        <color theme="1"/>
        <rFont val="Century Gothic"/>
        <family val="2"/>
      </rPr>
      <t xml:space="preserve">1. </t>
    </r>
    <r>
      <rPr>
        <sz val="10"/>
        <color theme="1"/>
        <rFont val="Century Gothic"/>
        <family val="2"/>
      </rPr>
      <t xml:space="preserve">2 sesiones de la Mesa Departamental de Migrantes. </t>
    </r>
    <r>
      <rPr>
        <b/>
        <sz val="10"/>
        <color theme="1"/>
        <rFont val="Century Gothic"/>
        <family val="2"/>
      </rPr>
      <t xml:space="preserve">2. </t>
    </r>
    <r>
      <rPr>
        <sz val="10"/>
        <color theme="1"/>
        <rFont val="Century Gothic"/>
        <family val="2"/>
      </rPr>
      <t xml:space="preserve">Coordinación con migración Colombia en contra de la trata y trafico de migrantes  </t>
    </r>
    <r>
      <rPr>
        <b/>
        <sz val="10"/>
        <color theme="1"/>
        <rFont val="Century Gothic"/>
        <family val="2"/>
      </rPr>
      <t xml:space="preserve">3. </t>
    </r>
    <r>
      <rPr>
        <sz val="10"/>
        <color theme="1"/>
        <rFont val="Century Gothic"/>
        <family val="2"/>
      </rPr>
      <t xml:space="preserve">Celebración del día internacional del refugiadon con ACNUR. </t>
    </r>
    <r>
      <rPr>
        <b/>
        <sz val="10"/>
        <color theme="1"/>
        <rFont val="Century Gothic"/>
        <family val="2"/>
      </rPr>
      <t>4.</t>
    </r>
    <r>
      <rPr>
        <sz val="10"/>
        <color theme="1"/>
        <rFont val="Century Gothic"/>
        <family val="2"/>
      </rPr>
      <t xml:space="preserve"> Se ha construido un mapeo un directorio de organizaciones y agencias de cooperación internacional para temas relacionados con población migrante y refugiados del departamento.</t>
    </r>
    <r>
      <rPr>
        <b/>
        <sz val="10"/>
        <color theme="1"/>
        <rFont val="Century Gothic"/>
        <family val="2"/>
      </rPr>
      <t xml:space="preserve"> 5.</t>
    </r>
    <r>
      <rPr>
        <sz val="10"/>
        <color theme="1"/>
        <rFont val="Century Gothic"/>
        <family val="2"/>
      </rPr>
      <t xml:space="preserve"> Se participa en la conmemoración del dia internacional del refugiado </t>
    </r>
    <r>
      <rPr>
        <b/>
        <sz val="10"/>
        <color theme="1"/>
        <rFont val="Century Gothic"/>
        <family val="2"/>
      </rPr>
      <t>6.</t>
    </r>
    <r>
      <rPr>
        <sz val="10"/>
        <color theme="1"/>
        <rFont val="Century Gothic"/>
        <family val="2"/>
      </rPr>
      <t xml:space="preserve"> Jornadas de ETPV en el municipio de Ipiales. </t>
    </r>
    <r>
      <rPr>
        <b/>
        <sz val="10"/>
        <color theme="1"/>
        <rFont val="Century Gothic"/>
        <family val="2"/>
      </rPr>
      <t xml:space="preserve"> 7.</t>
    </r>
    <r>
      <rPr>
        <sz val="10"/>
        <color theme="1"/>
        <rFont val="Century Gothic"/>
        <family val="2"/>
      </rPr>
      <t xml:space="preserve"> Apoyo deeventos como estrategias de integración socioeconomica.                                                                            </t>
    </r>
    <r>
      <rPr>
        <b/>
        <sz val="10"/>
        <color theme="1"/>
        <rFont val="Century Gothic"/>
        <family val="2"/>
      </rPr>
      <t>8.</t>
    </r>
    <r>
      <rPr>
        <sz val="10"/>
        <color theme="1"/>
        <rFont val="Century Gothic"/>
        <family val="2"/>
      </rPr>
      <t xml:space="preserve"> Presentación de actualización del decreto  364 del 2019 </t>
    </r>
    <r>
      <rPr>
        <b/>
        <sz val="10"/>
        <color theme="1"/>
        <rFont val="Century Gothic"/>
        <family val="2"/>
      </rPr>
      <t xml:space="preserve"> 9.</t>
    </r>
    <r>
      <rPr>
        <sz val="10"/>
        <color theme="1"/>
        <rFont val="Century Gothic"/>
        <family val="2"/>
      </rPr>
      <t xml:space="preserve"> Coordinación con migración Colombia en contra de la trata y trafico de migrantes. </t>
    </r>
    <r>
      <rPr>
        <b/>
        <sz val="10"/>
        <color theme="1"/>
        <rFont val="Century Gothic"/>
        <family val="2"/>
      </rPr>
      <t xml:space="preserve">10. </t>
    </r>
    <r>
      <rPr>
        <sz val="10"/>
        <color theme="1"/>
        <rFont val="Century Gothic"/>
        <family val="2"/>
      </rPr>
      <t xml:space="preserve"> Estrategia publicitaria para difundir los derechos de la población migrante el día 17 de diciembre. </t>
    </r>
    <r>
      <rPr>
        <b/>
        <sz val="10"/>
        <color theme="1"/>
        <rFont val="Century Gothic"/>
        <family val="2"/>
      </rPr>
      <t xml:space="preserve">11. </t>
    </r>
    <r>
      <rPr>
        <sz val="10"/>
        <color theme="1"/>
        <rFont val="Century Gothic"/>
        <family val="2"/>
      </rPr>
      <t xml:space="preserve">Capacitación para la gobernanza migratoria con enfoque de DDHH. </t>
    </r>
    <r>
      <rPr>
        <b/>
        <sz val="10"/>
        <color theme="1"/>
        <rFont val="Century Gothic"/>
        <family val="2"/>
      </rPr>
      <t xml:space="preserve">12. </t>
    </r>
    <r>
      <rPr>
        <sz val="10"/>
        <color theme="1"/>
        <rFont val="Century Gothic"/>
        <family val="2"/>
      </rPr>
      <t xml:space="preserve">Identificación de la respuesta Humanitaria frente a la atención de la población migrante caminante en Transito.                                                                                                                                                                                                   </t>
    </r>
  </si>
  <si>
    <t>174 personas migrantes venezolanas</t>
  </si>
  <si>
    <t xml:space="preserve">Pendiente día internaciional del migrante el día 06 de diciembre, pendiente de la tercera y ultima sesión de la Mesa Departamental de Migrantes, pendiente jornada de sensibilización de población migrante en el municipio de Nariño </t>
  </si>
  <si>
    <t>https://drive.google.com/drive/folders/1_zCYaA2BmcgOjNKZoplRWLi6qu-Yli05</t>
  </si>
  <si>
    <t>- Documentos en revisión de Interventoría.
- Documentos en revisión en Oficina SIMD, Oficina Jurídica SIMD y DAC Nariño.</t>
  </si>
  <si>
    <t>1. Maquinaria Fondo Paz</t>
  </si>
  <si>
    <t>Plan vial para la estructuracion del plan de desarrollo</t>
  </si>
  <si>
    <t>SUBREGIONES DE OCCIDENTE  - RIO MAYO - CORDILLERA - SABANA - CENTRO - JUANAMBU</t>
  </si>
  <si>
    <t>Planes viales concertados con los alcaldes municipales</t>
  </si>
  <si>
    <t xml:space="preserve"> Población beneficiada de los municipios: Imués, Guaitarilla, Linares, Ancuya, Chachagüí, San Lorenzo, Sandoná, Samaniego. Guachucal - cumbal-Ospina</t>
  </si>
  <si>
    <t>12,41 kilómetros de red vial secundaria pavimentados.</t>
  </si>
  <si>
    <t>- Actas de Recibo Final de Contratos de Obra suscritas entre el Departamento de Nariño y los Municipios beneficiados.
- Informes de Interventoría.</t>
  </si>
  <si>
    <t>- Atendidas emergencias viales presentadas en la red vial terciaria departamental y municipal con Banco de Maquinaria.
- Atendidas emergencias viales presentadas en la red vial terciaria departamental y municipal a través de contratos y/o convenios.</t>
  </si>
  <si>
    <t>Población beneficiada en los municipios: Pasto, San Pablo.</t>
  </si>
  <si>
    <t>21 emergencias viales atendidas en la red vial terciaria departamental y municipal con equipo del Banco de Maquinaria y con terceros municipios y contratistas.</t>
  </si>
  <si>
    <t>Visitas tecnicas del personal de infraestructura a los puntos con deslizamiento  perdida de banca</t>
  </si>
  <si>
    <t>Población beneficiada En el departamento de Nariño</t>
  </si>
  <si>
    <t xml:space="preserve">- Puentes construidos en la red vial secundaria en el departamento de Nariño:
   1. Puente, Municipio de Albán.
   2. Puente La Columpia, Municipio de Barbacoas.
</t>
  </si>
  <si>
    <t>Población beneficiada en los municipios: Albán, Barbacoas.</t>
  </si>
  <si>
    <t>2 Puentes construidos en la red vial secundaria en el departamento de Nariño.</t>
  </si>
  <si>
    <t xml:space="preserve">- Puentes construidos en la red vial terciaria departamental y terciaria en el departamento de Nariño:
   1. Puente El Llano, Municipio de Ancuya.
   2. Puente El Salado, Municipio de San Pedro de Cartago.
</t>
  </si>
  <si>
    <t>Población beneficiada en los municipios: Ancuya, San Pedro de Cartago.</t>
  </si>
  <si>
    <t>2 Puentes construidos en la red vial terciaria departamental y municipal en el departamento de Nariño.</t>
  </si>
  <si>
    <t xml:space="preserve">- Puente rehabilitado en la red vial secundaria en el departamento de Nariño:
   1. Puente El Quiña, Municipio de Albán.
 </t>
  </si>
  <si>
    <t>Población beneficiada en los municipios: Albán.</t>
  </si>
  <si>
    <t>2 Puentes rehabilitados en la red vial secundaria en el departamento de Nariño.</t>
  </si>
  <si>
    <t xml:space="preserve"> 1, Atencion mediante maquinaria amarilla del departamento en la estabilizacion de aletas y acesos- Puente rio mayo</t>
  </si>
  <si>
    <t>Poblacioj beneficiada municipio de San pablo</t>
  </si>
  <si>
    <t>1 Puente rehabilitado</t>
  </si>
  <si>
    <t>_ informe de supervision</t>
  </si>
  <si>
    <t>Informe de supervision</t>
  </si>
  <si>
    <t>- Puente mantenido en la red vial secundaria en el departamento de Nariño:
   1. Puente Los Frisoles, Municipio de Ancuya.</t>
  </si>
  <si>
    <t>'Población beneficiada en los municipios: Ancuya.</t>
  </si>
  <si>
    <t>1 Puente mantenido en la red vial secundaria en el departamento de Nariño.</t>
  </si>
  <si>
    <t xml:space="preserve">- Puente mantenidos en la red vial terciaria departamental y municipal en el departamento de Nariño:
   1. Mantenimiento Puente, Municipio de Leiva.
</t>
  </si>
  <si>
    <t xml:space="preserve"> Municipios del departamento de Nariño: Leiva.</t>
  </si>
  <si>
    <t>1 Puente mantenido en la red vial terciaria departamental y municipal en el departamento de Nariño.</t>
  </si>
  <si>
    <t>- Revisión de proyectos con concepto de viabilidad técnica, legal y financiera.</t>
  </si>
  <si>
    <t xml:space="preserve"> Población beneficiada de municipios del departamento de Nariño.</t>
  </si>
  <si>
    <t>Proyectos revisados y con conceptos de viabilidad Favorables y/o No Favorables.</t>
  </si>
  <si>
    <t>- Conceptos de Viabilidad Favorables.
- Conceptos de Viabilidad No Favorables.</t>
  </si>
  <si>
    <t>- Proyectos en revisión de la Unidad de Proyectos.</t>
  </si>
  <si>
    <t>* Remodelacion T25 Aeropuerto san luis de Ipiales</t>
  </si>
  <si>
    <t>* Dragado de canal de acceso de Tumaco</t>
  </si>
  <si>
    <t>Dragado Canal de Acceso al Puerto de Tumaco..</t>
  </si>
  <si>
    <t>CDp INVIAS 30 MIL MILLONES</t>
  </si>
  <si>
    <t>Estudios de inversion Vocacion del puerto de Tumaco</t>
  </si>
  <si>
    <t>Población beneficiada en el Municipio de Tumaco.</t>
  </si>
  <si>
    <t>Puerto Pesquero d e Tumaco</t>
  </si>
  <si>
    <t>- En trámite Proceso Contractual para ejecutar las actividades de Dragado de Canal del Puerto de Tumaco.</t>
  </si>
  <si>
    <t>Proceso adjudicado.</t>
  </si>
  <si>
    <t>- En trámite Proceso de Contratación a través de Licitación Públicación.</t>
  </si>
  <si>
    <t>Se ha aprobado por unanimidad el Plan de Desarrollo Departamental 2024-2027, titulado "Nariño Región País para el Mundo", por la Asamblea Departamental de Nariño. Este hito destaca un enfoque en cinco mundos, dinamizados por seis transformaciones, construido de manera participativa en juntanzas con la ciudadania en las 13 subregiones, ademas de 16 encuentros poblacionales y 15 encuentros sectoriales. Además, se han priorizado 127 compromisos, lo que refleja un amplio consenso y un compromiso colectivo hacia el desarrollo integral de la región.</t>
  </si>
  <si>
    <t xml:space="preserve">La población partipante del Plan de Desarrollo Departamental fue de 13.805 distribuido en (Adultos Mayores; Discapacitados; Adolescentes y juventud; Primera Infancia e Infancia; Mujeres; Habitantes de Calle; Comunidad LGBTIQ+; Comunidades Afrodescendientes; Pueblos Awa; Eperara; Campesinos; Pueblos de los Pastos y Quillacingas Pueblo Inga, Kofán, Nasa, Pueblo Rrom; Víctimas migrantes y Reincorporados; JAC y cuenta el Plan de Desarrollo cuenta con capitulo de efonque etnico </t>
  </si>
  <si>
    <t>Se realizaron 44 ejercicios de participación ciudadana, denominadas juntazas en las 13 subregiones del departamento</t>
  </si>
  <si>
    <t>Se ha armonizado el POAI al Plan de Desarrollo "Nariño, Región País Para El Mundo", lo que incluye la elaboración del Plan Indicativo y la homologación y seguimiento al Plan de Acción. Asimismo, se han creado formatos específicos para el seguimiento y evaluación de los instrumentos de la planeación del desarrollo. Este hito representa un avance significativo en la alineación de las estrategias de gestión con los objetivos de desarrollo regional, asegurando una implementación efectiva y un monitoreo adecuado de los progresos alcanzados.</t>
  </si>
  <si>
    <t xml:space="preserve">
1.- revisión técnica legal de los actos administrativos de las autoridades municipales de los 64 municipios del departamento de Nariño.
2- en este periodo se radicaron hasta la fecha 7.200 en la plataforma SIAT
3- asesoramiento y capacitación virtual y presencial a las autoridades municipales frente a la ley 136 de 1994 modificada por la ley 1551 de 2012, y el manejo de la plataforma SIAT
4- emisión de circulares a las autoridades municipales, recordándoles la observancia y el cumplimiento de los términos legales para la conformación de los actos administrativos, así como también del envió de los mismos a la gobernación de Nariño.
5- elaboración del informe de municipios que han solicitado créditos por la autorización obtenida del concejo municipal para endeudamiento. (9)
6- elaboración y presentación del informe de viabilidad al DNP, vigencia 2023.7- elaboración del instrumento para revisar los planes de desarrollo municipales vigencia 2024-2027 y se revisaron 60 planes de desarrollo municipales de los cuales 7 PDM se enviaron a la oficina jurídica para su estudio de constitucionalidad y legalidad
7- información al ministerio público de los municipios que no cumplen con la constitución y la ley.
8-Implementación de la nueva plataforma SIATEM: Se realizo el desarrollo y lanzamiento de SIATEM, un sistema de información para asistencia técnica a los municipios de Nariño, con altos estándares de seguridad y control de acceso.
9-Establecimiento de seguridad y control de accesos: Se Implemento un solo usuario por municipio, acceso exclusivamente mediante correos institucionales, encriptación de URL de funcionalidades y almacenamiento seguro del código fuente en los servidores de la gobernación.
10- Definición clara de roles y trazabilidad: Configuración de perfiles de usuario con roles específicos, registro de incidencias con control de tiempo para respuesta, y generación de notificaciones y alertas personalizables para cada municipio.
11-Capacitación a usuarios de los municipios: Envío de información y registro de administradores municipales a través de formularios, capacitación oficial el 13 de septiembre y lanzamiento formal de la plataforma el 23 de septiembre.</t>
  </si>
  <si>
    <t xml:space="preserve">Todos los Municipios del departamento </t>
  </si>
  <si>
    <t>(Varios elementos)</t>
  </si>
  <si>
    <t>Cuenta de PRODUCTO</t>
  </si>
  <si>
    <t>por</t>
  </si>
  <si>
    <t>sec</t>
  </si>
  <si>
    <t>Prom</t>
  </si>
  <si>
    <t>dep</t>
  </si>
  <si>
    <t>metas 2024</t>
  </si>
  <si>
    <t>metas total</t>
  </si>
  <si>
    <t xml:space="preserve">Evento de lanzamiento y la firma del Pacto por la Educación Superior con la participación del gobernador Luis Alfonso Escobar, las universidades oficiales y privadas, alcaldías, organizaciones de cooperación internacional, gremios productivos, sindicatos, lideres y lideresas juveniles de todas las subregiones del departamento de Nariño. </t>
  </si>
  <si>
    <t>Se logro la asistencia de 130 personas.  12 Instituciones de Educación Superior, 45 organizaciones sociales incluidas de juventud, 17 entidades territoriales,  2 gremios productivos y una organización de cooperación internacional.</t>
  </si>
  <si>
    <t xml:space="preserve">Formulación e implementación del proyecto con  codigo BPIN 20240035216 para viabilizar la transferencia de recursos asignados a la Universidad de Nariño. Se realizó una primer transferencia en el mes de septiembre a la universidad por valor de $ 2.151.056.309. 
Se asignó por regalìas ($18.000.000.000 para obra y $ 1.200.000.000 para consultoría) de la Universidad de los pueblos Pastos y Quillacingas (UPPQ). </t>
  </si>
  <si>
    <t xml:space="preserve">13.524 estudiantes de la Universidad de Nariño. </t>
  </si>
  <si>
    <t xml:space="preserve">Gestión ante Fondo Paz para la inclusión del equipo de Educación Superior en la estructuración del estudio de pertinencia Educativa el cual elaborara la Universidad Nacional de Colombia. 
Gestión ante la Universidad de Nariño para la apertura en el primer semestre de 2025 del programa de LIcenciatura en Español e Inglés.
En el marco de los diálogos para la transformación territorial en Abades, la ESAP ha adquirido compromiso iniciar con una cohorte de un programa en la Institución Educativa Simòn Bolivar de Samaniego.
 </t>
  </si>
  <si>
    <t xml:space="preserve">Avance en El Charco con propuesta de adecuación de la Institución Educativa Rio Tapaje. Anuncio de financiacion por parte de la Agencia de Renovación del Territorio (ART) para la adecuación  de la Institución y construcción de infraestructura para la operación de una Sede de la Universidad de Nariño. La Gobernación de Nariño cofinanciará la obra con recursos de regalias.  
Cofinanciacion de Fondo Paz de 1.115 millones y Gobernación de Nariño con recursos de regalias, para adecuación de la infraestructura y dotación de la IED  Simòn Bolivar, Sede El Rosario, àra que opere la Ciudadela de Abades.
</t>
  </si>
  <si>
    <t>Asignación de la adición de recursos a la infraestrctura de la Universidad de Nariño sede regional Ipales por valor de  $2.399.608.021 en tramite ajuste con MEN. Total de la inversión: $27.689.091.428. La Gobernación es entidad ejecutora y supervisora.
Ejecucion del proyecto sede centro de Pasto de la Universidad de Nariño. Avance físico 10%. Cofinanciación de la Gobernación de Nariño por valor de $ 7.063.381.133,64.</t>
  </si>
  <si>
    <t>Elaboración de la politica de permanencia a apoyar por parte de la gobernacion de Nariño, definiendo alcances, componentes del bienestar estudiantil, enfoques y metodologias.</t>
  </si>
  <si>
    <t xml:space="preserve">Recopilación de insumos sobre innovaciones tecnologicas. </t>
  </si>
  <si>
    <t xml:space="preserve">Análisis de información sobre el comportamiento y tendencias de la graduación en el departamento de Nariño en 2023. 
</t>
  </si>
  <si>
    <t>Diàlogo con Coordinador de la Licenciatura de Primaria de la Universidad de Nariño. respecto a la implementación del programa y la inclusión de madres comunitarias.</t>
  </si>
  <si>
    <t xml:space="preserve">Formulado y aprobado proyecto de formación de alto nivel a través de la Maestría en Interculturalidad, Desarrollo y Paz Territorial para líderes, lideresas y actores sociales, que aportan a la paz territorial en el departamento de Nariño, dirigida a lideres, lideresas y actores sociales de los municipios con mayor incidencia en el conflicto. El proyecto tiene un valor total de $ 2.381.502.421,82, de los cuales  Formulado con la Pontificia Universidad Javeriana.  De los cuales $ 1.458. 892.886,11, los aporta la Gobernación de Nariño de recursos de regalìas y $ 922.609.535,71 la Universidad Javeriana.
</t>
  </si>
  <si>
    <t>45 personas. Enfoque territorial y etnico. (Municipios: Barbacoas, Cumbal Cumbitara, El Charco, El Rosario ,Francisco Pizarro, Ipiales ,La Llanada, La Tola, Leiva, Linares, Los Andes, Magüí, Mallama, Mosquera, Olaya Herrera , Policarpa, Providencia, Ricaurte, Roberto Payán, Samaniego, Santa Bárbara, Santacruz y Tumaco)</t>
  </si>
  <si>
    <t>Articulación de trabajo entre el  equipo de educación superior, Subsecretaria de Calidad de la Secretaría de Educación, Secretaria de Agricultura y Secretaria de Ambiente, para trabajar un proyecto con las Instituciones Educativas Agropecuarias  sobre trayectorías educativas en el trànsito inmediato entre la educación media y superior.</t>
  </si>
  <si>
    <t xml:space="preserve">Trabajo con el Ministerio de Educación Nacional para conocer y unificar esfuerzos en los proyectos de Sistemas de Educacion Media y Superior - SIMES en la subregión del Telembí y el Programa de Tránsito Inmediato a la Educación Superior - PTIES en la subregión de Sanquianga. </t>
  </si>
  <si>
    <t>OBSERVACIONES SECRETARIA DE PLANEACIÓN</t>
  </si>
  <si>
    <t>Se incluye en el avance la información de Junin Barbacoas por compartir metas de producto</t>
  </si>
  <si>
    <t>- Estudios y Diseños Viales:
   1. Dos Puntos Críticos, Municipio Tablón de Gómez.
   2. Obras de Mitigación, Municipio de Ancuya.
   3. Mejoramiento vial, Municipio de Puerres.  
- Estudios y Diseños de Puentes:
   1. Puente San Gerardo, Municipio de La Cruz.
   2. Puente sobre río Guaitara, Municipio de Puerres. 
   3. Puente La Vega Quito, Municipio de San Pablo.  
   4. Puente, Municipio de Leiva.
   5. Puente sobre río Quiña, Municipio de Albán.
   6. Puente La Estancia, Municipio de La Cruz.
   7. Puente San Antonio, Municipio de Ricaurte.
   8. Puente Janacatú, Municipio Tablón de Gómez.
   9. Puente Frisoles, Municipio de Ancuya.
   10. Cinco Puentes ubicados en territorio UNIPA en los sectores de: Guiza, Pulgande, Río Nulpe, Río Ñanbí, Río Telembí, Palví y Guelmambí de las Subregiones de Telembí y Pacífico Sur. 11. Diseño 3 puntos criticos Samaniego tuquerres 12. Diseño via el morro Tumaco 13, Diseño de via  la llanada - samaniego 14, Diseño via guaitarilla -Ancuya 15, Diseño via El peño - puente Guambuyaco
Junin - Barbacoas: Actualización y complementación a Fase III o ingeniería de detalle de los estudios y diseños para la construcción del puente sobre el rio Telembí</t>
  </si>
  <si>
    <t xml:space="preserve"> Población beneficiada de los municipios: Tablón de Gómez, Ancuya, La Cruz, Puerres, San Pablo, Leiva, Albán, Ricaurte, Tablón de Gómez, Subregión Telembí y Pacífico Sur.
Junin - Barbacoas 96.000 habitantes Sin enfoque de genero</t>
  </si>
  <si>
    <t>17 Estudios y Diseños Viales y de Puentes entregados al Departamento de Nariño.
Junin - Barbacoas: Sub Región del Telembí (Municipios De Barbacoas – Magüi Payan – Roberto Payan)</t>
  </si>
  <si>
    <t>- Actas de Recibo Final de Consultorías suscritas entre el Departamento de Nariño y los Municipios beneficiados.
- Informes de Interventoría.
Junin - Barbacoas: Render de diseño</t>
  </si>
  <si>
    <t>- Documentos en revisión de Interventoría.
- Documentos en revisión en Oficina SIMD, Oficina Jurídica SIMD y DAC Nariño.
Junin - Barbacoas: Con los estudios y diseños Fase III, se podrá realizar la contratación de la construcción del Puente sobre el rio Telembí</t>
  </si>
  <si>
    <t xml:space="preserve">- Mejoramiento a través de la pavimentación en red vial secundaria en el departamento de Narño:
   1. Pavimento Rígido: 6,45 kilómetros.
   2. Pavimento Asfáltico: 2,76 kilómetros.
   3. Pavimento en Placa Huella: 0,50 kilómetros.
   4. Pavimento en Adoquín: 1,98 kilómetros.
   5. Mejoramiento vial: 0,72 kilómetros.
Junin - Barbacoas: Contrato N 3762-24 presuntamente incumplido, en proceso imposición de multas y sanciones </t>
  </si>
  <si>
    <t>- Atendidas emergencias viales presentadas en la red vial secundaria con Banco de Maquinaria.
- Atendidas emergencias viales presentadas en la red vial secundaria a través de contratos y/o convenios.
Junin - Barbacoas: Se logro atender de manera eficaz y eficiente la emergencia vial y el cierre total de la vía presentado en el PR 25+110 Sector La Columpia de la Vía Junín - Barbacoas, con la construccion de un puente de 16 m de luz con su cimetacion</t>
  </si>
  <si>
    <t>Población beneficiada en los municipios: San Pablo, San Bernardo, Ricaurte, Sandoná.
Junin - Barbacoas: 96.000 habitantes
Sin enfoque de genero</t>
  </si>
  <si>
    <t xml:space="preserve">38 emergencias viales atendidas en la red vial secundaria atendida con el equipo del Banco de Maquinaria del Departamento de Nariño y con terceros municipios y contratistas.
Junin - Barbacoas: Sub Región del Telembí  (Municipios De Barbacoas – Magüi Payan – Roberto Payan)
</t>
  </si>
  <si>
    <t>- Actas de Recibo Final de Contratos de Obra suscritas entre el Departamento de Nariño y los Municipios beneficiados.
- Informes de Interventoría.
Junin - Barbacoas: Registro fotográfico</t>
  </si>
  <si>
    <t>- Mejoramiento a través de la pavimentación en red vial terciaria departamental y municipal en el departamento de Nariño:
1. Pavimento Rígido: 1,21 kilómetros.
   2. Pavimento Asfáltico: 1,00 kilómetro.
   3. Pavimento en Placa Huella: 0,21 kilómetros.
   4. Mejoramiento vial: 0,03 kilómetros.
Junin - Barbacoas</t>
  </si>
  <si>
    <t>2,45 kilómetros de red vial terciaria departamental y municipal pavimentados.
Junin - Barbacoas: Municipios De Barbacoas – Magüi Payan</t>
  </si>
  <si>
    <t xml:space="preserve"> Población beneficiada de los municipios: Policarpa, Pasto, Gualmatán, El Rosario, Guachucal.
Junin - Barbacoas: 82.000 habitantes
Sin enfoque de genero</t>
  </si>
  <si>
    <t>- Actas de Recibo Final de Contratos de Obra suscritas entre el Departamento de Nariño y los Municipios beneficiados.
- Informes de Interventoría.
Junin - Barbacoas: Acta de Inicio</t>
  </si>
  <si>
    <t>- Documentos en revisión de Interventoría.
- Documentos en revisión en Oficina SIMD, Oficina Jurídica SIMD y DAC Nariño.
Junin- Barbacoas: Con las etapas preliminares culminadas se dará inicio a la etapa de construcción de la obra</t>
  </si>
  <si>
    <t xml:space="preserve">- Realización de actividades de Mantenimiento Rutinario en la red vial secundaria departamental con Banco de Maquinaria.
- Realización de actividades de Mantenimiento Rutinario en la red vial secundaria departamental a través de Convenios y/o Contratos.
Junin - Barbacoas: Mantenimiento del corredor Junin - Barbacoas  entre el PR 27+000 y el PR 35+850 </t>
  </si>
  <si>
    <t xml:space="preserve"> Población beneficiada en los municpios: Albán, La Florida, El Tambo, El Peñol, Los Andes, Ospina, Túquerres, Cumbal, Santacruz, Sandoná, Tangua y Ancuya.
Junin - Barbacoas: 96.000 habitantes Sin enfoque de genero</t>
  </si>
  <si>
    <t>826  kilómetros de red vial secundaria atendida con mantenimiento rutinario y períodico.
Junin - Barbacoas: Sub Región del Telembí (Municipios De Barbacoas – Magüi Payan – Roberto Payan)</t>
  </si>
  <si>
    <t>- Actas de Recibo Final de Contratos de Obra suscritas entre el Departamento de Nariño y los Municipios beneficiados.
- Informes de Interventoría.
Junin - Barbacoas: Acta de Visita previa para recibo definitivo de obra
Registro fotográfico</t>
  </si>
  <si>
    <t>- Realización de actividades de Mantenimiento Rutinario en la red vial terciaria departamental y municipal con Banco de Maquinaria.
- Realización de actividades de Mantenimiento Rutinario en la red vial terciaria departamental y  municipal a través de Convenios y/o Contratos.
Junin - barbacoas: Firma de un convenio interadministrativo con el municipio de Magüi Payan, con el objeto de realizar  mantenimiento rutinario de la via Barbacoas - Magui Payan</t>
  </si>
  <si>
    <t>Población beneficiada en los municipios: Túquerres, Cumbitara, La Florida, Albán, Colón, Córdoba, Los Andes, Policarpa, Funes, Ospina, Sapuyes, El Tambo, San Lorenzo, Cumbal, Guachcual, Santacruz, Nariño y Tangua.
Junin - Barbacoas: 82.000 habitantes Sin enfoque de genero</t>
  </si>
  <si>
    <t>297 kilómetros de red vial terciaria departamental y municipal atendida con mantenimiento rutinario y períodico.
Junin - Barbacoas: Municipios De Barbacoas – Magüi Payan</t>
  </si>
  <si>
    <t xml:space="preserve">- Actas de Recibo Final de Contratos de Obra suscritas entre el Departamento de Nariño y los Municipios beneficiados.
- Informes de Interventoría.
Junin - Barbacoas: Convenio firmado
Registro fotográfico </t>
  </si>
  <si>
    <t>- Documentos en revisión de Interventoría.
- Documentos en revisión en Oficina SIMD, Oficina Jurídica SIMD y DAC Nariño.
Junin - Barbacoas: El municipio de Magüi Payan aporta una contrapartida por valor de $75 millones</t>
  </si>
  <si>
    <t>Se ha brindó el apoyo logístico y administrativo para el funcionamiento del CTPN, tal como lo establece la Ley 152 de 1994 con el propósito de desarrollar acciones en el marco de la aprobación y del seguimiento al Plan de Desarrollo Departamental 2024-2027 y también para el mismo fortalecimiento del CTPN como organismo de participación ciudadana.</t>
  </si>
  <si>
    <t>27 Consejeros(as) departamentales</t>
  </si>
  <si>
    <t>Municipios: Pasto, el Charco, Tuquerres, El Tablón de Gómez, La Llanada, Samaniego.</t>
  </si>
  <si>
    <t>https://drive.google.com/drive/folders/1TEC4T3LzZ8KW6G_z0EMlEQQNiG0yYoIS</t>
  </si>
  <si>
    <t>Andres</t>
  </si>
  <si>
    <t>Patricia</t>
  </si>
  <si>
    <t>Elmer</t>
  </si>
  <si>
    <t>Jose Luis</t>
  </si>
  <si>
    <t xml:space="preserve">Yicel </t>
  </si>
  <si>
    <t>Observaciones</t>
  </si>
  <si>
    <t xml:space="preserve">23 con diagnósticos en señalización horizontal y vertical y dispositivos de reductores de velocidad </t>
  </si>
  <si>
    <t xml:space="preserve">se avanza en la elaboracion de los diagonosticos en 2025 sde debe demarcar &lt;16 tramos viales. Porcentaje de avance fisico es 0 dado que se realiza solo el diagnostico lo que genera gestion. </t>
  </si>
  <si>
    <t xml:space="preserve">24 asistidos técnicamente  mediante la elaboración de planes locales de seguridad vial y planes de movilidad escolar. </t>
  </si>
  <si>
    <t>avance 100%</t>
  </si>
  <si>
    <t>no se observa avance de la meta en la rendicion de cuentas</t>
  </si>
  <si>
    <t>Construcción del Plan Departamental de Seguridad Vial en la vigencia 2024</t>
  </si>
  <si>
    <t>meta cumplida</t>
  </si>
  <si>
    <t>hay que verificar si se hiceron 34  sensibilziaciones o 23 como se reporta en tablero de control . Porq se habalan de personas y no de campañas</t>
  </si>
  <si>
    <t xml:space="preserve">1 proyecto de inversión Fortalecer la capacidad de respuesta del departamento mediante el mantenimiento preventivo y correctivo, ampliación en cobertura y estaciones base de la Red de Radiocomunicaciones de la DAGRD. </t>
  </si>
  <si>
    <t xml:space="preserve">Se brindó atención a 2.446 familias damnificadas en Nariño, beneficiando a 10.084 personas mediante la entrega de insumos esenciales como kits alimentarios, de aseo, de cocina, colchonetas, cobijas, carpas y tejas, dando respuesta a 11 municipios afectados. </t>
  </si>
  <si>
    <t>verificar si la linea base son los 655 expedientes se indican 50 procesos apoyados lo que indicaria una efectividad de 7,6</t>
  </si>
  <si>
    <t>Cofinanciación del proyecto denominado: Rehabilitación de los cultivos de cacao en el consejo comunitario el Naranjo del municipio de Tumaco. 
Cofinanciación del proyecto denominado: Establecimiento del cultivo de arándano en el municipio de Córdoba, departamento de Nariño.
Fortalecimiento en la producción limpia de tomate de mesa a través de cultivos hidropónicos en el municipio de San José de Alban.
Cofinanciación del proyecto denominado: Suministro de material vegetal e insumos como herramienta para los planes de retorno de las comunidades Alto y Bajo Jagua.</t>
  </si>
  <si>
    <t xml:space="preserve">se evidnecia avance en tablero de control y rendcion de cuentas no </t>
  </si>
  <si>
    <t>hay discrepancia entre lo reportado vs rendicion  5000 productores La instalación de la Mesa Técnica Fitosanitaria para el control de la punta morada.</t>
  </si>
  <si>
    <t>Mejoramiento del procesamiento y comercialización del café molido producido por pequeños productores en el municipio de San Pablo Nariño.</t>
  </si>
  <si>
    <t xml:space="preserve">no hay avance en la hoja de captura ni en rendicion </t>
  </si>
  <si>
    <t>500 Atención  de emergencias para el apoyo a la afectación de sistemas de producción agrícolas y pecuarios con herramientas, materiales e insumos.</t>
  </si>
  <si>
    <t>Se benefician 20 unidades productivas con 50 beneficiarios
Sen benefician aproximadamente 50 pequeños pescadores artesanales</t>
  </si>
  <si>
    <t>Se benefician 300 productores ganaderos Articulación de acciones con el ICA para apoyar acciones de buenas practicas ganaderas en la exprovincia de Obando.</t>
  </si>
  <si>
    <t>Fortalecimiento al desarrollo productivo pecuario de madres cabeza de familia en el consejo comunitario Herrera Candelilla Tumaco</t>
  </si>
  <si>
    <t>meta no inicada</t>
  </si>
  <si>
    <t xml:space="preserve">se evidencia proyecto formulado peron ose sabe si esta cofinanciado </t>
  </si>
  <si>
    <t>700 productores de café</t>
  </si>
  <si>
    <t>Revisión del componente de caracterización de amenazas, vulnerabilidad y riesgo para la viabilidad de 8 proyectos en cumplimiento a:
1) Mejoramiento en placa huella de la vía: cruce ruta 250b - Institución Educativa Juan Pablo Segundo Sede Primaria - Vereda Yunguillo, en el Municipio de Nariño, Departamento de Nariño.
2) Construcción de muro de contención en el Centro Educativo el Guabo y Construcción de Muro de Contención en el Centro Educativo Ususquer, Municipio de Mallama-Departamento de Nariño.
3) Construcción puente vehicular sobre el Rio Boquerón, en la vía que conduce desde el corregimiento de San Juan de Ipiales, al Municipio de Contadero, en el marco de la declaratoria de calamidad pública en el Municipio de Contadero, Nariño.
4) Construcción muro de protección, para mitigar el riesgo de las viviendas aledañas a la quebrada Bateros, casco urbano del municipio de San Pablo, Departamento de Nariño.
5) Construcción de muros de contención para el Estadio Municipal y la Plaza de Mercado en el Municipio de Tangua, Nariño.
6) Construcción de box coulvert para la canalización de la quebrada que atraviesa el chazodromo municipal en el municipio de Tuquerres Departamento de Nariño.
7) Rehabilitación de la vía de evacuación a los albergues de Bellavista en la zona de amenaza volcánica alta del Municipio de la Florida, Departamento de Nariño.
8) Reubicación calle primera del caso urbano del Municipio de Ancuya afectado por movimiento en masa traslacional</t>
  </si>
  <si>
    <t>Se realizaron 33 visitas técnicas de caracterización preliminar de escenarios de riesgo y evaluación de daños en 24 municipios del Departamento de Nariño.</t>
  </si>
  <si>
    <t>Implementación de la Estrategia Departamental de Comunicación en Gestión del Riesgo en Nariño, en los 64 municipios.</t>
  </si>
  <si>
    <t>Acompañamiento técnico en la actualización de los planes municipales de Gestión de Riesgo de desastres, en los Municipios de Olaya Herrera, Los Andes y San Pedro de Cartago y la implementación de Planes Escolares de Gestión de Riesgo en los Municipios de La Florida, Cumbal, Samaniego y Ancuya.</t>
  </si>
  <si>
    <t>1) Rehabilitación del puente peatonal colgante que comunica: Barrio las Delicias con el casco urbano del Mpio Francisco Pizarro. Cto GN1150-2024.
2) Caracterización preliminar de escenario de riesgo y revisión y visto bueno de Urgencia Manifiesta para la contratación de la rehabilitación del paso vehicular temporal del PR25+110 sector la culumpia de la vía departamental Junín - Barbacoas.
3) Caracterización preliminar de escenario de riesgo y revisión y visto bueno de Urgencia Manifiesta para la contratación de la rehabilitación del paso vehicular de la vía
departamental con Código de vía 25ANRO1 denominada CRUCE TRAMO 2501A - SAN
JOSÉ - SAN BERNARDO – LA CRUZ - SAN PABLO.</t>
  </si>
  <si>
    <t xml:space="preserve">en rendicion 2.950 sensibilizados de grados 10 y 11 de 34 Instituciones Educativas de 19 municipios en temas de seguridad vial. </t>
  </si>
  <si>
    <t>se evidencia cumplineto pero en la hoja de captura reportan 294 menos perosnas de las que estan en la presentacion de RPC</t>
  </si>
  <si>
    <t>no  se evidencia información en rendición de cuentas</t>
  </si>
  <si>
    <t>Esta acorde a la Rendición de cuentas</t>
  </si>
  <si>
    <t>En la hoja de captura se evidencia un avance en cuanto a sistemas de información sin embargo se registra 0 y rendicion de cuentas muentran un proyecto</t>
  </si>
  <si>
    <t xml:space="preserve"> Verificar si son 33 documentos  o visitas??</t>
  </si>
  <si>
    <t>No iniciada</t>
  </si>
  <si>
    <t>No se evidencia en rendición de cuentas</t>
  </si>
  <si>
    <t>No se evidencia en rendición de ceuntas</t>
  </si>
  <si>
    <t>En rendición de cuentas se hablan de 5000 productores</t>
  </si>
  <si>
    <t>no se evidencia en rendición dem cuentas</t>
  </si>
  <si>
    <t>NOMBRE PROYECTO</t>
  </si>
  <si>
    <t>BPIN</t>
  </si>
  <si>
    <t>Fortalecimiento de la seguridad vial y la movilidad sostenible para la vigencia 2024 en el departamento Nariño</t>
  </si>
  <si>
    <t>Fortalecimiento del turismo en la vigencia 2024 a través de las líneas de infraestructura, competitividad y promoción turística,  para mejorar el desarrollo y posicionamiento a nivel nacional e internacional del departamento de Nariño</t>
  </si>
  <si>
    <t>Fortalecimiento al sector Minas, Energía e Hidrocarburos para la vigencia 2024 del departamento de Nariño</t>
  </si>
  <si>
    <t>Adecuación Fortalecimiento del conocimiento del Riesgo para la apropiación de los escenarios de riesgo de desastres en la vigencia 2024, Departamento de  Nariño</t>
  </si>
  <si>
    <t>Fortalecimiento de la capacidad de respuesta de la DAGRD ante situaciones de emergencia de origen natural, antrópico no intencional y biosanitario en el año 2024 en el departamento de Nariño</t>
  </si>
  <si>
    <t>Implementación componente de reducción del riesgo modificando o disminuyendo sus condiciones mediante medidas de mitigación y prevención en el año 2024 en el departamento Nariño</t>
  </si>
  <si>
    <t>Fortalecimiento  a la gestión y articulación de la administración pública territorial con la estrategia de Cooperación Internacional - vigencia 2024- Departamento de Nariño</t>
  </si>
  <si>
    <t>Fortalecimiento del desarrollo integral de los municipios de la zona de integración fronteriza Ecuador - Colombia "ZIFEC" en el departamento de Nariño, para vigencia 2024. Ipiales, Cuaspud, Cumbal, Ricaurte, barbacoas, Tumaco.</t>
  </si>
  <si>
    <t>Implementación de la estrategia de comunicación pública de la Gobernación de Nariño, vigencia 2024  Nariño</t>
  </si>
  <si>
    <t>Fortalecimiento del desarrollo agrícola para la vigencia 2024 del departamento de Nariño</t>
  </si>
  <si>
    <t xml:space="preserve">Fortalecimiento del desarrollo pecuario, acuícola y pesquero para la vigencia 2024, del departamento de Nariño </t>
  </si>
  <si>
    <t>Apoyo a la agroindustrialización y agregación de valor para la vigencia 2024, departamento de Nariño</t>
  </si>
  <si>
    <t>Fortalecimiento del mercadeo agropecuario para la vigencia 2024, departamento de Nariño</t>
  </si>
  <si>
    <t>Apoyo al desarrollo rural para la vigencia 2024, departamento de Nariño</t>
  </si>
  <si>
    <t>Mejoramiento de los bienes y servicios públicos rurales para la vigencia 2024, del departamento de Nariño</t>
  </si>
  <si>
    <t>Fortalecimiento de las plantas de beneficio animal y actividades que se desprenden de su ejercicio para la vigencia 2024, Departamento de Nariño</t>
  </si>
  <si>
    <t>Conservación de la biodiversidad y sus servicios ecosistémicos para la vigencia 2024 en el Departamento de Nariño</t>
  </si>
  <si>
    <t>Conservación de Cuencas Hidrográficas abastecedoras de acueductos en el departamento de Nariño para la vigencia 2024</t>
  </si>
  <si>
    <t>Fortalecimiento preservación y conservación de la cultura ambiental asociada a la conservación y uso sostenible de los recursos naturales en el Departamento de Nariño</t>
  </si>
  <si>
    <t>Implementación de la Política Pública del Plan Integral Gestión de Cambio Climático Territorial PIGGCT NARIÑO ACTÚA POR EL CLIMA 20192035 Vigencia 2024</t>
  </si>
  <si>
    <t>Implementación del Plan Estratégico de Economía Forestal Sostenible para la vigencia  2024 en Nariño
Implementación de la Política Pública del Plan Integral Gestión de Cambio Climático Territorial PIGGCT NARIÑO ACTÚA POR EL CLIMA 20192035 Vigencia 2024</t>
  </si>
  <si>
    <t>2023003520083
2023003520063</t>
  </si>
  <si>
    <t>Implementación de la Política Pública de Protección y Bienestar Animal para la vigencia 2024 en el Departamento de Nariño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</si>
</sst>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0.0000"/>
    <numFmt numFmtId="167" formatCode="0.0"/>
    <numFmt numFmtId="168" formatCode="0.0%"/>
    <numFmt numFmtId="169" formatCode="0.000"/>
    <numFmt numFmtId="170" formatCode="_-[$$-240A]\ * #,##0_-;\-[$$-240A]\ * #,##0_-;_-[$$-240A]\ * &quot;-&quot;??_-;_-@"/>
    <numFmt numFmtId="171" formatCode="#,##0.0"/>
    <numFmt numFmtId="172" formatCode="_-* #,##0_-;\-* #,##0_-;_-* &quot;-&quot;_-;_-@"/>
    <numFmt numFmtId="173" formatCode="#,##0_ ;\-#,##0\ "/>
    <numFmt numFmtId="174" formatCode="_-* #,##0_-;\-* #,##0_-;_-* &quot;-&quot;??_-;_-@_-"/>
    <numFmt numFmtId="175" formatCode="&quot;$&quot;\ #,##0.00"/>
    <numFmt numFmtId="176" formatCode="0.00;[Red]0.00"/>
    <numFmt numFmtId="177" formatCode="_-&quot;$&quot;\ * #,##0_-;\-&quot;$&quot;\ * #,##0_-;_-&quot;$&quot;\ * &quot;-&quot;??_-;_-@_-"/>
    <numFmt numFmtId="178" formatCode="_-* #,##0.00_-;\-* #,##0.00_-;_-* &quot;-&quot;_-;_-@"/>
    <numFmt numFmtId="179" formatCode="#,##0;[Red]#,##0"/>
  </numFmts>
  <fonts count="71">
    <font>
      <sz val="11"/>
      <color theme="1"/>
      <name val="Calibri"/>
      <family val="2"/>
      <scheme val="minor"/>
    </font>
    <font>
      <sz val="8"/>
      <color rgb="FF000000"/>
      <name val="Calibri"/>
      <family val="2"/>
    </font>
    <font>
      <sz val="16"/>
      <color rgb="FF000000"/>
      <name val="Calibri"/>
      <family val="2"/>
    </font>
    <font>
      <b/>
      <sz val="9"/>
      <name val="Calibri"/>
      <family val="2"/>
    </font>
    <font>
      <b/>
      <sz val="9"/>
      <color theme="0"/>
      <name val="Calibri"/>
      <family val="2"/>
    </font>
    <font>
      <sz val="11"/>
      <color rgb="FF000000"/>
      <name val="Century Gothic"/>
      <family val="2"/>
    </font>
    <font>
      <sz val="11"/>
      <color rgb="FF000000"/>
      <name val="Calibri"/>
      <family val="2"/>
    </font>
    <font>
      <sz val="9"/>
      <color indexed="81"/>
      <name val="Tahoma"/>
      <family val="2"/>
    </font>
    <font>
      <b/>
      <sz val="9"/>
      <color indexed="81"/>
      <name val="Tahoma"/>
      <family val="2"/>
    </font>
    <font>
      <sz val="10"/>
      <name val="Calibri"/>
      <family val="2"/>
    </font>
    <font>
      <b/>
      <sz val="11"/>
      <color theme="1"/>
      <name val="Calibri"/>
      <family val="2"/>
      <scheme val="minor"/>
    </font>
    <font>
      <sz val="11"/>
      <color theme="1"/>
      <name val="Calibri"/>
      <family val="2"/>
      <scheme val="minor"/>
    </font>
    <font>
      <sz val="11"/>
      <name val="Calibri"/>
      <family val="2"/>
      <scheme val="minor"/>
    </font>
    <font>
      <sz val="8"/>
      <name val="Calibri"/>
      <family val="2"/>
    </font>
    <font>
      <b/>
      <sz val="10"/>
      <name val="Calibri"/>
      <family val="2"/>
    </font>
    <font>
      <sz val="8"/>
      <color theme="1"/>
      <name val="Calibri"/>
      <family val="2"/>
    </font>
    <font>
      <sz val="12"/>
      <color theme="1"/>
      <name val="Calibri"/>
      <family val="2"/>
      <scheme val="minor"/>
    </font>
    <font>
      <sz val="10"/>
      <color rgb="FFFF0000"/>
      <name val="Calibri"/>
      <family val="2"/>
    </font>
    <font>
      <sz val="8"/>
      <name val="Calibri"/>
      <family val="2"/>
      <scheme val="minor"/>
    </font>
    <font>
      <b/>
      <sz val="11"/>
      <name val="Calibri"/>
      <family val="2"/>
      <scheme val="minor"/>
    </font>
    <font>
      <b/>
      <sz val="12"/>
      <color theme="1"/>
      <name val="Calibri"/>
      <family val="2"/>
      <scheme val="minor"/>
    </font>
    <font>
      <sz val="10"/>
      <color rgb="FF000000"/>
      <name val="Calibri"/>
      <family val="2"/>
    </font>
    <font>
      <sz val="11"/>
      <color rgb="FF000000"/>
      <name val="Calibri"/>
      <family val="2"/>
      <scheme val="minor"/>
    </font>
    <font>
      <sz val="10"/>
      <color theme="1"/>
      <name val="Calibri"/>
      <family val="2"/>
    </font>
    <font>
      <b/>
      <sz val="24"/>
      <name val="Century Gothic"/>
      <family val="2"/>
    </font>
    <font>
      <sz val="8"/>
      <color theme="1"/>
      <name val="Century Gothic"/>
      <family val="2"/>
    </font>
    <font>
      <sz val="7"/>
      <name val="Calibri"/>
      <family val="2"/>
    </font>
    <font>
      <sz val="8"/>
      <color theme="1"/>
      <name val="Calibri"/>
      <family val="2"/>
      <scheme val="minor"/>
    </font>
    <font>
      <b/>
      <sz val="20"/>
      <name val="Calibri"/>
      <family val="2"/>
    </font>
    <font>
      <sz val="10"/>
      <color rgb="FF0070C0"/>
      <name val="Calibri"/>
      <family val="2"/>
    </font>
    <font>
      <sz val="11"/>
      <color rgb="FFFF0000"/>
      <name val="Calibri"/>
      <family val="2"/>
      <scheme val="minor"/>
    </font>
    <font>
      <b/>
      <sz val="11"/>
      <color rgb="FFFF0000"/>
      <name val="Calibri"/>
      <family val="2"/>
      <scheme val="minor"/>
    </font>
    <font>
      <sz val="11"/>
      <color rgb="FFFF3300"/>
      <name val="Calibri"/>
      <family val="2"/>
      <scheme val="minor"/>
    </font>
    <font>
      <b/>
      <sz val="9"/>
      <color rgb="FFFF0000"/>
      <name val="Calibri"/>
      <family val="2"/>
    </font>
    <font>
      <sz val="8"/>
      <name val="Calibri"/>
      <family val="2"/>
    </font>
    <font>
      <u/>
      <sz val="11"/>
      <color theme="10"/>
      <name val="Calibri"/>
      <family val="2"/>
      <scheme val="minor"/>
    </font>
    <font>
      <sz val="12"/>
      <color theme="1"/>
      <name val="Century Gothic"/>
      <family val="2"/>
    </font>
    <font>
      <b/>
      <sz val="10"/>
      <color theme="1"/>
      <name val="Arial"/>
      <family val="2"/>
    </font>
    <font>
      <sz val="11"/>
      <color theme="1"/>
      <name val="Arial"/>
      <family val="2"/>
    </font>
    <font>
      <sz val="11"/>
      <color rgb="FF1F1F1F"/>
      <name val="Arial"/>
      <family val="2"/>
    </font>
    <font>
      <u/>
      <sz val="11"/>
      <color theme="1"/>
      <name val="Arial"/>
      <family val="2"/>
    </font>
    <font>
      <sz val="11"/>
      <color theme="1"/>
      <name val="Aptos Narrow"/>
    </font>
    <font>
      <sz val="11"/>
      <color rgb="FFFF0000"/>
      <name val="Arial"/>
      <family val="2"/>
    </font>
    <font>
      <sz val="11"/>
      <color rgb="FF000000"/>
      <name val="Arial"/>
      <family val="2"/>
    </font>
    <font>
      <sz val="12"/>
      <color rgb="FF000000"/>
      <name val="Century Gothic"/>
      <family val="2"/>
    </font>
    <font>
      <sz val="9"/>
      <color rgb="FF000000"/>
      <name val="Century Gothic"/>
      <family val="2"/>
    </font>
    <font>
      <sz val="7"/>
      <color theme="1"/>
      <name val="Century Gothic"/>
      <family val="2"/>
    </font>
    <font>
      <sz val="9"/>
      <color theme="1"/>
      <name val="Century Gothic"/>
      <family val="2"/>
    </font>
    <font>
      <sz val="7"/>
      <name val="Century Gothic"/>
      <family val="2"/>
    </font>
    <font>
      <sz val="11"/>
      <color theme="1"/>
      <name val="Century Gothic"/>
      <family val="2"/>
    </font>
    <font>
      <u/>
      <sz val="11"/>
      <name val="Calibri"/>
      <family val="2"/>
      <scheme val="minor"/>
    </font>
    <font>
      <sz val="12"/>
      <name val="Century Gothic"/>
      <family val="2"/>
    </font>
    <font>
      <sz val="12"/>
      <name val="Arial"/>
      <family val="2"/>
    </font>
    <font>
      <sz val="11"/>
      <name val="Arial"/>
      <family val="2"/>
    </font>
    <font>
      <b/>
      <sz val="11"/>
      <name val="Arial"/>
      <family val="2"/>
    </font>
    <font>
      <b/>
      <sz val="11"/>
      <color theme="1"/>
      <name val="Arial"/>
      <family val="2"/>
    </font>
    <font>
      <sz val="12"/>
      <color rgb="FFFF0000"/>
      <name val="Century Gothic"/>
      <family val="2"/>
    </font>
    <font>
      <b/>
      <sz val="10"/>
      <color theme="1"/>
      <name val="Century Gothic"/>
      <family val="2"/>
    </font>
    <font>
      <sz val="10"/>
      <color theme="1"/>
      <name val="Century Gothic"/>
      <family val="2"/>
    </font>
    <font>
      <u/>
      <sz val="10"/>
      <color rgb="FF000000"/>
      <name val="Century Gothic"/>
      <family val="2"/>
    </font>
    <font>
      <sz val="12"/>
      <color theme="4" tint="-0.499984740745262"/>
      <name val="Century Gothic"/>
      <family val="2"/>
    </font>
    <font>
      <b/>
      <sz val="12"/>
      <color theme="1"/>
      <name val="Century Gothic"/>
      <family val="2"/>
    </font>
    <font>
      <u/>
      <sz val="10"/>
      <color rgb="FF1155CC"/>
      <name val="Century Gothic"/>
      <family val="2"/>
    </font>
    <font>
      <u/>
      <sz val="10"/>
      <color theme="1"/>
      <name val="Century Gothic"/>
      <family val="2"/>
    </font>
    <font>
      <u/>
      <sz val="10"/>
      <color rgb="FF0000FF"/>
      <name val="Century Gothic"/>
      <family val="2"/>
    </font>
    <font>
      <sz val="10"/>
      <color rgb="FF000000"/>
      <name val="Century Gothic"/>
      <family val="2"/>
    </font>
    <font>
      <b/>
      <sz val="10"/>
      <color rgb="FF000000"/>
      <name val="Century Gothic"/>
      <family val="2"/>
    </font>
    <font>
      <u/>
      <sz val="10"/>
      <color theme="10"/>
      <name val="Century Gothic"/>
      <family val="2"/>
    </font>
    <font>
      <sz val="10"/>
      <name val="Century Gothic"/>
      <family val="2"/>
    </font>
    <font>
      <sz val="12"/>
      <color theme="1"/>
      <name val="Arial"/>
      <family val="2"/>
    </font>
    <font>
      <sz val="8"/>
      <color rgb="FF000000"/>
      <name val="Arial"/>
      <family val="2"/>
    </font>
  </fonts>
  <fills count="43">
    <fill>
      <patternFill patternType="none"/>
    </fill>
    <fill>
      <patternFill patternType="gray125"/>
    </fill>
    <fill>
      <patternFill patternType="solid">
        <fgColor rgb="FFFFFF00"/>
        <bgColor indexed="64"/>
      </patternFill>
    </fill>
    <fill>
      <patternFill patternType="solid">
        <fgColor rgb="FFFFC000"/>
        <bgColor rgb="FF000000"/>
      </patternFill>
    </fill>
    <fill>
      <patternFill patternType="solid">
        <fgColor rgb="FF00FF00"/>
        <bgColor indexed="64"/>
      </patternFill>
    </fill>
    <fill>
      <patternFill patternType="solid">
        <fgColor theme="4" tint="0.79998168889431442"/>
        <bgColor theme="4" tint="0.79998168889431442"/>
      </patternFill>
    </fill>
    <fill>
      <patternFill patternType="solid">
        <fgColor rgb="FF00B050"/>
        <bgColor theme="4" tint="0.79998168889431442"/>
      </patternFill>
    </fill>
    <fill>
      <patternFill patternType="solid">
        <fgColor rgb="FFFFFF00"/>
        <bgColor theme="4" tint="0.79998168889431442"/>
      </patternFill>
    </fill>
    <fill>
      <patternFill patternType="solid">
        <fgColor rgb="FFCCFFCC"/>
        <bgColor theme="4" tint="0.79998168889431442"/>
      </patternFill>
    </fill>
    <fill>
      <patternFill patternType="solid">
        <fgColor theme="5" tint="0.59999389629810485"/>
        <bgColor theme="4" tint="0.79998168889431442"/>
      </patternFill>
    </fill>
    <fill>
      <patternFill patternType="solid">
        <fgColor rgb="FFFF0000"/>
        <bgColor theme="4" tint="0.79998168889431442"/>
      </patternFill>
    </fill>
    <fill>
      <patternFill patternType="solid">
        <fgColor rgb="FF00B050"/>
        <bgColor rgb="FF000000"/>
      </patternFill>
    </fill>
    <fill>
      <patternFill patternType="solid">
        <fgColor rgb="FF00B050"/>
        <bgColor indexed="64"/>
      </patternFill>
    </fill>
    <fill>
      <patternFill patternType="solid">
        <fgColor rgb="FFFFC000"/>
        <bgColor indexed="64"/>
      </patternFill>
    </fill>
    <fill>
      <patternFill patternType="solid">
        <fgColor theme="0"/>
        <bgColor indexed="64"/>
      </patternFill>
    </fill>
    <fill>
      <patternFill patternType="solid">
        <fgColor rgb="FFFF99FF"/>
        <bgColor indexed="64"/>
      </patternFill>
    </fill>
    <fill>
      <patternFill patternType="solid">
        <fgColor rgb="FFFFFF99"/>
        <bgColor indexed="64"/>
      </patternFill>
    </fill>
    <fill>
      <patternFill patternType="solid">
        <fgColor rgb="FFDAFC8E"/>
        <bgColor indexed="64"/>
      </patternFill>
    </fill>
    <fill>
      <patternFill patternType="solid">
        <fgColor rgb="FFFFFF99"/>
        <bgColor theme="0"/>
      </patternFill>
    </fill>
    <fill>
      <patternFill patternType="solid">
        <fgColor rgb="FFFFFF99"/>
        <bgColor rgb="FFFFFFFF"/>
      </patternFill>
    </fill>
    <fill>
      <patternFill patternType="solid">
        <fgColor rgb="FFFFFF99"/>
        <bgColor rgb="FFFFE598"/>
      </patternFill>
    </fill>
    <fill>
      <patternFill patternType="solid">
        <fgColor rgb="FFFFFF99"/>
        <bgColor rgb="FFE1F4FF"/>
      </patternFill>
    </fill>
    <fill>
      <patternFill patternType="solid">
        <fgColor rgb="FFFFFF99"/>
        <bgColor rgb="FFFFE4C9"/>
      </patternFill>
    </fill>
    <fill>
      <patternFill patternType="solid">
        <fgColor theme="8"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00B0F0"/>
        <bgColor indexed="64"/>
      </patternFill>
    </fill>
    <fill>
      <patternFill patternType="solid">
        <fgColor rgb="FF00B0F0"/>
        <bgColor rgb="FF000000"/>
      </patternFill>
    </fill>
    <fill>
      <patternFill patternType="solid">
        <fgColor rgb="FFA3FA06"/>
        <bgColor rgb="FF000000"/>
      </patternFill>
    </fill>
    <fill>
      <patternFill patternType="solid">
        <fgColor rgb="FF00FFFF"/>
        <bgColor indexed="64"/>
      </patternFill>
    </fill>
    <fill>
      <patternFill patternType="solid">
        <fgColor rgb="FF00FFFF"/>
        <bgColor rgb="FFFFFFFF"/>
      </patternFill>
    </fill>
    <fill>
      <patternFill patternType="solid">
        <fgColor rgb="FFFF0000"/>
        <bgColor indexed="64"/>
      </patternFill>
    </fill>
    <fill>
      <patternFill patternType="solid">
        <fgColor rgb="FFFFCC66"/>
        <bgColor rgb="FFC5E0B3"/>
      </patternFill>
    </fill>
    <fill>
      <patternFill patternType="solid">
        <fgColor rgb="FFFFFFFF"/>
        <bgColor rgb="FFFFFFFF"/>
      </patternFill>
    </fill>
    <fill>
      <patternFill patternType="solid">
        <fgColor theme="0"/>
        <bgColor rgb="FFFFFFFF"/>
      </patternFill>
    </fill>
    <fill>
      <patternFill patternType="solid">
        <fgColor theme="0"/>
        <bgColor theme="0"/>
      </patternFill>
    </fill>
    <fill>
      <patternFill patternType="solid">
        <fgColor rgb="FFFFFF00"/>
        <bgColor rgb="FFFFFF00"/>
      </patternFill>
    </fill>
    <fill>
      <patternFill patternType="solid">
        <fgColor theme="7" tint="0.79998168889431442"/>
        <bgColor indexed="64"/>
      </patternFill>
    </fill>
    <fill>
      <patternFill patternType="solid">
        <fgColor theme="7" tint="0.79998168889431442"/>
        <bgColor rgb="FFFFFFFF"/>
      </patternFill>
    </fill>
    <fill>
      <patternFill patternType="solid">
        <fgColor theme="4" tint="0.59999389629810485"/>
        <bgColor indexed="64"/>
      </patternFill>
    </fill>
    <fill>
      <patternFill patternType="solid">
        <fgColor theme="8" tint="0.79998168889431442"/>
        <bgColor theme="0"/>
      </patternFill>
    </fill>
    <fill>
      <patternFill patternType="solid">
        <fgColor theme="8" tint="0.79998168889431442"/>
        <bgColor rgb="FFFFFFFF"/>
      </patternFill>
    </fill>
    <fill>
      <patternFill patternType="solid">
        <fgColor theme="9" tint="0.79998168889431442"/>
        <bgColor indexed="64"/>
      </patternFill>
    </fill>
  </fills>
  <borders count="4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rgb="FF000000"/>
      </right>
      <top style="thin">
        <color rgb="FF000000"/>
      </top>
      <bottom/>
      <diagonal/>
    </border>
    <border>
      <left/>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top/>
      <bottom/>
      <diagonal/>
    </border>
    <border>
      <left style="thin">
        <color rgb="FF000000"/>
      </left>
      <right style="thin">
        <color indexed="64"/>
      </right>
      <top style="thin">
        <color indexed="64"/>
      </top>
      <bottom style="thin">
        <color rgb="FF000000"/>
      </bottom>
      <diagonal/>
    </border>
    <border>
      <left style="thin">
        <color rgb="FF000000"/>
      </left>
      <right/>
      <top/>
      <bottom style="thin">
        <color rgb="FF000000"/>
      </bottom>
      <diagonal/>
    </border>
    <border>
      <left style="thin">
        <color rgb="FF000000"/>
      </left>
      <right/>
      <top style="thin">
        <color indexed="64"/>
      </top>
      <bottom style="thin">
        <color indexed="64"/>
      </bottom>
      <diagonal/>
    </border>
    <border>
      <left style="thin">
        <color indexed="64"/>
      </left>
      <right/>
      <top/>
      <bottom style="thin">
        <color indexed="64"/>
      </bottom>
      <diagonal/>
    </border>
  </borders>
  <cellStyleXfs count="15">
    <xf numFmtId="0" fontId="0" fillId="0" borderId="0"/>
    <xf numFmtId="0" fontId="6" fillId="0" borderId="0"/>
    <xf numFmtId="42" fontId="11"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22" fillId="0" borderId="0"/>
    <xf numFmtId="0" fontId="11" fillId="0" borderId="0"/>
    <xf numFmtId="0" fontId="16" fillId="0" borderId="0"/>
    <xf numFmtId="9"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0" fontId="35" fillId="0" borderId="0" applyNumberFormat="0" applyFill="0" applyBorder="0" applyAlignment="0" applyProtection="0"/>
  </cellStyleXfs>
  <cellXfs count="758">
    <xf numFmtId="0" fontId="0" fillId="0" borderId="0" xfId="0"/>
    <xf numFmtId="0" fontId="0" fillId="0" borderId="0" xfId="0" pivotButton="1"/>
    <xf numFmtId="0" fontId="0" fillId="0" borderId="0" xfId="0" applyAlignment="1">
      <alignment horizontal="left"/>
    </xf>
    <xf numFmtId="0" fontId="1" fillId="0" borderId="0" xfId="0" applyFont="1"/>
    <xf numFmtId="0" fontId="2" fillId="0" borderId="0" xfId="0" applyFont="1"/>
    <xf numFmtId="0" fontId="5" fillId="0" borderId="0" xfId="0" applyFont="1"/>
    <xf numFmtId="166" fontId="0" fillId="0" borderId="0" xfId="0" applyNumberFormat="1"/>
    <xf numFmtId="0" fontId="10" fillId="0" borderId="8" xfId="0" applyFont="1" applyBorder="1"/>
    <xf numFmtId="0" fontId="10" fillId="0" borderId="6" xfId="0" applyFont="1" applyBorder="1" applyAlignment="1">
      <alignment horizontal="center" vertical="center"/>
    </xf>
    <xf numFmtId="0" fontId="10" fillId="0" borderId="7" xfId="0" applyFont="1" applyBorder="1" applyAlignment="1">
      <alignment horizontal="center" vertical="center" wrapText="1"/>
    </xf>
    <xf numFmtId="0" fontId="10" fillId="0" borderId="1" xfId="0" applyFont="1" applyBorder="1"/>
    <xf numFmtId="1" fontId="10" fillId="0" borderId="9" xfId="0" applyNumberFormat="1" applyFont="1" applyBorder="1"/>
    <xf numFmtId="0" fontId="0" fillId="0" borderId="0" xfId="0" applyAlignment="1">
      <alignment wrapText="1"/>
    </xf>
    <xf numFmtId="0" fontId="0" fillId="0" borderId="3" xfId="0" applyBorder="1"/>
    <xf numFmtId="2" fontId="0" fillId="0" borderId="0" xfId="0" applyNumberFormat="1"/>
    <xf numFmtId="167" fontId="10" fillId="0" borderId="9" xfId="0" applyNumberFormat="1" applyFont="1" applyBorder="1"/>
    <xf numFmtId="0" fontId="1" fillId="0" borderId="0" xfId="0" applyFont="1" applyAlignment="1">
      <alignment horizontal="center" vertical="center"/>
    </xf>
    <xf numFmtId="0" fontId="5" fillId="0" borderId="0" xfId="0" applyFont="1" applyAlignment="1">
      <alignment horizontal="center"/>
    </xf>
    <xf numFmtId="0" fontId="1" fillId="0" borderId="0" xfId="0" applyFont="1" applyAlignment="1">
      <alignment horizontal="center"/>
    </xf>
    <xf numFmtId="0" fontId="10" fillId="0" borderId="17" xfId="0" applyFont="1" applyBorder="1"/>
    <xf numFmtId="1" fontId="10" fillId="0" borderId="11" xfId="0" applyNumberFormat="1" applyFont="1" applyBorder="1"/>
    <xf numFmtId="0" fontId="10" fillId="0" borderId="0" xfId="0" applyFont="1"/>
    <xf numFmtId="1" fontId="10" fillId="0" borderId="0" xfId="0" applyNumberFormat="1" applyFont="1"/>
    <xf numFmtId="43" fontId="2" fillId="0" borderId="0" xfId="3" applyFont="1" applyFill="1" applyBorder="1"/>
    <xf numFmtId="0" fontId="0" fillId="4" borderId="0" xfId="0" applyFill="1"/>
    <xf numFmtId="0" fontId="11" fillId="2" borderId="0" xfId="6" applyFill="1"/>
    <xf numFmtId="168" fontId="0" fillId="0" borderId="0" xfId="5" applyNumberFormat="1" applyFont="1" applyFill="1"/>
    <xf numFmtId="168" fontId="11" fillId="0" borderId="0" xfId="5" applyNumberFormat="1" applyFill="1"/>
    <xf numFmtId="0" fontId="19" fillId="0" borderId="0" xfId="0" applyFont="1"/>
    <xf numFmtId="0" fontId="10" fillId="6" borderId="19" xfId="6" applyFont="1" applyFill="1" applyBorder="1" applyAlignment="1">
      <alignment horizontal="center" vertical="center" wrapText="1"/>
    </xf>
    <xf numFmtId="0" fontId="10" fillId="7" borderId="19" xfId="6" applyFont="1" applyFill="1" applyBorder="1" applyAlignment="1">
      <alignment horizontal="center" vertical="center" wrapText="1"/>
    </xf>
    <xf numFmtId="0" fontId="10" fillId="8" borderId="19" xfId="6" applyFont="1" applyFill="1" applyBorder="1" applyAlignment="1">
      <alignment horizontal="center" vertical="center" wrapText="1"/>
    </xf>
    <xf numFmtId="0" fontId="10" fillId="9" borderId="19" xfId="6" applyFont="1" applyFill="1" applyBorder="1" applyAlignment="1">
      <alignment horizontal="center" vertical="center" wrapText="1"/>
    </xf>
    <xf numFmtId="0" fontId="10" fillId="10" borderId="19" xfId="6" applyFont="1" applyFill="1" applyBorder="1" applyAlignment="1">
      <alignment horizontal="center" vertical="center" wrapText="1"/>
    </xf>
    <xf numFmtId="0" fontId="20" fillId="0" borderId="3" xfId="0" applyFont="1" applyBorder="1" applyAlignment="1">
      <alignment horizontal="center"/>
    </xf>
    <xf numFmtId="167" fontId="20" fillId="0" borderId="3" xfId="0" applyNumberFormat="1" applyFont="1" applyBorder="1" applyAlignment="1">
      <alignment horizontal="center"/>
    </xf>
    <xf numFmtId="0" fontId="10" fillId="5" borderId="3" xfId="0" applyFont="1" applyFill="1" applyBorder="1" applyAlignment="1">
      <alignment wrapText="1"/>
    </xf>
    <xf numFmtId="0" fontId="11" fillId="0" borderId="0" xfId="6"/>
    <xf numFmtId="0" fontId="13" fillId="14" borderId="3" xfId="0" applyFont="1" applyFill="1" applyBorder="1" applyAlignment="1">
      <alignment horizontal="center" vertical="center" wrapText="1"/>
    </xf>
    <xf numFmtId="2" fontId="13" fillId="14" borderId="3" xfId="0" applyNumberFormat="1" applyFont="1" applyFill="1" applyBorder="1" applyAlignment="1">
      <alignment horizontal="center" vertical="center" wrapText="1"/>
    </xf>
    <xf numFmtId="0" fontId="13" fillId="14" borderId="18" xfId="0" applyFont="1" applyFill="1" applyBorder="1" applyAlignment="1">
      <alignment horizontal="center" vertical="center" wrapText="1"/>
    </xf>
    <xf numFmtId="2" fontId="14" fillId="14" borderId="3" xfId="2" applyNumberFormat="1" applyFont="1" applyFill="1" applyBorder="1" applyAlignment="1">
      <alignment horizontal="center" vertical="center" wrapText="1"/>
    </xf>
    <xf numFmtId="0" fontId="0" fillId="14" borderId="0" xfId="0" applyFill="1"/>
    <xf numFmtId="1" fontId="13" fillId="14" borderId="3" xfId="0" applyNumberFormat="1" applyFont="1" applyFill="1" applyBorder="1" applyAlignment="1">
      <alignment horizontal="center" vertical="center" wrapText="1"/>
    </xf>
    <xf numFmtId="0" fontId="13" fillId="14" borderId="5" xfId="0" applyFont="1" applyFill="1" applyBorder="1" applyAlignment="1">
      <alignment horizontal="center" vertical="center" wrapText="1"/>
    </xf>
    <xf numFmtId="0" fontId="0" fillId="14" borderId="0" xfId="0" applyFill="1" applyAlignment="1">
      <alignment horizontal="left" vertical="center" wrapText="1"/>
    </xf>
    <xf numFmtId="0" fontId="13" fillId="14" borderId="16"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18" fillId="14" borderId="3" xfId="3" applyNumberFormat="1" applyFont="1" applyFill="1" applyBorder="1" applyAlignment="1" applyProtection="1">
      <alignment horizontal="center" vertical="center" wrapText="1"/>
      <protection locked="0"/>
    </xf>
    <xf numFmtId="0" fontId="12" fillId="14" borderId="0" xfId="0" applyFont="1" applyFill="1"/>
    <xf numFmtId="169" fontId="13" fillId="14" borderId="3" xfId="0" applyNumberFormat="1" applyFont="1" applyFill="1" applyBorder="1" applyAlignment="1">
      <alignment horizontal="center" vertical="center" wrapText="1"/>
    </xf>
    <xf numFmtId="0" fontId="24" fillId="0" borderId="0" xfId="0" applyFont="1" applyAlignment="1">
      <alignment vertical="center"/>
    </xf>
    <xf numFmtId="167" fontId="13" fillId="14" borderId="15" xfId="0" applyNumberFormat="1" applyFont="1" applyFill="1" applyBorder="1" applyAlignment="1">
      <alignment horizontal="center" vertical="center" wrapText="1"/>
    </xf>
    <xf numFmtId="0" fontId="9" fillId="16" borderId="3" xfId="0" applyFont="1" applyFill="1" applyBorder="1" applyAlignment="1">
      <alignment vertical="center" wrapText="1"/>
    </xf>
    <xf numFmtId="0" fontId="9" fillId="16" borderId="3" xfId="0" applyFont="1" applyFill="1" applyBorder="1" applyAlignment="1">
      <alignment horizontal="center" vertical="center" wrapText="1"/>
    </xf>
    <xf numFmtId="3" fontId="9" fillId="16" borderId="3" xfId="0" applyNumberFormat="1" applyFont="1" applyFill="1" applyBorder="1" applyAlignment="1">
      <alignment horizontal="center" vertical="center" wrapText="1"/>
    </xf>
    <xf numFmtId="2" fontId="13" fillId="14" borderId="2" xfId="3" applyNumberFormat="1" applyFont="1" applyFill="1" applyBorder="1" applyAlignment="1" applyProtection="1">
      <alignment horizontal="center" vertical="center" wrapText="1"/>
      <protection locked="0"/>
    </xf>
    <xf numFmtId="2" fontId="13" fillId="14" borderId="15" xfId="3" applyNumberFormat="1" applyFont="1" applyFill="1" applyBorder="1" applyAlignment="1" applyProtection="1">
      <alignment horizontal="center" vertical="center" wrapText="1"/>
      <protection locked="0"/>
    </xf>
    <xf numFmtId="175" fontId="13" fillId="17" borderId="3" xfId="0" applyNumberFormat="1" applyFont="1" applyFill="1" applyBorder="1" applyAlignment="1">
      <alignment horizontal="center" vertical="center" wrapText="1"/>
    </xf>
    <xf numFmtId="175" fontId="13" fillId="16" borderId="3" xfId="0" applyNumberFormat="1" applyFont="1" applyFill="1" applyBorder="1" applyAlignment="1">
      <alignment horizontal="center" vertical="center" wrapText="1"/>
    </xf>
    <xf numFmtId="1" fontId="9" fillId="16" borderId="3" xfId="0" applyNumberFormat="1" applyFont="1" applyFill="1" applyBorder="1" applyAlignment="1">
      <alignment horizontal="center" vertical="center" wrapText="1"/>
    </xf>
    <xf numFmtId="1" fontId="9" fillId="16" borderId="3" xfId="0" applyNumberFormat="1" applyFont="1" applyFill="1" applyBorder="1" applyAlignment="1">
      <alignment horizontal="center" vertical="center"/>
    </xf>
    <xf numFmtId="1" fontId="9" fillId="16" borderId="3" xfId="1" applyNumberFormat="1" applyFont="1" applyFill="1" applyBorder="1" applyAlignment="1">
      <alignment horizontal="center" vertical="center" wrapText="1"/>
    </xf>
    <xf numFmtId="0" fontId="9" fillId="16" borderId="3" xfId="1" applyFont="1" applyFill="1" applyBorder="1" applyAlignment="1">
      <alignment horizontal="center" vertical="center" wrapText="1"/>
    </xf>
    <xf numFmtId="10" fontId="9" fillId="16" borderId="3" xfId="1" applyNumberFormat="1" applyFont="1" applyFill="1" applyBorder="1" applyAlignment="1">
      <alignment horizontal="center" vertical="center" wrapText="1"/>
    </xf>
    <xf numFmtId="10" fontId="9" fillId="16" borderId="3" xfId="1" applyNumberFormat="1" applyFont="1" applyFill="1" applyBorder="1" applyAlignment="1">
      <alignment horizontal="center" vertical="center"/>
    </xf>
    <xf numFmtId="0" fontId="9" fillId="16" borderId="3" xfId="1" applyFont="1" applyFill="1" applyBorder="1" applyAlignment="1">
      <alignment horizontal="center" vertical="center"/>
    </xf>
    <xf numFmtId="0" fontId="9" fillId="16" borderId="3" xfId="0" applyFont="1" applyFill="1" applyBorder="1" applyAlignment="1">
      <alignment horizontal="center" vertical="center"/>
    </xf>
    <xf numFmtId="10" fontId="9" fillId="16" borderId="3" xfId="9" applyNumberFormat="1" applyFont="1" applyFill="1" applyBorder="1" applyAlignment="1">
      <alignment horizontal="center" vertical="center"/>
    </xf>
    <xf numFmtId="9" fontId="9" fillId="16" borderId="3" xfId="9" applyNumberFormat="1" applyFont="1" applyFill="1" applyBorder="1" applyAlignment="1">
      <alignment horizontal="center" vertical="center"/>
    </xf>
    <xf numFmtId="10" fontId="9" fillId="16" borderId="3" xfId="9" applyNumberFormat="1" applyFont="1" applyFill="1" applyBorder="1" applyAlignment="1">
      <alignment horizontal="center" vertical="center" wrapText="1"/>
    </xf>
    <xf numFmtId="9" fontId="9" fillId="16" borderId="3" xfId="9" applyNumberFormat="1" applyFont="1" applyFill="1" applyBorder="1" applyAlignment="1">
      <alignment horizontal="center" vertical="center" wrapText="1"/>
    </xf>
    <xf numFmtId="2" fontId="9" fillId="16" borderId="3" xfId="9" applyNumberFormat="1" applyFont="1" applyFill="1" applyBorder="1" applyAlignment="1">
      <alignment horizontal="center" vertical="center" wrapText="1"/>
    </xf>
    <xf numFmtId="1" fontId="9" fillId="16" borderId="3" xfId="9" applyNumberFormat="1" applyFont="1" applyFill="1" applyBorder="1" applyAlignment="1">
      <alignment horizontal="center" vertical="center" wrapText="1"/>
    </xf>
    <xf numFmtId="0" fontId="23" fillId="16" borderId="3" xfId="0" applyFont="1" applyFill="1" applyBorder="1" applyAlignment="1">
      <alignment horizontal="right" vertical="center" wrapText="1"/>
    </xf>
    <xf numFmtId="49" fontId="9" fillId="16" borderId="3" xfId="0" applyNumberFormat="1" applyFont="1" applyFill="1" applyBorder="1" applyAlignment="1">
      <alignment horizontal="center" vertical="center" wrapText="1"/>
    </xf>
    <xf numFmtId="9" fontId="9" fillId="16" borderId="3" xfId="0" applyNumberFormat="1" applyFont="1" applyFill="1" applyBorder="1" applyAlignment="1">
      <alignment horizontal="center" vertical="center" wrapText="1"/>
    </xf>
    <xf numFmtId="49" fontId="23" fillId="16" borderId="3" xfId="0" applyNumberFormat="1" applyFont="1" applyFill="1" applyBorder="1" applyAlignment="1">
      <alignment horizontal="center" vertical="center" wrapText="1"/>
    </xf>
    <xf numFmtId="0" fontId="23" fillId="16" borderId="3" xfId="0" applyFont="1" applyFill="1" applyBorder="1" applyAlignment="1">
      <alignment horizontal="center" vertical="center" wrapText="1"/>
    </xf>
    <xf numFmtId="49" fontId="23" fillId="18" borderId="3" xfId="0" applyNumberFormat="1" applyFont="1" applyFill="1" applyBorder="1" applyAlignment="1">
      <alignment horizontal="center" vertical="center" wrapText="1"/>
    </xf>
    <xf numFmtId="0" fontId="23" fillId="18" borderId="3" xfId="0" applyFont="1" applyFill="1" applyBorder="1" applyAlignment="1">
      <alignment horizontal="center" vertical="center" wrapText="1"/>
    </xf>
    <xf numFmtId="0" fontId="9" fillId="16" borderId="3" xfId="0" applyFont="1" applyFill="1" applyBorder="1" applyAlignment="1">
      <alignment horizontal="right" vertical="center" wrapText="1"/>
    </xf>
    <xf numFmtId="0" fontId="23" fillId="18" borderId="3" xfId="0" applyFont="1" applyFill="1" applyBorder="1" applyAlignment="1">
      <alignment horizontal="right" vertical="center" wrapText="1"/>
    </xf>
    <xf numFmtId="0" fontId="23" fillId="19" borderId="3" xfId="0" applyFont="1" applyFill="1" applyBorder="1" applyAlignment="1">
      <alignment horizontal="right" vertical="center" wrapText="1"/>
    </xf>
    <xf numFmtId="171" fontId="9" fillId="16" borderId="3" xfId="0" applyNumberFormat="1" applyFont="1" applyFill="1" applyBorder="1" applyAlignment="1">
      <alignment horizontal="center" vertical="center" wrapText="1"/>
    </xf>
    <xf numFmtId="3" fontId="9" fillId="16" borderId="3" xfId="1" applyNumberFormat="1" applyFont="1" applyFill="1" applyBorder="1" applyAlignment="1">
      <alignment horizontal="center" vertical="center" wrapText="1"/>
    </xf>
    <xf numFmtId="10" fontId="9" fillId="16" borderId="3" xfId="0" applyNumberFormat="1" applyFont="1" applyFill="1" applyBorder="1" applyAlignment="1">
      <alignment horizontal="center" vertical="center" wrapText="1"/>
    </xf>
    <xf numFmtId="170" fontId="9" fillId="16" borderId="3" xfId="0" applyNumberFormat="1" applyFont="1" applyFill="1" applyBorder="1" applyAlignment="1">
      <alignment horizontal="center" vertical="center" wrapText="1"/>
    </xf>
    <xf numFmtId="3" fontId="21" fillId="16" borderId="3" xfId="0" applyNumberFormat="1" applyFont="1" applyFill="1" applyBorder="1" applyAlignment="1">
      <alignment horizontal="center" vertical="center"/>
    </xf>
    <xf numFmtId="3" fontId="23" fillId="16" borderId="3" xfId="0" applyNumberFormat="1" applyFont="1" applyFill="1" applyBorder="1" applyAlignment="1">
      <alignment horizontal="center" vertical="center" wrapText="1"/>
    </xf>
    <xf numFmtId="0" fontId="13" fillId="16" borderId="18" xfId="0" applyFont="1" applyFill="1" applyBorder="1" applyAlignment="1">
      <alignment horizontal="center" vertical="center" wrapText="1"/>
    </xf>
    <xf numFmtId="0" fontId="23" fillId="18" borderId="3" xfId="0" applyFont="1" applyFill="1" applyBorder="1" applyAlignment="1">
      <alignment horizontal="center" vertical="center"/>
    </xf>
    <xf numFmtId="0" fontId="23" fillId="16" borderId="3" xfId="0" applyFont="1" applyFill="1" applyBorder="1" applyAlignment="1">
      <alignment horizontal="center" vertical="center"/>
    </xf>
    <xf numFmtId="0" fontId="23" fillId="19" borderId="3" xfId="0" applyFont="1" applyFill="1" applyBorder="1" applyAlignment="1">
      <alignment horizontal="center" vertical="center"/>
    </xf>
    <xf numFmtId="0" fontId="23" fillId="19" borderId="3" xfId="0" applyFont="1" applyFill="1" applyBorder="1" applyAlignment="1">
      <alignment horizontal="center" vertical="center" wrapText="1"/>
    </xf>
    <xf numFmtId="172" fontId="23" fillId="16" borderId="3" xfId="0" applyNumberFormat="1" applyFont="1" applyFill="1" applyBorder="1" applyAlignment="1">
      <alignment horizontal="center" vertical="center" wrapText="1"/>
    </xf>
    <xf numFmtId="0" fontId="23" fillId="16" borderId="3" xfId="7" applyFont="1" applyFill="1" applyBorder="1" applyAlignment="1">
      <alignment horizontal="center" vertical="center" wrapText="1"/>
    </xf>
    <xf numFmtId="0" fontId="21" fillId="16" borderId="3" xfId="7" applyFont="1" applyFill="1" applyBorder="1" applyAlignment="1">
      <alignment horizontal="center" vertical="center"/>
    </xf>
    <xf numFmtId="0" fontId="21" fillId="16" borderId="3" xfId="7" applyFont="1" applyFill="1" applyBorder="1" applyAlignment="1">
      <alignment horizontal="center" vertical="center" wrapText="1"/>
    </xf>
    <xf numFmtId="0" fontId="9" fillId="16" borderId="3" xfId="7" applyFont="1" applyFill="1" applyBorder="1" applyAlignment="1">
      <alignment horizontal="center" vertical="center" wrapText="1"/>
    </xf>
    <xf numFmtId="172" fontId="23" fillId="16" borderId="3" xfId="7" applyNumberFormat="1" applyFont="1" applyFill="1" applyBorder="1" applyAlignment="1">
      <alignment horizontal="center" vertical="center"/>
    </xf>
    <xf numFmtId="3" fontId="23" fillId="16" borderId="3" xfId="3" applyNumberFormat="1" applyFont="1" applyFill="1" applyBorder="1" applyAlignment="1">
      <alignment horizontal="center" vertical="center"/>
    </xf>
    <xf numFmtId="3" fontId="23" fillId="16" borderId="3" xfId="3" applyNumberFormat="1" applyFont="1" applyFill="1" applyBorder="1" applyAlignment="1">
      <alignment horizontal="center" vertical="center" wrapText="1"/>
    </xf>
    <xf numFmtId="0" fontId="23" fillId="16" borderId="3" xfId="1" applyFont="1" applyFill="1" applyBorder="1" applyAlignment="1">
      <alignment horizontal="center" vertical="center" wrapText="1"/>
    </xf>
    <xf numFmtId="3" fontId="23" fillId="16" borderId="3" xfId="1" applyNumberFormat="1" applyFont="1" applyFill="1" applyBorder="1" applyAlignment="1">
      <alignment horizontal="center" vertical="center" wrapText="1"/>
    </xf>
    <xf numFmtId="0" fontId="21" fillId="16" borderId="3" xfId="1" applyFont="1" applyFill="1" applyBorder="1" applyAlignment="1">
      <alignment horizontal="center" vertical="center"/>
    </xf>
    <xf numFmtId="0" fontId="23" fillId="16" borderId="3" xfId="1" applyFont="1" applyFill="1" applyBorder="1" applyAlignment="1">
      <alignment horizontal="center" vertical="center"/>
    </xf>
    <xf numFmtId="0" fontId="23" fillId="16" borderId="3" xfId="9" applyFont="1" applyFill="1" applyBorder="1" applyAlignment="1">
      <alignment horizontal="right" vertical="center" wrapText="1"/>
    </xf>
    <xf numFmtId="0" fontId="21" fillId="16" borderId="3" xfId="0" applyFont="1" applyFill="1" applyBorder="1" applyAlignment="1">
      <alignment horizontal="center" vertical="center"/>
    </xf>
    <xf numFmtId="172" fontId="23" fillId="19" borderId="3" xfId="0" applyNumberFormat="1" applyFont="1" applyFill="1" applyBorder="1" applyAlignment="1">
      <alignment horizontal="center" vertical="center" wrapText="1"/>
    </xf>
    <xf numFmtId="3" fontId="21" fillId="16" borderId="3" xfId="1" applyNumberFormat="1" applyFont="1" applyFill="1" applyBorder="1" applyAlignment="1">
      <alignment vertical="center" wrapText="1"/>
    </xf>
    <xf numFmtId="0" fontId="21" fillId="16" borderId="3" xfId="1" applyFont="1" applyFill="1" applyBorder="1" applyAlignment="1">
      <alignment vertical="center" wrapText="1"/>
    </xf>
    <xf numFmtId="0" fontId="23" fillId="16" borderId="3" xfId="1" applyFont="1" applyFill="1" applyBorder="1" applyAlignment="1">
      <alignment vertical="center"/>
    </xf>
    <xf numFmtId="174" fontId="21" fillId="16" borderId="3" xfId="3" applyNumberFormat="1" applyFont="1" applyFill="1" applyBorder="1" applyAlignment="1">
      <alignment vertical="center" wrapText="1"/>
    </xf>
    <xf numFmtId="0" fontId="21" fillId="18" borderId="3" xfId="1" applyFont="1" applyFill="1" applyBorder="1" applyAlignment="1">
      <alignment vertical="center" wrapText="1"/>
    </xf>
    <xf numFmtId="172" fontId="23" fillId="16" borderId="3" xfId="1" applyNumberFormat="1" applyFont="1" applyFill="1" applyBorder="1" applyAlignment="1">
      <alignment vertical="center" wrapText="1"/>
    </xf>
    <xf numFmtId="0" fontId="21" fillId="16" borderId="3" xfId="1" applyFont="1" applyFill="1" applyBorder="1" applyAlignment="1">
      <alignment vertical="center"/>
    </xf>
    <xf numFmtId="0" fontId="21" fillId="18" borderId="3" xfId="1" applyFont="1" applyFill="1" applyBorder="1" applyAlignment="1">
      <alignment vertical="center"/>
    </xf>
    <xf numFmtId="0" fontId="21" fillId="16" borderId="3" xfId="1" applyFont="1" applyFill="1" applyBorder="1" applyAlignment="1">
      <alignment horizontal="center" vertical="center" wrapText="1"/>
    </xf>
    <xf numFmtId="1" fontId="23" fillId="16" borderId="3" xfId="1" applyNumberFormat="1" applyFont="1" applyFill="1" applyBorder="1" applyAlignment="1">
      <alignment vertical="center" wrapText="1"/>
    </xf>
    <xf numFmtId="1" fontId="23" fillId="18" borderId="3" xfId="0" applyNumberFormat="1" applyFont="1" applyFill="1" applyBorder="1" applyAlignment="1">
      <alignment horizontal="right" vertical="center" wrapText="1"/>
    </xf>
    <xf numFmtId="1" fontId="23" fillId="16" borderId="3" xfId="0" applyNumberFormat="1" applyFont="1" applyFill="1" applyBorder="1" applyAlignment="1">
      <alignment horizontal="right" vertical="center" wrapText="1"/>
    </xf>
    <xf numFmtId="9" fontId="23" fillId="16" borderId="3" xfId="0" applyNumberFormat="1" applyFont="1" applyFill="1" applyBorder="1" applyAlignment="1">
      <alignment horizontal="right" vertical="center" wrapText="1"/>
    </xf>
    <xf numFmtId="1" fontId="23" fillId="16" borderId="3" xfId="0" applyNumberFormat="1" applyFont="1" applyFill="1" applyBorder="1" applyAlignment="1">
      <alignment horizontal="center" vertical="center" wrapText="1"/>
    </xf>
    <xf numFmtId="2" fontId="9" fillId="16" borderId="3" xfId="0" applyNumberFormat="1" applyFont="1" applyFill="1" applyBorder="1" applyAlignment="1">
      <alignment horizontal="center" vertical="center"/>
    </xf>
    <xf numFmtId="0" fontId="21" fillId="18" borderId="3" xfId="0" applyFont="1" applyFill="1" applyBorder="1" applyAlignment="1">
      <alignment horizontal="center" vertical="center" wrapText="1"/>
    </xf>
    <xf numFmtId="9" fontId="9" fillId="16" borderId="3" xfId="1" applyNumberFormat="1" applyFont="1" applyFill="1" applyBorder="1" applyAlignment="1">
      <alignment horizontal="center" vertical="center" wrapText="1"/>
    </xf>
    <xf numFmtId="172" fontId="23" fillId="16" borderId="3" xfId="1" applyNumberFormat="1" applyFont="1" applyFill="1" applyBorder="1" applyAlignment="1">
      <alignment horizontal="center" vertical="center" wrapText="1"/>
    </xf>
    <xf numFmtId="168" fontId="9" fillId="16" borderId="3" xfId="1" applyNumberFormat="1" applyFont="1" applyFill="1" applyBorder="1" applyAlignment="1">
      <alignment horizontal="center" vertical="center" wrapText="1"/>
    </xf>
    <xf numFmtId="175" fontId="13" fillId="15" borderId="3" xfId="0" applyNumberFormat="1" applyFont="1" applyFill="1" applyBorder="1" applyAlignment="1">
      <alignment horizontal="center" vertical="center" wrapText="1"/>
    </xf>
    <xf numFmtId="0" fontId="21" fillId="18" borderId="3" xfId="1" applyFont="1" applyFill="1" applyBorder="1" applyAlignment="1">
      <alignment horizontal="center" vertical="center"/>
    </xf>
    <xf numFmtId="0" fontId="21" fillId="16" borderId="3" xfId="0" applyFont="1" applyFill="1" applyBorder="1" applyAlignment="1">
      <alignment horizontal="center" vertical="center" wrapText="1"/>
    </xf>
    <xf numFmtId="175" fontId="26" fillId="16" borderId="3" xfId="0" applyNumberFormat="1" applyFont="1" applyFill="1" applyBorder="1" applyAlignment="1">
      <alignment horizontal="center" vertical="center" wrapText="1"/>
    </xf>
    <xf numFmtId="0" fontId="9" fillId="16" borderId="3" xfId="10" applyFont="1" applyFill="1" applyBorder="1" applyAlignment="1">
      <alignment horizontal="center" vertical="center" wrapText="1"/>
    </xf>
    <xf numFmtId="0" fontId="23" fillId="16" borderId="3" xfId="10" applyFont="1" applyFill="1" applyBorder="1" applyAlignment="1">
      <alignment horizontal="center" vertical="center" wrapText="1"/>
    </xf>
    <xf numFmtId="0" fontId="21" fillId="16" borderId="3" xfId="10" applyFont="1" applyFill="1" applyBorder="1" applyAlignment="1">
      <alignment horizontal="center" vertical="center" wrapText="1"/>
    </xf>
    <xf numFmtId="167" fontId="23" fillId="16" borderId="3" xfId="10" applyNumberFormat="1" applyFont="1" applyFill="1" applyBorder="1" applyAlignment="1">
      <alignment horizontal="center" vertical="center" wrapText="1"/>
    </xf>
    <xf numFmtId="1" fontId="23" fillId="16" borderId="3" xfId="10" applyNumberFormat="1" applyFont="1" applyFill="1" applyBorder="1" applyAlignment="1">
      <alignment horizontal="center" vertical="center" wrapText="1"/>
    </xf>
    <xf numFmtId="0" fontId="23" fillId="16" borderId="3" xfId="10" applyFont="1" applyFill="1" applyBorder="1" applyAlignment="1">
      <alignment vertical="center" wrapText="1"/>
    </xf>
    <xf numFmtId="0" fontId="23" fillId="16" borderId="3" xfId="10" applyFont="1" applyFill="1" applyBorder="1" applyAlignment="1">
      <alignment horizontal="center" vertical="center"/>
    </xf>
    <xf numFmtId="0" fontId="21" fillId="16" borderId="3" xfId="10" applyFont="1" applyFill="1" applyBorder="1" applyAlignment="1">
      <alignment horizontal="center" vertical="center"/>
    </xf>
    <xf numFmtId="3" fontId="23" fillId="16" borderId="3" xfId="10" applyNumberFormat="1" applyFont="1" applyFill="1" applyBorder="1" applyAlignment="1">
      <alignment horizontal="center" vertical="center" wrapText="1"/>
    </xf>
    <xf numFmtId="10" fontId="9" fillId="16" borderId="3" xfId="0" applyNumberFormat="1" applyFont="1" applyFill="1" applyBorder="1" applyAlignment="1">
      <alignment horizontal="center" vertical="center"/>
    </xf>
    <xf numFmtId="9" fontId="9" fillId="16" borderId="3" xfId="0" applyNumberFormat="1" applyFont="1" applyFill="1" applyBorder="1" applyAlignment="1">
      <alignment horizontal="center" vertical="center"/>
    </xf>
    <xf numFmtId="3" fontId="21" fillId="16" borderId="3" xfId="0" applyNumberFormat="1" applyFont="1" applyFill="1" applyBorder="1" applyAlignment="1">
      <alignment vertical="center" wrapText="1"/>
    </xf>
    <xf numFmtId="3" fontId="21" fillId="16" borderId="3" xfId="0" applyNumberFormat="1" applyFont="1" applyFill="1" applyBorder="1" applyAlignment="1">
      <alignment horizontal="center" vertical="center" wrapText="1"/>
    </xf>
    <xf numFmtId="4" fontId="21" fillId="16" borderId="3" xfId="0" applyNumberFormat="1" applyFont="1" applyFill="1" applyBorder="1" applyAlignment="1">
      <alignment vertical="center" wrapText="1"/>
    </xf>
    <xf numFmtId="10" fontId="9" fillId="16" borderId="3" xfId="7" applyNumberFormat="1" applyFont="1" applyFill="1" applyBorder="1" applyAlignment="1">
      <alignment horizontal="center" vertical="center" wrapText="1"/>
    </xf>
    <xf numFmtId="9" fontId="9" fillId="16" borderId="3" xfId="7" applyNumberFormat="1" applyFont="1" applyFill="1" applyBorder="1" applyAlignment="1">
      <alignment horizontal="center" vertical="center" wrapText="1"/>
    </xf>
    <xf numFmtId="1" fontId="9" fillId="16" borderId="3" xfId="7" applyNumberFormat="1" applyFont="1" applyFill="1" applyBorder="1" applyAlignment="1">
      <alignment horizontal="center" vertical="center" wrapText="1"/>
    </xf>
    <xf numFmtId="3" fontId="23" fillId="19" borderId="3" xfId="0" applyNumberFormat="1" applyFont="1" applyFill="1" applyBorder="1" applyAlignment="1">
      <alignment horizontal="center" vertical="center" wrapText="1"/>
    </xf>
    <xf numFmtId="9" fontId="21" fillId="19" borderId="3" xfId="0" applyNumberFormat="1" applyFont="1" applyFill="1" applyBorder="1" applyAlignment="1">
      <alignment horizontal="center" vertical="center"/>
    </xf>
    <xf numFmtId="10" fontId="21" fillId="16" borderId="3" xfId="0" applyNumberFormat="1" applyFont="1" applyFill="1" applyBorder="1" applyAlignment="1">
      <alignment horizontal="center" vertical="center"/>
    </xf>
    <xf numFmtId="10" fontId="23" fillId="16" borderId="3" xfId="0" applyNumberFormat="1" applyFont="1" applyFill="1" applyBorder="1" applyAlignment="1">
      <alignment horizontal="center" vertical="center" wrapText="1"/>
    </xf>
    <xf numFmtId="9" fontId="23" fillId="19" borderId="3" xfId="0" applyNumberFormat="1" applyFont="1" applyFill="1" applyBorder="1" applyAlignment="1">
      <alignment horizontal="center" vertical="center" wrapText="1"/>
    </xf>
    <xf numFmtId="9" fontId="23" fillId="16" borderId="3" xfId="0" applyNumberFormat="1" applyFont="1" applyFill="1" applyBorder="1" applyAlignment="1">
      <alignment horizontal="center" vertical="center" wrapText="1"/>
    </xf>
    <xf numFmtId="0" fontId="21" fillId="16" borderId="20" xfId="0" applyFont="1" applyFill="1" applyBorder="1" applyAlignment="1">
      <alignment vertical="center" wrapText="1"/>
    </xf>
    <xf numFmtId="1" fontId="23" fillId="18" borderId="3" xfId="0" applyNumberFormat="1" applyFont="1" applyFill="1" applyBorder="1" applyAlignment="1">
      <alignment horizontal="center" vertical="center"/>
    </xf>
    <xf numFmtId="1" fontId="23" fillId="18" borderId="3" xfId="0" applyNumberFormat="1" applyFont="1" applyFill="1" applyBorder="1" applyAlignment="1">
      <alignment horizontal="center" vertical="center" wrapText="1"/>
    </xf>
    <xf numFmtId="0" fontId="21" fillId="18" borderId="3" xfId="0" applyFont="1" applyFill="1" applyBorder="1" applyAlignment="1">
      <alignment horizontal="center" vertical="center"/>
    </xf>
    <xf numFmtId="0" fontId="9" fillId="16" borderId="3" xfId="7" applyFont="1" applyFill="1" applyBorder="1" applyAlignment="1">
      <alignment horizontal="center" vertical="center"/>
    </xf>
    <xf numFmtId="10" fontId="9" fillId="16" borderId="3" xfId="11" applyNumberFormat="1" applyFont="1" applyFill="1" applyBorder="1" applyAlignment="1">
      <alignment horizontal="center" vertical="center" wrapText="1"/>
    </xf>
    <xf numFmtId="168" fontId="9" fillId="16" borderId="3" xfId="7" applyNumberFormat="1" applyFont="1" applyFill="1" applyBorder="1" applyAlignment="1">
      <alignment horizontal="center" vertical="center" wrapText="1"/>
    </xf>
    <xf numFmtId="2" fontId="9" fillId="16" borderId="3" xfId="0" applyNumberFormat="1" applyFont="1" applyFill="1" applyBorder="1" applyAlignment="1">
      <alignment horizontal="center" vertical="center" wrapText="1"/>
    </xf>
    <xf numFmtId="0" fontId="21" fillId="18" borderId="3" xfId="0" applyFont="1" applyFill="1" applyBorder="1" applyAlignment="1">
      <alignment horizontal="right" vertical="center"/>
    </xf>
    <xf numFmtId="168" fontId="9" fillId="16" borderId="3" xfId="0" applyNumberFormat="1" applyFont="1" applyFill="1" applyBorder="1" applyAlignment="1">
      <alignment horizontal="center" vertical="center" wrapText="1"/>
    </xf>
    <xf numFmtId="4" fontId="9" fillId="16" borderId="3" xfId="0" applyNumberFormat="1" applyFont="1" applyFill="1" applyBorder="1" applyAlignment="1">
      <alignment horizontal="center" vertical="center" wrapText="1"/>
    </xf>
    <xf numFmtId="0" fontId="23" fillId="20" borderId="3" xfId="0" applyFont="1" applyFill="1" applyBorder="1" applyAlignment="1">
      <alignment horizontal="right" vertical="center" wrapText="1"/>
    </xf>
    <xf numFmtId="173" fontId="23" fillId="20" borderId="3" xfId="0" applyNumberFormat="1" applyFont="1" applyFill="1" applyBorder="1" applyAlignment="1">
      <alignment horizontal="right" vertical="center" wrapText="1"/>
    </xf>
    <xf numFmtId="0" fontId="23" fillId="21" borderId="3" xfId="0" applyFont="1" applyFill="1" applyBorder="1" applyAlignment="1">
      <alignment horizontal="right" vertical="center" wrapText="1"/>
    </xf>
    <xf numFmtId="0" fontId="23" fillId="21" borderId="3" xfId="0" applyFont="1" applyFill="1" applyBorder="1" applyAlignment="1">
      <alignment horizontal="right" vertical="center"/>
    </xf>
    <xf numFmtId="0" fontId="23" fillId="22" borderId="3" xfId="0" applyFont="1" applyFill="1" applyBorder="1" applyAlignment="1">
      <alignment horizontal="right" vertical="center"/>
    </xf>
    <xf numFmtId="9" fontId="9" fillId="16" borderId="3" xfId="1" applyNumberFormat="1" applyFont="1" applyFill="1" applyBorder="1" applyAlignment="1">
      <alignment horizontal="center" vertical="center"/>
    </xf>
    <xf numFmtId="0" fontId="23" fillId="18" borderId="3" xfId="1" applyFont="1" applyFill="1" applyBorder="1" applyAlignment="1">
      <alignment horizontal="center" vertical="center" wrapText="1"/>
    </xf>
    <xf numFmtId="0" fontId="23" fillId="18" borderId="3" xfId="1" applyFont="1" applyFill="1" applyBorder="1" applyAlignment="1">
      <alignment horizontal="right" vertical="center" wrapText="1"/>
    </xf>
    <xf numFmtId="0" fontId="9" fillId="18" borderId="3" xfId="1" applyFont="1" applyFill="1" applyBorder="1" applyAlignment="1">
      <alignment horizontal="center" vertical="center" wrapText="1"/>
    </xf>
    <xf numFmtId="0" fontId="9" fillId="16" borderId="3" xfId="1" applyFont="1" applyFill="1" applyBorder="1" applyAlignment="1">
      <alignment horizontal="right" vertical="center" wrapText="1"/>
    </xf>
    <xf numFmtId="0" fontId="9" fillId="18" borderId="3" xfId="1" applyFont="1" applyFill="1" applyBorder="1" applyAlignment="1">
      <alignment horizontal="center" vertical="center"/>
    </xf>
    <xf numFmtId="3" fontId="23" fillId="18" borderId="3" xfId="1" applyNumberFormat="1" applyFont="1" applyFill="1" applyBorder="1" applyAlignment="1">
      <alignment horizontal="center" vertical="center" wrapText="1"/>
    </xf>
    <xf numFmtId="3" fontId="23" fillId="18" borderId="3" xfId="1" applyNumberFormat="1" applyFont="1" applyFill="1" applyBorder="1" applyAlignment="1">
      <alignment horizontal="right" vertical="center" wrapText="1"/>
    </xf>
    <xf numFmtId="0" fontId="9" fillId="18" borderId="3" xfId="1" applyFont="1" applyFill="1" applyBorder="1" applyAlignment="1">
      <alignment vertical="center" wrapText="1"/>
    </xf>
    <xf numFmtId="0" fontId="9" fillId="18" borderId="3" xfId="1" applyFont="1" applyFill="1" applyBorder="1" applyAlignment="1">
      <alignment horizontal="right" vertical="center" wrapText="1"/>
    </xf>
    <xf numFmtId="0" fontId="21" fillId="16" borderId="3" xfId="1" applyFont="1" applyFill="1" applyBorder="1" applyAlignment="1">
      <alignment horizontal="right" vertical="center" wrapText="1"/>
    </xf>
    <xf numFmtId="0" fontId="23" fillId="16" borderId="3" xfId="7" applyFont="1" applyFill="1" applyBorder="1" applyAlignment="1">
      <alignment horizontal="center" vertical="center"/>
    </xf>
    <xf numFmtId="3" fontId="23" fillId="16" borderId="3" xfId="7" applyNumberFormat="1" applyFont="1" applyFill="1" applyBorder="1" applyAlignment="1">
      <alignment horizontal="center" vertical="center" wrapText="1"/>
    </xf>
    <xf numFmtId="168" fontId="9" fillId="16" borderId="3" xfId="10" applyNumberFormat="1" applyFont="1" applyFill="1" applyBorder="1" applyAlignment="1">
      <alignment horizontal="center" vertical="center" wrapText="1"/>
    </xf>
    <xf numFmtId="1" fontId="9" fillId="16" borderId="3" xfId="10" applyNumberFormat="1" applyFont="1" applyFill="1" applyBorder="1" applyAlignment="1">
      <alignment horizontal="center" vertical="center" wrapText="1"/>
    </xf>
    <xf numFmtId="9" fontId="9" fillId="16" borderId="3" xfId="10" applyNumberFormat="1" applyFont="1" applyFill="1" applyBorder="1" applyAlignment="1">
      <alignment horizontal="center" vertical="center" wrapText="1"/>
    </xf>
    <xf numFmtId="3" fontId="9" fillId="16" borderId="3" xfId="10" applyNumberFormat="1" applyFont="1" applyFill="1" applyBorder="1" applyAlignment="1">
      <alignment horizontal="center" vertical="center" wrapText="1"/>
    </xf>
    <xf numFmtId="0" fontId="9" fillId="16" borderId="3" xfId="10" applyFont="1" applyFill="1" applyBorder="1" applyAlignment="1">
      <alignment horizontal="center" vertical="center"/>
    </xf>
    <xf numFmtId="1" fontId="9" fillId="16" borderId="3" xfId="10" applyNumberFormat="1" applyFont="1" applyFill="1" applyBorder="1" applyAlignment="1">
      <alignment horizontal="center" vertical="center"/>
    </xf>
    <xf numFmtId="3" fontId="23" fillId="16" borderId="3" xfId="9" applyNumberFormat="1" applyFont="1" applyFill="1" applyBorder="1" applyAlignment="1">
      <alignment horizontal="right" vertical="center" wrapText="1"/>
    </xf>
    <xf numFmtId="175" fontId="15" fillId="16" borderId="3" xfId="0" applyNumberFormat="1" applyFont="1" applyFill="1" applyBorder="1" applyAlignment="1">
      <alignment horizontal="center" vertical="center"/>
    </xf>
    <xf numFmtId="4" fontId="25" fillId="16" borderId="5" xfId="0" applyNumberFormat="1" applyFont="1" applyFill="1" applyBorder="1" applyAlignment="1">
      <alignment horizontal="left" vertical="center"/>
    </xf>
    <xf numFmtId="167" fontId="9" fillId="16" borderId="3" xfId="0" applyNumberFormat="1" applyFont="1" applyFill="1" applyBorder="1" applyAlignment="1">
      <alignment horizontal="center" vertical="center"/>
    </xf>
    <xf numFmtId="0" fontId="24" fillId="0" borderId="0" xfId="0" applyFont="1" applyAlignment="1">
      <alignment horizontal="center" vertical="center"/>
    </xf>
    <xf numFmtId="0" fontId="23" fillId="16" borderId="3" xfId="9" applyFont="1" applyFill="1" applyBorder="1" applyAlignment="1">
      <alignment horizontal="center" vertical="center" wrapText="1"/>
    </xf>
    <xf numFmtId="0" fontId="21" fillId="18" borderId="3" xfId="1" applyFont="1" applyFill="1" applyBorder="1" applyAlignment="1">
      <alignment horizontal="center" vertical="center" wrapText="1"/>
    </xf>
    <xf numFmtId="0" fontId="23" fillId="20" borderId="3" xfId="0" applyFont="1" applyFill="1" applyBorder="1" applyAlignment="1">
      <alignment horizontal="center" vertical="center" wrapText="1"/>
    </xf>
    <xf numFmtId="0" fontId="23" fillId="21" borderId="3" xfId="0" applyFont="1" applyFill="1" applyBorder="1" applyAlignment="1">
      <alignment horizontal="center" vertical="center"/>
    </xf>
    <xf numFmtId="0" fontId="23" fillId="21" borderId="3" xfId="0" applyFont="1" applyFill="1" applyBorder="1" applyAlignment="1">
      <alignment horizontal="center" vertical="center" wrapText="1"/>
    </xf>
    <xf numFmtId="0" fontId="0" fillId="23" borderId="0" xfId="0" applyFill="1"/>
    <xf numFmtId="0" fontId="10" fillId="24" borderId="0" xfId="0" applyFont="1" applyFill="1"/>
    <xf numFmtId="9" fontId="0" fillId="0" borderId="0" xfId="5" applyFont="1" applyAlignment="1">
      <alignment horizontal="center" vertical="center"/>
    </xf>
    <xf numFmtId="0" fontId="0" fillId="24" borderId="0" xfId="0" applyFill="1"/>
    <xf numFmtId="9" fontId="0" fillId="24" borderId="0" xfId="5" applyFont="1" applyFill="1" applyAlignment="1">
      <alignment horizontal="center" vertical="center"/>
    </xf>
    <xf numFmtId="0" fontId="20" fillId="24" borderId="0" xfId="0" applyFont="1" applyFill="1" applyAlignment="1">
      <alignment vertical="center"/>
    </xf>
    <xf numFmtId="0" fontId="10" fillId="24" borderId="0" xfId="0" applyFont="1" applyFill="1" applyAlignment="1">
      <alignment horizontal="center" vertical="center"/>
    </xf>
    <xf numFmtId="9" fontId="11" fillId="0" borderId="0" xfId="5" applyFont="1"/>
    <xf numFmtId="0" fontId="0" fillId="0" borderId="21" xfId="0" applyBorder="1"/>
    <xf numFmtId="0" fontId="0" fillId="25" borderId="0" xfId="0" applyFill="1"/>
    <xf numFmtId="9" fontId="11" fillId="25" borderId="0" xfId="5" applyFont="1" applyFill="1"/>
    <xf numFmtId="9" fontId="0" fillId="24" borderId="0" xfId="5" applyFont="1" applyFill="1"/>
    <xf numFmtId="9" fontId="11" fillId="14" borderId="0" xfId="5" applyFont="1" applyFill="1"/>
    <xf numFmtId="9" fontId="11" fillId="14" borderId="0" xfId="5" applyFont="1" applyFill="1" applyAlignment="1">
      <alignment vertical="center"/>
    </xf>
    <xf numFmtId="9" fontId="0" fillId="0" borderId="0" xfId="5" applyFont="1"/>
    <xf numFmtId="0" fontId="10" fillId="26" borderId="0" xfId="0" applyFont="1" applyFill="1"/>
    <xf numFmtId="0" fontId="10" fillId="26" borderId="0" xfId="0" applyFont="1" applyFill="1" applyAlignment="1">
      <alignment horizontal="center" vertical="center"/>
    </xf>
    <xf numFmtId="9" fontId="10" fillId="26" borderId="0" xfId="0" applyNumberFormat="1" applyFont="1" applyFill="1" applyAlignment="1">
      <alignment horizontal="center" vertical="center"/>
    </xf>
    <xf numFmtId="0" fontId="10" fillId="24" borderId="22" xfId="0" applyFont="1" applyFill="1" applyBorder="1"/>
    <xf numFmtId="0" fontId="10" fillId="24" borderId="23" xfId="0" applyFont="1" applyFill="1" applyBorder="1" applyAlignment="1">
      <alignment horizontal="center" vertical="center"/>
    </xf>
    <xf numFmtId="0" fontId="10" fillId="24" borderId="24" xfId="0" applyFont="1" applyFill="1" applyBorder="1" applyAlignment="1">
      <alignment horizontal="center" vertical="center"/>
    </xf>
    <xf numFmtId="167" fontId="9" fillId="16" borderId="3" xfId="8" applyNumberFormat="1" applyFont="1" applyFill="1" applyBorder="1" applyAlignment="1">
      <alignment horizontal="center" vertical="center" wrapText="1"/>
    </xf>
    <xf numFmtId="9" fontId="9" fillId="16" borderId="3" xfId="8" applyNumberFormat="1" applyFont="1" applyFill="1" applyBorder="1" applyAlignment="1">
      <alignment horizontal="center" vertical="center" wrapText="1"/>
    </xf>
    <xf numFmtId="0" fontId="9" fillId="18" borderId="3" xfId="8" applyFont="1" applyFill="1" applyBorder="1" applyAlignment="1">
      <alignment horizontal="center" vertical="center" wrapText="1"/>
    </xf>
    <xf numFmtId="0" fontId="23" fillId="18" borderId="3" xfId="8" applyFont="1" applyFill="1" applyBorder="1" applyAlignment="1">
      <alignment horizontal="center" vertical="center" wrapText="1"/>
    </xf>
    <xf numFmtId="0" fontId="9" fillId="16" borderId="3" xfId="8" applyFont="1" applyFill="1" applyBorder="1" applyAlignment="1">
      <alignment horizontal="center" vertical="center" wrapText="1"/>
    </xf>
    <xf numFmtId="10" fontId="9" fillId="16" borderId="3" xfId="8" applyNumberFormat="1" applyFont="1" applyFill="1" applyBorder="1" applyAlignment="1">
      <alignment horizontal="center" vertical="center" wrapText="1"/>
    </xf>
    <xf numFmtId="9" fontId="9" fillId="16" borderId="3" xfId="8" applyNumberFormat="1" applyFont="1" applyFill="1" applyBorder="1" applyAlignment="1">
      <alignment horizontal="center" vertical="center" wrapText="1" shrinkToFit="1"/>
    </xf>
    <xf numFmtId="1" fontId="9" fillId="16" borderId="3" xfId="8" applyNumberFormat="1" applyFont="1" applyFill="1" applyBorder="1" applyAlignment="1">
      <alignment horizontal="center" vertical="center" wrapText="1" shrinkToFit="1"/>
    </xf>
    <xf numFmtId="2" fontId="9" fillId="16" borderId="3" xfId="8" applyNumberFormat="1" applyFont="1" applyFill="1" applyBorder="1" applyAlignment="1">
      <alignment horizontal="center" vertical="center" wrapText="1"/>
    </xf>
    <xf numFmtId="1" fontId="9" fillId="16" borderId="3" xfId="8" applyNumberFormat="1" applyFont="1" applyFill="1" applyBorder="1" applyAlignment="1">
      <alignment horizontal="center" vertical="center" wrapText="1"/>
    </xf>
    <xf numFmtId="1" fontId="23" fillId="18" borderId="3" xfId="8" applyNumberFormat="1" applyFont="1" applyFill="1" applyBorder="1" applyAlignment="1">
      <alignment horizontal="center" vertical="center" wrapText="1"/>
    </xf>
    <xf numFmtId="168" fontId="9" fillId="16" borderId="3" xfId="8" applyNumberFormat="1" applyFont="1" applyFill="1" applyBorder="1" applyAlignment="1">
      <alignment horizontal="center" vertical="center" wrapText="1"/>
    </xf>
    <xf numFmtId="167" fontId="9" fillId="16" borderId="3" xfId="8" applyNumberFormat="1" applyFont="1" applyFill="1" applyBorder="1" applyAlignment="1">
      <alignment horizontal="center" vertical="center" wrapText="1" shrinkToFit="1"/>
    </xf>
    <xf numFmtId="2" fontId="9" fillId="16" borderId="3" xfId="8" applyNumberFormat="1" applyFont="1" applyFill="1" applyBorder="1" applyAlignment="1">
      <alignment horizontal="center" vertical="center" wrapText="1" shrinkToFit="1"/>
    </xf>
    <xf numFmtId="1" fontId="23" fillId="16" borderId="3" xfId="8" applyNumberFormat="1" applyFont="1" applyFill="1" applyBorder="1" applyAlignment="1">
      <alignment horizontal="center" vertical="center" wrapText="1"/>
    </xf>
    <xf numFmtId="167" fontId="9" fillId="16" borderId="3" xfId="8" applyNumberFormat="1" applyFont="1" applyFill="1" applyBorder="1" applyAlignment="1">
      <alignment vertical="center" wrapText="1"/>
    </xf>
    <xf numFmtId="1" fontId="9" fillId="16" borderId="3" xfId="8" applyNumberFormat="1" applyFont="1" applyFill="1" applyBorder="1" applyAlignment="1">
      <alignment vertical="center" wrapText="1"/>
    </xf>
    <xf numFmtId="0" fontId="21" fillId="16" borderId="3" xfId="8" applyFont="1" applyFill="1" applyBorder="1" applyAlignment="1">
      <alignment horizontal="center" vertical="center" wrapText="1"/>
    </xf>
    <xf numFmtId="0" fontId="23" fillId="16" borderId="3" xfId="8" applyFont="1" applyFill="1" applyBorder="1" applyAlignment="1">
      <alignment horizontal="center" vertical="center" wrapText="1"/>
    </xf>
    <xf numFmtId="0" fontId="21" fillId="18" borderId="3" xfId="8" applyFont="1" applyFill="1" applyBorder="1" applyAlignment="1">
      <alignment horizontal="center" vertical="center" wrapText="1"/>
    </xf>
    <xf numFmtId="1" fontId="9" fillId="16" borderId="3" xfId="8" applyNumberFormat="1" applyFont="1" applyFill="1" applyBorder="1" applyAlignment="1">
      <alignment horizontal="center" vertical="center" shrinkToFit="1"/>
    </xf>
    <xf numFmtId="177" fontId="27" fillId="16" borderId="3" xfId="12" applyNumberFormat="1" applyFont="1" applyFill="1" applyBorder="1" applyAlignment="1">
      <alignment horizontal="center" vertical="center"/>
    </xf>
    <xf numFmtId="1" fontId="21" fillId="16" borderId="3" xfId="0" applyNumberFormat="1" applyFont="1" applyFill="1" applyBorder="1" applyAlignment="1">
      <alignment horizontal="right" vertical="center"/>
    </xf>
    <xf numFmtId="0" fontId="23" fillId="16" borderId="3" xfId="0" applyFont="1" applyFill="1" applyBorder="1" applyAlignment="1">
      <alignment horizontal="right" vertical="center"/>
    </xf>
    <xf numFmtId="1" fontId="21" fillId="16" borderId="3" xfId="0" applyNumberFormat="1" applyFont="1" applyFill="1" applyBorder="1" applyAlignment="1">
      <alignment horizontal="right" vertical="center" wrapText="1"/>
    </xf>
    <xf numFmtId="0" fontId="21" fillId="16" borderId="3" xfId="0" applyFont="1" applyFill="1" applyBorder="1" applyAlignment="1">
      <alignment horizontal="right" vertical="center" wrapText="1"/>
    </xf>
    <xf numFmtId="1" fontId="21" fillId="18" borderId="3" xfId="0" applyNumberFormat="1" applyFont="1" applyFill="1" applyBorder="1" applyAlignment="1">
      <alignment horizontal="right" vertical="center" wrapText="1"/>
    </xf>
    <xf numFmtId="0" fontId="10" fillId="0" borderId="14" xfId="0" applyFont="1" applyBorder="1" applyAlignment="1">
      <alignment horizontal="center" vertical="center" wrapText="1"/>
    </xf>
    <xf numFmtId="0" fontId="0" fillId="0" borderId="0" xfId="0" applyFill="1"/>
    <xf numFmtId="0" fontId="0" fillId="0" borderId="0" xfId="0" applyFill="1" applyAlignment="1">
      <alignment horizontal="left"/>
    </xf>
    <xf numFmtId="0" fontId="0" fillId="0" borderId="0" xfId="0" applyNumberFormat="1" applyFill="1"/>
    <xf numFmtId="2" fontId="23" fillId="16" borderId="3" xfId="10" applyNumberFormat="1" applyFont="1" applyFill="1" applyBorder="1" applyAlignment="1">
      <alignment horizontal="center" vertical="center" wrapText="1"/>
    </xf>
    <xf numFmtId="0" fontId="0" fillId="0" borderId="0" xfId="0" applyBorder="1"/>
    <xf numFmtId="166" fontId="0" fillId="0" borderId="0" xfId="0" applyNumberFormat="1" applyFill="1"/>
    <xf numFmtId="167" fontId="0" fillId="0" borderId="0" xfId="0" applyNumberFormat="1" applyBorder="1"/>
    <xf numFmtId="2" fontId="0" fillId="0" borderId="0" xfId="0" applyNumberFormat="1" applyBorder="1"/>
    <xf numFmtId="0" fontId="0" fillId="0" borderId="0" xfId="0" applyFill="1" applyBorder="1"/>
    <xf numFmtId="10" fontId="0" fillId="0" borderId="0" xfId="0" applyNumberFormat="1" applyFill="1" applyBorder="1"/>
    <xf numFmtId="0" fontId="10" fillId="0" borderId="10" xfId="0" applyFont="1" applyBorder="1"/>
    <xf numFmtId="0" fontId="0" fillId="0" borderId="0" xfId="0" applyBorder="1" applyAlignment="1"/>
    <xf numFmtId="16" fontId="0" fillId="0" borderId="0" xfId="0" applyNumberFormat="1"/>
    <xf numFmtId="0" fontId="10" fillId="0" borderId="0" xfId="0" applyFont="1" applyFill="1" applyBorder="1"/>
    <xf numFmtId="0" fontId="10" fillId="0" borderId="3" xfId="0" applyFont="1" applyFill="1" applyBorder="1"/>
    <xf numFmtId="10" fontId="0" fillId="0" borderId="3" xfId="0" applyNumberFormat="1" applyFill="1" applyBorder="1"/>
    <xf numFmtId="0" fontId="23" fillId="16" borderId="3" xfId="7" applyFont="1" applyFill="1" applyBorder="1" applyAlignment="1">
      <alignment horizontal="left" vertical="center" wrapText="1"/>
    </xf>
    <xf numFmtId="0" fontId="21" fillId="16" borderId="3" xfId="7" applyFont="1" applyFill="1" applyBorder="1" applyAlignment="1">
      <alignment vertical="center" wrapText="1"/>
    </xf>
    <xf numFmtId="0" fontId="21" fillId="19" borderId="3" xfId="0" applyFont="1" applyFill="1" applyBorder="1" applyAlignment="1">
      <alignment horizontal="center" vertical="center"/>
    </xf>
    <xf numFmtId="178" fontId="23" fillId="20" borderId="3" xfId="0" applyNumberFormat="1" applyFont="1" applyFill="1" applyBorder="1" applyAlignment="1">
      <alignment horizontal="center" vertical="center" wrapText="1"/>
    </xf>
    <xf numFmtId="0" fontId="23" fillId="22" borderId="3" xfId="0" applyFont="1" applyFill="1" applyBorder="1" applyAlignment="1">
      <alignment horizontal="center" vertical="center" wrapText="1"/>
    </xf>
    <xf numFmtId="167" fontId="9" fillId="0" borderId="2" xfId="0" applyNumberFormat="1"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4"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2" fontId="9" fillId="0" borderId="4" xfId="0" applyNumberFormat="1" applyFont="1" applyFill="1" applyBorder="1" applyAlignment="1" applyProtection="1">
      <alignment horizontal="center" vertical="center" wrapText="1"/>
      <protection locked="0"/>
    </xf>
    <xf numFmtId="0" fontId="13" fillId="0" borderId="3" xfId="0" applyFont="1" applyFill="1" applyBorder="1" applyAlignment="1">
      <alignment horizontal="center" vertical="center" wrapText="1"/>
    </xf>
    <xf numFmtId="0" fontId="9" fillId="19" borderId="3" xfId="0" applyFont="1" applyFill="1" applyBorder="1" applyAlignment="1">
      <alignment horizontal="center" vertical="center" wrapText="1"/>
    </xf>
    <xf numFmtId="0" fontId="9" fillId="16" borderId="3" xfId="1" applyFont="1" applyFill="1" applyBorder="1" applyAlignment="1">
      <alignment vertical="center" wrapText="1"/>
    </xf>
    <xf numFmtId="172" fontId="9" fillId="16" borderId="3" xfId="1" applyNumberFormat="1" applyFont="1" applyFill="1" applyBorder="1" applyAlignment="1">
      <alignment vertical="center" wrapText="1"/>
    </xf>
    <xf numFmtId="0" fontId="24" fillId="0" borderId="0" xfId="0" applyFont="1" applyFill="1" applyAlignment="1">
      <alignment vertical="center"/>
    </xf>
    <xf numFmtId="0" fontId="0" fillId="14" borderId="3" xfId="0" applyFill="1" applyBorder="1"/>
    <xf numFmtId="0" fontId="0" fillId="14" borderId="3" xfId="0" applyFill="1" applyBorder="1" applyAlignment="1">
      <alignment horizontal="left" vertical="center" wrapText="1"/>
    </xf>
    <xf numFmtId="0" fontId="12" fillId="14" borderId="3" xfId="0" applyFont="1" applyFill="1" applyBorder="1"/>
    <xf numFmtId="0" fontId="13" fillId="16" borderId="16" xfId="0" applyFont="1" applyFill="1" applyBorder="1" applyAlignment="1">
      <alignment horizontal="center" vertical="center" wrapText="1"/>
    </xf>
    <xf numFmtId="2" fontId="13" fillId="14" borderId="2" xfId="0" applyNumberFormat="1" applyFont="1" applyFill="1" applyBorder="1" applyAlignment="1">
      <alignment horizontal="center" vertical="center" wrapText="1"/>
    </xf>
    <xf numFmtId="1" fontId="13" fillId="14" borderId="15" xfId="0" applyNumberFormat="1" applyFont="1" applyFill="1" applyBorder="1" applyAlignment="1">
      <alignment horizontal="center" vertical="center" wrapText="1"/>
    </xf>
    <xf numFmtId="1" fontId="13" fillId="14" borderId="2" xfId="0" applyNumberFormat="1" applyFont="1" applyFill="1" applyBorder="1" applyAlignment="1">
      <alignment horizontal="center" vertical="center" wrapText="1"/>
    </xf>
    <xf numFmtId="0" fontId="18" fillId="14" borderId="2" xfId="3" applyNumberFormat="1" applyFont="1" applyFill="1" applyBorder="1" applyAlignment="1" applyProtection="1">
      <alignment horizontal="center" vertical="center" wrapText="1"/>
      <protection locked="0"/>
    </xf>
    <xf numFmtId="2" fontId="13" fillId="14" borderId="15" xfId="0" applyNumberFormat="1" applyFont="1" applyFill="1" applyBorder="1" applyAlignment="1">
      <alignment horizontal="center" vertical="center" wrapText="1"/>
    </xf>
    <xf numFmtId="2" fontId="13" fillId="0" borderId="3"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2" fontId="13" fillId="0" borderId="15" xfId="3" applyNumberFormat="1" applyFont="1" applyFill="1" applyBorder="1" applyAlignment="1" applyProtection="1">
      <alignment horizontal="center" vertical="center" wrapText="1"/>
      <protection locked="0"/>
    </xf>
    <xf numFmtId="0" fontId="9" fillId="16" borderId="3" xfId="0" applyNumberFormat="1" applyFont="1" applyFill="1" applyBorder="1" applyAlignment="1">
      <alignment vertical="center" wrapText="1"/>
    </xf>
    <xf numFmtId="175" fontId="0" fillId="14" borderId="3" xfId="0" applyNumberFormat="1" applyFill="1" applyBorder="1"/>
    <xf numFmtId="0" fontId="3" fillId="27" borderId="3" xfId="0" applyFont="1" applyFill="1" applyBorder="1" applyAlignment="1">
      <alignment horizontal="center" vertical="center" wrapText="1"/>
    </xf>
    <xf numFmtId="0" fontId="0" fillId="0" borderId="0" xfId="0" applyFill="1" applyAlignment="1">
      <alignment horizontal="left" wrapText="1"/>
    </xf>
    <xf numFmtId="0" fontId="10" fillId="0" borderId="0" xfId="0" applyFont="1" applyFill="1" applyAlignment="1">
      <alignment horizontal="left" wrapText="1"/>
    </xf>
    <xf numFmtId="0" fontId="4" fillId="11" borderId="3" xfId="0" applyFont="1" applyFill="1" applyBorder="1" applyAlignment="1">
      <alignment horizontal="center" vertical="center"/>
    </xf>
    <xf numFmtId="0" fontId="28" fillId="11" borderId="19" xfId="0" applyFont="1" applyFill="1" applyBorder="1" applyAlignment="1">
      <alignment horizontal="center" vertical="center"/>
    </xf>
    <xf numFmtId="0" fontId="0" fillId="2" borderId="0" xfId="0" applyFill="1"/>
    <xf numFmtId="0" fontId="17" fillId="16" borderId="3" xfId="0" applyFont="1" applyFill="1" applyBorder="1" applyAlignment="1">
      <alignment vertical="center" wrapText="1"/>
    </xf>
    <xf numFmtId="0" fontId="13" fillId="0" borderId="18" xfId="0" applyFont="1" applyFill="1" applyBorder="1" applyAlignment="1">
      <alignment horizontal="center" vertical="center" wrapText="1"/>
    </xf>
    <xf numFmtId="0" fontId="21" fillId="16" borderId="0" xfId="0" applyFont="1" applyFill="1" applyBorder="1" applyAlignment="1">
      <alignment vertical="center" wrapText="1"/>
    </xf>
    <xf numFmtId="0" fontId="9" fillId="26" borderId="4" xfId="0" applyFont="1" applyFill="1" applyBorder="1" applyAlignment="1" applyProtection="1">
      <alignment horizontal="center" vertical="center" wrapText="1"/>
      <protection locked="0"/>
    </xf>
    <xf numFmtId="0" fontId="17" fillId="16" borderId="3" xfId="0" applyFont="1" applyFill="1" applyBorder="1" applyAlignment="1">
      <alignment horizontal="left" vertical="center" wrapText="1"/>
    </xf>
    <xf numFmtId="3" fontId="29" fillId="16" borderId="3" xfId="0" applyNumberFormat="1" applyFont="1" applyFill="1" applyBorder="1" applyAlignment="1">
      <alignment horizontal="center" vertical="center" wrapText="1"/>
    </xf>
    <xf numFmtId="0" fontId="29" fillId="16" borderId="3" xfId="0" applyFont="1" applyFill="1" applyBorder="1" applyAlignment="1">
      <alignment horizontal="center" vertical="center"/>
    </xf>
    <xf numFmtId="0" fontId="29" fillId="16" borderId="3" xfId="0" applyFont="1" applyFill="1" applyBorder="1" applyAlignment="1">
      <alignment vertical="center" wrapText="1"/>
    </xf>
    <xf numFmtId="0" fontId="29" fillId="16" borderId="3" xfId="0" applyFont="1" applyFill="1" applyBorder="1" applyAlignment="1">
      <alignment horizontal="center" vertical="center" wrapText="1"/>
    </xf>
    <xf numFmtId="167" fontId="0" fillId="0" borderId="0" xfId="0" applyNumberFormat="1" applyFill="1"/>
    <xf numFmtId="167" fontId="30" fillId="0" borderId="0" xfId="0" applyNumberFormat="1" applyFont="1" applyFill="1"/>
    <xf numFmtId="0" fontId="30" fillId="0" borderId="0" xfId="0" applyFont="1"/>
    <xf numFmtId="0" fontId="30" fillId="0" borderId="25" xfId="0" applyFont="1" applyFill="1" applyBorder="1" applyAlignment="1">
      <alignment horizontal="left"/>
    </xf>
    <xf numFmtId="167" fontId="0" fillId="14" borderId="3" xfId="0" applyNumberFormat="1" applyFill="1" applyBorder="1" applyAlignment="1">
      <alignment horizontal="center" vertical="center"/>
    </xf>
    <xf numFmtId="167" fontId="0" fillId="14" borderId="19" xfId="0" applyNumberFormat="1" applyFill="1" applyBorder="1" applyAlignment="1">
      <alignment horizontal="center" vertical="center"/>
    </xf>
    <xf numFmtId="167" fontId="0" fillId="14" borderId="25" xfId="0" applyNumberFormat="1" applyFill="1" applyBorder="1" applyAlignment="1">
      <alignment horizontal="center" vertical="center"/>
    </xf>
    <xf numFmtId="0" fontId="30" fillId="0" borderId="3" xfId="0" applyFont="1" applyFill="1" applyBorder="1" applyAlignment="1">
      <alignment horizontal="left"/>
    </xf>
    <xf numFmtId="0" fontId="30" fillId="0" borderId="19" xfId="0" applyFont="1" applyFill="1" applyBorder="1" applyAlignment="1">
      <alignment horizontal="left"/>
    </xf>
    <xf numFmtId="167" fontId="0" fillId="14" borderId="3" xfId="0" applyNumberFormat="1" applyFill="1" applyBorder="1" applyAlignment="1">
      <alignment horizontal="center" vertical="center"/>
    </xf>
    <xf numFmtId="167" fontId="0" fillId="14" borderId="19" xfId="0" applyNumberFormat="1" applyFill="1" applyBorder="1" applyAlignment="1">
      <alignment horizontal="center" vertical="center"/>
    </xf>
    <xf numFmtId="167" fontId="12" fillId="0" borderId="0" xfId="0" applyNumberFormat="1" applyFont="1" applyFill="1" applyAlignment="1">
      <alignment horizontal="center" vertical="center"/>
    </xf>
    <xf numFmtId="0" fontId="32" fillId="0" borderId="3" xfId="0" applyFont="1" applyFill="1" applyBorder="1" applyAlignment="1">
      <alignment horizontal="left"/>
    </xf>
    <xf numFmtId="0" fontId="32" fillId="0" borderId="19" xfId="0" applyFont="1" applyFill="1" applyBorder="1" applyAlignment="1">
      <alignment horizontal="left"/>
    </xf>
    <xf numFmtId="0" fontId="32" fillId="0" borderId="0" xfId="0" applyFont="1"/>
    <xf numFmtId="0" fontId="9" fillId="29" borderId="3" xfId="0" applyFont="1" applyFill="1" applyBorder="1" applyAlignment="1">
      <alignment vertical="center" wrapText="1"/>
    </xf>
    <xf numFmtId="0" fontId="9" fillId="29" borderId="4"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9" fillId="29" borderId="15" xfId="0" applyFont="1" applyFill="1" applyBorder="1" applyAlignment="1" applyProtection="1">
      <alignment horizontal="center" vertical="center" wrapText="1"/>
      <protection locked="0"/>
    </xf>
    <xf numFmtId="0" fontId="23" fillId="29" borderId="3" xfId="7" applyFont="1" applyFill="1" applyBorder="1" applyAlignment="1">
      <alignment horizontal="center" vertical="center" wrapText="1"/>
    </xf>
    <xf numFmtId="0" fontId="29" fillId="29" borderId="3" xfId="0" applyFont="1" applyFill="1" applyBorder="1" applyAlignment="1">
      <alignment vertical="center" wrapText="1"/>
    </xf>
    <xf numFmtId="0" fontId="9" fillId="14" borderId="15"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2" fontId="9" fillId="14" borderId="4" xfId="0" applyNumberFormat="1" applyFont="1" applyFill="1" applyBorder="1" applyAlignment="1" applyProtection="1">
      <alignment horizontal="center" vertical="center" wrapText="1"/>
      <protection locked="0"/>
    </xf>
    <xf numFmtId="0" fontId="23" fillId="30" borderId="3" xfId="7" applyFont="1" applyFill="1" applyBorder="1" applyAlignment="1">
      <alignment horizontal="center" vertical="center" wrapText="1"/>
    </xf>
    <xf numFmtId="176" fontId="9" fillId="14" borderId="4" xfId="0" applyNumberFormat="1" applyFont="1" applyFill="1" applyBorder="1" applyAlignment="1" applyProtection="1">
      <alignment horizontal="center" vertical="center" wrapText="1"/>
      <protection locked="0"/>
    </xf>
    <xf numFmtId="0" fontId="34" fillId="14" borderId="18" xfId="0" applyFont="1" applyFill="1" applyBorder="1" applyAlignment="1">
      <alignment horizontal="center" vertical="center" wrapText="1"/>
    </xf>
    <xf numFmtId="0" fontId="0" fillId="31" borderId="0" xfId="0" applyFill="1"/>
    <xf numFmtId="0" fontId="11" fillId="14" borderId="3" xfId="6" applyFill="1" applyBorder="1" applyAlignment="1">
      <alignment horizontal="center" vertical="center"/>
    </xf>
    <xf numFmtId="0" fontId="0" fillId="14" borderId="3" xfId="6" applyFont="1" applyFill="1" applyBorder="1" applyAlignment="1">
      <alignment horizontal="left" vertical="top" wrapText="1"/>
    </xf>
    <xf numFmtId="0" fontId="36" fillId="14" borderId="3" xfId="7" applyFont="1" applyFill="1" applyBorder="1" applyAlignment="1">
      <alignment horizontal="center" vertical="center" wrapText="1"/>
    </xf>
    <xf numFmtId="0" fontId="0" fillId="14" borderId="3" xfId="6" applyFont="1" applyFill="1" applyBorder="1" applyAlignment="1">
      <alignment horizontal="center" vertical="center"/>
    </xf>
    <xf numFmtId="0" fontId="11" fillId="14" borderId="3" xfId="6" applyFill="1" applyBorder="1" applyAlignment="1">
      <alignment horizontal="left"/>
    </xf>
    <xf numFmtId="0" fontId="11" fillId="14" borderId="19" xfId="6" applyFill="1" applyBorder="1" applyAlignment="1">
      <alignment vertical="center"/>
    </xf>
    <xf numFmtId="0" fontId="11" fillId="14" borderId="3" xfId="6" applyFill="1" applyBorder="1" applyAlignment="1">
      <alignment horizontal="left" vertical="center" wrapText="1"/>
    </xf>
    <xf numFmtId="0" fontId="11" fillId="14" borderId="3" xfId="6" applyFill="1" applyBorder="1" applyAlignment="1">
      <alignment horizontal="center" vertical="center" wrapText="1"/>
    </xf>
    <xf numFmtId="0" fontId="11" fillId="14" borderId="3" xfId="6" applyFill="1" applyBorder="1" applyAlignment="1">
      <alignment vertical="center"/>
    </xf>
    <xf numFmtId="0" fontId="0" fillId="14" borderId="3" xfId="6" applyFont="1" applyFill="1" applyBorder="1" applyAlignment="1">
      <alignment horizontal="left" vertical="center" wrapText="1"/>
    </xf>
    <xf numFmtId="0" fontId="36" fillId="14" borderId="3" xfId="7" applyFont="1" applyFill="1" applyBorder="1" applyAlignment="1">
      <alignment horizontal="left" vertical="center" wrapText="1"/>
    </xf>
    <xf numFmtId="0" fontId="11" fillId="14" borderId="19" xfId="6" applyFill="1" applyBorder="1" applyAlignment="1">
      <alignment horizontal="center" vertical="center"/>
    </xf>
    <xf numFmtId="0" fontId="36" fillId="0" borderId="5" xfId="0" applyFont="1" applyBorder="1" applyAlignment="1">
      <alignment horizontal="left" vertical="center" wrapText="1"/>
    </xf>
    <xf numFmtId="0" fontId="0" fillId="14" borderId="3" xfId="6" applyFont="1" applyFill="1" applyBorder="1" applyAlignment="1">
      <alignment horizontal="left" vertical="center"/>
    </xf>
    <xf numFmtId="0" fontId="36" fillId="0" borderId="15" xfId="0" applyFont="1" applyBorder="1" applyAlignment="1">
      <alignment horizontal="left" vertical="center" wrapText="1"/>
    </xf>
    <xf numFmtId="0" fontId="0" fillId="14" borderId="3" xfId="6" applyFont="1" applyFill="1" applyBorder="1" applyAlignment="1">
      <alignment horizontal="left" wrapText="1"/>
    </xf>
    <xf numFmtId="0" fontId="11" fillId="14" borderId="3" xfId="6" applyFill="1" applyBorder="1" applyAlignment="1">
      <alignment horizontal="left" vertical="center"/>
    </xf>
    <xf numFmtId="0" fontId="11" fillId="14" borderId="3" xfId="6" applyFill="1" applyBorder="1" applyAlignment="1">
      <alignment horizontal="left" vertical="top" wrapText="1"/>
    </xf>
    <xf numFmtId="0" fontId="24" fillId="31" borderId="0" xfId="0" applyFont="1" applyFill="1" applyAlignment="1">
      <alignment vertical="center"/>
    </xf>
    <xf numFmtId="0" fontId="0" fillId="31" borderId="0" xfId="0" applyFill="1" applyAlignment="1">
      <alignment horizontal="left" vertical="center" wrapText="1"/>
    </xf>
    <xf numFmtId="0" fontId="12" fillId="31" borderId="0" xfId="0" applyFont="1" applyFill="1"/>
    <xf numFmtId="0" fontId="37" fillId="32" borderId="3" xfId="0" applyFont="1" applyFill="1" applyBorder="1" applyAlignment="1" applyProtection="1">
      <alignment horizontal="center" vertical="center" wrapText="1"/>
      <protection locked="0"/>
    </xf>
    <xf numFmtId="0" fontId="16" fillId="14" borderId="3" xfId="6" applyFont="1" applyFill="1" applyBorder="1" applyAlignment="1">
      <alignment horizontal="left" wrapText="1"/>
    </xf>
    <xf numFmtId="0" fontId="0" fillId="14" borderId="3" xfId="6" applyFont="1" applyFill="1" applyBorder="1" applyAlignment="1">
      <alignment horizontal="center" vertical="center" wrapText="1"/>
    </xf>
    <xf numFmtId="0" fontId="16" fillId="33" borderId="5" xfId="0" applyFont="1" applyFill="1" applyBorder="1" applyAlignment="1">
      <alignment horizontal="left" vertical="center" wrapText="1"/>
    </xf>
    <xf numFmtId="0" fontId="36" fillId="33" borderId="5" xfId="0" applyFont="1" applyFill="1" applyBorder="1" applyAlignment="1">
      <alignment horizontal="left" vertical="center" wrapText="1"/>
    </xf>
    <xf numFmtId="0" fontId="36" fillId="33" borderId="5" xfId="0" applyFont="1" applyFill="1" applyBorder="1" applyAlignment="1">
      <alignment horizontal="center" vertical="center" wrapText="1"/>
    </xf>
    <xf numFmtId="0" fontId="36" fillId="34" borderId="3" xfId="6" applyFont="1" applyFill="1" applyBorder="1" applyAlignment="1">
      <alignment horizontal="left" vertical="center" wrapText="1"/>
    </xf>
    <xf numFmtId="0" fontId="35" fillId="34" borderId="3" xfId="14" applyFill="1" applyBorder="1" applyAlignment="1">
      <alignment horizontal="left" vertical="center" wrapText="1"/>
    </xf>
    <xf numFmtId="0" fontId="36" fillId="33" borderId="27" xfId="6" applyFont="1" applyFill="1" applyBorder="1" applyAlignment="1">
      <alignment horizontal="left" vertical="center" wrapText="1"/>
    </xf>
    <xf numFmtId="0" fontId="36" fillId="33" borderId="3" xfId="6" applyFont="1" applyFill="1" applyBorder="1" applyAlignment="1">
      <alignment horizontal="left" vertical="center" wrapText="1"/>
    </xf>
    <xf numFmtId="0" fontId="35" fillId="33" borderId="3" xfId="14" applyFill="1" applyBorder="1" applyAlignment="1">
      <alignment horizontal="left" vertical="center" wrapText="1"/>
    </xf>
    <xf numFmtId="0" fontId="36" fillId="34" borderId="5" xfId="6" applyFont="1" applyFill="1" applyBorder="1" applyAlignment="1">
      <alignment horizontal="center" vertical="center" wrapText="1"/>
    </xf>
    <xf numFmtId="0" fontId="36" fillId="33" borderId="5" xfId="6" applyFont="1" applyFill="1" applyBorder="1" applyAlignment="1">
      <alignment horizontal="left" vertical="center" wrapText="1"/>
    </xf>
    <xf numFmtId="0" fontId="36" fillId="35" borderId="3" xfId="6" applyFont="1" applyFill="1" applyBorder="1" applyAlignment="1">
      <alignment horizontal="left" vertical="center" wrapText="1"/>
    </xf>
    <xf numFmtId="0" fontId="38" fillId="36" borderId="5" xfId="0" applyFont="1" applyFill="1" applyBorder="1" applyAlignment="1">
      <alignment horizontal="center" vertical="center" wrapText="1"/>
    </xf>
    <xf numFmtId="0" fontId="38" fillId="34" borderId="5" xfId="0" applyFont="1" applyFill="1" applyBorder="1" applyAlignment="1">
      <alignment horizontal="justify" vertical="center" wrapText="1"/>
    </xf>
    <xf numFmtId="3" fontId="38" fillId="36" borderId="5" xfId="0" applyNumberFormat="1" applyFont="1" applyFill="1" applyBorder="1" applyAlignment="1">
      <alignment horizontal="center" vertical="center"/>
    </xf>
    <xf numFmtId="0" fontId="38" fillId="36" borderId="5" xfId="0" applyFont="1" applyFill="1" applyBorder="1" applyAlignment="1">
      <alignment horizontal="center" vertical="center"/>
    </xf>
    <xf numFmtId="0" fontId="41" fillId="36" borderId="5" xfId="0" applyFont="1" applyFill="1" applyBorder="1" applyAlignment="1">
      <alignment horizontal="center" vertical="center" wrapText="1"/>
    </xf>
    <xf numFmtId="0" fontId="38" fillId="33" borderId="5" xfId="0" applyFont="1" applyFill="1" applyBorder="1" applyAlignment="1">
      <alignment horizontal="center" vertical="center"/>
    </xf>
    <xf numFmtId="0" fontId="43" fillId="34" borderId="5" xfId="0" applyFont="1" applyFill="1" applyBorder="1" applyAlignment="1">
      <alignment horizontal="justify" vertical="center" wrapText="1"/>
    </xf>
    <xf numFmtId="0" fontId="38" fillId="34" borderId="28" xfId="0" applyFont="1" applyFill="1" applyBorder="1" applyAlignment="1">
      <alignment horizontal="justify" vertical="center" wrapText="1"/>
    </xf>
    <xf numFmtId="0" fontId="38" fillId="37" borderId="3" xfId="0" applyFont="1" applyFill="1" applyBorder="1" applyAlignment="1">
      <alignment horizontal="justify" vertical="center"/>
    </xf>
    <xf numFmtId="0" fontId="38" fillId="37" borderId="3" xfId="0" applyFont="1" applyFill="1" applyBorder="1" applyAlignment="1">
      <alignment horizontal="justify" vertical="center" wrapText="1"/>
    </xf>
    <xf numFmtId="0" fontId="38" fillId="38" borderId="3" xfId="0" applyFont="1" applyFill="1" applyBorder="1" applyAlignment="1">
      <alignment horizontal="justify" vertical="center" wrapText="1"/>
    </xf>
    <xf numFmtId="0" fontId="38" fillId="38" borderId="27" xfId="0" applyFont="1" applyFill="1" applyBorder="1" applyAlignment="1">
      <alignment horizontal="justify" vertical="center" wrapText="1"/>
    </xf>
    <xf numFmtId="0" fontId="38" fillId="38" borderId="5" xfId="0" applyFont="1" applyFill="1" applyBorder="1" applyAlignment="1">
      <alignment horizontal="justify" vertical="center" wrapText="1"/>
    </xf>
    <xf numFmtId="0" fontId="38" fillId="33" borderId="5" xfId="0" applyFont="1" applyFill="1" applyBorder="1" applyAlignment="1">
      <alignment horizontal="justify" vertical="center" wrapText="1"/>
    </xf>
    <xf numFmtId="9" fontId="0" fillId="14" borderId="3" xfId="6" applyNumberFormat="1" applyFont="1" applyFill="1" applyBorder="1" applyAlignment="1">
      <alignment horizontal="center" vertical="center"/>
    </xf>
    <xf numFmtId="1" fontId="36" fillId="0" borderId="5" xfId="0" applyNumberFormat="1" applyFont="1" applyBorder="1" applyAlignment="1">
      <alignment horizontal="center" vertical="center" wrapText="1"/>
    </xf>
    <xf numFmtId="49" fontId="36" fillId="0" borderId="5" xfId="0" quotePrefix="1" applyNumberFormat="1" applyFont="1" applyBorder="1" applyAlignment="1">
      <alignment horizontal="left" vertical="center" wrapText="1"/>
    </xf>
    <xf numFmtId="0" fontId="36" fillId="0" borderId="5" xfId="0" applyFont="1" applyBorder="1" applyAlignment="1">
      <alignment horizontal="center" vertical="center" wrapText="1"/>
    </xf>
    <xf numFmtId="49" fontId="36" fillId="0" borderId="5" xfId="0" applyNumberFormat="1" applyFont="1" applyBorder="1" applyAlignment="1">
      <alignment horizontal="left" vertical="center" wrapText="1"/>
    </xf>
    <xf numFmtId="0" fontId="11" fillId="0" borderId="3" xfId="6" applyBorder="1" applyAlignment="1">
      <alignment horizontal="center" vertical="center" wrapText="1"/>
    </xf>
    <xf numFmtId="0" fontId="11" fillId="0" borderId="3" xfId="6" applyBorder="1" applyAlignment="1">
      <alignment horizontal="left" vertical="center" wrapText="1"/>
    </xf>
    <xf numFmtId="0" fontId="12" fillId="14" borderId="3" xfId="6" applyFont="1" applyFill="1" applyBorder="1" applyAlignment="1">
      <alignment horizontal="left" vertical="center" wrapText="1"/>
    </xf>
    <xf numFmtId="0" fontId="31" fillId="0" borderId="3" xfId="6" applyFont="1" applyBorder="1" applyAlignment="1">
      <alignment horizontal="center" vertical="center" wrapText="1"/>
    </xf>
    <xf numFmtId="0" fontId="12" fillId="0" borderId="3" xfId="6" applyFont="1" applyBorder="1" applyAlignment="1">
      <alignment horizontal="center" vertical="center" wrapText="1"/>
    </xf>
    <xf numFmtId="3" fontId="11" fillId="0" borderId="3" xfId="3" applyNumberFormat="1" applyFont="1" applyFill="1" applyBorder="1" applyAlignment="1">
      <alignment horizontal="center" vertical="center" wrapText="1"/>
    </xf>
    <xf numFmtId="0" fontId="19" fillId="14" borderId="3" xfId="6" applyFont="1" applyFill="1" applyBorder="1" applyAlignment="1">
      <alignment horizontal="left" vertical="center" wrapText="1"/>
    </xf>
    <xf numFmtId="0" fontId="30" fillId="14" borderId="3" xfId="6" applyFont="1" applyFill="1" applyBorder="1" applyAlignment="1">
      <alignment horizontal="left" vertical="center" wrapText="1"/>
    </xf>
    <xf numFmtId="0" fontId="36" fillId="14" borderId="5" xfId="0" applyFont="1" applyFill="1" applyBorder="1" applyAlignment="1">
      <alignment horizontal="center" vertical="center" wrapText="1"/>
    </xf>
    <xf numFmtId="0" fontId="36" fillId="0" borderId="3" xfId="6" applyFont="1" applyBorder="1" applyAlignment="1">
      <alignment horizontal="left" vertical="center" wrapText="1"/>
    </xf>
    <xf numFmtId="0" fontId="36" fillId="14" borderId="28" xfId="0" applyFont="1" applyFill="1" applyBorder="1" applyAlignment="1">
      <alignment horizontal="justify" vertical="center" wrapText="1"/>
    </xf>
    <xf numFmtId="0" fontId="36" fillId="14" borderId="28" xfId="0" applyFont="1" applyFill="1" applyBorder="1" applyAlignment="1">
      <alignment horizontal="left" vertical="center" wrapText="1"/>
    </xf>
    <xf numFmtId="0" fontId="36" fillId="14" borderId="16" xfId="0" applyFont="1" applyFill="1" applyBorder="1" applyAlignment="1">
      <alignment horizontal="center" vertical="center" wrapText="1"/>
    </xf>
    <xf numFmtId="0" fontId="44" fillId="14" borderId="3" xfId="0" applyFont="1" applyFill="1" applyBorder="1" applyAlignment="1">
      <alignment horizontal="justify" vertical="center" wrapText="1"/>
    </xf>
    <xf numFmtId="0" fontId="36" fillId="0" borderId="3" xfId="0" applyFont="1" applyBorder="1" applyAlignment="1">
      <alignment horizontal="left" vertical="center" wrapText="1"/>
    </xf>
    <xf numFmtId="0" fontId="36" fillId="14" borderId="29" xfId="0" applyFont="1" applyFill="1" applyBorder="1" applyAlignment="1">
      <alignment vertical="center" wrapText="1"/>
    </xf>
    <xf numFmtId="0" fontId="44" fillId="14" borderId="29" xfId="0" applyFont="1" applyFill="1" applyBorder="1" applyAlignment="1">
      <alignment vertical="center" wrapText="1"/>
    </xf>
    <xf numFmtId="0" fontId="36" fillId="14" borderId="27" xfId="0" applyFont="1" applyFill="1" applyBorder="1" applyAlignment="1">
      <alignment horizontal="left" vertical="center" wrapText="1"/>
    </xf>
    <xf numFmtId="0" fontId="36" fillId="14" borderId="30" xfId="0" applyFont="1" applyFill="1" applyBorder="1" applyAlignment="1">
      <alignment horizontal="justify" vertical="center" wrapText="1"/>
    </xf>
    <xf numFmtId="0" fontId="36" fillId="14" borderId="27" xfId="0" applyFont="1" applyFill="1" applyBorder="1" applyAlignment="1">
      <alignment horizontal="justify" vertical="center" wrapText="1"/>
    </xf>
    <xf numFmtId="0" fontId="36" fillId="14" borderId="5" xfId="0" applyFont="1" applyFill="1" applyBorder="1" applyAlignment="1">
      <alignment horizontal="justify" vertical="center" wrapText="1"/>
    </xf>
    <xf numFmtId="0" fontId="36" fillId="14" borderId="5" xfId="0" applyFont="1" applyFill="1" applyBorder="1" applyAlignment="1">
      <alignment horizontal="left" vertical="center" wrapText="1"/>
    </xf>
    <xf numFmtId="0" fontId="44" fillId="0" borderId="3" xfId="0" applyFont="1" applyBorder="1" applyAlignment="1">
      <alignment vertical="center" wrapText="1"/>
    </xf>
    <xf numFmtId="0" fontId="36" fillId="14" borderId="16" xfId="0" applyFont="1" applyFill="1" applyBorder="1" applyAlignment="1">
      <alignment horizontal="left" vertical="center" wrapText="1"/>
    </xf>
    <xf numFmtId="0" fontId="36" fillId="33" borderId="5" xfId="0" applyFont="1" applyFill="1" applyBorder="1" applyAlignment="1" applyProtection="1">
      <alignment horizontal="left" vertical="center" wrapText="1"/>
      <protection locked="0"/>
    </xf>
    <xf numFmtId="0" fontId="36" fillId="33" borderId="5" xfId="0" applyFont="1" applyFill="1" applyBorder="1" applyAlignment="1" applyProtection="1">
      <alignment horizontal="center" vertical="center" wrapText="1"/>
      <protection locked="0"/>
    </xf>
    <xf numFmtId="0" fontId="36" fillId="33" borderId="16" xfId="0" applyFont="1" applyFill="1" applyBorder="1" applyAlignment="1">
      <alignment horizontal="left" vertical="center" wrapText="1"/>
    </xf>
    <xf numFmtId="0" fontId="36" fillId="0" borderId="5" xfId="6" applyFont="1" applyBorder="1" applyAlignment="1">
      <alignment horizontal="left" vertical="center" wrapText="1"/>
    </xf>
    <xf numFmtId="0" fontId="44" fillId="0" borderId="5" xfId="6" applyFont="1" applyBorder="1" applyAlignment="1">
      <alignment horizontal="left" vertical="center"/>
    </xf>
    <xf numFmtId="0" fontId="44" fillId="0" borderId="5" xfId="6" applyFont="1" applyBorder="1" applyAlignment="1">
      <alignment horizontal="left" vertical="center" wrapText="1"/>
    </xf>
    <xf numFmtId="0" fontId="36" fillId="35" borderId="5" xfId="6" applyFont="1" applyFill="1" applyBorder="1" applyAlignment="1">
      <alignment horizontal="left" vertical="center" wrapText="1"/>
    </xf>
    <xf numFmtId="0" fontId="36" fillId="35" borderId="28" xfId="6" applyFont="1" applyFill="1" applyBorder="1" applyAlignment="1">
      <alignment horizontal="left" vertical="center" wrapText="1"/>
    </xf>
    <xf numFmtId="0" fontId="44" fillId="0" borderId="3" xfId="6" applyFont="1" applyBorder="1" applyAlignment="1">
      <alignment horizontal="left" vertical="center"/>
    </xf>
    <xf numFmtId="0" fontId="44" fillId="0" borderId="3" xfId="6" applyFont="1" applyBorder="1" applyAlignment="1">
      <alignment horizontal="left" vertical="center" wrapText="1"/>
    </xf>
    <xf numFmtId="0" fontId="44" fillId="14" borderId="29" xfId="6" applyFont="1" applyFill="1" applyBorder="1" applyAlignment="1">
      <alignment horizontal="left" vertical="center"/>
    </xf>
    <xf numFmtId="0" fontId="44" fillId="14" borderId="29" xfId="6" applyFont="1" applyFill="1" applyBorder="1" applyAlignment="1">
      <alignment horizontal="left" vertical="center" wrapText="1"/>
    </xf>
    <xf numFmtId="0" fontId="44" fillId="14" borderId="3" xfId="6" applyFont="1" applyFill="1" applyBorder="1" applyAlignment="1">
      <alignment horizontal="left" vertical="center"/>
    </xf>
    <xf numFmtId="0" fontId="44" fillId="14" borderId="3" xfId="6" applyFont="1" applyFill="1" applyBorder="1" applyAlignment="1">
      <alignment horizontal="left" vertical="center" wrapText="1"/>
    </xf>
    <xf numFmtId="0" fontId="16" fillId="14" borderId="3" xfId="6" applyFont="1" applyFill="1" applyBorder="1" applyAlignment="1">
      <alignment horizontal="center" vertical="center"/>
    </xf>
    <xf numFmtId="0" fontId="16" fillId="14" borderId="3" xfId="6" applyFont="1" applyFill="1" applyBorder="1" applyAlignment="1">
      <alignment horizontal="center" vertical="center" wrapText="1"/>
    </xf>
    <xf numFmtId="0" fontId="11" fillId="29" borderId="3" xfId="6" applyFill="1" applyBorder="1" applyAlignment="1">
      <alignment horizontal="center" vertical="center"/>
    </xf>
    <xf numFmtId="179" fontId="11" fillId="14" borderId="3" xfId="6" applyNumberFormat="1" applyFill="1" applyBorder="1" applyAlignment="1">
      <alignment horizontal="center" vertical="center"/>
    </xf>
    <xf numFmtId="10" fontId="11" fillId="14" borderId="3" xfId="6" applyNumberFormat="1" applyFill="1" applyBorder="1" applyAlignment="1">
      <alignment horizontal="center" vertical="center"/>
    </xf>
    <xf numFmtId="9" fontId="11" fillId="29" borderId="3" xfId="6" applyNumberFormat="1" applyFill="1" applyBorder="1" applyAlignment="1">
      <alignment horizontal="center" vertical="center"/>
    </xf>
    <xf numFmtId="9" fontId="11" fillId="14" borderId="3" xfId="6" applyNumberFormat="1" applyFill="1" applyBorder="1" applyAlignment="1">
      <alignment horizontal="center" vertical="center"/>
    </xf>
    <xf numFmtId="0" fontId="36" fillId="33" borderId="5" xfId="6" applyFont="1" applyFill="1" applyBorder="1" applyAlignment="1">
      <alignment horizontal="center" vertical="center" wrapText="1"/>
    </xf>
    <xf numFmtId="0" fontId="45" fillId="0" borderId="3" xfId="0" applyFont="1" applyBorder="1" applyAlignment="1">
      <alignment horizontal="left" vertical="center" wrapText="1"/>
    </xf>
    <xf numFmtId="0" fontId="45" fillId="0" borderId="19" xfId="0" applyFont="1" applyBorder="1" applyAlignment="1">
      <alignment vertical="center" wrapText="1"/>
    </xf>
    <xf numFmtId="0" fontId="45" fillId="0" borderId="25" xfId="0" applyFont="1" applyBorder="1" applyAlignment="1">
      <alignment vertical="center" wrapText="1"/>
    </xf>
    <xf numFmtId="0" fontId="45" fillId="0" borderId="29" xfId="0" applyFont="1" applyBorder="1" applyAlignment="1">
      <alignment vertical="center" wrapText="1"/>
    </xf>
    <xf numFmtId="0" fontId="45" fillId="0" borderId="27" xfId="0" applyFont="1" applyBorder="1" applyAlignment="1">
      <alignment horizontal="left" vertical="center" wrapText="1"/>
    </xf>
    <xf numFmtId="1" fontId="36" fillId="0" borderId="5" xfId="5" applyNumberFormat="1" applyFont="1" applyFill="1" applyBorder="1" applyAlignment="1">
      <alignment horizontal="left" vertical="center" wrapText="1"/>
    </xf>
    <xf numFmtId="0" fontId="46" fillId="0" borderId="5" xfId="0" applyFont="1" applyBorder="1" applyAlignment="1">
      <alignment horizontal="left" vertical="center" wrapText="1"/>
    </xf>
    <xf numFmtId="0" fontId="47" fillId="0" borderId="5" xfId="0" applyFont="1" applyBorder="1" applyAlignment="1">
      <alignment horizontal="left" vertical="center" wrapText="1"/>
    </xf>
    <xf numFmtId="0" fontId="48" fillId="0" borderId="5" xfId="0" applyFont="1" applyBorder="1" applyAlignment="1">
      <alignment horizontal="left" vertical="center" wrapText="1"/>
    </xf>
    <xf numFmtId="3" fontId="36" fillId="0" borderId="5" xfId="0" applyNumberFormat="1" applyFont="1" applyBorder="1" applyAlignment="1">
      <alignment horizontal="left" vertical="center" wrapText="1"/>
    </xf>
    <xf numFmtId="0" fontId="36" fillId="35" borderId="5" xfId="0" applyFont="1" applyFill="1" applyBorder="1" applyAlignment="1">
      <alignment horizontal="left" vertical="top" wrapText="1"/>
    </xf>
    <xf numFmtId="0" fontId="36" fillId="35" borderId="16" xfId="0" applyFont="1" applyFill="1" applyBorder="1" applyAlignment="1">
      <alignment horizontal="left" vertical="top" wrapText="1"/>
    </xf>
    <xf numFmtId="0" fontId="36" fillId="35" borderId="3" xfId="0" applyFont="1" applyFill="1" applyBorder="1" applyAlignment="1">
      <alignment horizontal="left" vertical="top" wrapText="1"/>
    </xf>
    <xf numFmtId="0" fontId="36" fillId="35" borderId="3" xfId="0" applyFont="1" applyFill="1" applyBorder="1" applyAlignment="1">
      <alignment horizontal="left" vertical="center" wrapText="1"/>
    </xf>
    <xf numFmtId="0" fontId="36" fillId="35" borderId="5" xfId="0" applyFont="1" applyFill="1" applyBorder="1" applyAlignment="1">
      <alignment horizontal="left" vertical="center" wrapText="1"/>
    </xf>
    <xf numFmtId="2" fontId="49" fillId="14" borderId="3" xfId="6" applyNumberFormat="1" applyFont="1" applyFill="1" applyBorder="1" applyAlignment="1">
      <alignment horizontal="center" vertical="center"/>
    </xf>
    <xf numFmtId="0" fontId="49" fillId="0" borderId="3" xfId="6" applyFont="1" applyBorder="1" applyAlignment="1">
      <alignment horizontal="justify" vertical="center" wrapText="1"/>
    </xf>
    <xf numFmtId="0" fontId="49" fillId="14" borderId="3" xfId="6" applyFont="1" applyFill="1" applyBorder="1" applyAlignment="1">
      <alignment horizontal="justify" vertical="center" wrapText="1"/>
    </xf>
    <xf numFmtId="0" fontId="49" fillId="0" borderId="3" xfId="6" applyFont="1" applyBorder="1" applyAlignment="1">
      <alignment horizontal="justify" vertical="center"/>
    </xf>
    <xf numFmtId="0" fontId="49" fillId="14" borderId="3" xfId="6" applyFont="1" applyFill="1" applyBorder="1" applyAlignment="1">
      <alignment horizontal="justify" vertical="center"/>
    </xf>
    <xf numFmtId="2" fontId="11" fillId="14" borderId="3" xfId="6" applyNumberFormat="1" applyFill="1" applyBorder="1" applyAlignment="1">
      <alignment horizontal="center" vertical="center"/>
    </xf>
    <xf numFmtId="1" fontId="36" fillId="14" borderId="3" xfId="0" applyNumberFormat="1" applyFont="1" applyFill="1" applyBorder="1" applyAlignment="1">
      <alignment horizontal="center" vertical="center" wrapText="1"/>
    </xf>
    <xf numFmtId="0" fontId="51" fillId="14" borderId="3" xfId="0" applyFont="1" applyFill="1" applyBorder="1" applyAlignment="1">
      <alignment horizontal="left" vertical="center" wrapText="1"/>
    </xf>
    <xf numFmtId="0" fontId="51" fillId="14" borderId="3" xfId="0" applyFont="1" applyFill="1" applyBorder="1" applyAlignment="1">
      <alignment horizontal="right" vertical="center" wrapText="1"/>
    </xf>
    <xf numFmtId="0" fontId="51" fillId="14" borderId="3" xfId="0" applyFont="1" applyFill="1" applyBorder="1" applyAlignment="1">
      <alignment horizontal="center" vertical="center" wrapText="1"/>
    </xf>
    <xf numFmtId="0" fontId="51" fillId="14" borderId="3" xfId="0" applyFont="1" applyFill="1" applyBorder="1" applyAlignment="1">
      <alignment horizontal="left" vertical="center"/>
    </xf>
    <xf numFmtId="0" fontId="12" fillId="14" borderId="3" xfId="6" applyFont="1" applyFill="1" applyBorder="1" applyAlignment="1">
      <alignment horizontal="center" vertical="center"/>
    </xf>
    <xf numFmtId="0" fontId="12" fillId="14" borderId="3" xfId="6" applyFont="1" applyFill="1" applyBorder="1" applyAlignment="1">
      <alignment horizontal="left" vertical="center"/>
    </xf>
    <xf numFmtId="0" fontId="53" fillId="14" borderId="3" xfId="14" applyFont="1" applyFill="1" applyBorder="1" applyAlignment="1">
      <alignment horizontal="left" vertical="center" wrapText="1"/>
    </xf>
    <xf numFmtId="0" fontId="53" fillId="14" borderId="3" xfId="0" applyFont="1" applyFill="1" applyBorder="1" applyAlignment="1">
      <alignment horizontal="left" vertical="center" wrapText="1"/>
    </xf>
    <xf numFmtId="0" fontId="12" fillId="14" borderId="3" xfId="0" applyFont="1" applyFill="1" applyBorder="1" applyAlignment="1">
      <alignment horizontal="center" vertical="center"/>
    </xf>
    <xf numFmtId="0" fontId="53" fillId="14" borderId="3" xfId="0" applyFont="1" applyFill="1" applyBorder="1" applyAlignment="1">
      <alignment horizontal="center" vertical="center" wrapText="1"/>
    </xf>
    <xf numFmtId="0" fontId="12" fillId="14" borderId="3" xfId="0" applyFont="1" applyFill="1" applyBorder="1" applyAlignment="1">
      <alignment horizontal="left" vertical="center" wrapText="1"/>
    </xf>
    <xf numFmtId="0" fontId="12" fillId="14" borderId="3" xfId="0" applyFont="1" applyFill="1" applyBorder="1" applyAlignment="1">
      <alignment vertical="center" wrapText="1"/>
    </xf>
    <xf numFmtId="0" fontId="12" fillId="0" borderId="18" xfId="0" applyFont="1" applyBorder="1" applyAlignment="1">
      <alignment vertical="center" wrapText="1"/>
    </xf>
    <xf numFmtId="0" fontId="36" fillId="35" borderId="5" xfId="0" applyFont="1" applyFill="1" applyBorder="1" applyAlignment="1">
      <alignment horizontal="center" vertical="center" wrapText="1"/>
    </xf>
    <xf numFmtId="0" fontId="53" fillId="0" borderId="32" xfId="0" applyFont="1" applyBorder="1" applyAlignment="1" applyProtection="1">
      <alignment vertical="center" wrapText="1"/>
      <protection locked="0"/>
    </xf>
    <xf numFmtId="0" fontId="38" fillId="0" borderId="28" xfId="0" applyFont="1" applyBorder="1" applyAlignment="1">
      <alignment vertical="center" wrapText="1"/>
    </xf>
    <xf numFmtId="0" fontId="53" fillId="0" borderId="4" xfId="0" applyFont="1" applyBorder="1" applyAlignment="1" applyProtection="1">
      <alignment horizontal="center" vertical="center" wrapText="1"/>
      <protection locked="0"/>
    </xf>
    <xf numFmtId="0" fontId="38" fillId="0" borderId="5" xfId="0" applyFont="1" applyBorder="1" applyAlignment="1">
      <alignment horizontal="justify" vertical="center" wrapText="1"/>
    </xf>
    <xf numFmtId="0" fontId="53" fillId="0" borderId="28" xfId="0" applyFont="1" applyBorder="1" applyAlignment="1">
      <alignment vertical="top" wrapText="1"/>
    </xf>
    <xf numFmtId="0" fontId="53" fillId="0" borderId="28" xfId="0" applyFont="1" applyBorder="1" applyAlignment="1">
      <alignment vertical="center" wrapText="1"/>
    </xf>
    <xf numFmtId="0" fontId="53" fillId="0" borderId="28" xfId="0" applyFont="1" applyBorder="1" applyAlignment="1" applyProtection="1">
      <alignment vertical="center" wrapText="1"/>
      <protection locked="0"/>
    </xf>
    <xf numFmtId="0" fontId="38" fillId="0" borderId="28" xfId="0" applyFont="1" applyBorder="1" applyAlignment="1">
      <alignment horizontal="justify" vertical="center" wrapText="1"/>
    </xf>
    <xf numFmtId="0" fontId="53" fillId="0" borderId="31" xfId="0" applyFont="1" applyBorder="1" applyAlignment="1" applyProtection="1">
      <alignment vertical="center" wrapText="1"/>
      <protection locked="0"/>
    </xf>
    <xf numFmtId="0" fontId="38" fillId="0" borderId="3" xfId="0" applyFont="1" applyBorder="1" applyAlignment="1">
      <alignment vertical="center" wrapText="1"/>
    </xf>
    <xf numFmtId="0" fontId="11" fillId="0" borderId="3" xfId="0" applyFont="1" applyBorder="1" applyAlignment="1">
      <alignment vertical="center" wrapText="1"/>
    </xf>
    <xf numFmtId="0" fontId="38" fillId="0" borderId="30" xfId="0" applyFont="1" applyBorder="1" applyAlignment="1">
      <alignment vertical="center" wrapText="1"/>
    </xf>
    <xf numFmtId="0" fontId="17" fillId="29" borderId="3" xfId="0" applyFont="1" applyFill="1" applyBorder="1" applyAlignment="1">
      <alignment vertical="center" wrapText="1"/>
    </xf>
    <xf numFmtId="167" fontId="9" fillId="14" borderId="2" xfId="0" applyNumberFormat="1" applyFont="1" applyFill="1" applyBorder="1" applyAlignment="1" applyProtection="1">
      <alignment horizontal="center" vertical="center" wrapText="1"/>
      <protection locked="0"/>
    </xf>
    <xf numFmtId="0" fontId="11" fillId="14" borderId="3" xfId="6" applyFill="1" applyBorder="1" applyAlignment="1">
      <alignment horizontal="left" wrapText="1"/>
    </xf>
    <xf numFmtId="0" fontId="44" fillId="2" borderId="3" xfId="6" applyFont="1" applyFill="1" applyBorder="1" applyAlignment="1">
      <alignment horizontal="center" vertical="center"/>
    </xf>
    <xf numFmtId="0" fontId="44" fillId="0" borderId="3" xfId="6" applyFont="1" applyBorder="1" applyAlignment="1">
      <alignment vertical="top" wrapText="1"/>
    </xf>
    <xf numFmtId="0" fontId="56" fillId="0" borderId="3" xfId="6" applyFont="1" applyBorder="1" applyAlignment="1">
      <alignment horizontal="center" vertical="center"/>
    </xf>
    <xf numFmtId="0" fontId="56" fillId="0" borderId="3" xfId="6" applyFont="1" applyBorder="1" applyAlignment="1">
      <alignment horizontal="center" vertical="center" wrapText="1"/>
    </xf>
    <xf numFmtId="0" fontId="44" fillId="0" borderId="3" xfId="6" applyFont="1" applyBorder="1" applyAlignment="1">
      <alignment horizontal="center" vertical="center" wrapText="1"/>
    </xf>
    <xf numFmtId="0" fontId="36" fillId="0" borderId="5" xfId="0" applyFont="1" applyBorder="1" applyAlignment="1" applyProtection="1">
      <alignment horizontal="center" vertical="center" wrapText="1"/>
      <protection locked="0"/>
    </xf>
    <xf numFmtId="0" fontId="56" fillId="14" borderId="3" xfId="6" applyFont="1" applyFill="1" applyBorder="1" applyAlignment="1">
      <alignment horizontal="center" vertical="center"/>
    </xf>
    <xf numFmtId="9" fontId="56" fillId="14" borderId="3" xfId="6" applyNumberFormat="1" applyFont="1" applyFill="1" applyBorder="1" applyAlignment="1">
      <alignment horizontal="center" vertical="center"/>
    </xf>
    <xf numFmtId="0" fontId="36" fillId="35" borderId="5" xfId="0" applyFont="1" applyFill="1" applyBorder="1" applyAlignment="1" applyProtection="1">
      <alignment horizontal="justify" vertical="center" wrapText="1"/>
      <protection locked="0"/>
    </xf>
    <xf numFmtId="1" fontId="56" fillId="14" borderId="3" xfId="6" applyNumberFormat="1" applyFont="1" applyFill="1" applyBorder="1" applyAlignment="1">
      <alignment horizontal="center" vertical="center"/>
    </xf>
    <xf numFmtId="1" fontId="56" fillId="35" borderId="3" xfId="8" applyNumberFormat="1" applyFont="1" applyFill="1" applyBorder="1" applyAlignment="1">
      <alignment horizontal="center" vertical="center" wrapText="1"/>
    </xf>
    <xf numFmtId="0" fontId="44" fillId="14" borderId="3" xfId="6" applyFont="1" applyFill="1" applyBorder="1" applyAlignment="1">
      <alignment horizontal="center" vertical="center" wrapText="1"/>
    </xf>
    <xf numFmtId="0" fontId="44" fillId="14" borderId="3" xfId="6" applyFont="1" applyFill="1" applyBorder="1" applyAlignment="1">
      <alignment horizontal="center" vertical="center"/>
    </xf>
    <xf numFmtId="0" fontId="56" fillId="14" borderId="3" xfId="6" applyFont="1" applyFill="1" applyBorder="1" applyAlignment="1">
      <alignment horizontal="center" vertical="center" wrapText="1"/>
    </xf>
    <xf numFmtId="0" fontId="56" fillId="0" borderId="5" xfId="0" applyFont="1" applyBorder="1" applyAlignment="1" applyProtection="1">
      <alignment horizontal="center" vertical="center" wrapText="1"/>
      <protection locked="0"/>
    </xf>
    <xf numFmtId="1" fontId="56" fillId="0" borderId="3" xfId="6" applyNumberFormat="1" applyFont="1" applyBorder="1" applyAlignment="1">
      <alignment horizontal="center" vertical="center"/>
    </xf>
    <xf numFmtId="0" fontId="56" fillId="35" borderId="5" xfId="0" applyFont="1" applyFill="1" applyBorder="1" applyAlignment="1">
      <alignment horizontal="center" vertical="center"/>
    </xf>
    <xf numFmtId="0" fontId="44" fillId="35" borderId="5" xfId="0" applyFont="1" applyFill="1" applyBorder="1" applyAlignment="1">
      <alignment horizontal="left" vertical="center" wrapText="1"/>
    </xf>
    <xf numFmtId="0" fontId="25" fillId="0" borderId="5" xfId="0" applyFont="1" applyBorder="1" applyAlignment="1" applyProtection="1">
      <alignment horizontal="center" vertical="center" wrapText="1"/>
      <protection locked="0"/>
    </xf>
    <xf numFmtId="0" fontId="44" fillId="0" borderId="3" xfId="6" applyFont="1" applyBorder="1" applyAlignment="1">
      <alignment horizontal="center" vertical="center"/>
    </xf>
    <xf numFmtId="0" fontId="30" fillId="0" borderId="3" xfId="6" applyFont="1" applyBorder="1" applyAlignment="1">
      <alignment horizontal="center" vertical="center"/>
    </xf>
    <xf numFmtId="0" fontId="0" fillId="0" borderId="3" xfId="6" applyFont="1" applyBorder="1" applyAlignment="1">
      <alignment horizontal="left" vertical="center" wrapText="1"/>
    </xf>
    <xf numFmtId="0" fontId="57" fillId="0" borderId="5" xfId="0" applyFont="1" applyBorder="1" applyAlignment="1">
      <alignment horizontal="center" vertical="center" wrapText="1"/>
    </xf>
    <xf numFmtId="0" fontId="58" fillId="0" borderId="5" xfId="0" applyFont="1" applyBorder="1" applyAlignment="1">
      <alignment horizontal="left" vertical="center" wrapText="1"/>
    </xf>
    <xf numFmtId="0" fontId="59" fillId="0" borderId="5" xfId="0" applyFont="1" applyBorder="1" applyAlignment="1">
      <alignment horizontal="left" vertical="center" wrapText="1"/>
    </xf>
    <xf numFmtId="0" fontId="36" fillId="35" borderId="33" xfId="6" applyFont="1" applyFill="1" applyBorder="1" applyAlignment="1">
      <alignment horizontal="left" vertical="center" wrapText="1"/>
    </xf>
    <xf numFmtId="0" fontId="36" fillId="35" borderId="16" xfId="6" applyFont="1" applyFill="1" applyBorder="1" applyAlignment="1">
      <alignment horizontal="left" vertical="center" wrapText="1"/>
    </xf>
    <xf numFmtId="0" fontId="36" fillId="35" borderId="30" xfId="6" applyFont="1" applyFill="1" applyBorder="1" applyAlignment="1">
      <alignment horizontal="left" vertical="center" wrapText="1"/>
    </xf>
    <xf numFmtId="0" fontId="36" fillId="33" borderId="16" xfId="6" applyFont="1" applyFill="1" applyBorder="1" applyAlignment="1">
      <alignment horizontal="left" vertical="center" wrapText="1"/>
    </xf>
    <xf numFmtId="0" fontId="36" fillId="40" borderId="3" xfId="6" applyFont="1" applyFill="1" applyBorder="1" applyAlignment="1">
      <alignment horizontal="left" vertical="center" wrapText="1"/>
    </xf>
    <xf numFmtId="0" fontId="36" fillId="40" borderId="5" xfId="6" applyFont="1" applyFill="1" applyBorder="1" applyAlignment="1">
      <alignment horizontal="left" vertical="center" wrapText="1"/>
    </xf>
    <xf numFmtId="0" fontId="60" fillId="0" borderId="5" xfId="0" applyFont="1" applyBorder="1" applyAlignment="1">
      <alignment horizontal="left" vertical="center" wrapText="1"/>
    </xf>
    <xf numFmtId="0" fontId="36" fillId="41" borderId="3" xfId="6" applyFont="1" applyFill="1" applyBorder="1" applyAlignment="1">
      <alignment horizontal="left" vertical="center" wrapText="1"/>
    </xf>
    <xf numFmtId="0" fontId="61" fillId="34" borderId="3" xfId="6" applyFont="1" applyFill="1" applyBorder="1" applyAlignment="1">
      <alignment horizontal="center" vertical="center" wrapText="1"/>
    </xf>
    <xf numFmtId="0" fontId="61" fillId="34" borderId="27" xfId="6" applyFont="1" applyFill="1" applyBorder="1" applyAlignment="1">
      <alignment horizontal="center" vertical="center" wrapText="1"/>
    </xf>
    <xf numFmtId="0" fontId="61" fillId="34" borderId="5" xfId="6" applyFont="1" applyFill="1" applyBorder="1" applyAlignment="1">
      <alignment horizontal="center" vertical="center" wrapText="1"/>
    </xf>
    <xf numFmtId="0" fontId="58" fillId="0" borderId="5" xfId="0" applyFont="1" applyBorder="1" applyAlignment="1">
      <alignment wrapText="1"/>
    </xf>
    <xf numFmtId="0" fontId="58" fillId="0" borderId="5" xfId="0" applyFont="1" applyBorder="1" applyAlignment="1">
      <alignment vertical="center" wrapText="1"/>
    </xf>
    <xf numFmtId="0" fontId="59" fillId="0" borderId="5" xfId="0" applyFont="1" applyBorder="1" applyAlignment="1">
      <alignment wrapText="1"/>
    </xf>
    <xf numFmtId="0" fontId="63" fillId="0" borderId="5" xfId="0" applyFont="1" applyBorder="1" applyAlignment="1">
      <alignment horizontal="left" vertical="center" wrapText="1"/>
    </xf>
    <xf numFmtId="0" fontId="58" fillId="0" borderId="5" xfId="0" applyFont="1" applyBorder="1"/>
    <xf numFmtId="0" fontId="64" fillId="0" borderId="5" xfId="0" applyFont="1" applyBorder="1" applyAlignment="1">
      <alignment wrapText="1"/>
    </xf>
    <xf numFmtId="0" fontId="63" fillId="0" borderId="5" xfId="0" applyFont="1" applyBorder="1" applyAlignment="1">
      <alignment wrapText="1"/>
    </xf>
    <xf numFmtId="0" fontId="64" fillId="0" borderId="5" xfId="0" applyFont="1" applyBorder="1" applyAlignment="1">
      <alignment horizontal="left" vertical="center" wrapText="1"/>
    </xf>
    <xf numFmtId="1" fontId="57" fillId="0" borderId="5" xfId="0" applyNumberFormat="1" applyFont="1" applyBorder="1" applyAlignment="1">
      <alignment horizontal="center" vertical="center" wrapText="1"/>
    </xf>
    <xf numFmtId="0" fontId="65" fillId="0" borderId="5" xfId="0" applyFont="1" applyBorder="1" applyAlignment="1">
      <alignment horizontal="left" vertical="center" wrapText="1"/>
    </xf>
    <xf numFmtId="0" fontId="66" fillId="0" borderId="5" xfId="0" applyFont="1" applyBorder="1" applyAlignment="1">
      <alignment horizontal="center" vertical="center" wrapText="1"/>
    </xf>
    <xf numFmtId="0" fontId="58" fillId="0" borderId="5" xfId="0" applyFont="1" applyBorder="1" applyAlignment="1">
      <alignment horizontal="center" vertical="center" wrapText="1"/>
    </xf>
    <xf numFmtId="0" fontId="65" fillId="0" borderId="5" xfId="0" applyFont="1" applyBorder="1" applyAlignment="1">
      <alignment horizontal="center" vertical="center" wrapText="1"/>
    </xf>
    <xf numFmtId="0" fontId="67" fillId="0" borderId="5" xfId="0" applyFont="1" applyBorder="1" applyAlignment="1">
      <alignment horizontal="left" vertical="center" wrapText="1"/>
    </xf>
    <xf numFmtId="0" fontId="67" fillId="0" borderId="5" xfId="0" applyFont="1" applyBorder="1" applyAlignment="1">
      <alignment wrapText="1"/>
    </xf>
    <xf numFmtId="0" fontId="65" fillId="0" borderId="5" xfId="0" applyFont="1" applyBorder="1" applyAlignment="1">
      <alignment wrapText="1"/>
    </xf>
    <xf numFmtId="0" fontId="65" fillId="0" borderId="5" xfId="0" applyFont="1" applyBorder="1" applyAlignment="1">
      <alignment vertical="center" wrapText="1"/>
    </xf>
    <xf numFmtId="9" fontId="57" fillId="0" borderId="5" xfId="0" applyNumberFormat="1" applyFont="1" applyBorder="1" applyAlignment="1">
      <alignment horizontal="center" vertical="center" wrapText="1"/>
    </xf>
    <xf numFmtId="0" fontId="11" fillId="42" borderId="3" xfId="6" applyFill="1" applyBorder="1" applyAlignment="1">
      <alignment horizontal="center" vertical="center"/>
    </xf>
    <xf numFmtId="0" fontId="0" fillId="42" borderId="3" xfId="6" quotePrefix="1" applyFont="1" applyFill="1" applyBorder="1" applyAlignment="1">
      <alignment horizontal="center" vertical="center" wrapText="1"/>
    </xf>
    <xf numFmtId="0" fontId="0" fillId="42" borderId="3" xfId="6" applyFont="1" applyFill="1" applyBorder="1" applyAlignment="1">
      <alignment horizontal="center" vertical="center"/>
    </xf>
    <xf numFmtId="4" fontId="69" fillId="42" borderId="3" xfId="0" quotePrefix="1" applyNumberFormat="1" applyFont="1" applyFill="1" applyBorder="1" applyAlignment="1">
      <alignment horizontal="center" vertical="center" wrapText="1"/>
    </xf>
    <xf numFmtId="4" fontId="69" fillId="42" borderId="3" xfId="0" applyNumberFormat="1" applyFont="1" applyFill="1" applyBorder="1" applyAlignment="1">
      <alignment horizontal="center" vertical="center" wrapText="1"/>
    </xf>
    <xf numFmtId="4" fontId="38" fillId="42" borderId="18" xfId="0" quotePrefix="1" applyNumberFormat="1" applyFont="1" applyFill="1" applyBorder="1" applyAlignment="1">
      <alignment horizontal="center" vertical="center" wrapText="1"/>
    </xf>
    <xf numFmtId="9" fontId="11" fillId="42" borderId="3" xfId="6" applyNumberFormat="1" applyFill="1" applyBorder="1" applyAlignment="1">
      <alignment horizontal="center" vertical="center"/>
    </xf>
    <xf numFmtId="0" fontId="0" fillId="42" borderId="3" xfId="6" applyFont="1" applyFill="1" applyBorder="1" applyAlignment="1">
      <alignment horizontal="center" vertical="center" wrapText="1"/>
    </xf>
    <xf numFmtId="0" fontId="11" fillId="14" borderId="3" xfId="6" applyFill="1" applyBorder="1" applyAlignment="1">
      <alignment horizontal="center"/>
    </xf>
    <xf numFmtId="0" fontId="36" fillId="0" borderId="27" xfId="0" applyFont="1" applyBorder="1" applyAlignment="1">
      <alignment horizontal="left" vertical="center" wrapText="1"/>
    </xf>
    <xf numFmtId="167" fontId="0" fillId="0" borderId="0" xfId="0" applyNumberFormat="1"/>
    <xf numFmtId="0" fontId="9" fillId="16" borderId="26" xfId="0" applyFont="1" applyFill="1" applyBorder="1" applyAlignment="1">
      <alignment vertical="center" wrapText="1"/>
    </xf>
    <xf numFmtId="0" fontId="34" fillId="14" borderId="3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3" fillId="13" borderId="41" xfId="0" applyFont="1" applyFill="1" applyBorder="1" applyAlignment="1">
      <alignment horizontal="center" vertical="center" wrapText="1"/>
    </xf>
    <xf numFmtId="0" fontId="33" fillId="27" borderId="41" xfId="0" applyFont="1" applyFill="1" applyBorder="1" applyAlignment="1">
      <alignment horizontal="center" vertical="center" wrapText="1"/>
    </xf>
    <xf numFmtId="0" fontId="33" fillId="3" borderId="41" xfId="0" applyFont="1" applyFill="1" applyBorder="1" applyAlignment="1">
      <alignment horizontal="center" vertical="center" wrapText="1"/>
    </xf>
    <xf numFmtId="0" fontId="33" fillId="28" borderId="41" xfId="0" applyFont="1" applyFill="1" applyBorder="1" applyAlignment="1">
      <alignment horizontal="center" vertical="center" wrapText="1"/>
    </xf>
    <xf numFmtId="0" fontId="3" fillId="27" borderId="41" xfId="0" applyFont="1" applyFill="1" applyBorder="1" applyAlignment="1">
      <alignment horizontal="center" vertical="center" wrapText="1"/>
    </xf>
    <xf numFmtId="43" fontId="3" fillId="3" borderId="41" xfId="3" applyFont="1" applyFill="1" applyBorder="1" applyAlignment="1" applyProtection="1">
      <alignment horizontal="center" vertical="center" wrapText="1"/>
      <protection locked="0"/>
    </xf>
    <xf numFmtId="0" fontId="3" fillId="27" borderId="39" xfId="0" applyFont="1" applyFill="1" applyBorder="1" applyAlignment="1">
      <alignment horizontal="center" vertical="center" wrapText="1"/>
    </xf>
    <xf numFmtId="0" fontId="9" fillId="16" borderId="44" xfId="0" applyFont="1" applyFill="1" applyBorder="1" applyAlignment="1">
      <alignment vertical="center" wrapText="1"/>
    </xf>
    <xf numFmtId="0" fontId="9" fillId="16" borderId="35" xfId="0" applyFont="1" applyFill="1" applyBorder="1" applyAlignment="1">
      <alignment vertical="center" wrapText="1"/>
    </xf>
    <xf numFmtId="0" fontId="9" fillId="16" borderId="35" xfId="0" applyFont="1" applyFill="1" applyBorder="1" applyAlignment="1">
      <alignment horizontal="center" vertical="center"/>
    </xf>
    <xf numFmtId="0" fontId="9" fillId="16" borderId="35" xfId="7" applyFont="1" applyFill="1" applyBorder="1" applyAlignment="1">
      <alignment horizontal="center" vertical="center" wrapText="1"/>
    </xf>
    <xf numFmtId="0" fontId="9" fillId="29" borderId="35" xfId="0" applyFont="1" applyFill="1" applyBorder="1" applyAlignment="1">
      <alignment vertical="center" wrapText="1"/>
    </xf>
    <xf numFmtId="0" fontId="9" fillId="16" borderId="35" xfId="0" applyNumberFormat="1" applyFont="1" applyFill="1" applyBorder="1" applyAlignment="1">
      <alignment vertical="center" wrapText="1"/>
    </xf>
    <xf numFmtId="0" fontId="21" fillId="16" borderId="35" xfId="7" applyFont="1" applyFill="1" applyBorder="1" applyAlignment="1">
      <alignment horizontal="center" vertical="center" wrapText="1"/>
    </xf>
    <xf numFmtId="0" fontId="23" fillId="16" borderId="35" xfId="0" applyFont="1" applyFill="1" applyBorder="1" applyAlignment="1">
      <alignment horizontal="right" vertical="center" wrapText="1"/>
    </xf>
    <xf numFmtId="0" fontId="23" fillId="16" borderId="35"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14" borderId="37" xfId="0" applyFont="1" applyFill="1" applyBorder="1" applyAlignment="1">
      <alignment horizontal="center" vertical="center" wrapText="1"/>
    </xf>
    <xf numFmtId="175" fontId="13" fillId="16" borderId="35" xfId="0" applyNumberFormat="1" applyFont="1" applyFill="1" applyBorder="1" applyAlignment="1">
      <alignment horizontal="center" vertical="center" wrapText="1"/>
    </xf>
    <xf numFmtId="0" fontId="13" fillId="14" borderId="35" xfId="0" applyFont="1" applyFill="1" applyBorder="1" applyAlignment="1">
      <alignment horizontal="center" vertical="center" wrapText="1"/>
    </xf>
    <xf numFmtId="2" fontId="13" fillId="14" borderId="35" xfId="0" applyNumberFormat="1" applyFont="1" applyFill="1" applyBorder="1" applyAlignment="1">
      <alignment horizontal="center" vertical="center" wrapText="1"/>
    </xf>
    <xf numFmtId="2" fontId="13" fillId="14" borderId="36" xfId="0" applyNumberFormat="1" applyFont="1" applyFill="1" applyBorder="1" applyAlignment="1">
      <alignment horizontal="center" vertical="center" wrapText="1"/>
    </xf>
    <xf numFmtId="2" fontId="14" fillId="14" borderId="35" xfId="2" applyNumberFormat="1" applyFont="1" applyFill="1" applyBorder="1" applyAlignment="1">
      <alignment horizontal="center" vertical="center" wrapText="1"/>
    </xf>
    <xf numFmtId="0" fontId="34" fillId="14" borderId="37" xfId="0" applyFont="1" applyFill="1" applyBorder="1" applyAlignment="1">
      <alignment horizontal="center" vertical="center" wrapText="1"/>
    </xf>
    <xf numFmtId="0" fontId="34" fillId="14" borderId="38" xfId="0" applyFont="1" applyFill="1" applyBorder="1" applyAlignment="1">
      <alignment horizontal="center" vertical="center" wrapText="1"/>
    </xf>
    <xf numFmtId="168" fontId="0" fillId="0" borderId="0" xfId="5" applyNumberFormat="1" applyFont="1"/>
    <xf numFmtId="0" fontId="44" fillId="35" borderId="5" xfId="0" applyFont="1" applyFill="1" applyBorder="1" applyAlignment="1">
      <alignment horizontal="center" vertical="center"/>
    </xf>
    <xf numFmtId="0" fontId="36" fillId="35" borderId="5" xfId="0" applyFont="1" applyFill="1" applyBorder="1" applyAlignment="1">
      <alignment horizontal="justify" vertical="center" wrapText="1"/>
    </xf>
    <xf numFmtId="0" fontId="44" fillId="35" borderId="5" xfId="0" applyFont="1" applyFill="1" applyBorder="1" applyAlignment="1">
      <alignment horizontal="justify" vertical="center" wrapText="1"/>
    </xf>
    <xf numFmtId="0" fontId="44" fillId="35" borderId="5" xfId="0" applyFont="1" applyFill="1" applyBorder="1" applyAlignment="1">
      <alignment horizontal="right" vertical="center" wrapText="1"/>
    </xf>
    <xf numFmtId="0" fontId="11" fillId="0" borderId="19" xfId="6" applyBorder="1" applyAlignment="1">
      <alignment horizontal="center" vertical="center"/>
    </xf>
    <xf numFmtId="0" fontId="36" fillId="35" borderId="40" xfId="0" applyFont="1" applyFill="1" applyBorder="1" applyAlignment="1">
      <alignment horizontal="left" vertical="center" wrapText="1"/>
    </xf>
    <xf numFmtId="0" fontId="36" fillId="35" borderId="28" xfId="0" applyFont="1" applyFill="1" applyBorder="1" applyAlignment="1">
      <alignment horizontal="left" vertical="center" wrapText="1"/>
    </xf>
    <xf numFmtId="0" fontId="36" fillId="33" borderId="28" xfId="6" applyFont="1" applyFill="1" applyBorder="1" applyAlignment="1">
      <alignment horizontal="left" vertical="center" wrapText="1"/>
    </xf>
    <xf numFmtId="0" fontId="36" fillId="0" borderId="27" xfId="6" applyFont="1" applyBorder="1" applyAlignment="1">
      <alignment horizontal="left" vertical="center" wrapText="1"/>
    </xf>
    <xf numFmtId="0" fontId="44" fillId="35" borderId="16" xfId="0" applyFont="1" applyFill="1" applyBorder="1" applyAlignment="1">
      <alignment horizontal="left" vertical="center"/>
    </xf>
    <xf numFmtId="0" fontId="44" fillId="0" borderId="18" xfId="6" applyFont="1" applyBorder="1" applyAlignment="1">
      <alignment vertical="top" wrapText="1"/>
    </xf>
    <xf numFmtId="0" fontId="44" fillId="0" borderId="18" xfId="6" applyFont="1" applyBorder="1" applyAlignment="1">
      <alignment horizontal="left" vertical="center"/>
    </xf>
    <xf numFmtId="0" fontId="44" fillId="0" borderId="18" xfId="6" applyFont="1" applyBorder="1" applyAlignment="1">
      <alignment horizontal="left" vertical="center" wrapText="1"/>
    </xf>
    <xf numFmtId="0" fontId="44" fillId="14" borderId="18" xfId="6" applyFont="1" applyFill="1" applyBorder="1" applyAlignment="1">
      <alignment horizontal="left" vertical="center"/>
    </xf>
    <xf numFmtId="0" fontId="36" fillId="35" borderId="16" xfId="0" applyFont="1" applyFill="1" applyBorder="1" applyAlignment="1" applyProtection="1">
      <alignment horizontal="justify" vertical="center" wrapText="1"/>
      <protection locked="0"/>
    </xf>
    <xf numFmtId="0" fontId="44" fillId="14" borderId="18" xfId="6" applyFont="1" applyFill="1" applyBorder="1" applyAlignment="1">
      <alignment horizontal="center" vertical="center"/>
    </xf>
    <xf numFmtId="0" fontId="44" fillId="14" borderId="18" xfId="6" applyFont="1" applyFill="1" applyBorder="1" applyAlignment="1">
      <alignment horizontal="left" vertical="center" wrapText="1"/>
    </xf>
    <xf numFmtId="0" fontId="36" fillId="0" borderId="16" xfId="0" applyFont="1" applyBorder="1" applyAlignment="1" applyProtection="1">
      <alignment horizontal="center" vertical="center" wrapText="1"/>
      <protection locked="0"/>
    </xf>
    <xf numFmtId="0" fontId="44" fillId="35" borderId="16" xfId="0" applyFont="1" applyFill="1" applyBorder="1" applyAlignment="1">
      <alignment horizontal="left" vertical="center" wrapText="1"/>
    </xf>
    <xf numFmtId="0" fontId="44" fillId="0" borderId="18" xfId="6" applyFont="1" applyBorder="1" applyAlignment="1">
      <alignment horizontal="center" vertical="center" wrapText="1"/>
    </xf>
    <xf numFmtId="0" fontId="36" fillId="0" borderId="16" xfId="0" applyFont="1" applyBorder="1" applyAlignment="1">
      <alignment horizontal="left" vertical="center" wrapText="1"/>
    </xf>
    <xf numFmtId="0" fontId="48" fillId="0" borderId="16" xfId="0" applyFont="1" applyBorder="1" applyAlignment="1">
      <alignment horizontal="left" vertical="center" wrapText="1"/>
    </xf>
    <xf numFmtId="0" fontId="45" fillId="0" borderId="18" xfId="0" applyFont="1" applyBorder="1" applyAlignment="1">
      <alignment horizontal="left" vertical="center" wrapText="1"/>
    </xf>
    <xf numFmtId="0" fontId="45" fillId="0" borderId="45" xfId="0" applyFont="1" applyBorder="1" applyAlignment="1">
      <alignment horizontal="left" vertical="center" wrapText="1"/>
    </xf>
    <xf numFmtId="0" fontId="35" fillId="14" borderId="18" xfId="14" applyFill="1" applyBorder="1" applyAlignment="1">
      <alignment horizontal="left" vertical="center" wrapText="1"/>
    </xf>
    <xf numFmtId="0" fontId="52" fillId="14" borderId="18" xfId="0" applyFont="1" applyFill="1" applyBorder="1" applyAlignment="1">
      <alignment horizontal="left" vertical="top" wrapText="1"/>
    </xf>
    <xf numFmtId="0" fontId="53" fillId="0" borderId="18" xfId="0" applyFont="1" applyBorder="1" applyAlignment="1">
      <alignment vertical="center" wrapText="1"/>
    </xf>
    <xf numFmtId="0" fontId="53" fillId="0" borderId="18" xfId="0" applyFont="1" applyBorder="1" applyAlignment="1">
      <alignment horizontal="left" vertical="center" wrapText="1"/>
    </xf>
    <xf numFmtId="0" fontId="53" fillId="0" borderId="18" xfId="14" applyFont="1" applyFill="1" applyBorder="1" applyAlignment="1">
      <alignment horizontal="left" vertical="center" wrapText="1"/>
    </xf>
    <xf numFmtId="0" fontId="12" fillId="14" borderId="18" xfId="6" applyFont="1" applyFill="1" applyBorder="1" applyAlignment="1">
      <alignment horizontal="left" vertical="center" wrapText="1"/>
    </xf>
    <xf numFmtId="0" fontId="53" fillId="0" borderId="18" xfId="14" applyFont="1" applyBorder="1" applyAlignment="1">
      <alignment horizontal="left" vertical="center" wrapText="1"/>
    </xf>
    <xf numFmtId="0" fontId="54" fillId="14" borderId="18" xfId="0" applyFont="1" applyFill="1" applyBorder="1" applyAlignment="1">
      <alignment horizontal="left" vertical="center" wrapText="1"/>
    </xf>
    <xf numFmtId="0" fontId="53" fillId="14" borderId="18" xfId="0" applyFont="1" applyFill="1" applyBorder="1" applyAlignment="1">
      <alignment horizontal="left" vertical="center" wrapText="1"/>
    </xf>
    <xf numFmtId="0" fontId="12" fillId="14" borderId="18" xfId="0" applyFont="1" applyFill="1" applyBorder="1" applyAlignment="1">
      <alignment vertical="center" wrapText="1"/>
    </xf>
    <xf numFmtId="0" fontId="38" fillId="0" borderId="18" xfId="0" applyFont="1" applyBorder="1" applyAlignment="1">
      <alignment horizontal="center" vertical="center" wrapText="1"/>
    </xf>
    <xf numFmtId="0" fontId="38" fillId="0" borderId="18" xfId="0" applyFont="1" applyBorder="1" applyAlignment="1">
      <alignment horizontal="left" vertical="center" wrapText="1"/>
    </xf>
    <xf numFmtId="0" fontId="50" fillId="0" borderId="18" xfId="14" applyFont="1" applyBorder="1" applyAlignment="1">
      <alignment horizontal="left" vertical="center" wrapText="1"/>
    </xf>
    <xf numFmtId="0" fontId="11" fillId="14" borderId="18" xfId="6" applyFill="1" applyBorder="1" applyAlignment="1">
      <alignment horizontal="left"/>
    </xf>
    <xf numFmtId="0" fontId="36" fillId="14" borderId="18" xfId="7" applyFont="1" applyFill="1" applyBorder="1" applyAlignment="1">
      <alignment horizontal="center" vertical="center" wrapText="1"/>
    </xf>
    <xf numFmtId="0" fontId="35" fillId="14" borderId="18" xfId="14" applyFill="1" applyBorder="1" applyAlignment="1">
      <alignment horizontal="center" vertical="center" wrapText="1"/>
    </xf>
    <xf numFmtId="0" fontId="35" fillId="0" borderId="46" xfId="14" applyBorder="1" applyAlignment="1">
      <alignment horizontal="left" vertical="center" wrapText="1"/>
    </xf>
    <xf numFmtId="0" fontId="36" fillId="0" borderId="46" xfId="0" applyFont="1" applyBorder="1" applyAlignment="1">
      <alignment horizontal="left" vertical="center" wrapText="1"/>
    </xf>
    <xf numFmtId="0" fontId="35" fillId="14" borderId="18" xfId="14" applyFill="1" applyBorder="1" applyAlignment="1">
      <alignment horizontal="left" vertical="top" wrapText="1"/>
    </xf>
    <xf numFmtId="0" fontId="11" fillId="14" borderId="18" xfId="6" applyFill="1" applyBorder="1" applyAlignment="1">
      <alignment horizontal="left" vertical="center" wrapText="1"/>
    </xf>
    <xf numFmtId="0" fontId="38" fillId="0" borderId="31" xfId="0" applyFont="1" applyBorder="1" applyAlignment="1">
      <alignment vertical="center" wrapText="1"/>
    </xf>
    <xf numFmtId="0" fontId="38" fillId="0" borderId="16" xfId="0" applyFont="1" applyBorder="1" applyAlignment="1">
      <alignment horizontal="justify" vertical="center" wrapText="1"/>
    </xf>
    <xf numFmtId="0" fontId="38" fillId="0" borderId="31" xfId="0" applyFont="1" applyBorder="1" applyAlignment="1">
      <alignment horizontal="justify" vertical="center" wrapText="1"/>
    </xf>
    <xf numFmtId="0" fontId="38" fillId="0" borderId="18" xfId="0" applyFont="1" applyBorder="1" applyAlignment="1">
      <alignment vertical="center" wrapText="1"/>
    </xf>
    <xf numFmtId="0" fontId="38" fillId="0" borderId="43" xfId="0" applyFont="1" applyBorder="1" applyAlignment="1">
      <alignment vertical="center" wrapText="1"/>
    </xf>
    <xf numFmtId="0" fontId="35" fillId="33" borderId="16" xfId="14" applyFill="1" applyBorder="1" applyAlignment="1" applyProtection="1">
      <alignment horizontal="left" vertical="center" wrapText="1"/>
      <protection locked="0"/>
    </xf>
    <xf numFmtId="0" fontId="35" fillId="33" borderId="31" xfId="14" applyFill="1" applyBorder="1" applyAlignment="1" applyProtection="1">
      <alignment horizontal="left" vertical="center" wrapText="1"/>
      <protection locked="0"/>
    </xf>
    <xf numFmtId="0" fontId="35" fillId="33" borderId="18" xfId="14" applyFill="1" applyBorder="1" applyAlignment="1">
      <alignment horizontal="left" vertical="center" wrapText="1"/>
    </xf>
    <xf numFmtId="0" fontId="36" fillId="33" borderId="33" xfId="0" applyFont="1" applyFill="1" applyBorder="1" applyAlignment="1">
      <alignment horizontal="left" vertical="center" wrapText="1"/>
    </xf>
    <xf numFmtId="0" fontId="0" fillId="14" borderId="18" xfId="6" applyFont="1" applyFill="1" applyBorder="1" applyAlignment="1">
      <alignment horizontal="center" vertical="center" wrapText="1"/>
    </xf>
    <xf numFmtId="0" fontId="0" fillId="14" borderId="18" xfId="6" applyFont="1" applyFill="1" applyBorder="1" applyAlignment="1">
      <alignment horizontal="center" vertical="center"/>
    </xf>
    <xf numFmtId="0" fontId="11" fillId="14" borderId="18" xfId="6" applyFill="1" applyBorder="1" applyAlignment="1">
      <alignment horizontal="center" vertical="center" wrapText="1"/>
    </xf>
    <xf numFmtId="0" fontId="40" fillId="34" borderId="16" xfId="0" applyFont="1" applyFill="1" applyBorder="1" applyAlignment="1">
      <alignment horizontal="justify" vertical="center" wrapText="1"/>
    </xf>
    <xf numFmtId="0" fontId="38" fillId="34" borderId="16" xfId="0" applyFont="1" applyFill="1" applyBorder="1" applyAlignment="1">
      <alignment horizontal="justify" vertical="center" wrapText="1"/>
    </xf>
    <xf numFmtId="0" fontId="40" fillId="34" borderId="31" xfId="0" applyFont="1" applyFill="1" applyBorder="1" applyAlignment="1">
      <alignment horizontal="justify" vertical="center" wrapText="1"/>
    </xf>
    <xf numFmtId="0" fontId="38" fillId="37" borderId="18" xfId="0" applyFont="1" applyFill="1" applyBorder="1" applyAlignment="1">
      <alignment horizontal="justify" vertical="center"/>
    </xf>
    <xf numFmtId="0" fontId="40" fillId="38" borderId="45" xfId="0" applyFont="1" applyFill="1" applyBorder="1" applyAlignment="1">
      <alignment horizontal="justify" vertical="center" wrapText="1"/>
    </xf>
    <xf numFmtId="0" fontId="40" fillId="38" borderId="16" xfId="0" applyFont="1" applyFill="1" applyBorder="1" applyAlignment="1">
      <alignment horizontal="justify" vertical="center" wrapText="1"/>
    </xf>
    <xf numFmtId="0" fontId="40" fillId="33" borderId="16" xfId="0" applyFont="1" applyFill="1" applyBorder="1" applyAlignment="1">
      <alignment horizontal="justify" vertical="center" wrapText="1"/>
    </xf>
    <xf numFmtId="0" fontId="38" fillId="33" borderId="16" xfId="0" applyFont="1" applyFill="1" applyBorder="1" applyAlignment="1">
      <alignment horizontal="justify" vertical="center" wrapText="1"/>
    </xf>
    <xf numFmtId="0" fontId="0" fillId="14" borderId="18" xfId="6" applyFont="1" applyFill="1" applyBorder="1" applyAlignment="1">
      <alignment horizontal="left" vertical="center" wrapText="1"/>
    </xf>
    <xf numFmtId="0" fontId="0" fillId="14" borderId="18" xfId="6" applyFont="1" applyFill="1" applyBorder="1" applyAlignment="1">
      <alignment horizontal="left" wrapText="1"/>
    </xf>
    <xf numFmtId="0" fontId="11" fillId="0" borderId="18" xfId="6" applyBorder="1" applyAlignment="1">
      <alignment horizontal="left" vertical="center" wrapText="1"/>
    </xf>
    <xf numFmtId="0" fontId="35" fillId="0" borderId="18" xfId="14" applyFill="1" applyBorder="1" applyAlignment="1">
      <alignment horizontal="center" vertical="center" wrapText="1"/>
    </xf>
    <xf numFmtId="0" fontId="31" fillId="0" borderId="18" xfId="6" applyFont="1" applyBorder="1" applyAlignment="1">
      <alignment horizontal="center" vertical="center" wrapText="1"/>
    </xf>
    <xf numFmtId="0" fontId="0" fillId="42" borderId="18" xfId="6" quotePrefix="1" applyFont="1" applyFill="1" applyBorder="1" applyAlignment="1">
      <alignment horizontal="center" vertical="center" wrapText="1"/>
    </xf>
    <xf numFmtId="0" fontId="0" fillId="42" borderId="18" xfId="6" applyFont="1" applyFill="1" applyBorder="1" applyAlignment="1">
      <alignment horizontal="center" vertical="center"/>
    </xf>
    <xf numFmtId="0" fontId="11" fillId="42" borderId="18" xfId="6" applyFill="1" applyBorder="1" applyAlignment="1">
      <alignment horizontal="center" vertical="center"/>
    </xf>
    <xf numFmtId="0" fontId="36" fillId="35" borderId="46" xfId="0" applyFont="1" applyFill="1" applyBorder="1" applyAlignment="1">
      <alignment horizontal="left" vertical="center" wrapText="1"/>
    </xf>
    <xf numFmtId="0" fontId="35" fillId="0" borderId="18" xfId="14" applyBorder="1" applyAlignment="1">
      <alignment horizontal="left" vertical="center" wrapText="1"/>
    </xf>
    <xf numFmtId="0" fontId="50" fillId="14" borderId="18" xfId="14" applyFont="1" applyFill="1" applyBorder="1" applyAlignment="1">
      <alignment horizontal="left" vertical="center" wrapText="1"/>
    </xf>
    <xf numFmtId="0" fontId="11" fillId="14" borderId="18" xfId="6" applyFill="1" applyBorder="1"/>
    <xf numFmtId="0" fontId="16" fillId="14" borderId="18" xfId="6" applyFont="1" applyFill="1" applyBorder="1" applyAlignment="1">
      <alignment horizontal="center" vertical="center"/>
    </xf>
    <xf numFmtId="0" fontId="49" fillId="14" borderId="18" xfId="6" applyFont="1" applyFill="1" applyBorder="1" applyAlignment="1">
      <alignment horizontal="justify" vertical="center" wrapText="1"/>
    </xf>
    <xf numFmtId="0" fontId="49" fillId="0" borderId="18" xfId="6" applyFont="1" applyBorder="1" applyAlignment="1">
      <alignment horizontal="justify" vertical="center"/>
    </xf>
    <xf numFmtId="0" fontId="49" fillId="0" borderId="18" xfId="6" applyFont="1" applyBorder="1" applyAlignment="1">
      <alignment horizontal="justify" vertical="center" wrapText="1"/>
    </xf>
    <xf numFmtId="0" fontId="49" fillId="14" borderId="18" xfId="6" applyFont="1" applyFill="1" applyBorder="1" applyAlignment="1">
      <alignment horizontal="justify" vertical="center"/>
    </xf>
    <xf numFmtId="0" fontId="11" fillId="14" borderId="18" xfId="6" applyFill="1" applyBorder="1" applyAlignment="1">
      <alignment horizontal="left" vertical="center"/>
    </xf>
    <xf numFmtId="0" fontId="0" fillId="14" borderId="18" xfId="0" applyFill="1" applyBorder="1"/>
    <xf numFmtId="0" fontId="36" fillId="0" borderId="45" xfId="0" applyFont="1" applyBorder="1" applyAlignment="1">
      <alignment horizontal="left" vertical="center" wrapText="1"/>
    </xf>
    <xf numFmtId="0" fontId="36" fillId="35" borderId="18" xfId="0" applyFont="1" applyFill="1" applyBorder="1" applyAlignment="1">
      <alignment horizontal="left" vertical="center" wrapText="1"/>
    </xf>
    <xf numFmtId="0" fontId="36" fillId="34" borderId="18" xfId="6" applyFont="1" applyFill="1" applyBorder="1" applyAlignment="1">
      <alignment horizontal="left" vertical="center" wrapText="1"/>
    </xf>
    <xf numFmtId="0" fontId="36" fillId="33" borderId="18" xfId="6" applyFont="1" applyFill="1" applyBorder="1" applyAlignment="1">
      <alignment horizontal="left" vertical="center" wrapText="1"/>
    </xf>
    <xf numFmtId="0" fontId="58" fillId="0" borderId="16" xfId="0" applyFont="1" applyBorder="1" applyAlignment="1">
      <alignment horizontal="left" vertical="center" wrapText="1"/>
    </xf>
    <xf numFmtId="0" fontId="65" fillId="0" borderId="16" xfId="0" applyFont="1" applyBorder="1" applyAlignment="1">
      <alignment horizontal="left" vertical="center" wrapText="1"/>
    </xf>
    <xf numFmtId="0" fontId="63" fillId="0" borderId="16" xfId="0" applyFont="1" applyBorder="1" applyAlignment="1">
      <alignment horizontal="left" vertical="center" wrapText="1"/>
    </xf>
    <xf numFmtId="0" fontId="36" fillId="35" borderId="18" xfId="6" applyFont="1" applyFill="1" applyBorder="1" applyAlignment="1">
      <alignment horizontal="left" vertical="center" wrapText="1"/>
    </xf>
    <xf numFmtId="0" fontId="36" fillId="40" borderId="18" xfId="6" applyFont="1" applyFill="1" applyBorder="1" applyAlignment="1">
      <alignment horizontal="left" vertical="center" wrapText="1"/>
    </xf>
    <xf numFmtId="0" fontId="36" fillId="41" borderId="18" xfId="6" applyFont="1" applyFill="1" applyBorder="1" applyAlignment="1">
      <alignment horizontal="left" vertical="center" wrapText="1"/>
    </xf>
    <xf numFmtId="49" fontId="36" fillId="0" borderId="16" xfId="0" applyNumberFormat="1" applyFont="1" applyBorder="1" applyAlignment="1">
      <alignment horizontal="left" vertical="center" wrapText="1"/>
    </xf>
    <xf numFmtId="0" fontId="36" fillId="0" borderId="18" xfId="6" applyFont="1" applyBorder="1" applyAlignment="1">
      <alignment horizontal="left" vertical="center" wrapText="1"/>
    </xf>
    <xf numFmtId="0" fontId="36" fillId="0" borderId="18" xfId="0" applyFont="1" applyBorder="1" applyAlignment="1">
      <alignment horizontal="left" vertical="center" wrapText="1"/>
    </xf>
    <xf numFmtId="0" fontId="44" fillId="0" borderId="18" xfId="0" applyFont="1" applyBorder="1" applyAlignment="1">
      <alignment vertical="center" wrapText="1"/>
    </xf>
    <xf numFmtId="0" fontId="44" fillId="0" borderId="16" xfId="6" applyFont="1" applyBorder="1" applyAlignment="1">
      <alignment horizontal="left" vertical="center" wrapText="1"/>
    </xf>
    <xf numFmtId="0" fontId="36" fillId="35" borderId="16" xfId="0" applyFont="1" applyFill="1" applyBorder="1" applyAlignment="1">
      <alignment horizontal="left" vertical="center" wrapText="1"/>
    </xf>
    <xf numFmtId="0" fontId="36" fillId="0" borderId="31" xfId="6" applyFont="1" applyBorder="1" applyAlignment="1">
      <alignment horizontal="left" vertical="center" wrapText="1"/>
    </xf>
    <xf numFmtId="0" fontId="36" fillId="0" borderId="45" xfId="6" applyFont="1" applyBorder="1" applyAlignment="1">
      <alignment horizontal="left" vertical="center" wrapText="1"/>
    </xf>
    <xf numFmtId="0" fontId="36" fillId="0" borderId="16" xfId="6" applyFont="1" applyBorder="1" applyAlignment="1">
      <alignment horizontal="left" vertical="center" wrapText="1"/>
    </xf>
    <xf numFmtId="0" fontId="36" fillId="35" borderId="31" xfId="6" applyFont="1" applyFill="1" applyBorder="1" applyAlignment="1">
      <alignment horizontal="left" vertical="center" wrapText="1"/>
    </xf>
    <xf numFmtId="0" fontId="44" fillId="14" borderId="47" xfId="6" applyFont="1" applyFill="1" applyBorder="1" applyAlignment="1">
      <alignment horizontal="left" vertical="center" wrapText="1"/>
    </xf>
    <xf numFmtId="0" fontId="51" fillId="14" borderId="18" xfId="0" applyFont="1" applyFill="1" applyBorder="1" applyAlignment="1">
      <alignment horizontal="left" vertical="center" wrapText="1"/>
    </xf>
    <xf numFmtId="0" fontId="12" fillId="14" borderId="18" xfId="6" applyFont="1" applyFill="1" applyBorder="1" applyAlignment="1">
      <alignment horizontal="left" vertical="center"/>
    </xf>
    <xf numFmtId="0" fontId="0" fillId="14" borderId="18" xfId="6" applyFont="1" applyFill="1" applyBorder="1" applyAlignment="1">
      <alignment horizontal="left"/>
    </xf>
    <xf numFmtId="0" fontId="0" fillId="14" borderId="18" xfId="6" applyFont="1" applyFill="1" applyBorder="1" applyAlignment="1">
      <alignment horizontal="left" vertical="center"/>
    </xf>
    <xf numFmtId="0" fontId="0" fillId="14" borderId="18" xfId="6" applyFont="1" applyFill="1" applyBorder="1" applyAlignment="1">
      <alignment horizontal="left" vertical="top" wrapText="1"/>
    </xf>
    <xf numFmtId="0" fontId="11" fillId="14" borderId="18" xfId="6" applyFill="1" applyBorder="1" applyAlignment="1">
      <alignment horizontal="left" vertical="top" wrapText="1"/>
    </xf>
    <xf numFmtId="0" fontId="36" fillId="33" borderId="18" xfId="0" applyFont="1" applyFill="1" applyBorder="1" applyAlignment="1" applyProtection="1">
      <alignment horizontal="left" vertical="center" wrapText="1"/>
      <protection locked="0"/>
    </xf>
    <xf numFmtId="0" fontId="36" fillId="33" borderId="18" xfId="0" applyFont="1" applyFill="1" applyBorder="1" applyAlignment="1">
      <alignment horizontal="left" vertical="center" wrapText="1"/>
    </xf>
    <xf numFmtId="4" fontId="11" fillId="14" borderId="18" xfId="6" applyNumberFormat="1" applyFill="1" applyBorder="1" applyAlignment="1">
      <alignment horizontal="left"/>
    </xf>
    <xf numFmtId="0" fontId="11" fillId="14" borderId="18" xfId="6" applyFill="1" applyBorder="1" applyAlignment="1">
      <alignment horizontal="center" vertical="center"/>
    </xf>
    <xf numFmtId="0" fontId="38" fillId="34" borderId="18" xfId="0" applyFont="1" applyFill="1" applyBorder="1" applyAlignment="1">
      <alignment horizontal="justify" vertical="center" wrapText="1"/>
    </xf>
    <xf numFmtId="0" fontId="38" fillId="14" borderId="18" xfId="0" applyFont="1" applyFill="1" applyBorder="1" applyAlignment="1">
      <alignment horizontal="justify" vertical="center"/>
    </xf>
    <xf numFmtId="0" fontId="38" fillId="37" borderId="18" xfId="0" applyFont="1" applyFill="1" applyBorder="1" applyAlignment="1">
      <alignment horizontal="justify" vertical="center" wrapText="1"/>
    </xf>
    <xf numFmtId="0" fontId="38" fillId="38" borderId="18" xfId="0" applyFont="1" applyFill="1" applyBorder="1" applyAlignment="1">
      <alignment horizontal="justify" vertical="center" wrapText="1"/>
    </xf>
    <xf numFmtId="0" fontId="38" fillId="33" borderId="18" xfId="0" applyFont="1" applyFill="1" applyBorder="1" applyAlignment="1">
      <alignment horizontal="justify" vertical="center" wrapText="1"/>
    </xf>
    <xf numFmtId="0" fontId="0" fillId="39" borderId="18" xfId="6" applyFont="1" applyFill="1" applyBorder="1" applyAlignment="1">
      <alignment horizontal="left" vertical="center" wrapText="1"/>
    </xf>
    <xf numFmtId="0" fontId="36" fillId="35" borderId="18" xfId="0" applyFont="1" applyFill="1" applyBorder="1" applyAlignment="1">
      <alignment horizontal="left" vertical="top" wrapText="1"/>
    </xf>
    <xf numFmtId="2" fontId="51" fillId="0" borderId="3" xfId="0" applyNumberFormat="1" applyFont="1" applyFill="1" applyBorder="1" applyAlignment="1">
      <alignment horizontal="center" vertical="center" wrapText="1"/>
    </xf>
    <xf numFmtId="0" fontId="51" fillId="0" borderId="3" xfId="0" applyFont="1" applyFill="1" applyBorder="1" applyAlignment="1">
      <alignment horizontal="center" vertical="center" wrapText="1"/>
    </xf>
    <xf numFmtId="0" fontId="12" fillId="0" borderId="3" xfId="6" applyFont="1" applyFill="1" applyBorder="1" applyAlignment="1">
      <alignment horizontal="center" vertical="center"/>
    </xf>
    <xf numFmtId="0" fontId="11" fillId="0" borderId="3" xfId="6" applyFill="1" applyBorder="1" applyAlignment="1">
      <alignment horizontal="center" vertical="center"/>
    </xf>
    <xf numFmtId="0" fontId="0" fillId="0" borderId="3" xfId="6" quotePrefix="1" applyFont="1" applyFill="1" applyBorder="1" applyAlignment="1">
      <alignment horizontal="center" vertical="center" wrapText="1"/>
    </xf>
    <xf numFmtId="0" fontId="0" fillId="0" borderId="18" xfId="6" quotePrefix="1" applyFont="1" applyFill="1" applyBorder="1" applyAlignment="1">
      <alignment horizontal="center" vertical="center" wrapText="1"/>
    </xf>
    <xf numFmtId="4" fontId="69" fillId="0" borderId="3" xfId="0" quotePrefix="1" applyNumberFormat="1" applyFont="1" applyFill="1" applyBorder="1" applyAlignment="1">
      <alignment horizontal="center" vertical="center" wrapText="1"/>
    </xf>
    <xf numFmtId="4" fontId="69" fillId="0" borderId="3" xfId="0" applyNumberFormat="1" applyFont="1" applyFill="1" applyBorder="1" applyAlignment="1">
      <alignment horizontal="center" vertical="center" wrapText="1"/>
    </xf>
    <xf numFmtId="4" fontId="38" fillId="0" borderId="18" xfId="0" quotePrefix="1" applyNumberFormat="1" applyFont="1" applyFill="1" applyBorder="1" applyAlignment="1">
      <alignment horizontal="center" vertical="center" wrapText="1"/>
    </xf>
    <xf numFmtId="0" fontId="0" fillId="14" borderId="3" xfId="0" applyFill="1" applyBorder="1" applyAlignment="1">
      <alignment wrapText="1"/>
    </xf>
    <xf numFmtId="0" fontId="35" fillId="14" borderId="3" xfId="14" applyFill="1" applyBorder="1" applyAlignment="1">
      <alignment horizontal="left" wrapText="1"/>
    </xf>
    <xf numFmtId="0" fontId="0" fillId="2" borderId="0" xfId="0" applyFill="1" applyAlignment="1">
      <alignment horizontal="left"/>
    </xf>
    <xf numFmtId="0" fontId="13" fillId="14" borderId="0" xfId="0" applyFont="1" applyFill="1" applyBorder="1" applyAlignment="1">
      <alignment horizontal="center" vertical="center" wrapText="1"/>
    </xf>
    <xf numFmtId="0" fontId="11" fillId="14" borderId="3" xfId="6" applyFill="1" applyBorder="1" applyAlignment="1">
      <alignment vertical="center" wrapText="1"/>
    </xf>
    <xf numFmtId="0" fontId="44" fillId="0" borderId="0" xfId="6" applyFont="1" applyBorder="1" applyAlignment="1">
      <alignment horizontal="left" vertical="center"/>
    </xf>
    <xf numFmtId="0" fontId="44" fillId="0" borderId="0" xfId="6" applyFont="1" applyBorder="1" applyAlignment="1">
      <alignment horizontal="left" vertical="center" wrapText="1"/>
    </xf>
    <xf numFmtId="0" fontId="36" fillId="35" borderId="0" xfId="0" applyFont="1" applyFill="1" applyBorder="1" applyAlignment="1">
      <alignment horizontal="left" vertical="center" wrapText="1"/>
    </xf>
    <xf numFmtId="0" fontId="36" fillId="0" borderId="0" xfId="0" applyFont="1" applyBorder="1" applyAlignment="1">
      <alignment horizontal="left" vertical="center" wrapText="1"/>
    </xf>
    <xf numFmtId="0" fontId="9" fillId="16" borderId="0" xfId="0" applyNumberFormat="1" applyFont="1" applyFill="1" applyBorder="1" applyAlignment="1">
      <alignment vertical="center" wrapText="1"/>
    </xf>
    <xf numFmtId="3" fontId="57" fillId="0" borderId="0" xfId="0" applyNumberFormat="1" applyFont="1" applyBorder="1" applyAlignment="1">
      <alignment horizontal="center"/>
    </xf>
    <xf numFmtId="0" fontId="11" fillId="0" borderId="0" xfId="6" applyBorder="1" applyAlignment="1">
      <alignment horizontal="center" vertical="center"/>
    </xf>
    <xf numFmtId="0" fontId="57" fillId="0" borderId="0" xfId="0" applyFont="1" applyBorder="1" applyAlignment="1">
      <alignment horizontal="center" vertical="center"/>
    </xf>
    <xf numFmtId="0" fontId="57" fillId="0" borderId="0" xfId="0" applyFont="1" applyBorder="1" applyAlignment="1">
      <alignment horizontal="center"/>
    </xf>
    <xf numFmtId="0" fontId="11" fillId="2" borderId="0" xfId="0" applyFont="1" applyFill="1" applyBorder="1" applyAlignment="1">
      <alignment horizontal="center" vertical="center" wrapText="1"/>
    </xf>
    <xf numFmtId="0" fontId="0" fillId="0" borderId="0" xfId="6" applyFont="1" applyBorder="1" applyAlignment="1">
      <alignment horizontal="left" vertical="top" wrapText="1"/>
    </xf>
    <xf numFmtId="0" fontId="38" fillId="34" borderId="0" xfId="0" applyFont="1" applyFill="1" applyBorder="1" applyAlignment="1">
      <alignment horizontal="justify" vertical="center"/>
    </xf>
    <xf numFmtId="0" fontId="38" fillId="14" borderId="0" xfId="0" applyFont="1" applyFill="1" applyBorder="1" applyAlignment="1">
      <alignment horizontal="justify" vertical="center"/>
    </xf>
    <xf numFmtId="0" fontId="0" fillId="0" borderId="0" xfId="6" applyFont="1" applyBorder="1" applyAlignment="1">
      <alignment horizontal="left" vertical="center" wrapText="1"/>
    </xf>
    <xf numFmtId="0" fontId="0" fillId="0" borderId="0" xfId="0" applyBorder="1" applyAlignment="1">
      <alignment horizontal="center" vertical="center"/>
    </xf>
    <xf numFmtId="0" fontId="11" fillId="0" borderId="0" xfId="6" applyBorder="1" applyAlignment="1">
      <alignment horizontal="center" vertical="center" wrapText="1"/>
    </xf>
    <xf numFmtId="0" fontId="39" fillId="34" borderId="0" xfId="0" applyFont="1" applyFill="1" applyBorder="1" applyAlignment="1">
      <alignment horizontal="justify" vertical="center" wrapText="1"/>
    </xf>
    <xf numFmtId="0" fontId="35" fillId="0" borderId="0" xfId="14" applyBorder="1" applyAlignment="1">
      <alignment horizontal="left" vertical="center" wrapText="1"/>
    </xf>
    <xf numFmtId="0" fontId="11" fillId="0" borderId="0" xfId="6" applyBorder="1" applyAlignment="1">
      <alignment horizontal="left"/>
    </xf>
    <xf numFmtId="0" fontId="67" fillId="0" borderId="0" xfId="0" applyFont="1" applyBorder="1"/>
    <xf numFmtId="0" fontId="50" fillId="0" borderId="0" xfId="14" applyFont="1" applyFill="1" applyBorder="1" applyAlignment="1">
      <alignment wrapText="1"/>
    </xf>
    <xf numFmtId="0" fontId="65" fillId="0" borderId="0" xfId="0" applyFont="1" applyBorder="1" applyAlignment="1">
      <alignment horizontal="left" wrapText="1"/>
    </xf>
    <xf numFmtId="1" fontId="24" fillId="0" borderId="0" xfId="0" applyNumberFormat="1" applyFont="1" applyAlignment="1">
      <alignment vertical="center"/>
    </xf>
    <xf numFmtId="1" fontId="3" fillId="3" borderId="41" xfId="0" applyNumberFormat="1" applyFont="1" applyFill="1" applyBorder="1" applyAlignment="1">
      <alignment horizontal="center" vertical="center" wrapText="1"/>
    </xf>
    <xf numFmtId="1" fontId="13" fillId="14" borderId="18" xfId="0" applyNumberFormat="1" applyFont="1" applyFill="1" applyBorder="1" applyAlignment="1">
      <alignment horizontal="center" vertical="center" wrapText="1"/>
    </xf>
    <xf numFmtId="1" fontId="1" fillId="0" borderId="0" xfId="0" applyNumberFormat="1" applyFont="1"/>
    <xf numFmtId="0" fontId="10" fillId="0" borderId="3" xfId="0" applyFont="1" applyBorder="1" applyAlignment="1">
      <alignment horizontal="center" vertical="center"/>
    </xf>
    <xf numFmtId="0" fontId="10" fillId="0" borderId="1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Fill="1" applyBorder="1" applyAlignment="1">
      <alignment horizontal="center" vertical="center"/>
    </xf>
    <xf numFmtId="0" fontId="28" fillId="11" borderId="19" xfId="0" applyFont="1" applyFill="1" applyBorder="1" applyAlignment="1">
      <alignment horizontal="center" vertical="center"/>
    </xf>
    <xf numFmtId="0" fontId="28" fillId="12" borderId="19" xfId="0" applyFont="1" applyFill="1" applyBorder="1" applyAlignment="1">
      <alignment horizontal="center" vertical="center" wrapText="1"/>
    </xf>
    <xf numFmtId="1" fontId="28" fillId="12" borderId="19" xfId="0" applyNumberFormat="1" applyFont="1" applyFill="1" applyBorder="1" applyAlignment="1">
      <alignment horizontal="center" vertical="center" wrapText="1"/>
    </xf>
    <xf numFmtId="0" fontId="0" fillId="0" borderId="0" xfId="0" applyAlignment="1">
      <alignment horizontal="center"/>
    </xf>
    <xf numFmtId="0" fontId="70" fillId="0" borderId="5" xfId="0" applyFont="1" applyBorder="1" applyAlignment="1">
      <alignment vertical="center" wrapText="1"/>
    </xf>
    <xf numFmtId="1" fontId="70" fillId="0" borderId="5" xfId="0" applyNumberFormat="1" applyFont="1" applyBorder="1" applyAlignment="1">
      <alignment horizontal="center" vertical="center"/>
    </xf>
  </cellXfs>
  <cellStyles count="15">
    <cellStyle name="Hipervínculo" xfId="14" builtinId="8"/>
    <cellStyle name="Millares" xfId="3" builtinId="3"/>
    <cellStyle name="Millares 2" xfId="13" xr:uid="{00000000-0005-0000-0000-000002000000}"/>
    <cellStyle name="Moneda" xfId="12" builtinId="4"/>
    <cellStyle name="Moneda [0]" xfId="2" builtinId="7"/>
    <cellStyle name="Moneda [0] 2" xfId="4" xr:uid="{00000000-0005-0000-0000-000005000000}"/>
    <cellStyle name="Normal" xfId="0" builtinId="0"/>
    <cellStyle name="Normal 2" xfId="1" xr:uid="{00000000-0005-0000-0000-000007000000}"/>
    <cellStyle name="Normal 2 2" xfId="6" xr:uid="{00000000-0005-0000-0000-000008000000}"/>
    <cellStyle name="Normal 3 2" xfId="7" xr:uid="{00000000-0005-0000-0000-000009000000}"/>
    <cellStyle name="Normal 4" xfId="9" xr:uid="{00000000-0005-0000-0000-00000A000000}"/>
    <cellStyle name="Normal 5" xfId="10" xr:uid="{00000000-0005-0000-0000-00000B000000}"/>
    <cellStyle name="Normal 6" xfId="8" xr:uid="{00000000-0005-0000-0000-00000C000000}"/>
    <cellStyle name="Porcentaje" xfId="5" builtinId="5"/>
    <cellStyle name="Porcentaje 2 2" xfId="11" xr:uid="{00000000-0005-0000-0000-00000E000000}"/>
  </cellStyles>
  <dxfs count="9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numFmt numFmtId="167" formatCode="0.0"/>
    </dxf>
    <dxf>
      <numFmt numFmtId="1"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bgColor rgb="FF00B050"/>
        </patternFill>
      </fill>
    </dxf>
    <dxf>
      <fill>
        <patternFill>
          <bgColor rgb="FF92D050"/>
        </patternFill>
      </fill>
    </dxf>
    <dxf>
      <fill>
        <patternFill>
          <bgColor rgb="FFA3FA06"/>
        </patternFill>
      </fill>
    </dxf>
    <dxf>
      <fill>
        <patternFill>
          <bgColor rgb="FFFFFF00"/>
        </patternFill>
      </fill>
    </dxf>
    <dxf>
      <fill>
        <patternFill>
          <bgColor rgb="FFFCB504"/>
        </patternFill>
      </fill>
    </dxf>
    <dxf>
      <fill>
        <patternFill>
          <bgColor rgb="FFFF3300"/>
        </patternFill>
      </fill>
    </dxf>
    <dxf>
      <fill>
        <patternFill>
          <bgColor rgb="FFFF0000"/>
        </patternFill>
      </fill>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1" defaultTableStyle="TableStyleMedium2" defaultPivotStyle="PivotStyleLight16">
    <tableStyle name="TableStyleMedium9 2" pivot="0" count="7" xr9:uid="{00000000-0011-0000-FFFF-FFFF00000000}">
      <tableStyleElement type="wholeTable" dxfId="93"/>
      <tableStyleElement type="headerRow" dxfId="92"/>
      <tableStyleElement type="totalRow" dxfId="91"/>
      <tableStyleElement type="firstColumn" dxfId="90"/>
      <tableStyleElement type="lastColumn" dxfId="89"/>
      <tableStyleElement type="firstRowStripe" dxfId="88"/>
      <tableStyleElement type="firstColumnStripe" dxfId="87"/>
    </tableStyle>
  </tableStyles>
  <colors>
    <mruColors>
      <color rgb="FFFFFF99"/>
      <color rgb="FF00FFFF"/>
      <color rgb="FF00FF00"/>
      <color rgb="FFA3FA06"/>
      <color rgb="FFFF3300"/>
      <color rgb="FFFCB504"/>
      <color rgb="FFD8DC44"/>
      <color rgb="FFFF9933"/>
      <color rgb="FFFF99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137584</xdr:colOff>
      <xdr:row>0</xdr:row>
      <xdr:rowOff>95251</xdr:rowOff>
    </xdr:from>
    <xdr:to>
      <xdr:col>0</xdr:col>
      <xdr:colOff>1971524</xdr:colOff>
      <xdr:row>0</xdr:row>
      <xdr:rowOff>886480</xdr:rowOff>
    </xdr:to>
    <xdr:pic>
      <xdr:nvPicPr>
        <xdr:cNvPr id="3" name="Imagen 2">
          <a:extLst>
            <a:ext uri="{FF2B5EF4-FFF2-40B4-BE49-F238E27FC236}">
              <a16:creationId xmlns:a16="http://schemas.microsoft.com/office/drawing/2014/main" id="{F98D7965-60B3-4282-9C71-FD22AEA8A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95251"/>
          <a:ext cx="1841500" cy="79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os%20Usuario\docs\PACHO\PROCESOS\1.%20Proceso%20Planeacion%20Estrategica\Nueva%20carpeta\FORMATOS\Hoja%20de%20captura\pe_f_022_hoja_de_captura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
      <sheetName val="param"/>
      <sheetName val="Oficio"/>
      <sheetName val="Hoja1"/>
    </sheetNames>
    <sheetDataSet>
      <sheetData sheetId="0" refreshError="1"/>
      <sheetData sheetId="1" refreshError="1">
        <row r="2">
          <cell r="F2" t="str">
            <v>AVANTE</v>
          </cell>
        </row>
        <row r="3">
          <cell r="F3" t="str">
            <v>Dir_Admin_Plazas</v>
          </cell>
        </row>
        <row r="4">
          <cell r="F4" t="str">
            <v>Dir_Espacio_Publico</v>
          </cell>
        </row>
        <row r="5">
          <cell r="F5" t="str">
            <v>Dir_Gestion_Riesgo</v>
          </cell>
        </row>
        <row r="6">
          <cell r="F6" t="str">
            <v>Dir_Juventud</v>
          </cell>
        </row>
        <row r="7">
          <cell r="F7" t="str">
            <v>EMPOPASTO</v>
          </cell>
        </row>
        <row r="8">
          <cell r="F8" t="str">
            <v>INVIPASTO</v>
          </cell>
        </row>
        <row r="9">
          <cell r="F9" t="str">
            <v>Of_Asuntos_Internacionales</v>
          </cell>
        </row>
        <row r="10">
          <cell r="F10" t="str">
            <v>Of_Comunicaciones</v>
          </cell>
        </row>
        <row r="11">
          <cell r="F11" t="str">
            <v>Of_Control_Interno</v>
          </cell>
        </row>
        <row r="12">
          <cell r="F12" t="str">
            <v>Of_Genero</v>
          </cell>
        </row>
        <row r="13">
          <cell r="F13" t="str">
            <v>Of_Juridica</v>
          </cell>
        </row>
        <row r="14">
          <cell r="F14" t="str">
            <v>Of_Planeacion_Institucional</v>
          </cell>
        </row>
        <row r="15">
          <cell r="F15" t="str">
            <v>Pasto_Deporte</v>
          </cell>
        </row>
        <row r="16">
          <cell r="F16" t="str">
            <v>Sec_Agricultura</v>
          </cell>
        </row>
        <row r="17">
          <cell r="F17" t="str">
            <v>Sec_Bienestar_Social</v>
          </cell>
        </row>
        <row r="18">
          <cell r="F18" t="str">
            <v>Sec_Cultura</v>
          </cell>
        </row>
        <row r="19">
          <cell r="F19" t="str">
            <v>Sec_Desarrollo_Comunitario</v>
          </cell>
        </row>
        <row r="20">
          <cell r="F20" t="str">
            <v>Sec_Desarrollo_Economico</v>
          </cell>
        </row>
        <row r="21">
          <cell r="F21" t="str">
            <v>Sec_Educacion</v>
          </cell>
        </row>
        <row r="22">
          <cell r="F22" t="str">
            <v>Sec_General</v>
          </cell>
        </row>
        <row r="23">
          <cell r="F23" t="str">
            <v>Sec_General_Bienes_Inmuebles</v>
          </cell>
        </row>
        <row r="24">
          <cell r="F24" t="str">
            <v>Sec_General_Capacitaciones</v>
          </cell>
        </row>
        <row r="25">
          <cell r="F25" t="str">
            <v>Sec_General_Gestion_Documental</v>
          </cell>
        </row>
        <row r="26">
          <cell r="F26" t="str">
            <v>Sec_General_Sisben</v>
          </cell>
        </row>
        <row r="27">
          <cell r="F27" t="str">
            <v>Sec_Gestion_Ambiental</v>
          </cell>
        </row>
        <row r="28">
          <cell r="F28" t="str">
            <v>Sec_Gobierno</v>
          </cell>
        </row>
        <row r="29">
          <cell r="F29" t="str">
            <v>Sec_Hacienda</v>
          </cell>
        </row>
        <row r="30">
          <cell r="F30" t="str">
            <v>Sec_Infraestructura</v>
          </cell>
        </row>
        <row r="31">
          <cell r="F31" t="str">
            <v>Sec_Planeacion_Municipal</v>
          </cell>
        </row>
        <row r="32">
          <cell r="F32" t="str">
            <v>Sec_Salud</v>
          </cell>
        </row>
        <row r="33">
          <cell r="F33" t="str">
            <v>Sec_Transito</v>
          </cell>
        </row>
        <row r="34">
          <cell r="F34" t="str">
            <v>Subsec_Sistemas_Informacion</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VANCES%20PARAMETRIZACION%20DIC%2009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AVANCES%20PARAMETRIZACION%20DIC%2009122024.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AVANCES%20PARAMETRIZACION%20DIC%2009122024.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refreshedDate="45524.408406481482" createdVersion="6" refreshedVersion="7" minRefreshableVersion="3" recordCount="623" xr:uid="{00000000-000A-0000-FFFF-FFFF0A000000}">
  <cacheSource type="worksheet">
    <worksheetSource ref="A3:BC626" sheet="Tablero de control" r:id="rId2"/>
  </cacheSource>
  <cacheFields count="36">
    <cacheField name="TRANSFORMACIÓN" numFmtId="0">
      <sharedItems/>
    </cacheField>
    <cacheField name="ESTRATEGIA" numFmtId="0">
      <sharedItems/>
    </cacheField>
    <cacheField name="PROGRAMA ESTRATÉGICO" numFmtId="0">
      <sharedItems/>
    </cacheField>
    <cacheField name="RESPONSABLE" numFmtId="0">
      <sharedItems count="31">
        <s v="SECRETARÍA DE GOBIERNO -SUBSECRETARÍA DE GESTIÓN PÚBLICA"/>
        <s v="SECRETARIA DE GOBIERNO"/>
        <s v="SECRETARÍA DE GOBIERNO - SUBSECRETARÍA DE PAZ Y DERECHOS HUMANOS"/>
        <s v="SECRETARÍA DE GOBIERNO - SUBSECRETARÍA DE DESARROLLO COMUNITARIO"/>
        <s v="DIRECCION DE CULTURA"/>
        <s v="SECRETARIA DE RECREACION Y DEPORTE"/>
        <s v="SUBSECRETARIA DE TRANSITO"/>
        <s v="SECRETARIA DE EDUCACION"/>
        <s v="IDSN"/>
        <s v="SECRETARIA DE PLANEACION PDA"/>
        <s v="SECRETARIA DE INFRAESTRUCTURA - OFICINA DE VIVIENDA"/>
        <s v="SECRETARÍA DE INFRAESTRUCTURA - INFRAESTRUCTURA SOCIAL"/>
        <s v="SEGIS"/>
        <s v="SECRETARIA DE AGRICULTURA Y DESARROLLO RURAL"/>
        <s v="SECRETARIA DE AGRICULTURA"/>
        <s v="OFICINA SEGURIDAD ALIMENTARIA Y NUTRICIONAL "/>
        <s v="DIRECCION DE TURISMO"/>
        <s v="SECRETARIA DE PLANEACION"/>
        <s v="PLANEACION "/>
        <s v="SECRETARÍA DE INFRAESTRUCTURA - SUBSECRETARÍA MINAS Y ENERGÍA"/>
        <s v="SECRETARIA DE AMBIENTE Y DESARROLLO SOSTENIBLE"/>
        <s v="SECRETARIA DE PLANEACION ASIST TEC"/>
        <s v="DAGRD"/>
        <s v="SECRETARIA DE INFRAESTRUCTURA"/>
        <s v="SECRETARIA TIC"/>
        <s v="SUBSECRETARIA DE INNOVACION SOCIAL"/>
        <s v="OFICINA DE ASUNTOS INTERNACIONALES Y COOPERACIÓN"/>
        <s v="OFICINA DE FRONTERAS"/>
        <s v="SECRETARIA GENERAL"/>
        <s v="SECRETARIA DE HACIENDA"/>
        <s v="OFICINA DE PRENSA"/>
      </sharedItems>
    </cacheField>
    <cacheField name="NOMBRE INDICADOR DE RESULTADO" numFmtId="0">
      <sharedItems/>
    </cacheField>
    <cacheField name="LÍNEA BASE 2023" numFmtId="0">
      <sharedItems containsBlank="1" containsMixedTypes="1" containsNumber="1" minValue="0" maxValue="77600"/>
    </cacheField>
    <cacheField name="META DE RESULTADO A 2027" numFmtId="0">
      <sharedItems containsBlank="1" containsMixedTypes="1" containsNumber="1" minValue="0" maxValue="15000000000"/>
    </cacheField>
    <cacheField name="N°" numFmtId="0">
      <sharedItems containsSemiMixedTypes="0" containsString="0" containsNumber="1" containsInteger="1" minValue="1" maxValue="623"/>
    </cacheField>
    <cacheField name="ALCANCE  DEL PRODUCTO" numFmtId="0">
      <sharedItems longText="1"/>
    </cacheField>
    <cacheField name="COD PRODUCTO" numFmtId="0">
      <sharedItems containsMixedTypes="1" containsNumber="1" containsInteger="1" minValue="410103" maxValue="4599031"/>
    </cacheField>
    <cacheField name="PRODUCTO" numFmtId="0">
      <sharedItems/>
    </cacheField>
    <cacheField name="COD INDICADOR DE PRODUCTO" numFmtId="0">
      <sharedItems containsMixedTypes="1" containsNumber="1" containsInteger="1" minValue="1905049" maxValue="4502026001"/>
    </cacheField>
    <cacheField name="INDICADOR DE PRODUCTO" numFmtId="0">
      <sharedItems longText="1"/>
    </cacheField>
    <cacheField name="TIPO DE ORIENTACIÓN DE LA META" numFmtId="0">
      <sharedItems/>
    </cacheField>
    <cacheField name="ACUMULACION  META" numFmtId="0">
      <sharedItems containsNonDate="0" containsString="0" containsBlank="1"/>
    </cacheField>
    <cacheField name="LINEA BASE" numFmtId="0">
      <sharedItems containsMixedTypes="1" containsNumber="1" minValue="0" maxValue="260939"/>
    </cacheField>
    <cacheField name="META CUATRIENIO" numFmtId="0">
      <sharedItems containsMixedTypes="1" containsNumber="1" minValue="0.47" maxValue="600000"/>
    </cacheField>
    <cacheField name="META 2024" numFmtId="0">
      <sharedItems containsMixedTypes="1" containsNumber="1" minValue="0.1" maxValue="300373"/>
    </cacheField>
    <cacheField name="META 2025" numFmtId="0">
      <sharedItems containsMixedTypes="1" containsNumber="1" minValue="0.1" maxValue="315391"/>
    </cacheField>
    <cacheField name="META 2026" numFmtId="0">
      <sharedItems containsMixedTypes="1" containsNumber="1" minValue="0.1" maxValue="331161"/>
    </cacheField>
    <cacheField name="META 2027" numFmtId="0">
      <sharedItems containsMixedTypes="1" containsNumber="1" minValue="0.1" maxValue="347719"/>
    </cacheField>
    <cacheField name="Avance 2024" numFmtId="0">
      <sharedItems containsNonDate="0" containsString="0" containsBlank="1"/>
    </cacheField>
    <cacheField name="% avance 2024" numFmtId="0">
      <sharedItems containsMixedTypes="1" containsNumber="1" containsInteger="1" minValue="0" maxValue="0"/>
    </cacheField>
    <cacheField name="Estado 2024" numFmtId="0">
      <sharedItems count="2">
        <s v="NO INICIADA"/>
        <s v="NO PROGRAMADA"/>
      </sharedItems>
    </cacheField>
    <cacheField name="Avance 2025" numFmtId="2">
      <sharedItems containsNonDate="0" containsString="0" containsBlank="1"/>
    </cacheField>
    <cacheField name="% avance 2025" numFmtId="0">
      <sharedItems containsMixedTypes="1" containsNumber="1" containsInteger="1" minValue="0" maxValue="0"/>
    </cacheField>
    <cacheField name="Estado 2025" numFmtId="0">
      <sharedItems/>
    </cacheField>
    <cacheField name="Avance 2026" numFmtId="0">
      <sharedItems containsNonDate="0" containsString="0" containsBlank="1"/>
    </cacheField>
    <cacheField name="% avance 2026" numFmtId="0">
      <sharedItems containsMixedTypes="1" containsNumber="1" containsInteger="1" minValue="0" maxValue="0"/>
    </cacheField>
    <cacheField name="Estado 2026" numFmtId="0">
      <sharedItems/>
    </cacheField>
    <cacheField name="Avance 2027" numFmtId="0">
      <sharedItems containsNonDate="0" containsString="0" containsBlank="1"/>
    </cacheField>
    <cacheField name="% avance 2027" numFmtId="0">
      <sharedItems containsMixedTypes="1" containsNumber="1" containsInteger="1" minValue="0" maxValue="0"/>
    </cacheField>
    <cacheField name="Estado 2027" numFmtId="0">
      <sharedItems/>
    </cacheField>
    <cacheField name="Avance Cuatrienio" numFmtId="0">
      <sharedItems containsNonDate="0" containsString="0" containsBlank="1"/>
    </cacheField>
    <cacheField name="% avance Cuatrienio" numFmtId="0">
      <sharedItems containsMixedTypes="1" containsNumber="1" containsInteger="1" minValue="0" maxValue="0"/>
    </cacheField>
    <cacheField name="Estado Cuatrieni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refreshedDate="45524.409864004629" createdVersion="6" refreshedVersion="7" minRefreshableVersion="3" recordCount="623" xr:uid="{00000000-000A-0000-FFFF-FFFF0B000000}">
  <cacheSource type="worksheet">
    <worksheetSource ref="A3:BC626" sheet="Tablero de control" r:id="rId2"/>
  </cacheSource>
  <cacheFields count="36">
    <cacheField name="TRANSFORMACIÓN" numFmtId="0">
      <sharedItems/>
    </cacheField>
    <cacheField name="ESTRATEGIA" numFmtId="0">
      <sharedItems/>
    </cacheField>
    <cacheField name="PROGRAMA ESTRATÉGICO" numFmtId="0">
      <sharedItems/>
    </cacheField>
    <cacheField name="RESPONSABLE" numFmtId="0">
      <sharedItems count="31">
        <s v="SECRETARÍA DE GOBIERNO -SUBSECRETARÍA DE GESTIÓN PÚBLICA"/>
        <s v="SECRETARIA DE GOBIERNO"/>
        <s v="SECRETARÍA DE GOBIERNO - SUBSECRETARÍA DE PAZ Y DERECHOS HUMANOS"/>
        <s v="SECRETARÍA DE GOBIERNO - SUBSECRETARÍA DE DESARROLLO COMUNITARIO"/>
        <s v="DIRECCION DE CULTURA"/>
        <s v="SECRETARIA DE RECREACION Y DEPORTE"/>
        <s v="SUBSECRETARIA DE TRANSITO"/>
        <s v="SECRETARIA DE EDUCACION"/>
        <s v="IDSN"/>
        <s v="SECRETARIA DE PLANEACION PDA"/>
        <s v="SECRETARIA DE INFRAESTRUCTURA - OFICINA DE VIVIENDA"/>
        <s v="SECRETARÍA DE INFRAESTRUCTURA - INFRAESTRUCTURA SOCIAL"/>
        <s v="SEGIS"/>
        <s v="SECRETARIA DE AGRICULTURA Y DESARROLLO RURAL"/>
        <s v="SECRETARIA DE AGRICULTURA"/>
        <s v="OFICINA SEGURIDAD ALIMENTARIA Y NUTRICIONAL "/>
        <s v="DIRECCION DE TURISMO"/>
        <s v="SECRETARIA DE PLANEACION"/>
        <s v="PLANEACION "/>
        <s v="SECRETARÍA DE INFRAESTRUCTURA - SUBSECRETARÍA MINAS Y ENERGÍA"/>
        <s v="SECRETARIA DE AMBIENTE Y DESARROLLO SOSTENIBLE"/>
        <s v="SECRETARIA DE PLANEACION ASIST TEC"/>
        <s v="DAGRD"/>
        <s v="SECRETARIA DE INFRAESTRUCTURA"/>
        <s v="SECRETARIA TIC"/>
        <s v="SUBSECRETARIA DE INNOVACION SOCIAL"/>
        <s v="OFICINA DE ASUNTOS INTERNACIONALES Y COOPERACIÓN"/>
        <s v="OFICINA DE FRONTERAS"/>
        <s v="SECRETARIA GENERAL"/>
        <s v="SECRETARIA DE HACIENDA"/>
        <s v="OFICINA DE PRENSA"/>
      </sharedItems>
    </cacheField>
    <cacheField name="NOMBRE INDICADOR DE RESULTADO" numFmtId="0">
      <sharedItems/>
    </cacheField>
    <cacheField name="LÍNEA BASE 2023" numFmtId="0">
      <sharedItems containsBlank="1" containsMixedTypes="1" containsNumber="1" minValue="0" maxValue="77600"/>
    </cacheField>
    <cacheField name="META DE RESULTADO A 2027" numFmtId="0">
      <sharedItems containsBlank="1" containsMixedTypes="1" containsNumber="1" minValue="0" maxValue="15000000000"/>
    </cacheField>
    <cacheField name="N°" numFmtId="0">
      <sharedItems containsSemiMixedTypes="0" containsString="0" containsNumber="1" containsInteger="1" minValue="1" maxValue="623"/>
    </cacheField>
    <cacheField name="ALCANCE  DEL PRODUCTO" numFmtId="0">
      <sharedItems longText="1"/>
    </cacheField>
    <cacheField name="COD PRODUCTO" numFmtId="0">
      <sharedItems containsMixedTypes="1" containsNumber="1" containsInteger="1" minValue="410103" maxValue="4599031"/>
    </cacheField>
    <cacheField name="PRODUCTO" numFmtId="0">
      <sharedItems/>
    </cacheField>
    <cacheField name="COD INDICADOR DE PRODUCTO" numFmtId="0">
      <sharedItems containsMixedTypes="1" containsNumber="1" containsInteger="1" minValue="1905049" maxValue="4502026001"/>
    </cacheField>
    <cacheField name="INDICADOR DE PRODUCTO" numFmtId="0">
      <sharedItems longText="1"/>
    </cacheField>
    <cacheField name="TIPO DE ORIENTACIÓN DE LA META" numFmtId="0">
      <sharedItems/>
    </cacheField>
    <cacheField name="ACUMULACION  META" numFmtId="0">
      <sharedItems containsNonDate="0" containsString="0" containsBlank="1"/>
    </cacheField>
    <cacheField name="LINEA BASE" numFmtId="0">
      <sharedItems containsMixedTypes="1" containsNumber="1" minValue="0" maxValue="260939"/>
    </cacheField>
    <cacheField name="META CUATRIENIO" numFmtId="0">
      <sharedItems containsMixedTypes="1" containsNumber="1" minValue="0.47" maxValue="600000"/>
    </cacheField>
    <cacheField name="META 2024" numFmtId="0">
      <sharedItems containsMixedTypes="1" containsNumber="1" minValue="0.1" maxValue="300373"/>
    </cacheField>
    <cacheField name="META 2025" numFmtId="0">
      <sharedItems containsMixedTypes="1" containsNumber="1" minValue="0.1" maxValue="315391"/>
    </cacheField>
    <cacheField name="META 2026" numFmtId="0">
      <sharedItems containsMixedTypes="1" containsNumber="1" minValue="0.1" maxValue="331161"/>
    </cacheField>
    <cacheField name="META 2027" numFmtId="0">
      <sharedItems containsMixedTypes="1" containsNumber="1" minValue="0.1" maxValue="347719"/>
    </cacheField>
    <cacheField name="Avance 2024" numFmtId="0">
      <sharedItems containsNonDate="0" containsString="0" containsBlank="1"/>
    </cacheField>
    <cacheField name="% avance 2024" numFmtId="0">
      <sharedItems containsMixedTypes="1" containsNumber="1" containsInteger="1" minValue="0" maxValue="0"/>
    </cacheField>
    <cacheField name="Estado 2024" numFmtId="0">
      <sharedItems count="2">
        <s v="NO INICIADA"/>
        <s v="NO PROGRAMADA"/>
      </sharedItems>
    </cacheField>
    <cacheField name="Avance 2025" numFmtId="2">
      <sharedItems containsNonDate="0" containsString="0" containsBlank="1"/>
    </cacheField>
    <cacheField name="% avance 2025" numFmtId="0">
      <sharedItems containsMixedTypes="1" containsNumber="1" containsInteger="1" minValue="0" maxValue="0"/>
    </cacheField>
    <cacheField name="Estado 2025" numFmtId="0">
      <sharedItems/>
    </cacheField>
    <cacheField name="Avance 2026" numFmtId="0">
      <sharedItems containsNonDate="0" containsString="0" containsBlank="1"/>
    </cacheField>
    <cacheField name="% avance 2026" numFmtId="0">
      <sharedItems containsMixedTypes="1" containsNumber="1" containsInteger="1" minValue="0" maxValue="0"/>
    </cacheField>
    <cacheField name="Estado 2026" numFmtId="0">
      <sharedItems/>
    </cacheField>
    <cacheField name="Avance 2027" numFmtId="0">
      <sharedItems containsNonDate="0" containsString="0" containsBlank="1"/>
    </cacheField>
    <cacheField name="% avance 2027" numFmtId="0">
      <sharedItems containsMixedTypes="1" containsNumber="1" containsInteger="1" minValue="0" maxValue="0"/>
    </cacheField>
    <cacheField name="Estado 2027" numFmtId="0">
      <sharedItems/>
    </cacheField>
    <cacheField name="Avance Cuatrienio" numFmtId="0">
      <sharedItems containsNonDate="0" containsString="0" containsBlank="1"/>
    </cacheField>
    <cacheField name="% avance Cuatrienio" numFmtId="0">
      <sharedItems containsMixedTypes="1" containsNumber="1" containsInteger="1" minValue="0" maxValue="0"/>
    </cacheField>
    <cacheField name="Estado Cuatrienio" numFmtId="0">
      <sharedItems count="8">
        <s v="NO INICIADA"/>
        <s v="CUMPLIDA"/>
        <s v="NA"/>
        <e v="#VALUE!"/>
        <e v="#DIV/0!" u="1"/>
        <s v="ATRASADA" u="1"/>
        <e v="#REF!" u="1"/>
        <s v="GESTIÓN NORMAL"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refreshedDate="45635.988632523149" createdVersion="6" refreshedVersion="7" minRefreshableVersion="3" recordCount="623" xr:uid="{00000000-000A-0000-FFFF-FFFF0C000000}">
  <cacheSource type="worksheet">
    <worksheetSource ref="A3:AZ626" sheet="Tablero de control" r:id="rId2"/>
  </cacheSource>
  <cacheFields count="52">
    <cacheField name="TRANSFORMACIÓN" numFmtId="0">
      <sharedItems/>
    </cacheField>
    <cacheField name="ESTRATEGIA" numFmtId="0">
      <sharedItems count="25">
        <s v="GOBERNANZA PARA LA PAZ TERRITORIAL"/>
        <s v="CUNA - CULTURAS Y SABERES PARA LA VIDA Y LA PAZ"/>
        <s v="RECREACIÓN Y DEPORTE: MOTOR DE LA CONVIVENCIA PACÍFICA"/>
        <s v="MOVILIDAD SEGURA Y ALTERNATIVA"/>
        <s v="EDUCACIÓN PARA LA TRANSFORMACIÓN"/>
        <s v="SALUD PARA EL BUEN VIVIR"/>
        <s v="AGUA Y SANEAMIENTO PARA EL BUEN VIVIR"/>
        <s v="VIVIENDA DIGNA"/>
        <s v="DESARROLLO, EQUIDAD E INCLUSIÓN SOCIAL PARA EL CIERRE DE BRECHAS"/>
        <s v="EL CAMPO FLORECE"/>
        <s v="TURISMO PARA LA PAZ"/>
        <s v="ECONOMÍA POPULAR, SOCIAL Y SOLIDARIA"/>
        <s v="MINERÍA AMIGABLE, GAS Y ENERGÍAS ALTERNATIVAS"/>
        <s v="BIOSIVERSIDAD Y JUSTICIA AMBIENTAL"/>
        <s v="ORDENAMIENTO TERRITORIAL"/>
        <s v="GESTIÓN INTEGRAL DE RIESGO DE DESASTRES"/>
        <s v="INFRAESTRUCTURA PARA LA PAZ"/>
        <s v="TECNOLOGÍAS DE INFORMACIÓN Y COMUNICACIÓN PARA LA PAZ"/>
        <s v="NARIÑO, REGIÓN PARA PARA EL MUNDO"/>
        <s v="NARIÑO SIN FRONTERAS"/>
        <s v="MODERNIZACIÓN INSTITUCIONAL Y EFICIENCIA ADMINISTRATIVA"/>
        <s v="FINANZAS SANAS"/>
        <s v="PLANEACIÓN INSTITUCIONAL Y GESTIÓN PÚBLICA"/>
        <s v="CAMINANDO LA PALABRA: COMUNICACIÓN INCLUSIVA, LIBRE Y DEMOCRÁTICA"/>
        <s v="DESARROLLO, EQUIDAD E Inclusión social y reconciliaciónIÓN SOCIAL PARA EL CIERRE DE BRECHAS" u="1"/>
      </sharedItems>
    </cacheField>
    <cacheField name="PROGRAMA ESTRATÉGICO" numFmtId="0">
      <sharedItems/>
    </cacheField>
    <cacheField name="RESPONSABLE" numFmtId="0">
      <sharedItems containsBlank="1" count="34">
        <s v="SECRETARÍA DE GOBIERNO -SUBSECRETARÍA DE GESTIÓN PÚBLICA"/>
        <s v="SECRETARIA DE GOBIERNO"/>
        <s v="SECRETARÍA DE GOBIERNO - SUBSECRETARÍA DE PAZ Y DERECHOS HUMANOS"/>
        <s v="SECRETARÍA DE GOBIERNO - SUBSECRETARÍA DE DESARROLLO COMUNITARIO"/>
        <s v="DIRECCION DE CULTURA"/>
        <s v="SECRETARIA DE RECREACION Y DEPORTE"/>
        <s v="SUBSECRETARIA DE TRANSITO"/>
        <s v="SECRETARIA DE EDUCACION"/>
        <s v="IDSN"/>
        <s v="SECRETARIA DE PLANEACION PDA"/>
        <s v="SECRETARIA DE INFRAESTRUCTURA - OFICINA DE VIVIENDA"/>
        <s v="SEGIS"/>
        <s v="SECRETARIA DE AGRICULTURA Y DESARROLLO RURAL"/>
        <s v="OFICINA SEGURIDAD ALIMENTARIA Y NUTRICIONAL "/>
        <s v="DIRECCION DE TURISMO"/>
        <s v="SECRETARIA DE PLANEACION"/>
        <s v="SECRETARÍA DE INFRAESTRUCTURA - SUBSECRETARÍA MINAS Y ENERGÍA"/>
        <s v="SECRETARIA DE AMBIENTE Y DESARROLLO SOSTENIBLE"/>
        <s v="SECRETARIA DE PLANEACION ASIST TEC"/>
        <s v="DAGRD"/>
        <s v="SECRETARIA DE INFRAESTRUCTURA"/>
        <s v="SECRETARIA TIC"/>
        <s v="SUBSECRETARIA DE INNOVACION SOCIAL"/>
        <s v="OFICINA DE ASUNTOS INTERNACIONALES Y COOPERACIÓN"/>
        <s v="OFICINA DE FRONTERAS"/>
        <s v="SECRETARIA GENERAL"/>
        <s v="SECRETARIA DE HACIENDA"/>
        <s v="OFICINA DE PRENSA"/>
        <m u="1"/>
        <s v="SECRETARIA DE AGRICULTURA" u="1"/>
        <s v="SECRETARIA DE PLANEACIÓN" u="1"/>
        <s v="SECRETARÍA DE INFRAESTRUCTURA - INFRAESTRUCTURA SOCIAL" u="1"/>
        <s v="PLANEACION " u="1"/>
        <s v="SECRETARIA DE INFRAESTRUCTURA-VIAS" u="1"/>
      </sharedItems>
    </cacheField>
    <cacheField name="NOMBRE INDICADOR DE RESULTADO" numFmtId="0">
      <sharedItems/>
    </cacheField>
    <cacheField name="LÍNEA BASE 2023" numFmtId="0">
      <sharedItems containsBlank="1" containsMixedTypes="1" containsNumber="1" minValue="0" maxValue="77600"/>
    </cacheField>
    <cacheField name="META DE RESULTADO A 2027" numFmtId="0">
      <sharedItems containsBlank="1" containsMixedTypes="1" containsNumber="1" minValue="0" maxValue="15000000000"/>
    </cacheField>
    <cacheField name="NOMBRE SECTOR" numFmtId="0">
      <sharedItems count="16">
        <s v="Justicia y del derecho."/>
        <s v="Gobierno territorial"/>
        <s v="Inclusión social y reconciliación"/>
        <s v="Cultura"/>
        <s v="Deporte y Recreación "/>
        <s v="Transporte"/>
        <s v="Educación"/>
        <s v="Salud"/>
        <s v="Vivienda, Ciudad y Territorio"/>
        <s v="Agricultura y desarrollo rural "/>
        <s v="Comercio, Industria y Turismo"/>
        <s v="Empleo"/>
        <s v="Ciencia Tecnología e Innovación"/>
        <s v="Minas y energía"/>
        <s v="Ambiente y Desarrollo Sostenible"/>
        <s v="Tecnologías de la Información y las Comunicaciones"/>
      </sharedItems>
    </cacheField>
    <cacheField name="NOMBRE PROGRAMA PRESUPUESTAL" numFmtId="0">
      <sharedItems/>
    </cacheField>
    <cacheField name="N°" numFmtId="0">
      <sharedItems containsSemiMixedTypes="0" containsString="0" containsNumber="1" containsInteger="1" minValue="1" maxValue="623"/>
    </cacheField>
    <cacheField name="ALCANCE  DEL PRODUCTO" numFmtId="0">
      <sharedItems longText="1"/>
    </cacheField>
    <cacheField name="COD PRODUCTO" numFmtId="0">
      <sharedItems containsMixedTypes="1" containsNumber="1" containsInteger="1" minValue="1202001" maxValue="4599031"/>
    </cacheField>
    <cacheField name="PRODUCTO" numFmtId="0">
      <sharedItems/>
    </cacheField>
    <cacheField name="COD INDICADOR DE PRODUCTO" numFmtId="0">
      <sharedItems containsMixedTypes="1" containsNumber="1" containsInteger="1" minValue="1905049" maxValue="459903200"/>
    </cacheField>
    <cacheField name="INDICADOR DE PRODUCTO" numFmtId="0">
      <sharedItems longText="1"/>
    </cacheField>
    <cacheField name="ODS" numFmtId="0">
      <sharedItems/>
    </cacheField>
    <cacheField name="TIPO DE ORIENTACIÓN DE LA META" numFmtId="0">
      <sharedItems/>
    </cacheField>
    <cacheField name="ACUMULACION  META" numFmtId="0">
      <sharedItems containsBlank="1"/>
    </cacheField>
    <cacheField name="LINEA BASE" numFmtId="0">
      <sharedItems containsMixedTypes="1" containsNumber="1" minValue="0" maxValue="260939"/>
    </cacheField>
    <cacheField name="META CUATRIENIO" numFmtId="0">
      <sharedItems containsMixedTypes="1" containsNumber="1" minValue="0.28000000000000003" maxValue="600000"/>
    </cacheField>
    <cacheField name="META 2024" numFmtId="0">
      <sharedItems containsMixedTypes="1" containsNumber="1" minValue="7.0000000000000007E-2" maxValue="300373"/>
    </cacheField>
    <cacheField name="META 2025" numFmtId="0">
      <sharedItems containsMixedTypes="1" containsNumber="1" minValue="7.0000000000000007E-2" maxValue="315391"/>
    </cacheField>
    <cacheField name="META 2026" numFmtId="0">
      <sharedItems containsMixedTypes="1" containsNumber="1" minValue="7.0000000000000007E-2" maxValue="331161"/>
    </cacheField>
    <cacheField name="META 2027" numFmtId="0">
      <sharedItems containsMixedTypes="1" containsNumber="1" minValue="7.0000000000000007E-2" maxValue="347719"/>
    </cacheField>
    <cacheField name="Avance 2024" numFmtId="0">
      <sharedItems containsSemiMixedTypes="0" containsString="0" containsNumber="1" minValue="0" maxValue="293757"/>
    </cacheField>
    <cacheField name="% avance 2024" numFmtId="0">
      <sharedItems containsSemiMixedTypes="0" containsString="0" containsNumber="1" minValue="0" maxValue="11625"/>
    </cacheField>
    <cacheField name="% avance 2024 al 100" numFmtId="0">
      <sharedItems containsSemiMixedTypes="0" containsString="0" containsNumber="1" minValue="0" maxValue="100"/>
    </cacheField>
    <cacheField name="Estado 2024" numFmtId="0">
      <sharedItems count="15">
        <s v="OPTIMO"/>
        <s v="SIN AVANCE"/>
        <s v="SATISFACTORIO"/>
        <s v="ACEPTABLE"/>
        <s v="NO PROGRAMADA"/>
        <s v="DEFICIENTE"/>
        <s v="MUY DEFICIENTE"/>
        <s v="BUENO"/>
        <s v="ATRASADA" u="1"/>
        <e v="#VALUE!" u="1"/>
        <s v="NO INICIADA" u="1"/>
        <s v="CUMPLIDA" u="1"/>
        <s v="EN PROCESO" u="1"/>
        <s v="GESTIÓN NORMAL" u="1"/>
        <s v="REZAGADAS" u="1"/>
      </sharedItems>
    </cacheField>
    <cacheField name="Apropiación 2024" numFmtId="0">
      <sharedItems containsMixedTypes="1" containsNumber="1" minValue="0" maxValue="65253488868"/>
    </cacheField>
    <cacheField name="Compromisos 2024" numFmtId="0">
      <sharedItems containsMixedTypes="1" containsNumber="1" minValue="0" maxValue="37870531475"/>
    </cacheField>
    <cacheField name="Obligaciones 2024" numFmtId="0">
      <sharedItems containsBlank="1" containsMixedTypes="1" containsNumber="1" minValue="0" maxValue="37870531475"/>
    </cacheField>
    <cacheField name="Avance 2025" numFmtId="2">
      <sharedItems containsNonDate="0" containsString="0" containsBlank="1"/>
    </cacheField>
    <cacheField name="% avance 2025" numFmtId="0">
      <sharedItems containsSemiMixedTypes="0" containsString="0" containsNumber="1" containsInteger="1" minValue="0" maxValue="100"/>
    </cacheField>
    <cacheField name="Estado 2025" numFmtId="0">
      <sharedItems/>
    </cacheField>
    <cacheField name="Apropiación 2025" numFmtId="0">
      <sharedItems containsNonDate="0" containsString="0" containsBlank="1"/>
    </cacheField>
    <cacheField name="Compromisos 2025" numFmtId="0">
      <sharedItems containsNonDate="0" containsString="0" containsBlank="1"/>
    </cacheField>
    <cacheField name="Obligaciones 2025" numFmtId="0">
      <sharedItems containsNonDate="0" containsString="0" containsBlank="1"/>
    </cacheField>
    <cacheField name="Avance 2026" numFmtId="0">
      <sharedItems containsNonDate="0" containsString="0" containsBlank="1"/>
    </cacheField>
    <cacheField name="% avance 2026" numFmtId="0">
      <sharedItems containsSemiMixedTypes="0" containsString="0" containsNumber="1" containsInteger="1" minValue="0" maxValue="100"/>
    </cacheField>
    <cacheField name="Estado 2026" numFmtId="0">
      <sharedItems/>
    </cacheField>
    <cacheField name="Apropiación 2026" numFmtId="0">
      <sharedItems containsNonDate="0" containsString="0" containsBlank="1"/>
    </cacheField>
    <cacheField name="Compromisos 2026" numFmtId="0">
      <sharedItems containsNonDate="0" containsString="0" containsBlank="1"/>
    </cacheField>
    <cacheField name="Obligaciones 2026" numFmtId="0">
      <sharedItems containsNonDate="0" containsString="0" containsBlank="1"/>
    </cacheField>
    <cacheField name="Avance 2027" numFmtId="0">
      <sharedItems containsNonDate="0" containsString="0" containsBlank="1"/>
    </cacheField>
    <cacheField name="% avance 2027" numFmtId="0">
      <sharedItems containsSemiMixedTypes="0" containsString="0" containsNumber="1" containsInteger="1" minValue="0" maxValue="100"/>
    </cacheField>
    <cacheField name="Estado 2027" numFmtId="0">
      <sharedItems/>
    </cacheField>
    <cacheField name="Apropiación 2027" numFmtId="0">
      <sharedItems containsNonDate="0" containsString="0" containsBlank="1"/>
    </cacheField>
    <cacheField name="Compromisos 2027" numFmtId="0">
      <sharedItems containsNonDate="0" containsString="0" containsBlank="1"/>
    </cacheField>
    <cacheField name="Obligaciones 2027" numFmtId="0">
      <sharedItems containsNonDate="0" containsString="0" containsBlank="1"/>
    </cacheField>
    <cacheField name="Avance Cuatrienio" numFmtId="2">
      <sharedItems containsSemiMixedTypes="0" containsString="0" containsNumber="1" minValue="0" maxValue="293757"/>
    </cacheField>
    <cacheField name="% avance Cuatrienio" numFmtId="2">
      <sharedItems containsSemiMixedTypes="0" containsString="0" containsNumber="1" minValue="0" maxValue="468175"/>
    </cacheField>
    <cacheField name="Estado Cuatrien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
  <r>
    <s v="DERECHOS HUMANOS, CULTURA DE PAZ Y ALIANZAS PARA LA VIDA"/>
    <s v="GOBERNANZA PARA LA PAZ TERRITORIAL"/>
    <s v="Fortalecimiento del acceso a la justicia. "/>
    <x v="0"/>
    <s v="Ejecución de estrategias  de promoción de acceso a la justicia efectivo."/>
    <n v="2.5000000000000001E-3"/>
    <n v="0.01"/>
    <n v="1"/>
    <s v="Apoyado el funcionamiento de las Casas de Justicia y Centros de Convivencia Ciudadana en el Departamento."/>
    <n v="1202001"/>
    <s v="Casas de Justicia en operación"/>
    <n v="120200100"/>
    <s v="Casas de justicia en operación"/>
    <s v="Incremento"/>
    <m/>
    <n v="3"/>
    <n v="4"/>
    <n v="3"/>
    <n v="3"/>
    <n v="4"/>
    <n v="4"/>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2"/>
    <s v="Asesoradas y acompañadas entidades territoriales del Departamento  para la creación y fortalecimiento de los Comités Locales de Justicia."/>
    <n v="1202004"/>
    <s v="Servicio de asistencia técnica para la articulación de los operadores de los servicios de justicia"/>
    <n v="120200400"/>
    <s v="Entidades territoriales asistidas técnicamente"/>
    <s v="Incremento"/>
    <m/>
    <n v="23"/>
    <n v="30"/>
    <n v="23"/>
    <n v="30"/>
    <n v="30"/>
    <n v="30"/>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3"/>
    <s v="Formulado e implementado anualmente el Plan de Acción del Comité Departamental de Justicia."/>
    <n v="1202006"/>
    <s v="Documentos de planeación"/>
    <n v="120200600"/>
    <s v="Documentos de planeación realizados"/>
    <s v="Mantenimiento"/>
    <m/>
    <n v="1"/>
    <n v="1"/>
    <n v="1"/>
    <n v="1"/>
    <n v="1"/>
    <n v="1"/>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4"/>
    <s v="Asistidas técnicamente para el fortalecimiento de sistemas de justicia propia de comunidades afrodescendientes e indígenas del Departamento."/>
    <n v="1202025"/>
    <s v="Servicio de asistencia técnica en fortalecimiento de justicia propia"/>
    <n v="120202500"/>
    <s v="Asistencias técnicas en fortalecimiento de justicia propia realizadas"/>
    <s v="Incremento"/>
    <m/>
    <n v="8"/>
    <n v="12"/>
    <n v="3"/>
    <n v="3"/>
    <n v="3"/>
    <n v="3"/>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5"/>
    <s v="Fortalecidos Centros de Armonización de resguardos indígenas de Nariño."/>
    <n v="1202024"/>
    <s v="Servicio de apoyo financiero para fortalecimiento de la justicia propia"/>
    <s v="120202401"/>
    <s v="Sistemas de justicia propia apoyados financieramente"/>
    <s v="Incremento"/>
    <m/>
    <n v="0"/>
    <n v="20"/>
    <n v="5"/>
    <n v="5"/>
    <n v="5"/>
    <n v="5"/>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6"/>
    <s v="Diseñada e implementada una estrategia para la promoción de los Jueces de Paz en Nariño"/>
    <n v="1202019"/>
    <s v="Servicio de pormoción del acceso a la justicia"/>
    <n v="120201900"/>
    <s v="Estrategias de acceso a la justicia desarrolladas"/>
    <s v="Incremento"/>
    <m/>
    <n v="0"/>
    <n v="1"/>
    <n v="1"/>
    <n v="1"/>
    <n v="1"/>
    <n v="1"/>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7"/>
    <s v="Realizadas jornadas móviles de servicios de justicia."/>
    <n v="1202026"/>
    <s v="Servicio de atención de justicia itinerante"/>
    <n v="120202600"/>
    <s v="Jornadas móviles de justicia itinerante realizadas"/>
    <s v="Incremento"/>
    <m/>
    <n v="4"/>
    <n v="7"/>
    <n v="1"/>
    <n v="2"/>
    <n v="2"/>
    <n v="2"/>
    <m/>
    <n v="0"/>
    <x v="0"/>
    <m/>
    <n v="0"/>
    <s v="NO INICIADA"/>
    <m/>
    <n v="0"/>
    <s v="NO INICIADA"/>
    <m/>
    <n v="0"/>
    <s v="NO INICIADA"/>
    <m/>
    <n v="0"/>
    <s v="NO INICIADA"/>
  </r>
  <r>
    <s v="DERECHOS HUMANOS, CULTURA DE PAZ Y ALIANZAS PARA LA VIDA"/>
    <s v="GOBERNANZA PARA LA PAZ TERRITORIAL"/>
    <s v="Fortalecimiento del acceso a la justicia. "/>
    <x v="0"/>
    <s v="Ejecución de estrategias  de promoción de acceso a la justicia efectivo."/>
    <n v="2.5000000000000001E-3"/>
    <n v="0.01"/>
    <n v="8"/>
    <s v="Realizadas jornadas gratuitas de conciliación."/>
    <n v="1203001"/>
    <s v="Servicio de divulgación para promover los métodos de resolución de conflictos"/>
    <n v="120300102"/>
    <s v="Jornadas móviles gratuitas de conciliación realizadas"/>
    <s v="Incremento"/>
    <m/>
    <n v="4"/>
    <n v="8"/>
    <n v="2"/>
    <n v="2"/>
    <n v="2"/>
    <n v="2"/>
    <m/>
    <n v="0"/>
    <x v="0"/>
    <m/>
    <n v="0"/>
    <s v="NO INICIADA"/>
    <m/>
    <n v="0"/>
    <s v="NO INICIADA"/>
    <m/>
    <n v="0"/>
    <s v="NO INICIADA"/>
    <m/>
    <n v="0"/>
    <s v="NO INICIADA"/>
  </r>
  <r>
    <s v="DERECHOS HUMANOS, CULTURA DE PAZ Y ALIANZAS PARA LA VIDA"/>
    <s v="GOBERNANZA PARA LA PAZ TERRITORIAL"/>
    <s v="Fortalecimiento del acceso a la justicia. "/>
    <x v="0"/>
    <s v="Porcentaje de adolescentes privados de la libertad con garantía de derechos en el Sistema de Responsabilidad Penal Adolescente -SRPA-._x000a_"/>
    <n v="0.59699999999999998"/>
    <n v="0.62"/>
    <n v="9"/>
    <s v="Formulado e implementado el Plan de Acción Anual del Sistema de Responsabilidad Penal para Adolescentes -SRPA-"/>
    <n v="1206011"/>
    <s v="Documentos de planeación"/>
    <n v="120601100"/>
    <s v="Documentos de planeación realizados"/>
    <s v="Mantenimiento"/>
    <m/>
    <n v="1"/>
    <n v="1"/>
    <n v="1"/>
    <n v="1"/>
    <n v="1"/>
    <n v="1"/>
    <m/>
    <n v="0"/>
    <x v="0"/>
    <m/>
    <n v="0"/>
    <s v="NO INICIADA"/>
    <m/>
    <n v="0"/>
    <s v="NO INICIADA"/>
    <m/>
    <n v="0"/>
    <s v="NO INICIADA"/>
    <m/>
    <n v="0"/>
    <s v="NO INICIADA"/>
  </r>
  <r>
    <s v="DERECHOS HUMANOS, CULTURA DE PAZ Y ALIANZAS PARA LA VIDA"/>
    <s v="GOBERNANZA PARA LA PAZ TERRITORIAL"/>
    <s v="Fortalecimiento del acceso a la justicia. "/>
    <x v="0"/>
    <s v="Porcentaje de adolescentes privados de la libertad con garantía de derechos en el Sistema de Responsabilidad Penal Adolescente -SRPA-._x000a_"/>
    <n v="0.59699999999999998"/>
    <n v="0.62"/>
    <n v="10"/>
    <s v="Mejorada la infraestructura del Internado en Reestablecimiento en Administración de Justicia - Pasto"/>
    <n v="1206003"/>
    <s v="Infraestructura penitenciaria y carcelaria con mejoramiento_x000a_"/>
    <n v="120600300"/>
    <s v="Establecimiento de reclusión (nacionales y territoriales) con mejoramiento_x000a_"/>
    <s v="Incremento"/>
    <m/>
    <n v="0"/>
    <n v="1"/>
    <n v="1"/>
    <n v="1"/>
    <n v="1"/>
    <n v="1"/>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1"/>
    <s v="Sistema de Información creado e implementado en el Observatorio de Paz y Derechos Humanos de la Gobernación de Nariño."/>
    <n v="1207009"/>
    <s v="Servicio de información para la política criminal"/>
    <n v="120700902"/>
    <s v="Sistema de Información de la Política Criminal en funcionamiento (T-762/15)"/>
    <s v="Incremento"/>
    <m/>
    <n v="0"/>
    <n v="1"/>
    <n v="1"/>
    <n v="1"/>
    <n v="1"/>
    <n v="1"/>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2"/>
    <s v="Apoyados los Centros de Detención Transitorios en Nariño:  Pasto, Ipiales, Tumaco y La Unión.."/>
    <s v="1206007"/>
    <s v="Servicio de bienestar a la población privada de libertad"/>
    <n v="120600700"/>
    <s v="Personas privadas de la libertad con servicio de bienestar"/>
    <s v="Incremento"/>
    <m/>
    <n v="1200"/>
    <n v="4200"/>
    <n v="600"/>
    <n v="1200"/>
    <n v="1200"/>
    <n v="1200"/>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3"/>
    <s v="Formulado e implementado el Plan Integral de Seguridad y Convivencia Ciudadana PISCC con enfoque de género y etareo."/>
    <n v="4501026"/>
    <s v="Documentos Planeación"/>
    <n v="450102602"/>
    <s v="Planes Integrales de Seguridad y Convivencia -PISCC con enfoque de género elaborados"/>
    <s v="Mantenimiento"/>
    <m/>
    <n v="1"/>
    <n v="1"/>
    <n v="1"/>
    <n v="1"/>
    <n v="1"/>
    <n v="1"/>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4"/>
    <s v="Implementados proyectos de convivencia y seguridad ciudadana en el marco del PISCC."/>
    <n v="4501029"/>
    <s v="Servicio de apoyo financiero para proyectos de convivencia y seguridad ciudadana_x000a_"/>
    <n v="450102900"/>
    <s v="Proyectos de convivencia y seguridad ciudadana apoyados financieramente"/>
    <s v="Incremento"/>
    <m/>
    <n v="1"/>
    <n v="15"/>
    <n v="3"/>
    <n v="4"/>
    <n v="4"/>
    <n v="4"/>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5"/>
    <s v="Formulado y ejecutado el Plan de Acción Anual para el Comité Departamental de Lucha contra la Trata de Personas. "/>
    <n v="4501046"/>
    <s v="Documentos de lineamientos técnicos"/>
    <n v="450104600"/>
    <s v="Documentos de lineamientos técnicos realizados"/>
    <s v="Incremento"/>
    <m/>
    <n v="0"/>
    <n v="4"/>
    <n v="1"/>
    <n v="1"/>
    <n v="1"/>
    <n v="1"/>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6"/>
    <s v="Protegidas y acompañadas víctimas del delito de trata de personas."/>
    <n v="4501006"/>
    <s v="Servicio de protección individual en riesgo extraordinario y extremo"/>
    <n v="450100600"/>
    <s v="Personas en riesgo extraordinario y extremo protegidas"/>
    <s v="Incremento"/>
    <m/>
    <n v="36"/>
    <n v="120"/>
    <n v="30"/>
    <n v="30"/>
    <n v="30"/>
    <n v="30"/>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Denuncias criminales por cada 100.000 habitantes"/>
    <n v="2642"/>
    <n v="2200"/>
    <n v="17"/>
    <s v="Formulados lineamientos técnicos para la implementación de la Política Nacional de drogas y Consejo Nacional de Estupefacientes."/>
    <n v="4501046"/>
    <s v="Documentos de lineamientos técnicos"/>
    <n v="450104600"/>
    <s v="Documentos de lineamientos técnicos"/>
    <s v="Incremento"/>
    <m/>
    <n v="0"/>
    <n v="8"/>
    <n v="2"/>
    <n v="2"/>
    <n v="2"/>
    <n v="2"/>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Personas lesionadas por pólvora."/>
    <n v="159"/>
    <n v="100"/>
    <n v="18"/>
    <s v="Elaborado y ejecutado el Plan de Acción Anual del Comité de Prevención al Uso de Pólvora."/>
    <s v="4501031"/>
    <s v="Documentos normativos"/>
    <s v="450103100"/>
    <s v="Documentos normativos realizados"/>
    <s v="Incremento"/>
    <m/>
    <n v="0"/>
    <n v="4"/>
    <n v="1"/>
    <n v="1"/>
    <n v="1"/>
    <n v="1"/>
    <m/>
    <n v="0"/>
    <x v="0"/>
    <m/>
    <n v="0"/>
    <s v="NO INICIADA"/>
    <m/>
    <n v="0"/>
    <s v="NO INICIADA"/>
    <m/>
    <n v="0"/>
    <s v="NO INICIADA"/>
    <m/>
    <n v="0"/>
    <s v="NO INICIADA"/>
  </r>
  <r>
    <s v="DERECHOS HUMANOS, CULTURA DE PAZ Y ALIANZAS PARA LA VIDA"/>
    <s v="GOBERNANZA PARA LA PAZ TERRITORIAL"/>
    <s v="Fortalecimiento Institucional en Seguridad Humana, Convivencia y DDHH"/>
    <x v="0"/>
    <s v="Personas lesionadas por pólvora."/>
    <n v="159"/>
    <n v="100"/>
    <n v="19"/>
    <s v="Implementadas campañas para la prevención de lesiones de personas  por pólvora."/>
    <n v="4501044"/>
    <s v="Servicio de promoción de convivencia y no repetición"/>
    <n v="450100400"/>
    <s v="Iniciativas para la promoción de la convivencia implementadas"/>
    <s v="Incremento"/>
    <m/>
    <n v="1"/>
    <n v="8"/>
    <n v="2"/>
    <n v="2"/>
    <n v="2"/>
    <n v="2"/>
    <m/>
    <n v="0"/>
    <x v="0"/>
    <m/>
    <n v="0"/>
    <s v="NO INICIADA"/>
    <m/>
    <n v="0"/>
    <s v="NO INICIADA"/>
    <m/>
    <n v="0"/>
    <s v="NO INICIADA"/>
    <m/>
    <n v="0"/>
    <s v="NO INICIADA"/>
  </r>
  <r>
    <s v="DERECHOS HUMANOS, CULTURA DE PAZ Y ALIANZAS PARA LA VIDA"/>
    <s v="GOBERNANZA PARA LA PAZ TERRITORIAL"/>
    <s v="Nuevos cultivos para la paz"/>
    <x v="0"/>
    <s v="Número de familias con iniciativas productivas apoyadas."/>
    <n v="200"/>
    <n v="750"/>
    <n v="20"/>
    <s v="Formulado e implementado el plan de acción anual del Consejo Departamental para la Sustitución Concertada de Cultivos de Uso Ilícito en Nariño."/>
    <n v="4501046"/>
    <s v="Documentos de lineamientos técnicos"/>
    <n v="450104601"/>
    <s v="Documentos de lineamientos sobre cultivos ilícitos realizados"/>
    <s v="Mantenimiento"/>
    <m/>
    <n v="1"/>
    <n v="1"/>
    <n v="1"/>
    <n v="1"/>
    <n v="1"/>
    <n v="1"/>
    <m/>
    <n v="0"/>
    <x v="0"/>
    <m/>
    <n v="0"/>
    <s v="NO INICIADA"/>
    <m/>
    <n v="0"/>
    <s v="NO INICIADA"/>
    <m/>
    <n v="0"/>
    <s v="NO INICIADA"/>
    <m/>
    <n v="0"/>
    <s v="NO INICIADA"/>
  </r>
  <r>
    <s v="DERECHOS HUMANOS, CULTURA DE PAZ Y ALIANZAS PARA LA VIDA"/>
    <s v="GOBERNANZA PARA LA PAZ TERRITORIAL"/>
    <s v="Nuevos cultivos para la paz"/>
    <x v="0"/>
    <s v="Número de familias con iniciativas productivas apoyadas."/>
    <n v="200"/>
    <n v="750"/>
    <n v="21"/>
    <s v="Asistidas técnicamente instancias territoriales, organizaciones sociales y campesinas para fortalecer los procesos de tránsito hacia economías productivas legales. "/>
    <n v="4501001"/>
    <s v="Servicio de asistencia técnica"/>
    <n v="450100100"/>
    <s v="Instancias territoriales asistidas técnicamente"/>
    <s v="Incremento"/>
    <m/>
    <n v="10"/>
    <n v="35"/>
    <n v="5"/>
    <n v="3"/>
    <n v="7"/>
    <n v="10"/>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2"/>
    <s v="Apoyados procesos colectivos de construcción plural de memorias históricas hacia la no repetición del conflicto armado."/>
    <n v="4502018"/>
    <s v="Servicio de archivo sobre violaciones de derechos humanos"/>
    <n v="450201801"/>
    <s v="Procesos colectivos de memoria histórica y archivos de derechos humanos apoyados"/>
    <s v="Incremento"/>
    <m/>
    <n v="4"/>
    <n v="16"/>
    <n v="3"/>
    <n v="3"/>
    <n v="3"/>
    <n v="3"/>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3"/>
    <s v="Brindada asistencia técnica para la creación y fortalecimiento de Consejos Territoriales de Paz, Reconciliación y Convivencia y Secretarías Municipales de paz."/>
    <n v="4502022"/>
    <s v="Servicio de asistencia técnica"/>
    <n v="450202200"/>
    <s v="Instancias territoriales de coordinación institucional asistidas y apoyadas"/>
    <s v="Incremento"/>
    <m/>
    <n v="18"/>
    <n v="25"/>
    <n v="7"/>
    <n v="7"/>
    <n v="6"/>
    <n v="5"/>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4"/>
    <s v="Apoyados proyectos e iniciativas que hagan parte del plan de acción del Consejo Departamental de Paz, Reconciliación y Convivencia."/>
    <s v="4502021"/>
    <s v="Servicio de apoyo financiero para la implementación de proyectos en materia de derechos humanos"/>
    <s v="450202100"/>
    <s v="Proyectos cofinanciados"/>
    <s v="Incremento"/>
    <m/>
    <n v="0"/>
    <n v="8"/>
    <n v="2"/>
    <n v="2"/>
    <n v="2"/>
    <n v="2"/>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5"/>
    <s v="Elaborados documentos de investigación sobre  experiencias territoriales de memoria histórica, cultura y construcción de paz del Departamento."/>
    <n v="4502030"/>
    <s v="Acciones orientadas a la recolección, análisis y procesamiento de la información."/>
    <n v="450203000"/>
    <s v="Documentos de investigación elaborados"/>
    <s v="Incremento"/>
    <m/>
    <n v="0"/>
    <n v="4"/>
    <n v="1"/>
    <n v="1"/>
    <n v="1"/>
    <n v="1"/>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6"/>
    <s v="Implementada una estrategia pedagógica para la difusión y apropiación del legado e informe final y capítulos territoriales (Región Pacífico y Región Nariño y Sur del Cauca) de la Comisión para el Esclarecimiento de la Verdad."/>
    <n v="4502034"/>
    <s v="Servicio de educación informal"/>
    <n v="450203404"/>
    <s v="Estrategias implementadas"/>
    <s v="Incremento"/>
    <m/>
    <s v="ND"/>
    <n v="1"/>
    <n v="1"/>
    <n v="1"/>
    <n v="1"/>
    <n v="1"/>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7"/>
    <s v="Implementadas estrategias de articulación interinstitucional alrededor del servicio social para la paz contemplado en la Ley 2272 de 2022."/>
    <n v="4502033"/>
    <s v="Servicio de integración de la oferta pública"/>
    <n v="450203302"/>
    <s v="Estrategia móvil implementada"/>
    <s v="Incremento"/>
    <m/>
    <n v="0"/>
    <n v="1"/>
    <s v="NP"/>
    <n v="1"/>
    <n v="1"/>
    <n v="1"/>
    <m/>
    <n v="0"/>
    <x v="1"/>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8"/>
    <s v="Diseñada e implementada estrategia de comunicación que promueva narrativas y prácticas de cultura de paz en medios digitales, escritos y radiales. "/>
    <s v="4502038"/>
    <s v="Servicio de promoción de la garantía de derechos"/>
    <s v="450203800"/>
    <s v="Estrategias de promoción de la garantía de derechos implementadas"/>
    <s v="Incremento"/>
    <m/>
    <n v="0"/>
    <n v="1"/>
    <n v="1"/>
    <n v="1"/>
    <n v="1"/>
    <n v="1"/>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29"/>
    <s v="Diseñada e implementada estrategia para los diálogos regionales para la paz hacia el fortalecimiento de la participación ciudadana en la búsqueda de la transformación territorial  de las  subregiones más afectadas por el conflicto armado."/>
    <s v="4502001"/>
    <s v="Servicio de promoción a la participación ciudadana"/>
    <s v="450200100"/>
    <s v="Espacios de participación promovidos"/>
    <s v="Incremento"/>
    <m/>
    <n v="0"/>
    <n v="1"/>
    <n v="1"/>
    <n v="1"/>
    <n v="1"/>
    <n v="1"/>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30"/>
    <s v="Fortalecidas iniciativas ciudadanas de no violencia, protección civil no armada, derechos humanos, reconciliación, convivencia, diálogo, cultura y construcción de paz. "/>
    <n v="4501004"/>
    <s v="Servicio de promoción de convivencia y no repetición"/>
    <n v="450100400"/>
    <s v="Iniciativas para la promoción de la convivencia implementadas"/>
    <s v="Incremento"/>
    <m/>
    <n v="18"/>
    <n v="100"/>
    <n v="20"/>
    <n v="20"/>
    <n v="20"/>
    <n v="22"/>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31"/>
    <s v="Creada e implementada la Escuela Itinerante Territorial para la Paz."/>
    <n v="4501003"/>
    <s v="Escuelas territoriales de convivencia ciudadana construidas"/>
    <n v="450100300"/>
    <s v="Escuelas territoriales de convivencia creadas en las regiones"/>
    <s v="Incremento"/>
    <m/>
    <n v="0"/>
    <n v="1"/>
    <n v="1"/>
    <n v="1"/>
    <n v="1"/>
    <n v="1"/>
    <m/>
    <n v="0"/>
    <x v="0"/>
    <m/>
    <n v="0"/>
    <s v="NO INICIADA"/>
    <m/>
    <n v="0"/>
    <s v="NO INICIADA"/>
    <m/>
    <n v="0"/>
    <s v="NO INICIADA"/>
    <m/>
    <n v="0"/>
    <s v="NO INICIADA"/>
  </r>
  <r>
    <s v="DERECHOS HUMANOS, CULTURA DE PAZ Y ALIANZAS PARA LA VIDA"/>
    <s v="GOBERNANZA PARA LA PAZ TERRITORIAL"/>
    <s v="Culturas y saberes para la vida y la paz"/>
    <x v="1"/>
    <s v="Índice de incidencia del conflicto armado."/>
    <s v="Alto"/>
    <s v="Medio"/>
    <n v="32"/>
    <s v="Gestionados acuerdos interinstitucionales que promuevan la implementación de las recomendaciones de la Comisión para el Esclarecimiento de la Verdad."/>
    <s v="4501004"/>
    <s v="Servicio de promoción de convivencia y no repetición"/>
    <s v="450100401"/>
    <s v="Acuerdos para la no repetición gestionados"/>
    <s v="Incremento"/>
    <m/>
    <n v="0"/>
    <n v="2"/>
    <n v="1"/>
    <n v="1"/>
    <s v="NP"/>
    <s v="NP"/>
    <m/>
    <n v="0"/>
    <x v="0"/>
    <m/>
    <n v="0"/>
    <s v="NO INICIADA"/>
    <m/>
    <n v="0"/>
    <s v="NO PROGRAMADA"/>
    <m/>
    <n v="0"/>
    <s v="NO PROGRAM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3"/>
    <s v="Cofinanciación de proyectos definidos en las Agendas Comunitarias de Reincorporación, expresiones de reconciliación en territorio y Trabajos Obras y Actividades con contenido Reparador (TOAR)."/>
    <n v="4502021"/>
    <s v="Servicio de apoyo financiero para la implementación de proyectos en materia de derechos humanos."/>
    <n v="450202100"/>
    <s v="Proyectos cofinanciados"/>
    <s v="Incremento"/>
    <m/>
    <n v="3"/>
    <n v="9"/>
    <n v="1"/>
    <n v="2"/>
    <n v="2"/>
    <n v="1"/>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4"/>
    <s v="Personas capacitadas a través de la Escuela de formación política, acuerdos de paz  y liderazgo para firmantes y comunidades en veeduría y seguimiento con enfoques de género y étnico."/>
    <n v="4502034"/>
    <s v="Servicio de educación informal "/>
    <n v="450203400"/>
    <s v="Personas capacitadas"/>
    <s v="Incremento"/>
    <m/>
    <n v="0"/>
    <n v="100"/>
    <n v="25"/>
    <n v="25"/>
    <n v="25"/>
    <n v="25"/>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5"/>
    <s v="Generados espacios de participación e intercambio de experiencias para personas en proceso de reincorporación, reintegración y sujetos incorporados de procesos de diálogos de paz regionales y nacionales."/>
    <n v="4502001"/>
    <s v="Fortalecimiento del buen gobierno para el respeto y garantía de los derechos humano"/>
    <n v="450200100"/>
    <s v="Espacios de participación promovidos"/>
    <s v="Incremento"/>
    <m/>
    <n v="0"/>
    <n v="8"/>
    <n v="2"/>
    <n v="2"/>
    <n v="2"/>
    <n v="2"/>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6"/>
    <s v="Implementados planes especiales de armonización étnica en resguardos indígenas y consejos comunitarios priorizados. "/>
    <n v="4502038"/>
    <s v="Servicio de promoción de la garantía de derechos"/>
    <n v="450203800"/>
    <s v="Estrategias de promoción de la garantía de derechos implementadas"/>
    <s v="Incremento"/>
    <m/>
    <n v="1"/>
    <n v="6"/>
    <n v="2"/>
    <n v="1"/>
    <n v="1"/>
    <n v="1"/>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7"/>
    <s v="Fortalecido el Consejo Departamental de Reincorporación"/>
    <n v="4502022"/>
    <s v="Servicio de asistencia técnica"/>
    <n v="450202200"/>
    <s v="Instancias territoriales de coordinación institucional asistidas y apoyadas"/>
    <s v="Mantenimiento"/>
    <m/>
    <n v="1"/>
    <n v="1"/>
    <n v="1"/>
    <n v="1"/>
    <n v="1"/>
    <n v="1"/>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8"/>
    <s v="Territorialización de la política de transversalización del enfoque de género para personas en proceso de reincorporación y reintegración."/>
    <n v="4502032"/>
    <s v="Documentos de lineamientos técnicos"/>
    <n v="450203201"/>
    <s v="Documentos de lineamientos técnicos para la transversalización del enfoque de género formulados"/>
    <s v="Incremento"/>
    <m/>
    <n v="0"/>
    <n v="1"/>
    <n v="1"/>
    <n v="1"/>
    <n v="1"/>
    <n v="1"/>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9"/>
    <s v="Cofinanciación de proyectos en el marco del Programa de Reincorporación Integral, dirigido a generar capacidades en sujetos en proceso de reincorporación social, económica y comunitaria orientadas hacia el alcance del buen vivir y la construcción de paz, por medio del acceso y goce efectivo de derechos, la vinculación a la oferta pública y el impulso de sus iniciativas."/>
    <n v="4502021"/>
    <s v="Servicio de apoyo financiero para la implementación de proyectos en materia de derechos humanos."/>
    <n v="450202100"/>
    <s v="Proyectos cofinanciados"/>
    <s v="Incremento"/>
    <m/>
    <n v="3"/>
    <n v="16"/>
    <n v="4"/>
    <n v="4"/>
    <n v="4"/>
    <n v="4"/>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0"/>
    <s v="Personas atendidas mediante la activación de las rutas de atención en protección por riesgo extraordinario en proceso de reincorporación y reintegración."/>
    <n v="4501006"/>
    <s v="Servicio de protección individual en riesgo extraordinario y extremo"/>
    <n v="450100600"/>
    <s v="Personas en riesgo extraordinario y extremo protegidas"/>
    <s v="Incremento"/>
    <m/>
    <n v="23"/>
    <n v="55"/>
    <n v="8"/>
    <n v="8"/>
    <n v="8"/>
    <n v="8"/>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1"/>
    <s v="Implementadas iniciativas para la prevención del riesgo y la protección de la vida de personas en proceso de reincorporación y reintegración. "/>
    <n v="4501004"/>
    <s v="Servicio de promoción de convivencia y no repetición"/>
    <n v="450100400"/>
    <s v="Iniciativas para la promoción de la convivencia implementadas"/>
    <s v="Incremento"/>
    <m/>
    <n v="0"/>
    <n v="2"/>
    <n v="2"/>
    <n v="2"/>
    <n v="2"/>
    <n v="2"/>
    <m/>
    <n v="0"/>
    <x v="0"/>
    <m/>
    <n v="0"/>
    <s v="NO INICIADA"/>
    <m/>
    <n v="0"/>
    <s v="NO INICIADA"/>
    <m/>
    <n v="0"/>
    <s v="NO INICIADA"/>
    <m/>
    <n v="0"/>
    <s v="NO INICIADA"/>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2"/>
    <s v="Actualizado e implementado plan estratégico para la prevención de la estigmatización acorde a los Decretos 660 de 2018 y 1444 de 2022. "/>
    <n v="4501026"/>
    <s v="Documentos Planeación"/>
    <n v="450102600"/>
    <s v="Planes estratégicos elaborados"/>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3"/>
    <s v="Actualizado e implementado el  Plan Integral de Prevención, Protección y Garantías de No Repetición."/>
    <s v="4502035"/>
    <s v="Documentos de planeación"/>
    <n v="450203500"/>
    <s v="Documentos de planeación elaborados"/>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4"/>
    <s v="Implementadas rutas de atención ante amenaza por riesgo extraordinario para líderes, lideresas, defensores, defensoras, población OSIG, niños, niñas, adolescentes, jóvenes, víctimas de minas, entre otras."/>
    <n v="4502038"/>
    <s v="Servicio de promoción de la garantía de derechos"/>
    <n v="450203801"/>
    <s v="Rutas de atención implementadas"/>
    <s v="Mantenimiento"/>
    <m/>
    <n v="25"/>
    <n v="25"/>
    <n v="25"/>
    <n v="25"/>
    <n v="25"/>
    <n v="25"/>
    <m/>
    <n v="0"/>
    <x v="0"/>
    <m/>
    <n v="0"/>
    <s v="NO INICIADA"/>
    <m/>
    <n v="0"/>
    <s v="NO INICIADA"/>
    <m/>
    <n v="0"/>
    <s v="NO INICIADA"/>
    <m/>
    <n v="0"/>
    <s v="NO INICIADA"/>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5"/>
    <s v="Implementadas y articuladas iniciativas comunitarias de la Mesa Departamental para la Prevención del Reclutamiento, uso y utilización de niños, niñas y adolescentes en el conflicto armado."/>
    <n v="4501004"/>
    <s v="Servicio de promoción de convivencia y no repetición"/>
    <n v="450100402"/>
    <s v="Estrategias para la promoción de la mediación comunitaria implementadas"/>
    <s v="Incremento"/>
    <m/>
    <n v="11"/>
    <n v="42"/>
    <n v="7"/>
    <n v="8"/>
    <n v="8"/>
    <n v="8"/>
    <m/>
    <n v="0"/>
    <x v="0"/>
    <m/>
    <n v="0"/>
    <s v="NO INICIADA"/>
    <m/>
    <n v="0"/>
    <s v="NO INICIADA"/>
    <m/>
    <n v="0"/>
    <s v="NO INICIADA"/>
    <m/>
    <n v="0"/>
    <s v="NO INICIADA"/>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6"/>
    <s v="Implementada estrategia de prevención, asistencia, acompañamiento y protección frente al riesgo de minas antipersonal. "/>
    <n v="4502024"/>
    <s v="Servicio de apoyo para la implementación de medidas en derechos humanos y derecho internacional humanitario"/>
    <n v="450202400"/>
    <s v="Medidas implementadas en cumplimiento de las obligaciones internacionales en materia de Derechos Humanos y Derecho Internacional Humanitario"/>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7"/>
    <s v="Actualizado e implementado el Plan de Acción Integral contra Minas Antipersonal - AICMA del Comité de Acción Integral contra Minas en Nariño"/>
    <n v="4501026"/>
    <s v="Documentos Planeación"/>
    <n v="450102600"/>
    <s v="Planes estratégicos elaborados"/>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48"/>
    <s v="Entregada  ayuda humanitaria inmediata  para desplazamientos masivos."/>
    <n v="4101025"/>
    <s v="Servicio de ayuda y atención humanitaria"/>
    <n v="410102506"/>
    <s v="Hogares víctimas con atención humanitaria"/>
    <s v="Incremento"/>
    <m/>
    <n v="34212"/>
    <n v="30342"/>
    <n v="8533"/>
    <n v="7697"/>
    <n v="7270"/>
    <n v="6842"/>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49"/>
    <s v="Entregada  Ayuda Humanitaria inmediata  para otros hechos victimizantes."/>
    <n v="4101100"/>
    <s v="Servicio de asistencia humanitaria a víctimas del conflicto armado"/>
    <n v="410110003"/>
    <s v="Personas víctimas con ayuda humanitaria"/>
    <s v="Incremento"/>
    <m/>
    <n v="1"/>
    <n v="20"/>
    <n v="5"/>
    <n v="5"/>
    <n v="5"/>
    <n v="5"/>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0"/>
    <s v="Entregada Ayuda Humanitaria inmediata  en asistencia funeraria para todos los hechos victimizantes. "/>
    <n v="4101027"/>
    <s v="Servicio de asistencia funeraria"/>
    <n v="410102701"/>
    <s v="Hogares subsidiados en asistencia funeraria "/>
    <s v="Incremento"/>
    <m/>
    <n v="20"/>
    <n v="20"/>
    <n v="5"/>
    <n v="5"/>
    <n v="5"/>
    <n v="5"/>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1"/>
    <s v="Apoyadas e implementadas medidas en el marco de los planes de retorno y reubicación. "/>
    <n v="4101081"/>
    <s v="Servicio de apoyo al fortalecimiento comunitario a los hogares en riesgo de desplazamiento, retornados o reubicados"/>
    <n v="410108100"/>
    <s v="Iniciativas comunitarias apoyadas"/>
    <s v="Incremento"/>
    <m/>
    <n v="20"/>
    <n v="39"/>
    <n v="7"/>
    <n v="10"/>
    <n v="10"/>
    <n v="12"/>
    <m/>
    <n v="0"/>
    <x v="0"/>
    <m/>
    <n v="0"/>
    <s v="NO INICIADA"/>
    <m/>
    <n v="0"/>
    <s v="NO INICIADA"/>
    <m/>
    <n v="0"/>
    <s v="NO INICIADA"/>
    <m/>
    <n v="0"/>
    <s v="CUMPLIDA"/>
  </r>
  <r>
    <s v="DERECHOS HUMANOS, CULTURA DE PAZ Y ALIANZAS PARA LA VIDA"/>
    <s v="GOBERNANZA PARA LA PAZ TERRITORIAL"/>
    <s v="Las víctimas en el corazón de la paz territorial"/>
    <x v="2"/>
    <s v="Indice de superación de la situación de vulnerabilidad."/>
    <n v="0.27529999999999999"/>
    <s v="28.5%"/>
    <n v="52"/>
    <s v="Apoyada la implementación de las iniciativas de  seguridad alimentaria  para victimas de conflicto armado."/>
    <n v="4101042"/>
    <s v="Servicio de apoyo para la seguridad alimentaria"/>
    <n v="410104203"/>
    <s v="Hogares víctimas que reciben recursos en especie para seguridad alimentaria"/>
    <s v="Incremento"/>
    <m/>
    <n v="0"/>
    <n v="40"/>
    <n v="10"/>
    <n v="10"/>
    <n v="10"/>
    <n v="10"/>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3"/>
    <s v="Apoyados planes, programas, proyectos restaurativos y  TOARs (Trabajos, obras y actividades con contenido restaurador-reparador) "/>
    <n v="4101079"/>
    <s v="Servicio de asistencia técnica a comunidades en temas de fortalecimiento del tejido social y construcción de escenarios comunitarios protectores de derechos"/>
    <n v="410107900"/>
    <s v="Acciones ejecutadas con las comunidades"/>
    <s v="aumento"/>
    <m/>
    <s v="ND"/>
    <n v="4"/>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4"/>
    <s v="Apoyados  los procesos de participación de las víctimas en las jornadas de orientación, pedagogia y apoyo a la acreditación dentro de los macro casos de la Jurisdicción Especial para la Paz. "/>
    <n v="4101031"/>
    <s v="Servicios de implementaciónde medidas de satisfacción y acompañamiento a las víctimas del conflicto armado"/>
    <n v="410103100"/>
    <s v="Víctimas reconocidas, recordadas y dignificadas por el Estado."/>
    <s v="sostenimiento"/>
    <m/>
    <s v="ND"/>
    <n v="3"/>
    <n v="3"/>
    <n v="3"/>
    <n v="3"/>
    <n v="3"/>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5"/>
    <s v="Implementado el plan operativo anual de la Mesa Departamental de Trabajo para la Prevención, Asistencia y Atención a Víctimas de Desaparición de Personas."/>
    <n v="4101031"/>
    <s v="Servicios de implementaciónde medidas de satisfacción y acompañamiento a las víctimas del conflicto armado"/>
    <n v="410103102"/>
    <s v="Acciones realizadas en cumplimiento de las medidas de satisfacción, distintas al mensaje estatal de reconocimiento."/>
    <s v="Mantenimiento"/>
    <m/>
    <n v="4"/>
    <n v="4"/>
    <n v="4"/>
    <n v="4"/>
    <n v="4"/>
    <n v="4"/>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6"/>
    <s v="Apoyadas  diligencias de recuperación de cuerpos.  "/>
    <n v="4101027"/>
    <s v="Servicio de asistencia funeraria"/>
    <n v="410102700"/>
    <s v="Procesos de entrega de cuerpos o restos óseos acompañados según solicitudes remitidas por la Fiscalía"/>
    <s v="sostenimiento"/>
    <m/>
    <s v="ND"/>
    <n v="2"/>
    <n v="1"/>
    <n v="2"/>
    <n v="2"/>
    <n v="2"/>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7"/>
    <s v="Capacitadas personas de las mesas de participacion efectiva de victimas en fortalecimiento organizacional, formulacion de proyectos y construccion de paz territorial."/>
    <n v="4101038"/>
    <s v="Servicio de asistencia técnica para la participación de las víctimas"/>
    <n v="410103802"/>
    <s v="Víctimas asistidas técnicamente"/>
    <s v="sostenimiento"/>
    <m/>
    <s v="ND"/>
    <n v="23"/>
    <n v="7"/>
    <n v="10"/>
    <n v="5"/>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8"/>
    <s v="Apoyados  los proyectos de mejoramiento de vivienda para víctimas de conflicto armado."/>
    <n v="4101076"/>
    <s v="Servicio de apoyo para el mejoramiento de condiciones de habitabilidad para población víctima de desplazamiento forzado "/>
    <n v="410107600"/>
    <s v="Hogares víctimas apoyados para el mejoramiento de condiciones de habitabilidad"/>
    <s v="Incremento"/>
    <m/>
    <n v="30"/>
    <n v="30"/>
    <s v="NP"/>
    <s v="NP"/>
    <n v="15"/>
    <n v="15"/>
    <m/>
    <n v="0"/>
    <x v="1"/>
    <m/>
    <n v="0"/>
    <s v="NO PROGRAM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59"/>
    <s v=" Realizadas jornadas descentralizadas de servicio para acceso a la oferta institucional dirigidas a víctimas."/>
    <n v="4101007"/>
    <s v="Servicio de divulgación de la oferta institucional"/>
    <n v="410100701"/>
    <s v="Eventos de divulgación realizados con comunidades víctimas y organizaciones de víctimas"/>
    <s v="Incremento"/>
    <m/>
    <n v="8"/>
    <n v="16"/>
    <n v="2"/>
    <n v="2"/>
    <n v="2"/>
    <n v="2"/>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0"/>
    <s v="Realizados  eventos conmemorativos de fechas trascendentales para víctimas de conflicto armado."/>
    <n v="4101068"/>
    <s v="Servicios de divulgación de temáticas de memoria histórica"/>
    <n v="410106802"/>
    <s v="Eventos realizados"/>
    <s v="mantenimiento "/>
    <m/>
    <n v="5"/>
    <n v="5"/>
    <n v="5"/>
    <n v="5"/>
    <n v="5"/>
    <n v="5"/>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1"/>
    <s v="Implementadas iniciativas de reparación simbólica dirigidas a grupos, comunidades y organizaciones de víctimas."/>
    <n v="4101094"/>
    <s v="Servicio de reparación simbólica"/>
    <n v="410109400"/>
    <s v="Medidas de reparación simbólica apoyadas"/>
    <s v="Incremento"/>
    <m/>
    <n v="25"/>
    <n v="53"/>
    <n v="7"/>
    <n v="7"/>
    <n v="7"/>
    <n v="7"/>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2"/>
    <s v="Generada articulación para la Implementación de medidas en los sujetos de reparación colectiva en fase de implementación."/>
    <n v="4101045"/>
    <s v="Servicio de asistencia técnica para la formulación de planes y proyectos de reparación colectiva"/>
    <n v="410104500"/>
    <s v="Sujetos colectivos con proyecto o plan formulado"/>
    <s v="aumento"/>
    <m/>
    <n v="21"/>
    <n v="49"/>
    <n v="5"/>
    <n v="7"/>
    <n v="7"/>
    <n v="9"/>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3"/>
    <s v="Implementadas acciones de prevención comunitaria en cumplimiento de las medidas cautelares emitidas por los jueces de restitución de tierras."/>
    <n v="4101090"/>
    <s v="Servicios de apoyo para el desarrollo de obras de infraestructura para la prevención y atención de emergencias humanitarias"/>
    <n v="410109000"/>
    <s v="Proyectos apoyados en ejecución de obras de infraestructura social"/>
    <s v="Incremento"/>
    <m/>
    <n v="12"/>
    <n v="24"/>
    <n v="2"/>
    <n v="3"/>
    <n v="3"/>
    <n v="4"/>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4"/>
    <s v="Formulado, aprobado e implemantado el Plan de Acción Territorial Departamental."/>
    <n v="4101063"/>
    <s v="Servicios de asistencia técnica para la articulación interinstitucional en la implementación de la polìtica pública para las víctimas"/>
    <n v="410106300"/>
    <s v="Planes de acción articulados"/>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5"/>
    <s v="Actualizadas e implementadas las metas  del Plan Operativo de Sistemas de Información - POSI"/>
    <n v="410103"/>
    <s v="Documentos de Planeación"/>
    <n v="410110300"/>
    <s v="Documentos de Planeación elaborados"/>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6"/>
    <s v="Garantizado el funcionamiento de la Mesa Departamental de Participación Efectiva de Víctimas a través de la implementación de su plan de trabajo."/>
    <n v="4101038"/>
    <s v="Servicio de asistencia técnica para la participación de las víctimas"/>
    <n v="410103801"/>
    <s v="Mesas de participación en funcionamiento"/>
    <s v="Mantenimiento"/>
    <m/>
    <n v="1"/>
    <n v="1"/>
    <n v="1"/>
    <n v="1"/>
    <n v="1"/>
    <n v="1"/>
    <m/>
    <n v="0"/>
    <x v="0"/>
    <m/>
    <n v="0"/>
    <s v="NO INICIADA"/>
    <m/>
    <n v="0"/>
    <s v="NO INICIADA"/>
    <m/>
    <n v="0"/>
    <s v="NO INICIADA"/>
    <m/>
    <n v="0"/>
    <s v="NO INICIADA"/>
  </r>
  <r>
    <s v="DERECHOS HUMANOS, CULTURA DE PAZ Y ALIANZAS PARA LA VIDA"/>
    <s v="GOBERNANZA PARA LA PAZ TERRITORIAL"/>
    <s v="Las víctimas en el corazón de la paz territorial"/>
    <x v="2"/>
    <s v="Indice de superación de la situación de vulnerabilidad."/>
    <n v="0.27529999999999999"/>
    <s v="28.5%"/>
    <n v="67"/>
    <s v="Apoyado e implementado el plan operativo anual de la Mesa Departamental de Trabajo para la Prevención, Asistencia y Atención a Víctimas de Desaparición de Personas."/>
    <s v="4101103"/>
    <s v="Documentos de planeación"/>
    <s v="410110300"/>
    <s v="Documentos de planeación elaborados"/>
    <s v="Mantenimiento"/>
    <m/>
    <n v="1"/>
    <n v="1"/>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68"/>
    <s v="Ejecutado el plan de trabajo anual del Comité Departamental de Derechos Humanos y Derecho Internacional Humanitario para la protección de los Derechos Humanos._x000a_"/>
    <n v="4502035"/>
    <s v="Documentos de planeación"/>
    <n v="450203501"/>
    <s v="Planes estratégicos elaborados"/>
    <s v="Mantenimiento"/>
    <m/>
    <n v="4"/>
    <n v="4"/>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69"/>
    <s v="Asistidos técnicamente los municipios para la conformación  e implementación de los comités de derechos Humanos."/>
    <n v="4502022"/>
    <s v="Servicio de asistencia técnica"/>
    <n v="450202200"/>
    <s v="Instancias territoriales de coordinación institucional asistidas y apoyadas"/>
    <s v="aumento"/>
    <m/>
    <n v="64"/>
    <n v="64"/>
    <n v="10"/>
    <n v="18"/>
    <n v="18"/>
    <n v="18"/>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0"/>
    <s v="Implementadas estrategias para la protección de los Derechos Humanos y el Derecho Internacional Humanitario en perspectiva de construcción de Paz. "/>
    <n v="4502038"/>
    <s v="Servicio de promoción de la garantía de derechos"/>
    <n v="450203800"/>
    <s v="Estrategias de promoción de la garantía de derechos implementadas"/>
    <s v="Incremento"/>
    <m/>
    <n v="4"/>
    <n v="4"/>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1"/>
    <s v="Realizados periódicamente informes de la Mesa Técnica para la observación y evaluación de las violaciones a los Derechos Humanos y el Derecho Internacional Humanitario (mesa de contraste)"/>
    <n v="4502020"/>
    <s v="Servicio de información estadística en temas de Derechos Humanos"/>
    <n v="450202001"/>
    <s v="Informes publicados"/>
    <s v="Mantenimiento"/>
    <m/>
    <n v="1"/>
    <n v="14"/>
    <n v="2"/>
    <n v="4"/>
    <n v="4"/>
    <n v="4"/>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2"/>
    <s v="Fortalecida la Mesa de Garantías de Nariño y Costa Pacífica."/>
    <s v="4502001"/>
    <s v="Servicio de promoción a la participación ciudadana"/>
    <s v="450200110"/>
    <s v="Instancias formales y no formales de participación fortalecidas"/>
    <s v="Mantenimiento"/>
    <m/>
    <n v="4"/>
    <n v="4"/>
    <n v="4"/>
    <n v="4"/>
    <n v="4"/>
    <n v="4"/>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3"/>
    <s v="Apoyado el funcionamiento de la Mesa de Asuntos Religiosos en perspectiva de protección de Derechos Humanos."/>
    <n v="4502021"/>
    <s v="Servicio de apoyo financiero para la implementación de proyectos en materia de derechos humanos"/>
    <n v="4502001"/>
    <s v="Iniciativas creadas"/>
    <s v="Incremento"/>
    <m/>
    <n v="1"/>
    <n v="4"/>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4"/>
    <s v="Elaborado el plan de seguimiento del Comité Departamental para la Respuesta Rápida a las recomendaciones de alertas tempranas emitidas por la Defensoría del Pueblo."/>
    <n v="4502035"/>
    <s v="Documentos de planeación"/>
    <n v="450203501"/>
    <s v="Planes estratégicos elaborados"/>
    <s v="Mantenimiento"/>
    <m/>
    <n v="4"/>
    <n v="4"/>
    <n v="4"/>
    <n v="4"/>
    <n v="4"/>
    <n v="4"/>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5"/>
    <s v="Implementado Programa Integral de Garantías para Mujeres Lideresas y Defensoras de Derechos Humanos en el Departamento. "/>
    <n v="4502021"/>
    <s v="Servicio de apoyo financiero para la implementación de proyectos en materia de derechos humanos"/>
    <n v="450202100"/>
    <s v="Proyectos cofinanciados"/>
    <s v="Incremento"/>
    <m/>
    <n v="0"/>
    <n v="1"/>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6"/>
    <s v="Impulsada la búsqueda de personas dadas por desaparecidas de manera planificada, organizada y estructurada, conforme a lo establecido en los planes regionales de búsqueda"/>
    <n v="4502034"/>
    <s v="Servicio de educación informal "/>
    <n v="450203414"/>
    <s v="Administraciones de cementerios capacitadas para la identificación de victimas y desaparición en el marco de las obligaciones del estado a nivel nacional priorizados"/>
    <s v="aumento"/>
    <m/>
    <s v="ND"/>
    <n v="4"/>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7"/>
    <s v="Capacitados líderes y lideresas en componentes de prevención temprana, como red de alertas tempranas, redes de consejos comunitarios, redes de reguardos indigenas etc."/>
    <n v="4502034"/>
    <s v="Servicio de educación informal "/>
    <n v="450203413"/>
    <s v="Líderes capacitados"/>
    <s v="Incremento"/>
    <m/>
    <s v="ND"/>
    <n v="80"/>
    <n v="20"/>
    <n v="20"/>
    <n v="20"/>
    <n v="20"/>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8"/>
    <s v="Formulación e implementation de plan de acción para la garantía de derechos de migrantes, refugiados y retornados  en el marco de la Mesa Departamental de Migrantes de Nariño. "/>
    <n v="4502001"/>
    <s v="Servicio de promoción a la participación ciudadana"/>
    <n v="450200113"/>
    <s v="Estrategias de promoción a la participación ciudadana implementadas"/>
    <s v="Incremento"/>
    <m/>
    <n v="0"/>
    <n v="1"/>
    <n v="1"/>
    <n v="1"/>
    <n v="1"/>
    <n v="1"/>
    <m/>
    <n v="0"/>
    <x v="0"/>
    <m/>
    <n v="0"/>
    <s v="NO INICIADA"/>
    <m/>
    <n v="0"/>
    <s v="NO INICIADA"/>
    <m/>
    <n v="0"/>
    <s v="NO INICIADA"/>
    <m/>
    <n v="0"/>
    <s v="NO INICIADA"/>
  </r>
  <r>
    <s v="DERECHOS HUMANOS, CULTURA DE PAZ Y ALIANZAS PARA LA VIDA"/>
    <s v="GOBERNANZA PARA LA PAZ TERRITORIAL"/>
    <s v="Derechos Humanos y Derecho Internacional Humanitario"/>
    <x v="2"/>
    <s v="índice de violaciones a DD.HH"/>
    <n v="6.9999999999999999E-4"/>
    <n v="1E-3"/>
    <n v="79"/>
    <s v="Creada e implementada política pública de paz y Derechos Humanos  en el Departamento"/>
    <s v="4502032"/>
    <s v="Documentos de lineamientos técnicos"/>
    <s v="450203200"/>
    <s v="Documentos de lineamientos técnicos realizados"/>
    <s v="sostenimiento"/>
    <m/>
    <n v="1"/>
    <n v="1"/>
    <n v="1"/>
    <n v="1"/>
    <n v="1"/>
    <n v="1"/>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0"/>
    <s v="Implementada estrategia de promoción de derechos que permita el reconocimiento y visibilización de la cosmovisión, modos de existir y construcción histórica territorial de los pueblos afrodescendientes en el escenario regional hacia la lucha contra el racismo y la prevención de la discriminación. "/>
    <n v="4502038"/>
    <s v="Servicio de promoción de la garantía de derechos"/>
    <n v="450203800"/>
    <s v="Estrategias de promoción de la garantía de derechos implementadas"/>
    <s v="Incremento"/>
    <m/>
    <n v="0"/>
    <n v="1"/>
    <s v="NP"/>
    <n v="1"/>
    <n v="1"/>
    <n v="1"/>
    <m/>
    <n v="0"/>
    <x v="1"/>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1"/>
    <s v="Reconocida y fortalecida la Comisión Consultiva Departamental y otras instancias e iniciativas de participación de las comunidades y autoridades tradicionales afrodescendientes. "/>
    <n v="4502001"/>
    <s v="Servicio de promoción a la participación ciudadana"/>
    <n v="450200100"/>
    <s v="Espacios de participación promovidos"/>
    <s v="Incremento"/>
    <m/>
    <n v="0"/>
    <n v="14"/>
    <n v="2"/>
    <n v="4"/>
    <n v="4"/>
    <n v="4"/>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2"/>
    <s v="Construida e implementada una estrategia hacia el fortalecimiento y  seguimiento a los planes de salvaguarda de los pueblos indígenas Awá, Inga, Kofán y Eperara-Siapidara en cumplimiento de los autos y sentencias de la Corte Constitucional."/>
    <n v="4502022"/>
    <s v="Servicio de asistencia técnica"/>
    <n v="450202201"/>
    <s v="Grupos étnicos asistidos técnicamente"/>
    <s v="Incremento"/>
    <m/>
    <n v="0"/>
    <n v="4"/>
    <n v="4"/>
    <n v="4"/>
    <n v="4"/>
    <n v="4"/>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3"/>
    <s v="Apoyados procesos de promoción de prácticas culturales y ancestrales, mingas de pensamiento y encuentros territoriales de las  comunidades indígenas de Nariño hacia el fortalecimiento y pervivencia de su identidad"/>
    <n v="4502034"/>
    <s v="Servicio de educación informal "/>
    <n v="450203418"/>
    <s v="Personas capacitadas en promoción cultural y ancestral de la  Comunidades Indígenas"/>
    <s v="Incremento"/>
    <m/>
    <s v="ND"/>
    <n v="400"/>
    <n v="100"/>
    <n v="100"/>
    <n v="100"/>
    <n v="100"/>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4"/>
    <s v="Apoyadas cumbres interculturales como instancias de incidencia y participación de los pueblos indígenas ."/>
    <n v="4502001"/>
    <s v="Número de iniciativas"/>
    <n v="450200110"/>
    <s v="Instancias formales y no formales de participación fortalecidas"/>
    <s v="Incremento"/>
    <m/>
    <n v="3"/>
    <n v="7"/>
    <n v="1"/>
    <n v="1"/>
    <n v="1"/>
    <n v="1"/>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5"/>
    <s v="Asistidos técnicamente los procesos de fortalecimiento de identidad cultural que permitan reconocer los modos de existir y filosofías de vida de las comunidades ROM hacia la garantía de sus derechos."/>
    <n v="4502022"/>
    <s v="Servicio de asistencia técnica"/>
    <n v="450202203"/>
    <s v="Numero de Comunidad Rom asistida técnicamente"/>
    <s v="mantenimiento "/>
    <m/>
    <n v="1"/>
    <n v="1"/>
    <n v="1"/>
    <n v="1"/>
    <n v="1"/>
    <n v="1"/>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6"/>
    <s v="Apoyada la formulación de planes de etnodesarrollo y de vida de pueblos étnicos en el Departamento."/>
    <n v="4502035"/>
    <s v="Documentos de planeación"/>
    <n v="450203503"/>
    <s v="Documento de planes de etnodesarrollo y planes de vida elaborados"/>
    <s v="Incremento"/>
    <m/>
    <n v="0"/>
    <n v="20"/>
    <n v="5"/>
    <n v="5"/>
    <n v="5"/>
    <n v="5"/>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7"/>
    <s v="Fortalecidas emisoras indígenas y otros medios de comunicación propios de las comunidades y organizaciones étnicas como estrategia de participación ciudadana para la promoción de sus derechos, cosmovisiones y prácticas culturales."/>
    <n v="4502001"/>
    <s v="Servicio de promoción a la participación ciudadana"/>
    <n v="450200113"/>
    <s v="Estrategias de promoción a la participación ciudadana implementadas"/>
    <s v="Incremento"/>
    <m/>
    <n v="6"/>
    <n v="18"/>
    <n v="6"/>
    <n v="4"/>
    <n v="4"/>
    <n v="4"/>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8"/>
    <s v="Investigadas y sistematizadas prácticas culturales y experiencias de organización, autonomía territorial y gobierno propio de pueblos étnicos hacia el fortalecimiento de su identidad cultural."/>
    <n v="4502030"/>
    <s v="Documentos de investigación"/>
    <n v="450203007"/>
    <s v="Documentos de investigación de los grupos indígenas, ROM y minorías realizados"/>
    <s v="Incremento"/>
    <m/>
    <n v="0"/>
    <n v="9"/>
    <n v="1"/>
    <n v="2"/>
    <n v="3"/>
    <n v="3"/>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9"/>
    <s v="Fortalecidas capacidades técnicas, organizativas y administrativas de consejos comunitarios, cabildos indígenas y organizaciones étnicas para la gestión de proyectos y/o la formalización de territorios y/o alianzas público populares"/>
    <n v="4502022"/>
    <s v="Servicio de asistencia técnica"/>
    <n v="450202201"/>
    <s v="Grupos étnicos asistidos técnicamente"/>
    <s v="Incremento"/>
    <m/>
    <n v="0"/>
    <n v="17"/>
    <n v="2"/>
    <n v="5"/>
    <n v="5"/>
    <n v="5"/>
    <m/>
    <n v="0"/>
    <x v="0"/>
    <m/>
    <n v="0"/>
    <s v="NO INICIADA"/>
    <m/>
    <n v="0"/>
    <s v="NO INICIADA"/>
    <m/>
    <n v="0"/>
    <s v="NO INICIADA"/>
    <m/>
    <n v="0"/>
    <s v="NO INICIADA"/>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90"/>
    <s v="Creadas e implementadas estrategias para el fomento de la participación de las mujeres en los espaciós colectivos y de toma de decisiones de las comunidades étnicas. _x000a_"/>
    <n v="4502001"/>
    <s v="Servicio de promoción a la participación ciudadana"/>
    <n v="450200108"/>
    <s v="Estrategias para el fomento de a la participación de las mujeres en los espacios de participación política y de toma de decisión implementadas"/>
    <s v="Incremento"/>
    <m/>
    <n v="0"/>
    <n v="2"/>
    <s v="NP"/>
    <n v="1"/>
    <n v="1"/>
    <s v="NP"/>
    <m/>
    <n v="0"/>
    <x v="1"/>
    <m/>
    <n v="0"/>
    <s v="NO INICIADA"/>
    <m/>
    <n v="0"/>
    <s v="NO INICIADA"/>
    <m/>
    <n v="0"/>
    <s v="NO PROGRAM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1"/>
    <s v="Impulsada la formulación de planes estratégicos de desarrollo comunal en el departamento de Nariño."/>
    <n v="4502001"/>
    <s v="Servicio de promoción a la participación ciudadana"/>
    <n v="450200107"/>
    <s v="Iniciativas creadas"/>
    <s v="mantenimiento "/>
    <m/>
    <n v="0"/>
    <n v="17"/>
    <n v="2"/>
    <n v="5"/>
    <n v="5"/>
    <n v="5"/>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2"/>
    <s v="Fortalecidas capacidades técnicas, organizativas y administrativas de representantes, delegados o delegadas de organizaciones comunales y comunitarias para la gestión de proyectos, alianzas público populares y convenios solidarios.  "/>
    <n v="4502034"/>
    <s v="Servicio de educación informal"/>
    <n v="450203413"/>
    <s v="Líderes capacitados"/>
    <s v="Incremento"/>
    <m/>
    <n v="0"/>
    <n v="400"/>
    <n v="100"/>
    <n v="100"/>
    <n v="100"/>
    <n v="100"/>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3"/>
    <s v="Asitidas técnicamente entidades territoriales en procesos de capacitación, renovación y actualización de las Organizaciones de Acción Comunal de primer y segundo grado"/>
    <n v="4502022"/>
    <s v="Servicio de asistencia técnica"/>
    <s v="450202207"/>
    <s v="Número de Entidades asistidas técnicamente"/>
    <s v="mantenimiento "/>
    <m/>
    <n v="64"/>
    <n v="64"/>
    <n v="16"/>
    <n v="16"/>
    <n v="16"/>
    <n v="16"/>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4"/>
    <s v="Apoyada la creación de la Federación de Juntas de Acción Comunal del Pacífico."/>
    <n v="4502001"/>
    <s v="Servicio de promoción a la participación ciudadana"/>
    <n v="450200109"/>
    <s v="Iniciativas organizativas de participación ciudadana promovidas"/>
    <s v="Incremento"/>
    <m/>
    <n v="0"/>
    <n v="1"/>
    <n v="1"/>
    <n v="1"/>
    <n v="1"/>
    <n v="1"/>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5"/>
    <s v="Implementada una estrategia para fortalecer la participación de las mujeres y la incorporación del enfoque de género en espacios de participación comunal."/>
    <n v="4502001"/>
    <s v="Número de iniciativas"/>
    <n v="450200112"/>
    <s v="Estrategias para el fomento de a la participación de las mujeres en los espacios de participación política y de toma de decisión implementadas"/>
    <s v="Incremento "/>
    <m/>
    <n v="0"/>
    <n v="4"/>
    <n v="1"/>
    <n v="1"/>
    <n v="1"/>
    <n v="1"/>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6"/>
    <s v="Implementado y ejecutado el plan anual de apoyo a la Red de Control Social y Veedurías Ciudadanas.  "/>
    <n v="4502022"/>
    <s v="Servicio de asistencia técnica"/>
    <n v="450202208"/>
    <s v="Personas asistidas técnicamente para el ejercicio del control social, rendición de cuentas y participación ciudadana"/>
    <s v="mantenimiento "/>
    <m/>
    <n v="4"/>
    <n v="8"/>
    <n v="1"/>
    <n v="1"/>
    <n v="1"/>
    <n v="1"/>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7"/>
    <s v="Asistidos técnicamene servidores públicos y líderes/as del departamento de Nariño en cultura de la integridad y transparencia para la promoción del control social en la gestión pública."/>
    <n v="4502022"/>
    <s v="Servicio de asistencia técnica"/>
    <n v="450202209"/>
    <s v="Personas asistidas técnicamente en cultura de la integridad y transparencia"/>
    <s v="Incremento"/>
    <m/>
    <n v="0"/>
    <n v="200"/>
    <n v="50"/>
    <n v="50"/>
    <n v="50"/>
    <n v="50"/>
    <m/>
    <n v="0"/>
    <x v="0"/>
    <m/>
    <n v="0"/>
    <s v="NO INICI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8"/>
    <s v="Fortalecidos procesos de diálogo social y concertación con comunidades y niveles de gobierno hacia el trámite de conflictividades sociales en lo local y regional."/>
    <s v="4502001"/>
    <s v="Servicio de promoción a la participación ciudadana"/>
    <s v="450200100"/>
    <s v="Espacios de participación promovidos"/>
    <s v="Incremento"/>
    <m/>
    <n v="0"/>
    <n v="16"/>
    <n v="4"/>
    <n v="4"/>
    <n v="4"/>
    <n v="4"/>
    <m/>
    <n v="0"/>
    <x v="0"/>
    <m/>
    <n v="0"/>
    <s v="NO INICIADA"/>
    <m/>
    <n v="0"/>
    <s v="NO INICIADA"/>
    <m/>
    <n v="0"/>
    <s v="NO INICIADA"/>
    <m/>
    <n v="0"/>
    <s v="NO INICIADA"/>
  </r>
  <r>
    <s v="DERECHOS HUMANOS, CULTURA DE PAZ Y ALIANZAS PARA LA VIDA"/>
    <s v="GOBERNANZA PARA LA PAZ TERRITORIAL"/>
    <s v="Participación Ciudadana y Gobernanza Democrática"/>
    <x v="0"/>
    <s v="Índice de Gobernabilidad democrática territorial - Participación ciudadana"/>
    <s v="53,53 (medio)"/>
    <s v="Nivel medio alto (55-68)"/>
    <n v="99"/>
    <s v="Apoyadas las jornadas electorales y promoción de la participación ciudadana en los procesos democráticos en Nariño"/>
    <n v="4502025"/>
    <s v="Servicio de organización de procesos electorales"/>
    <n v="450202500"/>
    <s v="procesos electorales realizados"/>
    <s v="mantenimiento "/>
    <m/>
    <n v="5"/>
    <n v="5"/>
    <n v="1"/>
    <s v="NP"/>
    <n v="3"/>
    <n v="1"/>
    <m/>
    <n v="0"/>
    <x v="0"/>
    <m/>
    <n v="0"/>
    <s v="NO PROGRAMADA"/>
    <m/>
    <n v="0"/>
    <s v="NO INICIADA"/>
    <m/>
    <n v="0"/>
    <s v="NO INICIADA"/>
    <m/>
    <n v="0"/>
    <s v="NO INICIADA"/>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100"/>
    <s v="Gestionados espacios de oferta institucional para asistencia técnica a entidades sin ánimo de lucro en temas de Inspección, Vigilancia y Control en las 13 subregiones.  "/>
    <n v="4502033"/>
    <s v="Servicio de integración de la oferta pública"/>
    <n v="450203302"/>
    <s v="Estrategia móvil implementada"/>
    <s v="Incremento"/>
    <m/>
    <n v="0"/>
    <n v="13"/>
    <n v="3"/>
    <n v="4"/>
    <n v="3"/>
    <n v="3"/>
    <m/>
    <n v="0"/>
    <x v="0"/>
    <m/>
    <n v="0"/>
    <s v="NO INICIADA"/>
    <m/>
    <n v="0"/>
    <s v="NO INICIADA"/>
    <m/>
    <n v="0"/>
    <s v="NO INICI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1"/>
    <s v="Creación e implementación de la Escuela Itinerante por los Territorios Agroalimentarios Campesinos, la Paz y la Vida. _x000a_"/>
    <s v="4502034"/>
    <s v="Servicio de educación informal"/>
    <n v="450203410"/>
    <s v="Comunidades capacitadas "/>
    <s v="Incremento"/>
    <m/>
    <n v="0"/>
    <n v="35"/>
    <n v="5"/>
    <n v="10"/>
    <n v="10"/>
    <n v="10"/>
    <m/>
    <n v="0"/>
    <x v="0"/>
    <m/>
    <n v="0"/>
    <s v="NO INICIADA"/>
    <m/>
    <n v="0"/>
    <s v="NO INICIADA"/>
    <m/>
    <n v="0"/>
    <s v="NO INICI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2"/>
    <s v="Capacitadas técnicamente mujeres y jóvenes campesinos en emprendimiento y gestión de proyectos. "/>
    <n v="4502034"/>
    <s v="Servicio de educación informal"/>
    <n v="450203413"/>
    <s v="Líderes capacitados"/>
    <s v="Incremento"/>
    <m/>
    <n v="0"/>
    <n v="200"/>
    <n v="50"/>
    <n v="50"/>
    <n v="50"/>
    <n v="50"/>
    <m/>
    <n v="0"/>
    <x v="0"/>
    <m/>
    <n v="0"/>
    <s v="NO INICIADA"/>
    <m/>
    <n v="0"/>
    <s v="NO INICIADA"/>
    <m/>
    <n v="0"/>
    <s v="NO INICI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3"/>
    <s v="Implementada estrategia que reconozca y fortalezca a la Mesa Agraria Étnico Popular del departamento como un espacio de articulación, construcción y consenso de la política de desarrollo rural."/>
    <n v="4502038"/>
    <s v="Servicio de promoción de la garantía de derechos"/>
    <n v="450203800"/>
    <s v="Estrategia de promoción de la garantía de derechos implementada"/>
    <s v="Incremento"/>
    <m/>
    <n v="0"/>
    <n v="1"/>
    <s v="NP"/>
    <n v="1"/>
    <n v="1"/>
    <n v="1"/>
    <m/>
    <n v="0"/>
    <x v="1"/>
    <m/>
    <n v="0"/>
    <s v="NO INICIADA"/>
    <m/>
    <n v="0"/>
    <s v="NO INICIADA"/>
    <m/>
    <n v="0"/>
    <s v="NO INICI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4"/>
    <s v="Fortalecidas capacidades de líderes y lideresas hacia la promoción de los territorios campesinos, con acompañamiento técnico en la formulación de planes de vida y la promocion de la organización politica e identidad cultural de las comunidades campesianas. "/>
    <n v="4502034"/>
    <s v="Servicio de educación informal"/>
    <n v="450203413"/>
    <s v="Líderes capacitados"/>
    <s v="Incremento"/>
    <m/>
    <n v="0"/>
    <n v="150"/>
    <s v="NP"/>
    <n v="50"/>
    <n v="50"/>
    <n v="50"/>
    <m/>
    <n v="0"/>
    <x v="1"/>
    <m/>
    <n v="0"/>
    <s v="NO INICIADA"/>
    <m/>
    <n v="0"/>
    <s v="NO INICIADA"/>
    <m/>
    <n v="0"/>
    <s v="NO INICI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5"/>
    <s v="Elaborados estudios de viabilidad para la creación del Instituto de Fomento del Campesino y el Agro "/>
    <n v="4599018"/>
    <s v="Documentos de lineamientos técnicos"/>
    <n v="459901800"/>
    <s v="Documentos de lineamientos técnicos realizados"/>
    <s v="Incremento"/>
    <m/>
    <n v="0"/>
    <n v="1"/>
    <s v="NP"/>
    <n v="1"/>
    <s v="NP"/>
    <s v="NP"/>
    <m/>
    <n v="0"/>
    <x v="1"/>
    <m/>
    <n v="0"/>
    <s v="NO INICIADA"/>
    <m/>
    <n v="0"/>
    <s v="NO PROGRAMADA"/>
    <m/>
    <n v="0"/>
    <s v="NO PROGRAMADA"/>
    <m/>
    <n v="0"/>
    <s v="NO INICIADA"/>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6"/>
    <s v="Elaborados estudios de viabilidad para la creación de la Agencia de Desarrollo para la Transformación Territorial del Pacífico_x000a__x000a_"/>
    <n v="4599018"/>
    <s v="Documentos de lineamientos técnicos"/>
    <n v="459901800"/>
    <s v="Documentos de lineamientos técnicos realizados"/>
    <s v="Incremento"/>
    <m/>
    <n v="0"/>
    <n v="1"/>
    <n v="1"/>
    <s v="NP"/>
    <s v="NP"/>
    <s v="NP"/>
    <m/>
    <n v="0"/>
    <x v="0"/>
    <m/>
    <n v="0"/>
    <s v="NO PROGRAMADA"/>
    <m/>
    <n v="0"/>
    <s v="NO PROGRAMADA"/>
    <m/>
    <n v="0"/>
    <s v="NO PROGRAMADA"/>
    <m/>
    <n v="0"/>
    <s v="NO INICIADA"/>
  </r>
  <r>
    <s v="DERECHOS HUMANOS, CULTURA DE PAZ Y ALIANZAS PARA LA VIDA"/>
    <s v="CUNA - CULTURAS Y SABERES PARA LA VIDA Y LA PAZ"/>
    <s v="Gobernanza cultural para la paz y la vida"/>
    <x v="1"/>
    <s v="Entidades territoriales, organizaciones comunitarias e instancias culturales de los municipios del Departamento fortalecidas en participación y gobernanza cultural"/>
    <n v="65"/>
    <n v="69"/>
    <n v="107"/>
    <s v="Plan Departamental para las culturas, artes y saberes, Plan Departamental de Lectura Escritura y Oralidad, Red Departamental de Bibliotecas Comunitarias. Lineamientos para el reconocimiento de casas de la memoria, casas de saberes, casas espirituales, espacios de organización de mujeres y diversidades, espacios de juventudes, espacios comunitarios, redes, nodos, y otros de los pueblos afro, indigenas y campesinos, fomulados."/>
    <s v="3301129"/>
    <s v="Documentos de planeación"/>
    <s v="330112900"/>
    <s v="Documentos de planeación realizados"/>
    <s v="Incremento"/>
    <m/>
    <n v="1"/>
    <n v="9"/>
    <n v="1"/>
    <n v="3"/>
    <n v="3"/>
    <n v="2"/>
    <m/>
    <n v="0"/>
    <x v="0"/>
    <m/>
    <n v="0"/>
    <s v="NO INICIADA"/>
    <m/>
    <n v="0"/>
    <s v="NO INICIADA"/>
    <m/>
    <n v="0"/>
    <s v="NO INICIADA"/>
    <m/>
    <n v="0"/>
    <s v="NO INICIADA"/>
  </r>
  <r>
    <s v="DERECHOS HUMANOS, CULTURA DE PAZ Y ALIANZAS PARA LA VIDA"/>
    <s v="CUNA - CULTURAS Y SABERES PARA LA VIDA Y LA PAZ"/>
    <s v="Gobernanza cultural para la paz y la vida"/>
    <x v="4"/>
    <s v="Entidades territoriales, organizaciones comunitarias e instancias culturales de los municipios del Departamento fortalecidas en participación y gobernanza cultural"/>
    <n v="65"/>
    <n v="69"/>
    <n v="108"/>
    <s v="Apoyo a los Consejos de Cultura, Consejos de Área y otras instancias y expresiones de organización, mediante espacios para la participación ciudadana y comunitaria en torno a la organización y la gobernanza cultural."/>
    <s v="3301074"/>
    <s v="Servicio de apoyo para la organización y la participación del sector artístico, cultural y la ciudadanía"/>
    <s v="330107400"/>
    <s v="Encuentros realizados"/>
    <s v="Incremento"/>
    <m/>
    <n v="4"/>
    <n v="42"/>
    <n v="6"/>
    <n v="12"/>
    <n v="12"/>
    <n v="12"/>
    <m/>
    <n v="0"/>
    <x v="0"/>
    <m/>
    <n v="0"/>
    <s v="NO INICIADA"/>
    <m/>
    <n v="0"/>
    <s v="NO INICIADA"/>
    <m/>
    <n v="0"/>
    <s v="NO INICIADA"/>
    <m/>
    <n v="0"/>
    <s v="NO INICIADA"/>
  </r>
  <r>
    <s v="DERECHOS HUMANOS, CULTURA DE PAZ Y ALIANZAS PARA LA VIDA"/>
    <s v="CUNA - CULTURAS Y SABERES PARA LA VIDA Y LA PAZ"/>
    <s v="Gobernanza cultural para la paz y la vida"/>
    <x v="4"/>
    <s v="Entidades territoriales, organizaciones comunitarias e instancias culturales de los municipios del Departamento fortalecidas en participación y gobernanza cultural"/>
    <n v="65"/>
    <n v="69"/>
    <n v="109"/>
    <s v="Asistencia a los entes territoriales en la gestión de los Beneficios Económicos Periódicos (BEPS) destinados a creadores y gestores culturales como garantía para pensiones."/>
    <s v="3301128"/>
    <s v="Servicio de apoyo financiero para creadores y gestores culturales"/>
    <s v="330112800"/>
    <s v="Creadores y gestores culturales beneficiados"/>
    <s v="Incremento"/>
    <m/>
    <n v="35"/>
    <n v="140"/>
    <n v="35"/>
    <n v="35"/>
    <n v="35"/>
    <n v="35"/>
    <m/>
    <n v="0"/>
    <x v="0"/>
    <m/>
    <n v="0"/>
    <s v="NO INICIADA"/>
    <m/>
    <n v="0"/>
    <s v="NO INICIADA"/>
    <m/>
    <n v="0"/>
    <s v="NO INICIADA"/>
    <m/>
    <n v="0"/>
    <s v="NO INICIADA"/>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0"/>
    <s v="Apoyadas actividades culturales, con el fin de enriquecer el tejido cultural y fortalecer el sentido de identidad y pertenencia en la región."/>
    <s v="3301053"/>
    <s v="Servicio de promoción de actividades culturales"/>
    <s v="330105301"/>
    <s v="Actividades culturales para la promoción de la cultura realizadas"/>
    <s v="Incremento"/>
    <m/>
    <n v="120"/>
    <n v="500"/>
    <n v="110"/>
    <n v="130"/>
    <n v="130"/>
    <n v="130"/>
    <m/>
    <n v="0"/>
    <x v="0"/>
    <m/>
    <n v="0"/>
    <s v="NO INICIADA"/>
    <m/>
    <n v="0"/>
    <s v="NO INICIADA"/>
    <m/>
    <n v="0"/>
    <s v="NO INICIADA"/>
    <m/>
    <n v="0"/>
    <s v="NO INICIADA"/>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1"/>
    <s v="Apoyada la circulación de contenidos culturales de artistas y creadores."/>
    <s v="3301073"/>
    <s v="Servicio de circulación artística y cultural"/>
    <s v="330107300"/>
    <s v="Contenidos culturales  en circulación"/>
    <s v="Incremento"/>
    <m/>
    <n v="10"/>
    <n v="60"/>
    <n v="15"/>
    <n v="15"/>
    <n v="15"/>
    <n v="15"/>
    <m/>
    <n v="0"/>
    <x v="0"/>
    <m/>
    <n v="0"/>
    <s v="NO INICIADA"/>
    <m/>
    <n v="0"/>
    <s v="NO INICIADA"/>
    <m/>
    <n v="0"/>
    <s v="NO INICIADA"/>
    <m/>
    <n v="0"/>
    <s v="NO INICIADA"/>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2"/>
    <s v=" Otorgados incentivos en el marco del Plan Departamental de Estímulos y Apoyos Concertados, dirigidos a procesos de investigación, creación, formación y difusión cultural, considerando enfoques de género, poblacional y territorial."/>
    <s v="3301054"/>
    <s v="Servicio de apoyo financiero al sector artístico y cultural"/>
    <s v="330105400"/>
    <s v="Estímulos otorgados"/>
    <s v="Incremento"/>
    <m/>
    <n v="314"/>
    <n v="1280"/>
    <n v="320"/>
    <n v="320"/>
    <n v="320"/>
    <n v="320"/>
    <m/>
    <n v="0"/>
    <x v="0"/>
    <m/>
    <n v="0"/>
    <s v="NO INICIADA"/>
    <m/>
    <n v="0"/>
    <s v="NO INICIADA"/>
    <m/>
    <n v="0"/>
    <s v="NO INICIADA"/>
    <m/>
    <n v="0"/>
    <s v="NO INICIADA"/>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3"/>
    <s v="Caracterizado el sector cultural en el Departamento. "/>
    <s v="3301069"/>
    <s v="Documentos de investigación"/>
    <s v="330106900"/>
    <s v="Documentos de investigación realizados"/>
    <s v="Incremento"/>
    <m/>
    <n v="0"/>
    <n v="1"/>
    <n v="1"/>
    <n v="1"/>
    <n v="1"/>
    <n v="1"/>
    <m/>
    <n v="0"/>
    <x v="0"/>
    <m/>
    <n v="0"/>
    <s v="NO INICIADA"/>
    <m/>
    <n v="0"/>
    <s v="NO INICIADA"/>
    <m/>
    <n v="0"/>
    <s v="NO INICIADA"/>
    <m/>
    <n v="0"/>
    <s v="NO INICIADA"/>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4"/>
    <s v="Espacios de formación para el sector artistico y cultural. "/>
    <s v="3301051"/>
    <s v="Servicio de educación informal al sector artístico y cultural"/>
    <s v="330105110"/>
    <s v="Capacitaciones de educación informal realizadas"/>
    <s v="Incremento"/>
    <m/>
    <n v="26"/>
    <n v="150"/>
    <n v="30"/>
    <n v="40"/>
    <n v="40"/>
    <n v="40"/>
    <m/>
    <n v="0"/>
    <x v="0"/>
    <m/>
    <n v="0"/>
    <s v="NO INICIADA"/>
    <m/>
    <n v="0"/>
    <s v="NO INICIADA"/>
    <m/>
    <n v="0"/>
    <s v="NO INICIADA"/>
    <m/>
    <n v="0"/>
    <s v="NO INICIADA"/>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5"/>
    <s v="Usuarios beneficiarios de los servicios de la Biblioteca Departamental, Centro de las Artes y los Saberes de Nariño, Casa de la Cultura y Concha Acústica. "/>
    <s v="3301085"/>
    <s v="Servicios bibliotecarios"/>
    <s v="330108500"/>
    <s v="Usuarios atendidos"/>
    <s v="Incremento"/>
    <m/>
    <n v="9000"/>
    <n v="46000"/>
    <n v="9000"/>
    <n v="12000"/>
    <n v="12000"/>
    <n v="13000"/>
    <m/>
    <n v="0"/>
    <x v="0"/>
    <m/>
    <n v="0"/>
    <s v="NO INICIADA"/>
    <m/>
    <n v="0"/>
    <s v="NO INICIADA"/>
    <m/>
    <n v="0"/>
    <s v="NO INICIADA"/>
    <m/>
    <n v="0"/>
    <s v="NO INICIADA"/>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6"/>
    <s v="Dotación de material didáctico, pedagógico, tecnológico y/o mobiliario a bibliotecas, casas de la cultura, escuelas de formación, y otros espacios culturales. "/>
    <s v="3301127"/>
    <s v="Infraestructuras culturales dotadas"/>
    <s v="330112700"/>
    <s v="Infraestructuras culturales dotadas"/>
    <s v="Incremento"/>
    <m/>
    <n v="89"/>
    <n v="400"/>
    <n v="100"/>
    <n v="100"/>
    <n v="100"/>
    <n v="100"/>
    <m/>
    <n v="0"/>
    <x v="0"/>
    <m/>
    <n v="0"/>
    <s v="NO INICIADA"/>
    <m/>
    <n v="0"/>
    <s v="NO INICIADA"/>
    <m/>
    <n v="0"/>
    <s v="NO INICIADA"/>
    <m/>
    <n v="0"/>
    <s v="NO INICIADA"/>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7"/>
    <s v="Adecuación de infraestructura cultural para fortalecer las expresiones artisticas y culturales."/>
    <n v="3301068"/>
    <s v="Servicio de mantenimiento de infraestructura cultural"/>
    <n v="330106800"/>
    <s v="Infraestructura cultural intervenida"/>
    <s v="Incremento"/>
    <m/>
    <s v="ND"/>
    <n v="16"/>
    <n v="4"/>
    <n v="4"/>
    <n v="4"/>
    <n v="4"/>
    <m/>
    <n v="0"/>
    <x v="0"/>
    <m/>
    <n v="0"/>
    <s v="NO INICIADA"/>
    <m/>
    <n v="0"/>
    <s v="NO INICIADA"/>
    <m/>
    <n v="0"/>
    <s v="NO INICIADA"/>
    <m/>
    <n v="0"/>
    <s v="NO INICIADA"/>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8"/>
    <s v="Construcción de Infraestructura cultural para fortalecer las expresiones artisticas y culturales."/>
    <n v="3301088"/>
    <s v="_x000a_  Centros_x000a_  culturales construidos"/>
    <n v="330108800"/>
    <s v="Centros culturales construidos"/>
    <s v="Incremento"/>
    <m/>
    <n v="2"/>
    <n v="2"/>
    <s v="NP"/>
    <n v="1"/>
    <s v="NP"/>
    <n v="1"/>
    <m/>
    <n v="0"/>
    <x v="1"/>
    <m/>
    <n v="0"/>
    <s v="NO INICIADA"/>
    <m/>
    <n v="0"/>
    <s v="NO PROGRAMADA"/>
    <m/>
    <n v="0"/>
    <s v="NO INICIADA"/>
    <m/>
    <n v="0"/>
    <s v="NO INICIADA"/>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19"/>
    <s v="Capacitaciones dirigidas a bibliotecas públicas y comunitarias,  procesos de comunicación, gestores, sabedores,  líderes y lideresas culturales y/o comunitarios del Departamento."/>
    <s v="3301051"/>
    <s v="Servicio de educación informal al sector artístico y cultural"/>
    <s v="330105110"/>
    <s v="Capacitaciones de educación informal realizadas"/>
    <s v="Incremento"/>
    <m/>
    <n v="20"/>
    <n v="150"/>
    <n v="30"/>
    <n v="40"/>
    <n v="40"/>
    <n v="40"/>
    <m/>
    <n v="0"/>
    <x v="0"/>
    <m/>
    <n v="0"/>
    <s v="NO INICIADA"/>
    <m/>
    <n v="0"/>
    <s v="NO INICIADA"/>
    <m/>
    <n v="0"/>
    <s v="NO INICIADA"/>
    <m/>
    <n v="0"/>
    <s v="NO INICIADA"/>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0"/>
    <s v="Fomentadas actividades dedicadas a la transmisión de prácticas, conocimientos y saberes asociados a la preservación de la vida, la conservación de la biodiversidad, la superación de paradigmas de violencia, pràcticas patriarcales, homofóbicas, racistas y clasistas y en el respeto a las lenguas autóctonas y las celebraciones comunitarias. "/>
    <s v="3301053"/>
    <s v="Servicio de promoción de actividades culturales"/>
    <s v="330105301"/>
    <s v="Actividades culturales para la promoción de la cultura realizadas"/>
    <s v="Incremento"/>
    <m/>
    <s v="ND"/>
    <n v="140"/>
    <n v="20"/>
    <n v="40"/>
    <n v="40"/>
    <n v="40"/>
    <m/>
    <n v="0"/>
    <x v="0"/>
    <m/>
    <n v="0"/>
    <s v="NO INICIADA"/>
    <m/>
    <n v="0"/>
    <s v="NO INICIADA"/>
    <m/>
    <n v="0"/>
    <s v="NO INICIADA"/>
    <m/>
    <n v="0"/>
    <s v="NO INICIADA"/>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1"/>
    <s v="Apoyo a la promoción cultural del Departamento mediante publicaciones artesanales, impresas y/o digitales._x000a_"/>
    <s v="3301100"/>
    <s v="Servicio de divulgación y publicaciones"/>
    <s v="330110000"/>
    <s v="Publicaciones realizadas"/>
    <s v="Incremento"/>
    <m/>
    <n v="5"/>
    <n v="29"/>
    <n v="5"/>
    <n v="8"/>
    <n v="8"/>
    <n v="8"/>
    <m/>
    <n v="0"/>
    <x v="0"/>
    <m/>
    <n v="0"/>
    <s v="NO INICIADA"/>
    <m/>
    <n v="0"/>
    <s v="NO INICIADA"/>
    <m/>
    <n v="0"/>
    <s v="NO INICIADA"/>
    <m/>
    <n v="0"/>
    <s v="NO INICIADA"/>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2"/>
    <s v="Promocionados y difundidas  expresiones, prácticas y conocimientos relacionados con el cuidado y la diversificación de la vida (ferias artesanales, espacios de formación formales y no formales, intercambios culturales)."/>
    <s v="3301073"/>
    <s v="Servicio de circulación artística y cultural"/>
    <s v="330107300"/>
    <s v="Contenidos culturales  en circulación"/>
    <s v="Incremento"/>
    <m/>
    <n v="1"/>
    <n v="18"/>
    <n v="3"/>
    <n v="5"/>
    <n v="5"/>
    <n v="5"/>
    <m/>
    <n v="0"/>
    <x v="0"/>
    <m/>
    <n v="0"/>
    <s v="NO INICIADA"/>
    <m/>
    <n v="0"/>
    <s v="NO INICIADA"/>
    <m/>
    <n v="0"/>
    <s v="NO INICIADA"/>
    <m/>
    <n v="0"/>
    <s v="NO INICIADA"/>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3"/>
    <s v="Creados espacios dedicados a la transmisión y fortalecimiento de prácticas y conocimientos vinculados a las economías populares: Viche, Filigrana, Iraka, Culturas Andinas y del Pacífico."/>
    <s v="3301074"/>
    <s v="Servicio de apoyo para la organización y la participación del sector artístico, cultural y la ciudadanía"/>
    <s v="330107400"/>
    <s v="Encuentros realizados"/>
    <s v="Incremento "/>
    <m/>
    <s v="ND"/>
    <n v="60"/>
    <n v="12"/>
    <n v="16"/>
    <n v="16"/>
    <n v="16"/>
    <m/>
    <n v="0"/>
    <x v="0"/>
    <m/>
    <n v="0"/>
    <s v="NO INICIADA"/>
    <m/>
    <n v="0"/>
    <s v="NO INICIADA"/>
    <m/>
    <n v="0"/>
    <s v="NO INICIADA"/>
    <m/>
    <n v="0"/>
    <s v="NO INICIADA"/>
  </r>
  <r>
    <s v="DERECHOS HUMANOS, CULTURA DE PAZ Y ALIANZAS PARA LA VIDA"/>
    <s v="CUNA - CULTURAS Y SABERES PARA LA VIDA Y LA PAZ"/>
    <s v="Patrimonio y Memoria para la Paz y la Vida"/>
    <x v="4"/>
    <s v="Procesos para la conservación, reconocimiento, activación, difusión y sostenibilidad de los bienes y valores culturales patrimoniales materiales, innmateriales y naturales."/>
    <n v="19"/>
    <n v="19"/>
    <n v="124"/>
    <s v="Apoyo a los procesos de salvaguardia de las manifestaciones del patrimonio cultural inmaterial, primeros auxilios y el mantenimiento, conservación o intervención de bienes de interés cultural. "/>
    <n v="3302049"/>
    <s v="Servicio de salvaguardia al patrimonio inmaterial"/>
    <s v="330204900"/>
    <s v="Procesos de salvaguardia efectiva del patrimonio inmaterial realizados"/>
    <s v="Mantenimiento"/>
    <m/>
    <n v="19"/>
    <n v="19"/>
    <n v="19"/>
    <n v="19"/>
    <n v="19"/>
    <n v="19"/>
    <m/>
    <n v="0"/>
    <x v="0"/>
    <m/>
    <n v="0"/>
    <s v="NO INICIADA"/>
    <m/>
    <n v="0"/>
    <s v="NO INICIADA"/>
    <m/>
    <n v="0"/>
    <s v="NO INICIADA"/>
    <m/>
    <n v="0"/>
    <s v="NO INICIADA"/>
  </r>
  <r>
    <s v="DERECHOS HUMANOS, CULTURA DE PAZ Y ALIANZAS PARA LA VIDA"/>
    <s v="CUNA - CULTURAS Y SABERES PARA LA VIDA Y LA PAZ"/>
    <s v="Patrimonio y Memoria para la Paz y la Vida"/>
    <x v="4"/>
    <s v="Procesos para la conservación, reconocimiento, activación, difusión y sostenibilidad de los bienes y valores culturales patrimoniales materiales, innmateriales y naturales."/>
    <n v="19"/>
    <n v="19"/>
    <n v="125"/>
    <s v="Acompañamiento técnico para la  implementación de procedimientos relacionados con el patrimonio material, inmaterial y natural en las entidades territoriales del Departamento, con el objetivo de promover su preservación y gestión adecuada."/>
    <s v="3302042"/>
    <s v="Servicio de asistencia técnica en el manejo y gestión del patrimonio arqueológico, antropológico e histórico."/>
    <s v="330204200"/>
    <s v="Asistencias técnicas realizadas a entidades territoriales "/>
    <s v="Incremento"/>
    <m/>
    <n v="10"/>
    <n v="64"/>
    <n v="16"/>
    <n v="16"/>
    <n v="16"/>
    <n v="16"/>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6"/>
    <s v="Construcción de escenarios deportivos y recreativos para diferentes disciplinas deportivas  en las subregiones de Nariño."/>
    <n v="4301015"/>
    <s v="Canchas multifuncionales construidas y dotadas"/>
    <n v="430101500"/>
    <s v="Canchas multifuncionales construidas y dotadas"/>
    <s v="Incremento"/>
    <m/>
    <s v="ND"/>
    <n v="9"/>
    <s v="NP"/>
    <n v="3"/>
    <n v="3"/>
    <n v="3"/>
    <m/>
    <n v="0"/>
    <x v="1"/>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7"/>
    <s v="Infraestructura deportiva municipal adecuada y mejorada.  "/>
    <n v="4301004"/>
    <s v="Servicio de mantenimiento a la infraestructura deportiva"/>
    <s v="430100400"/>
    <s v="Infraestructura deportiva mantenida"/>
    <s v="Incremento"/>
    <m/>
    <n v="10"/>
    <n v="64"/>
    <n v="16"/>
    <n v="16"/>
    <n v="16"/>
    <n v="16"/>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8"/>
    <s v="Fortalecido el programa de Escuelas de Formación Deportiva, a través de los entes deportivos municipales"/>
    <n v="4301007"/>
    <s v="Servicio de Escuelas Deportivas"/>
    <n v="430100701"/>
    <s v="Municipios  con escuelas deportivas "/>
    <s v="Incremento"/>
    <m/>
    <n v="10"/>
    <n v="64"/>
    <n v="64"/>
    <n v="64"/>
    <n v="64"/>
    <n v="64"/>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9"/>
    <s v="Fortalecidos municipios con los programas de:  Hábitos y Estilos de Vida Saludable (HEVS)  y Vías Activas y Saludables VAS con enfoque de género_x000a_y el de Recreación (Persona mayor -  Programa Nuevo Comienzo )"/>
    <s v="4301038"/>
    <s v="Servicio de organización de eventos recreativos comunitarios"/>
    <s v="430103801"/>
    <s v="Eventos recreativos comunitarios realizados"/>
    <s v="Incremento"/>
    <m/>
    <n v="33"/>
    <n v="64"/>
    <n v="40"/>
    <n v="64"/>
    <n v="64"/>
    <n v="64"/>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0"/>
    <s v="Apoyados los entes deportivos municipales a través del programa de gestores deportivos para la construcción de Paz territorial."/>
    <s v="4301001"/>
    <s v="Servicio de apoyo a la actividad física, la recreación y el deporte"/>
    <s v="430100104"/>
    <s v="Organismos deportivos apoyados"/>
    <s v="Incremento"/>
    <m/>
    <n v="0"/>
    <n v="64"/>
    <n v="40"/>
    <n v="50"/>
    <n v="64"/>
    <n v="64"/>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1"/>
    <s v="Implementado el programa de Barrismo Social en Nariño.  "/>
    <n v="4301035"/>
    <s v="Servicio de educación informal en recreación"/>
    <n v="430103501"/>
    <s v="Eventos de capacitación desarrollados"/>
    <s v="Incremento"/>
    <m/>
    <n v="0"/>
    <n v="1"/>
    <n v="1"/>
    <n v="1"/>
    <n v="1"/>
    <n v="1"/>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2"/>
    <s v="Fortalecido el programa de Recreación  - Campamentos de Paz  juveniles y primera infancia e infancia."/>
    <s v="4301032"/>
    <s v="Servicio de organización de eventos deportivos comunitarios"/>
    <s v="430103201"/>
    <s v="Personas beneficiadas"/>
    <s v="Incremento"/>
    <m/>
    <n v="1315"/>
    <n v="11000"/>
    <n v="2600"/>
    <n v="2700"/>
    <n v="2800"/>
    <n v="2900"/>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3"/>
    <s v="Organizado y ejecutado los  juegos del sector educativo: juegos  Intercolegiados y del magisterio en sus diferentes fases."/>
    <s v="4301037"/>
    <s v="Servicio de promoción de la actividad física, la recreación y el deporte"/>
    <s v="430103701"/>
    <s v="Municipios vinculados al programa Supérate-Intercolegiados"/>
    <s v="mantenimiento "/>
    <m/>
    <n v="64"/>
    <n v="64"/>
    <n v="64"/>
    <n v="64"/>
    <n v="64"/>
    <n v="64"/>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4"/>
    <s v="Apoyados deportistas en los juegos deportivos ancestrales y campeonatos deportivos y recreativos con las comunidades indígenas, afros y  campesinas,  así como también las organizaciones deportivas que desarrollen eventos deportivos,   comunitarios y de deportes extremos."/>
    <n v="4301001"/>
    <s v="Servicio de apoyo a la actividad física, la recreación y el deporte"/>
    <n v="430100100"/>
    <s v="Personas beneficiadas  "/>
    <s v="Incremento"/>
    <m/>
    <n v="2470"/>
    <n v="62060"/>
    <n v="13170"/>
    <n v="14770"/>
    <n v="16270"/>
    <n v="17850"/>
    <m/>
    <n v="0"/>
    <x v="0"/>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5"/>
    <s v="Realizado el estudio, técnico, administrativo y financiero para determinar la viabilidad de la creación del Ente descentralizado para el deporte, recreación y actividad física INDEPORTES NARIÑO. "/>
    <n v="4301006"/>
    <s v="Documentos normativos realizados"/>
    <s v="430100600"/>
    <s v="Documentos normativos realizados"/>
    <s v="Incremento"/>
    <m/>
    <n v="0"/>
    <n v="1"/>
    <s v="NP"/>
    <n v="1"/>
    <n v="1"/>
    <n v="1"/>
    <m/>
    <n v="0"/>
    <x v="1"/>
    <m/>
    <n v="0"/>
    <s v="NO INICIADA"/>
    <m/>
    <n v="0"/>
    <s v="NO INICIADA"/>
    <m/>
    <n v="0"/>
    <s v="NO INICIADA"/>
    <m/>
    <n v="0"/>
    <s v="NO INICIADA"/>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6"/>
    <s v="Diseñado e Implementado el Observatorio del Deporte. "/>
    <s v="4301003"/>
    <s v="Servicio de administración de la infraestructura deportiva"/>
    <s v="430100300"/>
    <s v="Infraestructura deportiva en operación"/>
    <s v="Incremento"/>
    <m/>
    <n v="0"/>
    <n v="1"/>
    <s v="NP"/>
    <n v="1"/>
    <n v="1"/>
    <n v="1"/>
    <m/>
    <n v="0"/>
    <x v="1"/>
    <m/>
    <n v="0"/>
    <s v="NO INICIADA"/>
    <m/>
    <n v="0"/>
    <s v="NO INICIADA"/>
    <m/>
    <n v="0"/>
    <s v="NO INICIADA"/>
    <m/>
    <n v="0"/>
    <s v="NO INICIADA"/>
  </r>
  <r>
    <s v="DERECHOS HUMANOS, CULTURA DE PAZ Y ALIANZAS PARA LA VIDA"/>
    <s v="RECREACIÓN Y DEPORTE: MOTOR DE LA CONVIVENCIA PACÍFICA"/>
    <s v="Deporte para el alto rendimiento. "/>
    <x v="5"/>
    <s v="Ranking Nacional en deporte competitivo."/>
    <n v="20"/>
    <n v="10"/>
    <n v="137"/>
    <s v="Apoyados financiera,  técnica y administrativamente los organismos del deporte asociado a nivel departamental  en su participación, competencia  y/o organización de eventos regionales, nacionales e internacionales."/>
    <n v="4302075"/>
    <s v="Servicio de asistencia técnica para la promoción del deporte"/>
    <n v="430207500"/>
    <s v="Número de organismos deportivos asistidos "/>
    <s v="mantenimiento "/>
    <m/>
    <n v="38"/>
    <n v="38"/>
    <n v="38"/>
    <n v="38"/>
    <n v="38"/>
    <n v="38"/>
    <m/>
    <n v="0"/>
    <x v="0"/>
    <m/>
    <n v="0"/>
    <s v="NO INICIADA"/>
    <m/>
    <n v="0"/>
    <s v="NO INICIADA"/>
    <m/>
    <n v="0"/>
    <s v="NO INICIADA"/>
    <m/>
    <n v="0"/>
    <s v="NO INICIADA"/>
  </r>
  <r>
    <s v="DERECHOS HUMANOS, CULTURA DE PAZ Y ALIANZAS PARA LA VIDA"/>
    <s v="RECREACIÓN Y DEPORTE: MOTOR DE LA CONVIVENCIA PACÍFICA"/>
    <s v="Deporte para el alto rendimiento. "/>
    <x v="5"/>
    <s v="Ranking Nacional en deporte competitivo."/>
    <n v="20"/>
    <n v="10"/>
    <n v="138"/>
    <s v="Apoyados atletas en el marco del programa Deporte para Alto Rendimiento DAR Nariño"/>
    <n v="4302001"/>
    <s v="Servicio de preparación deportiva"/>
    <n v="430200100"/>
    <s v="Atletas preparados"/>
    <s v="Incremento"/>
    <m/>
    <n v="0"/>
    <n v="330"/>
    <n v="50"/>
    <n v="70"/>
    <n v="90"/>
    <n v="120"/>
    <m/>
    <n v="0"/>
    <x v="0"/>
    <m/>
    <n v="0"/>
    <s v="NO INICIADA"/>
    <m/>
    <n v="0"/>
    <s v="NO INICIADA"/>
    <m/>
    <n v="0"/>
    <s v="NO INICIADA"/>
    <m/>
    <n v="0"/>
    <s v="NO INICIADA"/>
  </r>
  <r>
    <s v="DERECHOS HUMANOS, CULTURA DE PAZ Y ALIANZAS PARA LA VIDA"/>
    <s v="RECREACIÓN Y DEPORTE: MOTOR DE LA CONVIVENCIA PACÍFICA"/>
    <s v="Deporte para el alto rendimiento. "/>
    <x v="5"/>
    <s v="Ranking Nacional en deporte competitivo."/>
    <n v="20"/>
    <n v="10"/>
    <n v="139"/>
    <s v="Apoyados anualmente deportistas del Departamento con la resolución de entrega de incentivos y estímulos. "/>
    <n v="4302002"/>
    <s v="Servicio de apoyo financiero a atletas"/>
    <s v="430200200"/>
    <s v="Número de deportistas beneficiados"/>
    <s v="mantenimiento "/>
    <m/>
    <n v="40"/>
    <n v="40"/>
    <n v="40"/>
    <n v="40"/>
    <n v="40"/>
    <n v="40"/>
    <m/>
    <n v="0"/>
    <x v="0"/>
    <m/>
    <n v="0"/>
    <s v="NO INICIADA"/>
    <m/>
    <n v="0"/>
    <s v="NO INICIADA"/>
    <m/>
    <n v="0"/>
    <s v="NO INICIADA"/>
    <m/>
    <n v="0"/>
    <s v="NO INICIADA"/>
  </r>
  <r>
    <s v="DERECHOS HUMANOS, CULTURA DE PAZ Y ALIANZAS PARA LA VIDA"/>
    <s v="RECREACIÓN Y DEPORTE: MOTOR DE LA CONVIVENCIA PACÍFICA"/>
    <s v="Deporte para el alto rendimiento. "/>
    <x v="5"/>
    <s v="Ranking Nacional en deporte competitivo."/>
    <n v="20"/>
    <n v="10"/>
    <n v="140"/>
    <s v="Gestionada la realización y/o participación de  los XXIII juegos Nacionales Convencionales y VII Paranacionales en  el Departamento de  Nariño 2027 _x000a__x000a_Organizados y ejecutados eventos deportivos institucionalizados, Vuelta a Nariño  y Juegos deportivos departamentales en deporte convencional y paradepartamental._x000a__x000a_Participar y competir en los 1 Juegos Deportivos Nacionales Juveniles en el Eje Cafetero"/>
    <n v="4302004"/>
    <s v="Servicio de organización de eventos deportivos de alto rendimiento"/>
    <s v="430200401"/>
    <s v="Eventos deportivos de alto rendimiento con sede en Colombia realizados "/>
    <s v="Incremento"/>
    <m/>
    <n v="8"/>
    <n v="9"/>
    <n v="2"/>
    <n v="2"/>
    <n v="2"/>
    <n v="3"/>
    <m/>
    <n v="0"/>
    <x v="0"/>
    <m/>
    <n v="0"/>
    <s v="NO INICIADA"/>
    <m/>
    <n v="0"/>
    <s v="NO INICIADA"/>
    <m/>
    <n v="0"/>
    <s v="NO INICIADA"/>
    <m/>
    <n v="0"/>
    <s v="NO INICIADA"/>
  </r>
  <r>
    <s v="DERECHOS HUMANOS, CULTURA DE PAZ Y ALIANZAS PARA LA VIDA"/>
    <s v="RECREACIÓN Y DEPORTE: MOTOR DE LA CONVIVENCIA PACÍFICA"/>
    <s v="Deporte para el alto rendimiento. "/>
    <x v="5"/>
    <s v="Ranking Nacional en deporte competitivo."/>
    <n v="20"/>
    <n v="10"/>
    <n v="141"/>
    <s v="Apoyados los deportistas con la intervención del equipo de fortalecimiento integral de la Secretaria de Recreación y Deporte"/>
    <n v="4302003"/>
    <s v="Servicio de atención médica especializada"/>
    <s v="430200300"/>
    <s v="Atletas atendidos con medicina especializada"/>
    <s v="Incremento"/>
    <m/>
    <n v="2411"/>
    <n v="4700"/>
    <n v="1100"/>
    <n v="1150"/>
    <n v="1200"/>
    <n v="1250"/>
    <m/>
    <n v="0"/>
    <x v="0"/>
    <m/>
    <n v="0"/>
    <s v="NO INICIADA"/>
    <m/>
    <n v="0"/>
    <s v="NO INICIADA"/>
    <m/>
    <n v="0"/>
    <s v="NO INICIADA"/>
    <m/>
    <n v="0"/>
    <s v="NO INICIADA"/>
  </r>
  <r>
    <s v="DERECHOS HUMANOS, CULTURA DE PAZ Y ALIANZAS PARA LA VIDA"/>
    <s v="MOVILIDAD SEGURA Y ALTERNATIVA"/>
    <s v="Seguridad vial , movilidad sostenible, segura y en paz."/>
    <x v="6"/>
    <s v="Personas fallecidas en siniestros viales."/>
    <n v="263"/>
    <n v="183"/>
    <n v="142"/>
    <s v="Formulado e implementado el Plan Departamental de Seguridad Vial."/>
    <n v="2409008"/>
    <s v="Documentos de lineamientos técnicos"/>
    <n v="240900801"/>
    <s v="Documentos de lineamientos técnicos en temas de seguridad de transporte formulados"/>
    <s v="Incremento"/>
    <m/>
    <n v="0"/>
    <n v="1"/>
    <n v="1"/>
    <n v="1"/>
    <n v="1"/>
    <n v="1"/>
    <m/>
    <n v="0"/>
    <x v="0"/>
    <m/>
    <n v="0"/>
    <s v="NO INICIADA"/>
    <m/>
    <n v="0"/>
    <s v="NO INICIADA"/>
    <m/>
    <n v="0"/>
    <s v="NO INICIADA"/>
    <m/>
    <n v="0"/>
    <s v="NO INICIADA"/>
  </r>
  <r>
    <s v="DERECHOS HUMANOS, CULTURA DE PAZ Y ALIANZAS PARA LA VIDA"/>
    <s v="MOVILIDAD SEGURA Y ALTERNATIVA"/>
    <s v="Seguridad vial , movilidad sostenible, segura y en paz."/>
    <x v="6"/>
    <s v="Personas fallecidas en siniestros viales."/>
    <n v="263"/>
    <n v="183"/>
    <n v="143"/>
    <s v="Implementados sistemas de demarcación, señalización e instalación de dispositivos reductores de velocidad en vías urbanas de municipios."/>
    <s v="2409039"/>
    <s v="Vías con dispositivos de control y señalización"/>
    <n v="240903900"/>
    <s v="Vías con dispositivos de control y señalización instalados"/>
    <s v="Incremento"/>
    <m/>
    <n v="30"/>
    <n v="32"/>
    <n v="6"/>
    <n v="10"/>
    <n v="8"/>
    <n v="8"/>
    <m/>
    <n v="0"/>
    <x v="0"/>
    <m/>
    <n v="0"/>
    <s v="NO INICIADA"/>
    <m/>
    <n v="0"/>
    <s v="NO INICIADA"/>
    <m/>
    <n v="0"/>
    <s v="NO INICIADA"/>
    <m/>
    <n v="0"/>
    <s v="NO INICIADA"/>
  </r>
  <r>
    <s v="DERECHOS HUMANOS, CULTURA DE PAZ Y ALIANZAS PARA LA VIDA"/>
    <s v="MOVILIDAD SEGURA Y ALTERNATIVA"/>
    <s v="Seguridad vial , movilidad sostenible, segura y en paz."/>
    <x v="6"/>
    <s v="Personas lesionadas no fatales en los siniestros viales."/>
    <n v="777"/>
    <n v="544"/>
    <n v="144"/>
    <s v="Implementados sistemas de semaforización en municipios."/>
    <s v="2409059"/>
    <s v="Servicio de información implementado"/>
    <s v="240905901"/>
    <s v="Sistema de información de tráfico y transporte implementado"/>
    <s v="Incremento"/>
    <m/>
    <n v="0"/>
    <n v="12"/>
    <n v="3"/>
    <n v="3"/>
    <n v="3"/>
    <n v="3"/>
    <m/>
    <n v="0"/>
    <x v="0"/>
    <m/>
    <n v="0"/>
    <s v="NO INICIADA"/>
    <m/>
    <n v="0"/>
    <s v="NO INICIADA"/>
    <m/>
    <n v="0"/>
    <s v="NO INICIADA"/>
    <m/>
    <n v="0"/>
    <s v="NO INICIADA"/>
  </r>
  <r>
    <s v="DERECHOS HUMANOS, CULTURA DE PAZ Y ALIANZAS PARA LA VIDA"/>
    <s v="MOVILIDAD SEGURA Y ALTERNATIVA"/>
    <s v="Seguridad vial , movilidad sostenible, segura y en paz."/>
    <x v="6"/>
    <s v="Personas lesionadas no fatales en los siniestros viales."/>
    <n v="777"/>
    <n v="544"/>
    <n v="145"/>
    <s v="Asistencia técnica a municipios para la elaboración e implementación de planes locales de seguridad vial y planes de movilidad escolar."/>
    <n v="2409007"/>
    <s v="Servicio de asistencia técnica en temas de seguridad de transporte"/>
    <n v="240900700"/>
    <s v="Entidades asistidas técnicamente"/>
    <s v="Mantenimiento"/>
    <m/>
    <n v="24"/>
    <n v="24"/>
    <n v="24"/>
    <n v="24"/>
    <n v="24"/>
    <n v="24"/>
    <m/>
    <n v="0"/>
    <x v="0"/>
    <m/>
    <n v="0"/>
    <s v="NO INICIADA"/>
    <m/>
    <n v="0"/>
    <s v="NO INICIADA"/>
    <m/>
    <n v="0"/>
    <s v="NO INICIADA"/>
    <m/>
    <n v="0"/>
    <s v="NO INICIADA"/>
  </r>
  <r>
    <s v="DERECHOS HUMANOS, CULTURA DE PAZ Y ALIANZAS PARA LA VIDA"/>
    <s v="MOVILIDAD SEGURA Y ALTERNATIVA"/>
    <s v="Seguridad vial , movilidad sostenible, segura y en paz."/>
    <x v="6"/>
    <s v="Municipios sensibilizados en movilidad sostenible."/>
    <n v="29"/>
    <n v="35"/>
    <n v="146"/>
    <s v="Municipios apoyados para el desarrollo de campañas de ciclorutas, actividades al aire libre y fomento del uso alternativo de medios de transporte ."/>
    <n v="2409002"/>
    <s v="Servicio de sensibilización a usuarios de los sistemas de transporte, en relación con la seguridad al desplazarse"/>
    <n v="240900200"/>
    <s v="Campañas realizadas"/>
    <s v="Incremento"/>
    <m/>
    <n v="29"/>
    <n v="35"/>
    <n v="5"/>
    <n v="10"/>
    <n v="10"/>
    <n v="10"/>
    <m/>
    <n v="0"/>
    <x v="0"/>
    <m/>
    <n v="0"/>
    <s v="NO INICIADA"/>
    <m/>
    <n v="0"/>
    <s v="NO INICIADA"/>
    <m/>
    <n v="0"/>
    <s v="NO INICIADA"/>
    <m/>
    <n v="0"/>
    <s v="NO INICIADA"/>
  </r>
  <r>
    <s v="DERECHOS HUMANOS, CULTURA DE PAZ Y ALIANZAS PARA LA VIDA"/>
    <s v="MOVILIDAD SEGURA Y ALTERNATIVA"/>
    <s v="Seguridad vial , movilidad sostenible, segura y en paz."/>
    <x v="6"/>
    <s v="Municipios sensibilizados en movilidad sostenible."/>
    <n v="29"/>
    <n v="35"/>
    <n v="147"/>
    <s v="Municipios beneficiados de la estrategia de impulso para el uso de medios alternativos de transporte a través de la  dotación de bicicletas électricas."/>
    <s v="2409009"/>
    <s v="Servicio de promoción y difusión para la seguridad de transporte"/>
    <s v="240900900"/>
    <s v="Estrategias implementadas"/>
    <s v="Incremento"/>
    <m/>
    <n v="0"/>
    <n v="8"/>
    <s v="NP"/>
    <n v="8"/>
    <s v="NP"/>
    <s v="NP"/>
    <m/>
    <n v="0"/>
    <x v="1"/>
    <m/>
    <n v="0"/>
    <s v="NO INICIADA"/>
    <m/>
    <n v="0"/>
    <s v="NO PROGRAMADA"/>
    <m/>
    <n v="0"/>
    <s v="NO PROGRAM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48"/>
    <s v="Atención educativa diferencial para los y las estudiantes con discapacidad, capacidades  y talentos excepcionales conforme al Decreto 1075/2015."/>
    <n v="2201084"/>
    <s v="Servicio de apoyo pedagógico para  la oferta de educación inclusiva para preescolar, básica y media"/>
    <n v="220108401"/>
    <s v="Beneficiarios de apoyo pedagógico para  la oferta de educación inclusiva para preescolar, básica y media"/>
    <s v="Incremento"/>
    <m/>
    <n v="3082"/>
    <n v="4302"/>
    <n v="4607"/>
    <n v="4912"/>
    <n v="5217"/>
    <n v="5522"/>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49"/>
    <s v="Desarrollados procesos de búsqueda activa de estudiantes  &quot;Un Pacto por la Educación de  Nariño &quot;."/>
    <n v="2201002"/>
    <s v="Servicio de divulgación para la educación inicial, preescolar, básica y media"/>
    <n v="220100200"/>
    <s v="Procesos de socialización de lineamientos, política y normativa para la educación inicial, preescolar, básica y media realizados "/>
    <s v="mantenimiento "/>
    <m/>
    <n v="4"/>
    <n v="4"/>
    <n v="1"/>
    <n v="1"/>
    <n v="1"/>
    <n v="1"/>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0"/>
    <s v="Construcción de aulas  de clase nuevas para la educación inicial de conformidad con lo establecido en las políticas, normatividad y lineamientos técnicos del Ministerio de Educación."/>
    <s v="2201022"/>
    <s v="Infraestructura para educación inicial construida"/>
    <n v="220102200"/>
    <s v="Aulas nuevas para la educación inicial construidas."/>
    <s v="Incremento"/>
    <m/>
    <s v="ND"/>
    <n v="10"/>
    <n v="1"/>
    <n v="2"/>
    <n v="3"/>
    <n v="4"/>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1"/>
    <s v="Mejorada infraestructura educativa: intervenciones de tipo estructural, reparaciones, remodelaciones, ampliaciones y/o mantenimientos estéticos de aulas y sedes educativas para la educación inicial."/>
    <n v="2201023"/>
    <s v="Infraestructura para educación inicial mejorada"/>
    <n v="220102300"/>
    <s v="Aulas para la educación inicial mejoradas"/>
    <s v="Incremento"/>
    <m/>
    <s v="ND"/>
    <n v="20"/>
    <n v="5"/>
    <n v="5"/>
    <n v="5"/>
    <n v="5"/>
    <m/>
    <n v="0"/>
    <x v="0"/>
    <m/>
    <n v="0"/>
    <s v="NO INICIADA"/>
    <m/>
    <n v="0"/>
    <s v="NO INICIADA"/>
    <m/>
    <n v="0"/>
    <s v="NO INICIADA"/>
    <m/>
    <n v="0"/>
    <s v="N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2"/>
    <s v="Fortalecimiento de los ambientes de aprendizaje a través de la dotación básica escolar con  material didáctico – pedagógico,  dispositivos tecnológicos en el marco de los lineamientos establecidos por el Ministerio de Educación Nacional "/>
    <n v="2201070"/>
    <s v="Ambientes de aprendizaje para la educación inicial preescolar, básica y media dotados"/>
    <n v="220107000"/>
    <s v="Ambientes de aprendizaje dotados "/>
    <s v="Incremento"/>
    <m/>
    <n v="223"/>
    <n v="273"/>
    <n v="47"/>
    <n v="82"/>
    <n v="82"/>
    <n v="62"/>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3"/>
    <s v="Infraestructura educativa construida y mejorada."/>
    <n v="2201026"/>
    <s v="Servicio de acondicionamiento de ambientes de aprendizaje"/>
    <n v="220102600"/>
    <s v="Ambientes de aprendizaje en funcionamiento"/>
    <s v="Incremento"/>
    <m/>
    <n v="247"/>
    <n v="257"/>
    <n v="35"/>
    <n v="84"/>
    <n v="74"/>
    <n v="64"/>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4"/>
    <s v="Creados y fortalecidos establecimientos educativos con atención integral a la primera infancia,  de acuerdo a la política  nacional."/>
    <n v="2201037"/>
    <s v="Servicio de atención integral para la primera infancia"/>
    <n v="220103700"/>
    <s v="Instituciones educativas oficiales que implementan el nivel preescolar en el marco de la atención integral"/>
    <s v="Incremento"/>
    <m/>
    <n v="18"/>
    <n v="42"/>
    <n v="6"/>
    <n v="6"/>
    <n v="6"/>
    <n v="6"/>
    <m/>
    <n v="0"/>
    <x v="0"/>
    <m/>
    <n v="0"/>
    <s v="NO INICIADA"/>
    <m/>
    <n v="0"/>
    <s v="NO INICIADA"/>
    <m/>
    <n v="0"/>
    <s v="NO INICIADA"/>
    <m/>
    <n v="0"/>
    <s v="NO INICIADA"/>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5"/>
    <s v="Estrategia de  transito armónico de niñas y niños de 5 años de edad del ICBF al sistema educativo oficial."/>
    <s v="2201056"/>
    <s v="Servicio de acompañamiento para el desarrollo de modelos educativos interculturales"/>
    <s v="220105600"/>
    <s v="Modelos educativos acompañados"/>
    <s v="Incremento"/>
    <m/>
    <n v="1"/>
    <n v="4"/>
    <n v="1"/>
    <n v="1"/>
    <n v="1"/>
    <n v="1"/>
    <m/>
    <n v="0"/>
    <x v="0"/>
    <m/>
    <n v="0"/>
    <s v="NO INICIADA"/>
    <m/>
    <n v="0"/>
    <s v="NO INICIADA"/>
    <m/>
    <n v="0"/>
    <s v="NO INICIADA"/>
    <m/>
    <n v="0"/>
    <s v="NO INICIADA"/>
  </r>
  <r>
    <s v="INCLUSIÓN SOCIAL Y ACCESO A DERECHOS"/>
    <s v="EDUCACIÓN PARA LA TRANSFORMACIÓN"/>
    <s v="La escuela te espera"/>
    <x v="7"/>
    <s v="Tasa de deserción intra-anual del sector oficial en educación básica y media_x000a_"/>
    <n v="1.9300000000000001E-2"/>
    <n v="1.4999999999999999E-2"/>
    <n v="156"/>
    <s v="Ampliación, reestructuración y mejoramiento del programa de alimentación escolar que garantice cantidad, calidad , nutrición e inocuidad, con identidad cultural y enfoque diferencial, facilitando las compras  públicas a producción de menor escala."/>
    <n v="2201028"/>
    <s v="Servicio de apoyo a la permanencia con alimentación escolar"/>
    <n v="220102805"/>
    <s v="Estudiantes beneficiados del programa de alimentación escolar"/>
    <s v="Incremento"/>
    <m/>
    <n v="126552"/>
    <n v="127772"/>
    <n v="126857"/>
    <n v="127162"/>
    <n v="127467"/>
    <n v="127772"/>
    <m/>
    <n v="0"/>
    <x v="0"/>
    <m/>
    <n v="0"/>
    <s v="NO INICIADA"/>
    <m/>
    <n v="0"/>
    <s v="NO INICIADA"/>
    <m/>
    <n v="0"/>
    <s v="NO INICIADA"/>
    <m/>
    <n v="0"/>
    <s v="NO INICIADA"/>
  </r>
  <r>
    <s v="INCLUSIÓN SOCIAL Y ACCESO A DERECHOS"/>
    <s v="EDUCACIÓN PARA LA TRANSFORMACIÓN"/>
    <s v="La escuela te espera"/>
    <x v="7"/>
    <s v="Tasa de deserción intra-anual del sector oficial en educación básica y media_x000a_"/>
    <n v="1.9300000000000001E-2"/>
    <n v="1.4999999999999999E-2"/>
    <n v="157"/>
    <s v="Mejorada conectividad de los establecimientos educativos mediante instalación del servicio de internet."/>
    <n v="2201050"/>
    <s v="Servicio de accesibilidad a contenidos web para fines pedagógicos"/>
    <n v="220105001"/>
    <s v="Establecimientos educativos conectados a internet"/>
    <s v="Incremento"/>
    <m/>
    <n v="166"/>
    <n v="445"/>
    <n v="166"/>
    <n v="93"/>
    <n v="93"/>
    <n v="93"/>
    <m/>
    <n v="0"/>
    <x v="0"/>
    <m/>
    <n v="0"/>
    <s v="NO INICIADA"/>
    <m/>
    <n v="0"/>
    <s v="NO INICIADA"/>
    <m/>
    <n v="0"/>
    <s v="NO INICIADA"/>
    <m/>
    <n v="0"/>
    <s v="NO INICIADA"/>
  </r>
  <r>
    <s v="INCLUSIÓN SOCIAL Y ACCESO A DERECHOS"/>
    <s v="EDUCACIÓN PARA LA TRANSFORMACIÓN"/>
    <s v="La escuela te espera"/>
    <x v="7"/>
    <s v="Tasa de deserción intra-anual del sector oficial en educación básica y media_x000a_"/>
    <n v="1.9300000000000001E-2"/>
    <n v="1.4999999999999999E-2"/>
    <n v="158"/>
    <s v="Estrategias de transporte escolar para fortalecer las acciones de prevención de la deserción estudiantil, de acuerdo a la  guia para la prestación del servicio de transporte escolar. "/>
    <n v="2201029"/>
    <s v="Servicio de apoyo a la permanencia con transporte escolar"/>
    <n v="220102902"/>
    <s v="Estrategias de movilidad escolar implementadas"/>
    <s v="Incremento"/>
    <m/>
    <n v="1"/>
    <n v="4"/>
    <n v="1"/>
    <n v="1"/>
    <n v="1"/>
    <n v="1"/>
    <m/>
    <n v="0"/>
    <x v="0"/>
    <m/>
    <n v="0"/>
    <s v="NO INICIADA"/>
    <m/>
    <n v="0"/>
    <s v="NO INICIADA"/>
    <m/>
    <n v="0"/>
    <s v="NO INICIADA"/>
    <m/>
    <n v="0"/>
    <s v="NO INICIADA"/>
  </r>
  <r>
    <s v="INCLUSIÓN SOCIAL Y ACCESO A DERECHOS"/>
    <s v="EDUCACIÓN PARA LA TRANSFORMACIÓN"/>
    <s v="La escuela te espera"/>
    <x v="7"/>
    <s v="Tasa de deserción intra-anual del sector oficial en educación básica y media_x000a_"/>
    <n v="1.9300000000000001E-2"/>
    <n v="1.4999999999999999E-2"/>
    <n v="159"/>
    <s v="Estrategia pedagógica multigradual pertinente para los adolescentes del Sistema de Responsabilidad Penal para Adolescentes -SRPA."/>
    <n v="2201077"/>
    <s v="Servicio de apoyo para la implementación de la estrategia educativa del sistema de responsabilidad penal adolescente"/>
    <n v="220107700"/>
    <s v="Estrategias de protección para el restablecimiento de derechos implementadas"/>
    <s v="Incremento"/>
    <m/>
    <s v="ND"/>
    <n v="1"/>
    <n v="1"/>
    <n v="1"/>
    <n v="1"/>
    <n v="1"/>
    <m/>
    <n v="0"/>
    <x v="0"/>
    <m/>
    <n v="0"/>
    <s v="NO INICIADA"/>
    <m/>
    <n v="0"/>
    <s v="NO INICIADA"/>
    <m/>
    <n v="0"/>
    <s v="NO INICIADA"/>
    <m/>
    <n v="0"/>
    <s v="NO INICIADA"/>
  </r>
  <r>
    <s v="INCLUSIÓN SOCIAL Y ACCESO A DERECHOS"/>
    <s v="EDUCACIÓN PARA LA TRANSFORMACIÓN"/>
    <s v="La escuela te espera"/>
    <x v="7"/>
    <s v="Tasa de deserción intra-anual del sector oficial en educación básica y media_x000a_"/>
    <n v="1.9300000000000001E-2"/>
    <n v="1.4999999999999999E-2"/>
    <n v="160"/>
    <s v="Plan Integral de Gestión del Riesgo para fortalecer las acciones de prevención de la deserción estudiantil por efectos del conflicto armado, reclutamiento, presencia de minas antipersonas y muse, amenazas y desastres naturales y trabajo infantil. Se trabajará con los establecimientos educativos en la implemetación de los planes de gestión integral del riesgo."/>
    <s v="2201080"/>
    <s v="Servicio de fomento a las instancias de participación del sector educación"/>
    <s v="220108000"/>
    <s v="Estrategias de fomento implementadas"/>
    <s v="mantenimiento "/>
    <m/>
    <n v="1"/>
    <n v="1"/>
    <n v="1"/>
    <n v="1"/>
    <n v="1"/>
    <n v="1"/>
    <m/>
    <n v="0"/>
    <x v="0"/>
    <m/>
    <n v="0"/>
    <s v="NO INICIADA"/>
    <m/>
    <n v="0"/>
    <s v="NO INICIADA"/>
    <m/>
    <n v="0"/>
    <s v="NO INICIADA"/>
    <m/>
    <n v="0"/>
    <s v="NO INICIADA"/>
  </r>
  <r>
    <s v="INCLUSIÓN SOCIAL Y ACCESO A DERECHOS"/>
    <s v="EDUCACIÓN PARA LA TRANSFORMACIÓN"/>
    <s v="La escuela te espera"/>
    <x v="7"/>
    <s v=" Tasa de analfabetismo de personas de 15 y más años- CLEI 1"/>
    <n v="7.5399999999999995E-2"/>
    <n v="6.5000000000000002E-2"/>
    <n v="161"/>
    <s v="Estrategia para la erradicación del analfabetismo &quot;Nariño lee y escribe bien&quot;."/>
    <s v="2201072"/>
    <s v="Servicio de evaluación de las estrategias educativas implementadas en la educación inicial, preescolar, básica y media"/>
    <s v="220107200"/>
    <s v="Programas, proyectos y estrategias evaluadas"/>
    <s v="mantenimiento "/>
    <m/>
    <n v="1"/>
    <n v="1"/>
    <n v="1"/>
    <n v="1"/>
    <n v="1"/>
    <n v="1"/>
    <m/>
    <n v="0"/>
    <x v="0"/>
    <m/>
    <n v="0"/>
    <s v="NO INICIADA"/>
    <m/>
    <n v="0"/>
    <s v="NO INICIADA"/>
    <m/>
    <n v="0"/>
    <s v="NO INICIADA"/>
    <m/>
    <n v="0"/>
    <s v="NO INICIADA"/>
  </r>
  <r>
    <s v="INCLUSIÓN SOCIAL Y ACCESO A DERECHOS"/>
    <s v="EDUCACIÓN PARA LA TRANSFORMACIÓN"/>
    <s v="La escuela te espera"/>
    <x v="7"/>
    <s v=" Tasa de analfabetismo de personas de 15 y más años- CLEI 1"/>
    <m/>
    <m/>
    <n v="162"/>
    <s v="Programas flexibles para atención educativa a población adulta y en extra edad."/>
    <n v="2201031"/>
    <s v="Servicio de formación por ciclos lectivos especiales integrados"/>
    <n v="220103100"/>
    <s v="Personas beneficiarias de ciclos lectivos especiales integrados"/>
    <s v="Mantenimiento"/>
    <m/>
    <n v="3730"/>
    <n v="3730"/>
    <n v="3730"/>
    <n v="3730"/>
    <n v="3730"/>
    <n v="3730"/>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3"/>
    <s v="Formación de directivos docentes  y agentes educativos para mejorar sus capacidades pedagógicas, investigativas didácticas e innovadoras para el aprendizaje, en evaluación educativa, innovación tecnológica, educación inclusiva e inicial, bilinguismo, fundamentalmente y en aquellos aspectos definidos en el Plan Territorial de Formación Docente."/>
    <n v="2201044"/>
    <s v="Servicios conexos a la prestación del servicio educativo oficial"/>
    <n v="220104400"/>
    <s v="Docentes beneficiados"/>
    <s v="Mantenimiento"/>
    <m/>
    <n v="7000"/>
    <n v="7000"/>
    <n v="7000"/>
    <n v="7000"/>
    <n v="7000"/>
    <n v="7000"/>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4"/>
    <s v="Programa de semilleros de Investigación desde la primera infancia, para incentivar la creatividad y espiritu innovador - CREANDO ANDO"/>
    <n v="2201035"/>
    <s v="Servicio de articulación entre la educación media y el sector productivo."/>
    <n v="220103500"/>
    <s v="Programas y proyectos de educación pertinente articulados con el sector productivo"/>
    <s v="Incremento"/>
    <m/>
    <n v="0"/>
    <n v="1"/>
    <n v="1"/>
    <n v="1"/>
    <n v="1"/>
    <n v="1"/>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5"/>
    <s v="Implementado  Plan Educativo Rural -PER-,  con calidad y pertinencia,  que contemple la asesoría y orientación técnica a las Instituciones Educativas rurales del Departamento  y a las familias."/>
    <n v="2201001"/>
    <s v="Documentos de planeación"/>
    <n v="220100103"/>
    <s v="Documentos de política educativa con enfoque poblacional emitidos "/>
    <s v="Mantenimiento"/>
    <m/>
    <n v="1"/>
    <n v="1"/>
    <n v="1"/>
    <n v="1"/>
    <n v="1"/>
    <n v="1"/>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6"/>
    <s v="Implementadas concertadamente las Politicas Públicas: _x000a_* Politica Pública Etnoeducativa Afronariñense PRETAN._x000a_* Politica Pública de educación propia de los pueblos indigenas. "/>
    <n v="2201005"/>
    <s v="Documentos de lineamientos técnicos"/>
    <n v="220100500"/>
    <s v="Documentos de lineamientos técnicos en educación inicial, preescolar, básica y media expedidos"/>
    <s v="mantenimiento "/>
    <m/>
    <n v="2"/>
    <n v="2"/>
    <n v="2"/>
    <n v="2"/>
    <n v="2"/>
    <n v="2"/>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7"/>
    <s v="Implementación de Proyectos Transversales  Ambientales -PRAES, para la Sexualidad y Construcción de la Ciudadanía PESC y el Programa de Educaciòn Ciudadana para la Reconciliación y Socioemocional CRESE, en  establecimientos educativos  (estrategías y rutas de atención, promoción, prevención, y seguimiento en el ejercicio de los derechos humanos sexuales y reproductivos )"/>
    <n v="2201061"/>
    <s v="Servicio de apoyo a proyectos pedagógicos productivos"/>
    <n v="220106100"/>
    <s v="Establecimientos educativos beneficiados  "/>
    <s v="Incremento"/>
    <m/>
    <n v="72"/>
    <n v="242"/>
    <n v="242"/>
    <n v="242"/>
    <n v="242"/>
    <n v="242"/>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8"/>
    <s v="Escuelas normales fortalecidas para lograr que la educación complementaria contribuya a mejorar la calidad educativa en el Departamento."/>
    <n v="2201068"/>
    <s v="Servicio de gestión en establecimientos educativos"/>
    <n v="220106801"/>
    <s v="Establecimientos educativos dotados con equipos y materiales"/>
    <s v="Mantenimiento"/>
    <m/>
    <n v="5"/>
    <n v="5"/>
    <n v="5"/>
    <n v="5"/>
    <n v="5"/>
    <n v="5"/>
    <m/>
    <n v="0"/>
    <x v="0"/>
    <m/>
    <n v="0"/>
    <s v="NO INICIADA"/>
    <m/>
    <n v="0"/>
    <s v="NO INICIADA"/>
    <m/>
    <n v="0"/>
    <s v="NO INICIADA"/>
    <m/>
    <n v="0"/>
    <s v="NO INICIADA"/>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9"/>
    <s v="Lineamientos pedagógicos y curriculares para la articulación de la educación media con la educación superior facilitando su acceso y permanencia en programas educativos de educación superior, especialmente en los establecimientos educativos focalizados por el programa SIMES del Ministerio de Educación. "/>
    <s v="2201056"/>
    <s v="Servicio de acompañamiento para el desarrollo de modelos educativos interculturales"/>
    <s v="220105600"/>
    <s v="Modelos educativos acompañados"/>
    <s v="Incremento"/>
    <m/>
    <n v="0"/>
    <n v="3"/>
    <n v="3"/>
    <n v="3"/>
    <n v="3"/>
    <n v="3"/>
    <m/>
    <n v="0"/>
    <x v="0"/>
    <m/>
    <n v="0"/>
    <s v="NO INICIADA"/>
    <m/>
    <n v="0"/>
    <s v="NO INICIADA"/>
    <m/>
    <n v="0"/>
    <s v="NO INICIADA"/>
    <m/>
    <n v="0"/>
    <s v="NO INICIADA"/>
  </r>
  <r>
    <s v="INCLUSIÓN SOCIAL Y ACCESO A DERECHOS"/>
    <s v="EDUCACIÓN PARA LA TRANSFORMACIÓN"/>
    <s v="Nariño piensa"/>
    <x v="7"/>
    <s v="Categorización de las Instituciones Educativas"/>
    <s v="A+ = 0_x000a_A = 19_x000a_B= 69_x000a_C = 83_x000a_D= 65"/>
    <s v="A+ = 5_x000a_A = 24_x000a_B= 89_x000a_C = 103_x000a_D= 15_x000a_"/>
    <n v="170"/>
    <s v="Mejorada infraestructura de instituciones educativas con modalidad técnica."/>
    <n v="2201052"/>
    <s v="Infraestructura educativa mejorada"/>
    <n v="220105200"/>
    <s v="Sedes educativas mejoradas "/>
    <s v="Incremento"/>
    <m/>
    <s v="ND"/>
    <n v="13"/>
    <n v="2"/>
    <n v="4"/>
    <n v="4"/>
    <n v="3"/>
    <m/>
    <n v="0"/>
    <x v="0"/>
    <m/>
    <n v="0"/>
    <s v="NO INICIADA"/>
    <m/>
    <n v="0"/>
    <s v="NO INICIADA"/>
    <m/>
    <n v="0"/>
    <s v="NO INICIADA"/>
    <m/>
    <n v="0"/>
    <s v="NO INICIADA"/>
  </r>
  <r>
    <s v="INCLUSIÓN SOCIAL Y ACCESO A DERECHOS"/>
    <s v="EDUCACIÓN PARA LA TRANSFORMACIÓN"/>
    <s v="Nariño piensa"/>
    <x v="7"/>
    <s v="Categorización de las Instituciones Educativas"/>
    <s v="A+ = 0_x000a_A = 19_x000a_B= 69_x000a_C = 83_x000a_D= 65"/>
    <s v="A+ = 5_x000a_A = 24_x000a_B= 89_x000a_C = 103_x000a_D= 15_x000a_"/>
    <n v="171"/>
    <s v="Resignificación de los manuales de convivencia enfocados a la construcción de una Cultura de Paz y Convivencia Escolar, orientado acciones tendientes a la transformación de ambientes escolares tolerantes y amigables, con inclusión a escuelas de familia que contribuyan a superar los problemas que enfrenta la niñez,la adolescencia y juventud."/>
    <n v="2201047"/>
    <s v="Servicios de apoyo a la implementación de modelos de innovación educativa"/>
    <n v="220104700"/>
    <s v="Establecimientos educativos apoyados para la  implementación de modelos de innovación educativa"/>
    <s v="Incremento"/>
    <m/>
    <s v="ND"/>
    <n v="242"/>
    <n v="242"/>
    <n v="242"/>
    <n v="242"/>
    <n v="242"/>
    <m/>
    <n v="0"/>
    <x v="0"/>
    <m/>
    <n v="0"/>
    <s v="NO INICIADA"/>
    <m/>
    <n v="0"/>
    <s v="NO INICIADA"/>
    <m/>
    <n v="0"/>
    <s v="NO INICIADA"/>
    <m/>
    <n v="0"/>
    <s v="NO INICIADA"/>
  </r>
  <r>
    <s v="INCLUSIÓN SOCIAL Y ACCESO A DERECHOS"/>
    <s v="EDUCACIÓN PARA LA TRANSFORMACIÓN"/>
    <s v="Nariño piensa"/>
    <x v="7"/>
    <s v="Categorización de las Instituciones Educativas"/>
    <s v="A+ = 0_x000a_A = 19_x000a_B= 69_x000a_C = 83_x000a_D= 65"/>
    <s v="A+ = 5_x000a_A = 24_x000a_B= 89_x000a_C = 103_x000a_D= 15_x000a_"/>
    <n v="172"/>
    <s v="Asesorar y prestar asistencia técnica a las Instituciones Educativas en los temas relacionados con la política educativa, resignificación e implementación de Proyectos Educativos Institucionales y Proyectos Educativos Comunitarios y aquellos definidos para la prestación del servicio educativo, orientado hacia la pertinencia, la transformación social, territorial y de paz."/>
    <n v="2201006"/>
    <s v="Servicio de asistencia técnica en educación inicial, preescolar, básica y media"/>
    <n v="220100600"/>
    <s v="Entidades y organizaciones asistidas técnicamente"/>
    <s v="Incremento"/>
    <m/>
    <n v="50"/>
    <n v="242"/>
    <n v="242"/>
    <n v="242"/>
    <n v="242"/>
    <n v="242"/>
    <m/>
    <n v="0"/>
    <x v="0"/>
    <m/>
    <n v="0"/>
    <s v="NO INICIADA"/>
    <m/>
    <n v="0"/>
    <s v="NO INICIADA"/>
    <m/>
    <n v="0"/>
    <s v="NO INICIADA"/>
    <m/>
    <n v="0"/>
    <s v="NO INICIADA"/>
  </r>
  <r>
    <s v="INCLUSIÓN SOCIAL Y ACCESO A DERECHOS"/>
    <s v="EDUCACIÓN PARA LA TRANSFORMACIÓN"/>
    <s v="Nariño piensa"/>
    <x v="7"/>
    <s v="Categorización de las Instituciones Educativas"/>
    <s v="A+ = 0_x000a_A = 19_x000a_B= 69_x000a_C = 83_x000a_D= 65"/>
    <s v="A+ = 5_x000a_A = 24_x000a_B= 89_x000a_C = 103_x000a_D= 15_x000a_"/>
    <n v="173"/>
    <s v="Fortalecimiento de los programas de orientación vocacional,  educación socio ocupacional y de educación para el trabajo."/>
    <n v="2201085"/>
    <s v="Servicio de orientación socio ocupacional"/>
    <n v="220108500"/>
    <s v="Estudiantes vinculados a procesos de orientación socio ocupacional"/>
    <s v="Incremento"/>
    <m/>
    <n v="20"/>
    <n v="520"/>
    <n v="125"/>
    <n v="125"/>
    <n v="125"/>
    <n v="125"/>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4"/>
    <s v="Recertificación de los macroprocesos que cuentan con certificación de calidad."/>
    <s v="2201005"/>
    <s v="Documentos de lineamientos técnicos"/>
    <s v="220100500"/>
    <s v="Documentos de lineamientos técnicos en educación inicial, preescolar, básica y media expedidos"/>
    <s v="mantenimiento "/>
    <m/>
    <n v="4"/>
    <n v="4"/>
    <n v="4"/>
    <n v="4"/>
    <n v="4"/>
    <n v="4"/>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5"/>
    <s v="Conformado y funcionando la Junta Departamental de Educación - JUDE -y motivados  los municipios para que  conformen las Juntas Municipales de Educación - JUME - en el marco de los artículos 158 y 161 de la Ley 115 de 1994"/>
    <n v="2201048"/>
    <s v="Servicios de información en materia educativa"/>
    <n v="220104800"/>
    <s v="Documentos elaborados"/>
    <s v="Incremento"/>
    <m/>
    <n v="0"/>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6"/>
    <s v="Evaluados docentes y directivos docentes vinculados bajo el Estatuto 1278 del 2012 "/>
    <s v="2201064"/>
    <s v="Servicio de evaluación para docentes"/>
    <n v="220106400"/>
    <s v="Docentes evaluados"/>
    <s v="Mantenimiento"/>
    <m/>
    <n v="1393"/>
    <n v="1393"/>
    <n v="1393"/>
    <n v="1393"/>
    <n v="1393"/>
    <n v="1393"/>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7"/>
    <s v="Ampliación de la planta de docentes de apoyo para atender la educación inclusiva en el marco del Decreto 1421 de 2017 "/>
    <s v="2201074"/>
    <s v="Servicio de fortalecimiento a las capacidades de los docentes de educación Inicial, preescolar, básica y media"/>
    <s v="220107400"/>
    <s v="Docentes y agentes educativos  de educación inicial, preescolar, básica y media beneficiados con estrategias de mejoramiento de sus capacidades"/>
    <s v="Incremento"/>
    <m/>
    <n v="37"/>
    <n v="37"/>
    <n v="37"/>
    <n v="37"/>
    <n v="37"/>
    <n v="37"/>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8"/>
    <s v="Ampliación de la planta de docentes para educación inicial y en áreas de matematicas, física, quimica, biología e ingles. "/>
    <n v="2201038"/>
    <s v="Servicio de docencia escolar"/>
    <n v="220103800"/>
    <s v="Docentes del nivel inicial, preescolar, básica o media - vinculados"/>
    <s v="Incremento"/>
    <m/>
    <n v="7685"/>
    <n v="7735"/>
    <n v="7685"/>
    <s v="7735 _x000a_(50 +)"/>
    <n v="7785"/>
    <n v="7785"/>
    <m/>
    <n v="0"/>
    <x v="0"/>
    <m/>
    <e v="#VALUE!"/>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79"/>
    <s v="Garantizada la prestación del servicio educativo mediante los recursos del Sistema General de Participaciones en los establecimientos educativos del Departamento "/>
    <n v="2201071"/>
    <s v="Servicio educativo"/>
    <s v="220107101"/>
    <s v="Establecimientos educativos con recursos del Sistema General de Participaciones -SGP- en operación"/>
    <s v="mantenimiento "/>
    <m/>
    <n v="2039"/>
    <n v="2039"/>
    <n v="2039"/>
    <n v="2039"/>
    <n v="2039"/>
    <n v="2039"/>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0"/>
    <s v="Saneamiento contable y  financiero de la Secretaría de Educación Departamental."/>
    <n v="2201015"/>
    <s v="Servicio de monitoreo y seguimiento a la gestión del sector educativo"/>
    <n v="220101500"/>
    <s v="Entidades territoriales con seguimiento y evaluación a la gestión "/>
    <s v="mantenimiento "/>
    <m/>
    <n v="1"/>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1"/>
    <s v="Actualizado el inventario de bienes muebles e inmuebles de los establecimientos educativos de los 61 municipios no certificados del  Departamento."/>
    <s v="2201087"/>
    <s v="Documentos de estudios técnicos"/>
    <s v="220108700"/>
    <s v="Documentos de estudios técnicos realizados"/>
    <s v="Incremento"/>
    <m/>
    <n v="0"/>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2"/>
    <s v="Fortalecimiento del Sistema de Gestión Documental en la Secretaría de Educación Departamental. "/>
    <s v="2201018"/>
    <s v="Servicio de información para la gestión de la educación inicial y preescolar en condiciones de calidad"/>
    <s v="220101800"/>
    <s v="Sistemas de reporte de información operando"/>
    <s v="mantenimiento "/>
    <m/>
    <n v="1"/>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3"/>
    <s v="Servicio de asesoría y orientación a establecimientos educativos privados, de educación regular, educación de adultos (Decreto 3011) y establecimientos de educación para el trabajo y desarrollo humano (ETDH) para que implementen adecuadamente los lineamientos sobre inspección, vigilancia y control del sector educativo._x000a_Se  creará el programa del Sistema de Vigilancia Educativa -SIVE-"/>
    <n v="2201013"/>
    <s v="Servicio de asistencia técnica en inspección, vigilancia y control del sector educativo"/>
    <n v="220101300"/>
    <s v="Instituciones Educativas asistidas técnicamente"/>
    <s v="Incremento"/>
    <m/>
    <n v="18"/>
    <n v="143"/>
    <n v="25"/>
    <n v="35"/>
    <n v="40"/>
    <n v="43"/>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4"/>
    <s v="Seguimiento y verificación a la atención y  prestación del servicio educativo público  (242 IE) y privado (143 IE)"/>
    <n v="2201014"/>
    <s v="Servicio de inspección, vigilancia y control del sector educativo"/>
    <n v="220101400"/>
    <s v="Entidades del sector educativo con inspección, vigilancia y control"/>
    <s v="Mantenimiento"/>
    <m/>
    <n v="385"/>
    <n v="385"/>
    <n v="385"/>
    <n v="385"/>
    <n v="385"/>
    <n v="385"/>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5"/>
    <s v="Plan de Bienestar Social para los funcionarios de la Secretaría de Educación Departamental.  "/>
    <n v="2299057"/>
    <s v="Servicio de Apoyo Financiero para el Fortalecimiento del Talento Humano"/>
    <n v="229905700"/>
    <s v="Funcionarios apoyados"/>
    <s v="mantenimiento "/>
    <m/>
    <n v="9068"/>
    <n v="9068"/>
    <n v="9068"/>
    <n v="9068"/>
    <n v="9068"/>
    <n v="9068"/>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6"/>
    <s v="Proceso de organización de la oferta educativa con enfoque diferencial con el propósito de garantizar docentes en la totalidad de los establecimientos educativos."/>
    <n v="2201004"/>
    <s v="Documentos normativos"/>
    <n v="220100400"/>
    <s v="Documentos normativos para la educación inicial, preescolar, básica y media expedidos"/>
    <s v="Incremento"/>
    <m/>
    <n v="0"/>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7"/>
    <s v="Dotación de la Secretaría de Educación sede administrativa, con adquisición e instalación de mobiliario, equipos tecnológicos  y demás elementos no consumibles requeridos para apoyar la prestación de los servicios de la entidad."/>
    <s v="2201069"/>
    <s v="Infraestructura educativa dotada"/>
    <s v="220106903"/>
    <s v="Sedes dotadas con mobiliario"/>
    <s v="Incremento"/>
    <m/>
    <n v="0"/>
    <n v="1"/>
    <n v="1"/>
    <n v="1"/>
    <n v="1"/>
    <n v="1"/>
    <m/>
    <n v="0"/>
    <x v="0"/>
    <m/>
    <n v="0"/>
    <s v="NO INICIADA"/>
    <m/>
    <n v="0"/>
    <s v="NO INICIADA"/>
    <m/>
    <n v="0"/>
    <s v="NO INICIADA"/>
    <m/>
    <n v="0"/>
    <s v="NO INICIADA"/>
  </r>
  <r>
    <s v="INCLUSIÓN SOCIAL Y ACCESO A DERECHOS"/>
    <s v="EDUCACIÓN PARA LA TRANSFORMACIÓN"/>
    <s v="Gestión Administrativa para la educación."/>
    <x v="7"/>
    <s v="Medición de desempeño municipal - Educación"/>
    <n v="44.81"/>
    <n v="46"/>
    <n v="188"/>
    <s v="Articulación interinstitucional para la gestión de la construcción del archivo de la Secretaría de Educación de Nariño."/>
    <s v="2201051"/>
    <s v="Infraestructura educativa construida"/>
    <s v="220105113"/>
    <s v="Ambientes de residencias escolares nuevos construidos"/>
    <s v="Incremento"/>
    <m/>
    <n v="0"/>
    <n v="1"/>
    <s v="NP"/>
    <s v="NP"/>
    <n v="1"/>
    <n v="1"/>
    <m/>
    <n v="0"/>
    <x v="1"/>
    <m/>
    <n v="0"/>
    <s v="NO PROGRAMADA"/>
    <m/>
    <n v="0"/>
    <s v="NO INICIADA"/>
    <m/>
    <n v="0"/>
    <s v="NO INICIADA"/>
    <m/>
    <n v="0"/>
    <s v="NO INICIADA"/>
  </r>
  <r>
    <s v="INCLUSIÓN SOCIAL Y ACCESO A DERECHOS"/>
    <s v="EDUCACIÓN PARA LA TRANSFORMACIÓN"/>
    <s v="Nariño Superior"/>
    <x v="7"/>
    <s v="Tasa de cobertura  bruta"/>
    <s v="30,06 % _x000a__x000a_(41.449)"/>
    <s v=" 47,66%    (60.449)"/>
    <n v="189"/>
    <s v="Firma de pactos y alianzas por la educación superior en Nariño  con el Gobierno Nacional-MEN, instituciones de educación superior con presencia en el Departamento, SENA, sectores productivos, cooperación internacional,  organizaciones sociales especialmente de las juventudes nariñenses e instituciones públicas, entre éstas alcaldías, quienes como parte del Estado Social de Derecho son garantes de derechos constitucionales, especialmente de niños, niñas, adolescentes y jóvenes y responsables, a su vez, de formular, impulsar, promover y materializar las transformaciones territoriales en los 64 municipios."/>
    <n v="2202086"/>
    <s v="Documento de planeación."/>
    <n v="220208600"/>
    <s v="Documento de planeación elaborado."/>
    <s v="Incremento"/>
    <m/>
    <n v="0"/>
    <n v="83"/>
    <n v="83"/>
    <n v="83"/>
    <n v="83"/>
    <n v="83"/>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0"/>
    <s v="Apoyo  a la Universidad de Nariño en cumplimiento de las ordenanzas que disponen la asignación  de recursos como base presupuestal, en su politica  de regionalización y sus propuestas de apertura de seccionales. Igualmente, la propuesta de creación de la Universidad  de los pueblos Pastos y Quillasingas."/>
    <n v="2202073"/>
    <s v="Servicio de fomento para la regionalización en la educación superior."/>
    <n v="220207300"/>
    <s v="Instituciones de educacion superior con acompañamiento en procesos de regionalización."/>
    <s v="Incremento"/>
    <m/>
    <n v="1"/>
    <n v="2"/>
    <n v="1"/>
    <n v="2"/>
    <n v="2"/>
    <n v="2"/>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1"/>
    <s v="Programas ofertados  por parte de las IES y el SENA que atiendan la pertinencia en los territorios, que promuevan el desarrollo productivo sostenible, tengan en cuenta las nuevas tendencias internacionales  y aboguen por la construcción de una cultura de paz desde la memoria historica, apoyados."/>
    <n v="2202067"/>
    <s v="Servicio de articulación entre la educación superior y el ssector productivo."/>
    <n v="220206701"/>
    <s v="Programas académicos ofrecidos de forma conjunta entre IES y el sector productivo."/>
    <s v="Incremento"/>
    <m/>
    <n v="0"/>
    <n v="10"/>
    <s v="NP"/>
    <n v="4"/>
    <n v="4"/>
    <n v="2"/>
    <m/>
    <n v="0"/>
    <x v="1"/>
    <m/>
    <n v="0"/>
    <s v="NO INICIADA"/>
    <m/>
    <n v="0"/>
    <s v="NO INICIADA"/>
    <m/>
    <n v="0"/>
    <s v="NO INICIADA"/>
    <m/>
    <n v="0"/>
    <s v="NO INICIADA"/>
  </r>
  <r>
    <s v="INCLUSIÓN SOCIAL Y ACCESO A DERECHOS"/>
    <s v="EDUCACIÓN PARA LA TRANSFORMACIÓN"/>
    <s v="Nariño Superior"/>
    <x v="7"/>
    <s v="Tasa de cobertura  bruta"/>
    <s v="30,06 % _x000a__x000a_(41.449)"/>
    <s v=" 47,66%    (60.449)"/>
    <n v="192"/>
    <s v="Construcción de la Política Pública de Educación Superior, con la participación de la academia, organizaciones sociales, el sector productivo formal e informal, las economías populares y la institucionalidad oficial y privada del departamento, que impulse la cobertura con equidad, la calidad y pertinencia, la permanencia y la graduación."/>
    <n v="2202082"/>
    <s v="Documentos normativos"/>
    <n v="220208200"/>
    <s v="Documentos normativicen educación superior emitidos."/>
    <s v="Incremento"/>
    <m/>
    <n v="0"/>
    <n v="1"/>
    <n v="1"/>
    <n v="1"/>
    <n v="1"/>
    <n v="1"/>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3"/>
    <s v="Cofinanciada, construida, mejorada y en operación infraestructura de instituciones de educación superior ( El Charco, Samaniego, Barbacoas. El Norte de Nariño, Pasto - Barrios Surorientales, Pie de Monte Costero, Cordillera y Guambuyaco. "/>
    <n v="2202071"/>
    <s v="Sedes de instituciones de educación superior construidas."/>
    <n v="220207100"/>
    <s v="Sedes de instituciones de educación superior construidas."/>
    <s v="Incremento"/>
    <m/>
    <n v="4"/>
    <n v="9"/>
    <s v="NP"/>
    <n v="3"/>
    <n v="3"/>
    <n v="3"/>
    <m/>
    <n v="0"/>
    <x v="1"/>
    <m/>
    <n v="0"/>
    <s v="NO INICIADA"/>
    <m/>
    <n v="0"/>
    <s v="NO INICIADA"/>
    <m/>
    <n v="0"/>
    <s v="NO INICIADA"/>
    <m/>
    <n v="0"/>
    <s v="NO INICIADA"/>
  </r>
  <r>
    <s v="INCLUSIÓN SOCIAL Y ACCESO A DERECHOS"/>
    <s v="EDUCACIÓN PARA LA TRANSFORMACIÓN"/>
    <s v="Nariño Superior"/>
    <x v="7"/>
    <s v="Tasa de cobertura  bruta"/>
    <s v="30,06 % _x000a__x000a_(41.449)"/>
    <s v=" 47,66%    (60.449)"/>
    <n v="194"/>
    <s v="Sedes de la Universidad de Nariño de Ipiales y Tuquerres, apoyadas en el mejoramiento de su infraestructura."/>
    <n v="2202072"/>
    <s v="Sedes de instituciones de educación superior mejoradas"/>
    <n v="220207200"/>
    <s v="Sedes  de instituciones de educación  superior mejoradas"/>
    <s v="Mantenimiento"/>
    <m/>
    <n v="2"/>
    <n v="2"/>
    <n v="1"/>
    <n v="1"/>
    <n v="2"/>
    <n v="2"/>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5"/>
    <s v="IES  con diseños e implementación de  estrategias de permanencia, con enfoque diferencial, especialmente el de género, apoyadas."/>
    <n v="2202079"/>
    <s v="Servicio de apoyo a la permanencia a la educación superior."/>
    <n v="220207904"/>
    <s v="Estrategias y programas de fomento para acceso y permanencia a la educación superior o postsecundaria implementados."/>
    <s v="Incremento"/>
    <m/>
    <n v="0"/>
    <n v="8"/>
    <n v="1"/>
    <n v="1"/>
    <n v="1"/>
    <n v="8"/>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6"/>
    <s v="Apoyo a las IES con dotación de infraestructura tecnológica como requerimiento basico en la actualidad para el cumplimiento de sus fines misionales. "/>
    <n v="2202050"/>
    <s v="Ambientes de aprendizaje dotados"/>
    <s v="220205000"/>
    <s v="Ambientes de aprendizaje dotados"/>
    <s v="Incremento"/>
    <m/>
    <n v="0"/>
    <n v="8"/>
    <n v="8"/>
    <n v="8"/>
    <n v="8"/>
    <n v="8"/>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7"/>
    <s v="Impulso a estrategias y programas con enfoque diferencial e interseccional, especialmente dirigido a mujeres,  para fomentar la graduacion de la educación superior."/>
    <s v="2202077"/>
    <s v="Servicio de apoyo financiero para el fomento de la graduación en la educación superior "/>
    <s v="220207700"/>
    <s v="Beneficiarios de estrategias o programas de  apoyo financiero para el fomento de la graduación en la educación superior  "/>
    <s v="Incremento"/>
    <m/>
    <n v="0"/>
    <n v="8"/>
    <n v="8"/>
    <n v="8"/>
    <n v="8"/>
    <n v="8"/>
    <m/>
    <n v="0"/>
    <x v="0"/>
    <m/>
    <n v="0"/>
    <s v="NO INICIADA"/>
    <m/>
    <n v="0"/>
    <s v="NO INICIADA"/>
    <m/>
    <n v="0"/>
    <s v="NO INICIADA"/>
    <m/>
    <n v="0"/>
    <s v="NO INICIADA"/>
  </r>
  <r>
    <s v="INCLUSIÓN SOCIAL Y ACCESO A DERECHOS"/>
    <s v="EDUCACIÓN PARA LA TRANSFORMACIÓN"/>
    <s v="Nariño Superior"/>
    <x v="7"/>
    <s v="Tasa de cobertura  bruta"/>
    <s v="30,06 % _x000a__x000a_(41.449)"/>
    <s v=" 47,66%    (60.449)"/>
    <n v="198"/>
    <s v="Promoverá que las IES que firmen el pacto por la educacion superior - NariñoSuperior, diseñen e implementen estrategias diferenciales e interseccionales  para la inclusión educativa de mujeres con enfasis en las madres comunitarias para que su formacion profesional se refleje en circulos virtuosos en los escenarios de cuidado de la primera infancia; en cuanto a poblaciones, se promoverá la inclusion de poblacion indígena, afro, campesinos, personas en discapacidad, víctimas, lgtbi, deportistas y personas en procesos de reincorporación, reintegración y sujetos incorporados en procesos de diálogos de paz nacionales y regionales, incluyendo sus familias."/>
    <n v="2202062"/>
    <s v="Servicio de fomento para el acceso a la educación superior"/>
    <n v="220206204"/>
    <s v="IES con acompañamiento en estrategias de fomento a la educación inclusiva,"/>
    <s v="Incremento"/>
    <m/>
    <n v="0"/>
    <n v="8"/>
    <s v="NP"/>
    <n v="8"/>
    <n v="8"/>
    <n v="8"/>
    <m/>
    <n v="0"/>
    <x v="1"/>
    <m/>
    <n v="0"/>
    <s v="NO INICIADA"/>
    <m/>
    <n v="0"/>
    <s v="NO INICIADA"/>
    <m/>
    <n v="0"/>
    <s v="NO INICIADA"/>
    <m/>
    <n v="0"/>
    <s v="NO INICIADA"/>
  </r>
  <r>
    <s v="INCLUSIÓN SOCIAL Y ACCESO A DERECHOS"/>
    <s v="EDUCACIÓN PARA LA TRANSFORMACIÓN"/>
    <s v="Nariño Superior"/>
    <x v="7"/>
    <s v="Tasa de cobertura  bruta"/>
    <s v="30,06 % _x000a__x000a_(41.449)"/>
    <s v=" 47,66%    (60.449)"/>
    <n v="199"/>
    <s v="Apoyo a docentes, directivos docentes, agentes educativos de las IED oficiales y liderazgos sociales en defensa de DDHH y construcción de paz, de las diferentes subregiones de Nariño para que realicen sus estudios de postgrado con el fin de fortalecer sus capacidades y actualizar sus contenidos académicos y metodologías de enseñanza que materialicen un sistema educativo departamental articulado, innovador, pertinente con el territorio, inclusivo y de calidad. "/>
    <n v="2202069"/>
    <s v="Servicio de fortalecimiento a las capacidades de los docentes de educación superior"/>
    <n v="220206901"/>
    <s v="Docentes de educación  superior beneficiados con estrategias de acceso y permanencia a programas de posgrado"/>
    <s v="Incremento"/>
    <m/>
    <s v="ND"/>
    <n v="1000"/>
    <n v="64"/>
    <n v="231"/>
    <n v="346"/>
    <n v="359"/>
    <m/>
    <n v="0"/>
    <x v="0"/>
    <m/>
    <n v="0"/>
    <s v="NO INICIADA"/>
    <m/>
    <n v="0"/>
    <s v="NO INICIADA"/>
    <m/>
    <n v="0"/>
    <s v="NO INICIADA"/>
    <m/>
    <n v="0"/>
    <s v="NO INICIADA"/>
  </r>
  <r>
    <s v="INCLUSIÓN SOCIAL Y ACCESO A DERECHOS"/>
    <s v="EDUCACIÓN PARA LA TRANSFORMACIÓN"/>
    <s v="Nariño Superior"/>
    <x v="7"/>
    <s v="Tasa de Transito Inmediato"/>
    <s v="27,48% _x000a_(4.397)"/>
    <s v="48,45% _x000a_(8.000)"/>
    <n v="200"/>
    <s v="Estrategia implementada para generar condiciones administrativas, logísticas, didácticas, pedagógicas para que estudiantes de educación media de las trece subregiones de Nariño, accedan, permanezcan y se graduen en programas técnicos profesionales, profesionales, tecnológicos y postgrado ofertados por la instituciones de educación superior, el SENA, Normales Superiores, e instituciones educativas municipales en especial agropecuarias orientando se trabaje bajo los enfoques de paridad, género, étnico y territorial, con enfasis en condiciones habilitantes para las mujeres madres con dificultades en el acceso, la permanencia y el logro educativo. "/>
    <n v="2202063"/>
    <s v="Servicio de apoyo financiero para el acceso a la educación superior."/>
    <n v="220206300"/>
    <s v="Beneficiarios de estrategias o programas de apoyo financiero para el acceso a educación superior."/>
    <s v="Incremento"/>
    <m/>
    <n v="0"/>
    <n v="1"/>
    <n v="1"/>
    <n v="1"/>
    <n v="1"/>
    <n v="1"/>
    <m/>
    <n v="0"/>
    <x v="0"/>
    <m/>
    <n v="0"/>
    <s v="NO INICIADA"/>
    <m/>
    <n v="0"/>
    <s v="NO INICIADA"/>
    <m/>
    <n v="0"/>
    <s v="NO INICIADA"/>
    <m/>
    <n v="0"/>
    <s v="NO INICIADA"/>
  </r>
  <r>
    <s v="INCLUSIÓN SOCIAL Y ACCESO A DERECHOS"/>
    <s v="EDUCACIÓN PARA LA TRANSFORMACIÓN"/>
    <s v="Nariño Superior"/>
    <x v="7"/>
    <s v="Tasa de Transito Inmediato"/>
    <s v="27,48% _x000a_(4.397)"/>
    <s v="48,45% _x000a_(8.000)"/>
    <n v="201"/>
    <s v="Gestion para la inclusión de Nariño en los programas  del Ministerio de Educación, como: Alianzas Rurales de Educación y Desarrollo, Regionalización y Flexibilidad de la Oferta de la Educación Superior, Fortalecimiento de la Educación Técnica y Tecnológica, Fortalecimiento de la Educación Supeiror, Matrícula Cero, Regulación ICETEX, Simes, Pties y Universidad en tu Territorio."/>
    <n v="2202084"/>
    <s v="Servicio de aseguramiento de la calidad de la educación superior."/>
    <n v="220208400"/>
    <s v="Procesos para el aseguramiento de la calidad de la educación superior adelantados."/>
    <s v="Incremento"/>
    <m/>
    <n v="0"/>
    <n v="9"/>
    <n v="3"/>
    <n v="9"/>
    <n v="9"/>
    <n v="9"/>
    <m/>
    <n v="0"/>
    <x v="0"/>
    <m/>
    <n v="0"/>
    <s v="NO INICIADA"/>
    <m/>
    <n v="0"/>
    <s v="NO INICIADA"/>
    <m/>
    <n v="0"/>
    <s v="NO INICIADA"/>
    <m/>
    <n v="0"/>
    <s v="NO INICIADA"/>
  </r>
  <r>
    <s v="INCLUSIÓN SOCIAL Y ACCESO A DERECHOS"/>
    <s v="EDUCACIÓN PARA LA TRANSFORMACIÓN"/>
    <s v="Nariño Superior"/>
    <x v="7"/>
    <s v="Tasa de Transito Inmediato"/>
    <s v="27,48% _x000a_(4.397)"/>
    <s v="48,45% _x000a_(8.000)"/>
    <n v="202"/>
    <s v=" Apoyadas IES con procesos de investigacion de impacto territorial, innovación pedagógica, implementación de modalidades que fortalezcan la permanencia estudiantil y las transformaciones metodológicas en la enseñanza; incluyendo la adopcion de competencias para el trabajo y modelos de  asociatividad  en los curriculos como expresion de la atencion a las trayectorias de vida de los estudiantes."/>
    <n v="2202067"/>
    <s v="Servicios de innovación pedagógica en la educación superior."/>
    <n v="220206799"/>
    <s v="Instituciones de educación que implementan procesos de innovación pedagógica."/>
    <s v="Mantenimiento"/>
    <m/>
    <n v="0"/>
    <n v="3"/>
    <s v="NP"/>
    <n v="3"/>
    <n v="3"/>
    <n v="3"/>
    <m/>
    <n v="0"/>
    <x v="1"/>
    <m/>
    <n v="0"/>
    <s v="NO INICIADA"/>
    <m/>
    <n v="0"/>
    <s v="NO INICIADA"/>
    <m/>
    <n v="0"/>
    <s v="NO INICIADA"/>
    <m/>
    <n v="0"/>
    <s v="NO INICIADA"/>
  </r>
  <r>
    <s v="INCLUSIÓN SOCIAL Y ACCESO A DERECHOS"/>
    <s v="EDUCACIÓN PARA LA TRANSFORMACIÓN"/>
    <s v="Nariño Superior"/>
    <x v="7"/>
    <s v="Tasa de Transito Inmediato"/>
    <s v="27,48% _x000a_(4.397)"/>
    <s v="48,45% _x000a_(8.000)"/>
    <n v="203"/>
    <s v="Realizar espacios de encuentros académicos, para analizar la calidad y la pertinencia de los programas ofrecidos por instituciones de educación superior en el Departamento."/>
    <n v="2202068"/>
    <s v="Sevicio de innovación pedagógica en la educación superior"/>
    <n v="220206800"/>
    <s v="Número de encuentros"/>
    <s v="Incremento"/>
    <m/>
    <s v="ND"/>
    <n v="3"/>
    <s v="NP"/>
    <n v="1"/>
    <n v="1"/>
    <n v="1"/>
    <m/>
    <n v="0"/>
    <x v="1"/>
    <m/>
    <n v="0"/>
    <s v="NO INICIADA"/>
    <m/>
    <n v="0"/>
    <s v="NO INICIADA"/>
    <m/>
    <n v="0"/>
    <s v="NO INICIADA"/>
    <m/>
    <n v="0"/>
    <s v="NO INICIADA"/>
  </r>
  <r>
    <s v="INCLUSIÓN SOCIAL Y ACCESO A DERECHOS"/>
    <s v="SALUD PARA EL BUEN VIVIR"/>
    <s v="Atencion Primaria Integral en Salud para la Paz"/>
    <x v="8"/>
    <s v="Cobertura en la implementación de la rutas integrales de atención de promoción y mantenimiento de la salud"/>
    <n v="23"/>
    <n v="0.8"/>
    <n v="204"/>
    <s v="Realizadas asistencias técnicas a los entes territoriales para la implementación de normas, guías, protocolos y lineamientos técnicos, para la atención en salud de la población víctima del conflicto armado interno, en situación de discapacidad, en situación de calle y en calle, étnica, primera infancia e infancia y persona mayores del Departamento."/>
    <n v="1905050"/>
    <s v="Servicio de asistencia técnica"/>
    <n v="190505002"/>
    <s v="Entidades territoriales asistidas técnicamente"/>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5"/>
    <s v="Realizado asistencias técnicas a los entes territoriales para la implementación de normas, guías, protocolos y lineamientos técnicos para la atención en salud de la población Etnica del Departamento."/>
    <n v="1905050"/>
    <s v="Servicio de asistencia técnica"/>
    <n v="190505002"/>
    <s v="Entidades territoriales asistidas técnicamente"/>
    <s v="Incremento"/>
    <m/>
    <n v="32"/>
    <n v="43"/>
    <n v="43"/>
    <n v="43"/>
    <n v="43"/>
    <n v="43"/>
    <m/>
    <n v="0"/>
    <x v="0"/>
    <m/>
    <n v="0"/>
    <s v="NO INICIADA"/>
    <m/>
    <n v="0"/>
    <s v="NO INICIADA"/>
    <m/>
    <n v="0"/>
    <s v="NO INICIADA"/>
    <m/>
    <n v="0"/>
    <s v="NO INICIADA"/>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6"/>
    <s v="Realizado asistencias técnicas a los entes territoriales para la implementación de normas, guías, protocolos y lineamientos técnicos para la atención en salud de la población de personas mayores del Departamento."/>
    <n v="1905050"/>
    <s v="Servicio de asistencia técnica"/>
    <n v="190505002"/>
    <s v="Entidades territoriales asistidas técnicamente"/>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7"/>
    <s v="Realizado formulación y seguimiento a la implementación de planes de acción bajo enfoque de articulación intersectorial para la atención en salud de la población: Victima de conflicto armado, Etnica, en Situación de Discapacidad, en Situación de Calle."/>
    <n v="1905049"/>
    <s v="Servicio de promoción de la participación social en salud"/>
    <n v="190504900"/>
    <s v="Estrategias de promoción de la participación social en salud implementadas"/>
    <s v="Mantenimiento"/>
    <m/>
    <n v="4"/>
    <n v="4"/>
    <n v="4"/>
    <n v="4"/>
    <n v="4"/>
    <n v="4"/>
    <m/>
    <n v="0"/>
    <x v="0"/>
    <m/>
    <n v="0"/>
    <s v="NO INICIADA"/>
    <m/>
    <n v="0"/>
    <s v="NO INICIADA"/>
    <m/>
    <n v="0"/>
    <s v="NO INICIADA"/>
    <m/>
    <n v="0"/>
    <s v="NO INICIADA"/>
  </r>
  <r>
    <s v="INCLUSIÓN SOCIAL Y ACCESO A DERECHOS"/>
    <s v="SALUD PARA EL BUEN VIVIR"/>
    <s v="Atencion Primaria Integral en Salud para la Paz"/>
    <x v="8"/>
    <s v="Tasa de mortalidad infantil en menores de 1 año (x cada 1.000 nacidos vivos)"/>
    <n v="21.12"/>
    <n v="19"/>
    <n v="208"/>
    <s v="Realizado seguimiento a los planes de acción y compromisos establecidos en las mesas  técnicas y comités relacionados con la población menor de 1 año."/>
    <n v="1905014"/>
    <s v="Documentos de lineamientos técnicos"/>
    <n v="190501400"/>
    <s v="Documentos de lineamientos técnicos elaborados"/>
    <s v="Incremento"/>
    <m/>
    <n v="61"/>
    <n v="64"/>
    <n v="61"/>
    <n v="62"/>
    <n v="63"/>
    <n v="64"/>
    <m/>
    <n v="0"/>
    <x v="0"/>
    <m/>
    <n v="0"/>
    <s v="NO INICIADA"/>
    <m/>
    <n v="0"/>
    <s v="NO INICIADA"/>
    <m/>
    <n v="0"/>
    <s v="NO INICIADA"/>
    <m/>
    <n v="0"/>
    <s v="NO INICIADA"/>
  </r>
  <r>
    <s v="INCLUSIÓN SOCIAL Y ACCESO A DERECHOS"/>
    <s v="SALUD PARA EL BUEN VIVIR"/>
    <s v="Atencion Primaria Integral en Salud para la Paz"/>
    <x v="8"/>
    <s v="Tasa de mortalidad infantil en menores de 1 año (x cada 1.000 nacidos vivos)"/>
    <n v="21.12"/>
    <n v="19"/>
    <n v="209"/>
    <s v="Realizado seguimiento a los entes territoriales en la elaboración del protocolo de atención del recién nacido de acuerdo a la Ruta Integral de Atención Materno Perinatal, Resolución 3280 de 2018. "/>
    <s v="1905036"/>
    <s v="Documentos metodológicos"/>
    <s v="190503600"/>
    <s v="Documentos metodológicos realizados"/>
    <s v="Mantenido"/>
    <m/>
    <n v="64"/>
    <n v="64"/>
    <n v="64"/>
    <n v="64"/>
    <n v="64"/>
    <n v="64"/>
    <m/>
    <n v="0"/>
    <x v="0"/>
    <m/>
    <n v="0"/>
    <s v="NO INICIADA"/>
    <m/>
    <n v="0"/>
    <s v="NO INICIADA"/>
    <m/>
    <n v="0"/>
    <s v="NO INICIADA"/>
    <m/>
    <n v="0"/>
    <s v="NO INICIADA"/>
  </r>
  <r>
    <s v="INCLUSIÓN SOCIAL Y ACCESO A DERECHOS"/>
    <s v="SALUD PARA EL BUEN VIVIR"/>
    <s v="Atencion Primaria Integral en Salud para la Paz"/>
    <x v="8"/>
    <s v="Tasa de mortalidad en la niñez (en menores de 5 años por cada 1000 nacidos vivos) "/>
    <s v="13.50"/>
    <n v="12"/>
    <n v="210"/>
    <s v="Fortalecido el seguimiento a la formulación e implementación del plan para la reducción de mortalidad por Infección Respiratoria Aguda (IRA) y Enfermedades Diarréicas Agudas (EDA) en menores de 5 años de acuerdo a los lineamientos vigentes del nivel nacional"/>
    <n v="1905053"/>
    <s v="Documentos de evaluación"/>
    <n v="190505300"/>
    <s v="Documentos de evaluación realizados"/>
    <s v="Incremento"/>
    <m/>
    <n v="61"/>
    <n v="64"/>
    <n v="61"/>
    <n v="62"/>
    <n v="63"/>
    <n v="64"/>
    <m/>
    <n v="0"/>
    <x v="0"/>
    <m/>
    <n v="0"/>
    <s v="NO INICIADA"/>
    <m/>
    <n v="0"/>
    <s v="NO INICIADA"/>
    <m/>
    <n v="0"/>
    <s v="NO INICIADA"/>
    <m/>
    <n v="0"/>
    <s v="NO INICIADA"/>
  </r>
  <r>
    <s v="INCLUSIÓN SOCIAL Y ACCESO A DERECHOS"/>
    <s v="SALUD PARA EL BUEN VIVIR"/>
    <s v="Atencion Primaria Integral en Salud para la Paz"/>
    <x v="8"/>
    <s v="Tasa de mortalidad en la niñez (en menores de 5 años por cada 1000 nacidos vivos) "/>
    <s v="13.50"/>
    <n v="12"/>
    <n v="211"/>
    <s v="Implementado estrategias para la difusión de los 3 mensajes clave para la prevención de Infección Respiratoria Aguda (IRA) y Enfermedades Diarréicas Agudas (EDA) en los municipios con mayor carga de morbimortalidad por estas enfermedades."/>
    <n v="1905054"/>
    <s v="Servicio de promoción de la salud"/>
    <n v="190505400"/>
    <s v="Estrategias de promoción de la salud implementadas"/>
    <s v="Incremento"/>
    <m/>
    <s v="ND"/>
    <n v="12"/>
    <n v="2"/>
    <n v="5"/>
    <n v="10"/>
    <n v="12"/>
    <m/>
    <n v="0"/>
    <x v="0"/>
    <m/>
    <n v="0"/>
    <s v="NO INICIADA"/>
    <m/>
    <n v="0"/>
    <s v="NO INICIADA"/>
    <m/>
    <n v="0"/>
    <s v="NO INICIADA"/>
    <m/>
    <n v="0"/>
    <s v="NO INICIADA"/>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2"/>
    <s v="Prevención, control, mitigación y minimización de los riesgos que propician la aparición de enfermedades prevenibles por vacunas en los municipios."/>
    <n v="1905027"/>
    <s v="Servicio de gestión del riesgo para enfermedades inmunoprebenibles "/>
    <n v="190502702"/>
    <s v="Estrategias de gestión del riesgo  para enfermedades inmunoprebenibles implement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3"/>
    <s v="Adquisisicón, distribución y suministro oportuno de los biológicos de interés en Salud Pública a nivel municipal."/>
    <n v="1905029"/>
    <s v="Servicio de suministro de insumos para el manejo de eventos de interés en salud pública"/>
    <s v="190502900"/>
    <s v="Entidades territoriales con servicio de suministro de insumos para el manejo de eventos de interés en salud pública"/>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4"/>
    <s v="Disposición de información accesible, confiable y oportuna del sistema PAIWEB."/>
    <n v="1905051"/>
    <s v="Servicios de información actualizados"/>
    <s v="190505100"/>
    <s v="Sistemas de información actualizado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Razón de mortalidad materna temprana por causa directa evitable"/>
    <n v="42.6"/>
    <n v="0"/>
    <n v="215"/>
    <s v="Formulado  y ejecutado el Plan de Aceleración para la Reducción de Mortalidad Materna."/>
    <n v="1905014"/>
    <s v="Documentos de lineamientos técnicos"/>
    <n v="190501400"/>
    <s v="Documentos de lineamientos técnicos elaborado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Razón de mortalidad materna temprana por causa directa evitable"/>
    <n v="42.6"/>
    <n v="0"/>
    <n v="216"/>
    <s v="Realizado seguimiento al cumplimiento de los planes de aceleración para la reducción de mortalidad materna de los actores del sistema general de seguridad social en salud de Nariño."/>
    <n v="1905021"/>
    <s v="Servicio de gestión del riesgo en temas de salud sexual y reproductiva"/>
    <n v="190502102"/>
    <s v="Estrategias de gestión del riesgo en temas de salud sexual y reproductiva implementadas"/>
    <s v="Incremento"/>
    <m/>
    <n v="0"/>
    <n v="1"/>
    <n v="1"/>
    <n v="1"/>
    <n v="1"/>
    <n v="1"/>
    <m/>
    <n v="0"/>
    <x v="0"/>
    <m/>
    <n v="0"/>
    <s v="NO INICIADA"/>
    <m/>
    <n v="0"/>
    <s v="NO INICIADA"/>
    <m/>
    <n v="0"/>
    <s v="NO INICIADA"/>
    <m/>
    <n v="0"/>
    <s v="NO INICIADA"/>
  </r>
  <r>
    <s v="INCLUSIÓN SOCIAL Y ACCESO A DERECHOS"/>
    <s v="SALUD PARA EL BUEN VIVIR"/>
    <s v="Atencion Primaria Integral en Salud para la Paz"/>
    <x v="8"/>
    <s v="Tasa de fecundidad específica en mujeres de 10 a 14 años"/>
    <n v="2.5"/>
    <n v="2"/>
    <n v="217"/>
    <s v="Formulado  y ejecutado el Plan Intersectorial de Prevención de Embarazo en Adolescentes (Salud, Educación, Deportes, ICBF, Cultura, Secretaría de Equidad de Género e Inclusión Social (SEGIS), entre otros)"/>
    <n v="1905015"/>
    <s v="Documentos de planeación"/>
    <n v="190501506"/>
    <s v="Documentos de planeación con seguimiento realizado"/>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Tasa de fecundidad específica en mujeres de 10 a 14 años"/>
    <n v="2.5"/>
    <n v="2"/>
    <n v="218"/>
    <s v="Realizada asistencia técnica a las mesas municipales de prevención de embarazo en adolescentes con formulación de planes y su respectiva ejecución."/>
    <n v="1905049"/>
    <s v="Servicio de promoción de la participación social en salud"/>
    <n v="1905049"/>
    <s v="Mecanismos y espacios de participación social en salud conformados "/>
    <s v="Incremento"/>
    <m/>
    <n v="18"/>
    <n v="64"/>
    <n v="18"/>
    <n v="20"/>
    <n v="14"/>
    <n v="12"/>
    <m/>
    <n v="0"/>
    <x v="0"/>
    <m/>
    <n v="0"/>
    <s v="NO INICIADA"/>
    <m/>
    <n v="0"/>
    <s v="NO INICIADA"/>
    <m/>
    <n v="0"/>
    <s v="NO INICIADA"/>
    <m/>
    <n v="0"/>
    <s v="NO INICIADA"/>
  </r>
  <r>
    <s v="INCLUSIÓN SOCIAL Y ACCESO A DERECHOS"/>
    <s v="SALUD PARA EL BUEN VIVIR"/>
    <s v="Atencion Primaria Integral en Salud para la Paz"/>
    <x v="8"/>
    <s v="Tasa de fecundidad en mujeres entre 15 y 19 años"/>
    <n v="36.4"/>
    <n v="30"/>
    <n v="219"/>
    <s v="Implementada la estrategia de difusión de garantía de derechos sexuales y reproductivos (DSR) a través de Información Educación y Comunicación (IEC) en redes sociales y medios convencionales, educación integral para la sexualidad dirigida a la comunidad educativa, garantia de los servicios de salud para adolescentes y jóvenes en los municipios."/>
    <n v="1905021"/>
    <s v="Servicio de gestión del riesgo en temas de salud sexual y reproductiva"/>
    <n v="190502100"/>
    <s v="Campañas de gestión del riesgo en temas de salud sexual y reproductiva implementadas"/>
    <s v="Incremento"/>
    <m/>
    <n v="1"/>
    <n v="5"/>
    <n v="1"/>
    <n v="2"/>
    <n v="1"/>
    <n v="1"/>
    <m/>
    <n v="0"/>
    <x v="0"/>
    <m/>
    <n v="0"/>
    <s v="NO INICIADA"/>
    <m/>
    <n v="0"/>
    <s v="NO INICIADA"/>
    <m/>
    <n v="0"/>
    <s v="NO INICIADA"/>
    <m/>
    <n v="0"/>
    <s v="NO INICIADA"/>
  </r>
  <r>
    <s v="INCLUSIÓN SOCIAL Y ACCESO A DERECHOS"/>
    <s v="SALUD PARA EL BUEN VIVIR"/>
    <s v="Atencion Primaria Integral en Salud para la Paz"/>
    <x v="8"/>
    <s v="Tasa de fecundidad en mujeres entre 15 y 19 años"/>
    <n v="36.4"/>
    <n v="30"/>
    <n v="220"/>
    <s v="Realizada asistencia técnica a direcciones locales de salud para la implementación de estrategias de información, comunicación y educación a adolescentes y jóvenes para empoderamiento de derechos sexuales y reproductivos."/>
    <n v="1905050"/>
    <s v="Servicio de asistencia técnica"/>
    <n v="190505000"/>
    <s v="Asistencia técnicas realizadas"/>
    <s v="Incrementar"/>
    <m/>
    <n v="18"/>
    <n v="64"/>
    <n v="18"/>
    <n v="20"/>
    <n v="14"/>
    <n v="14"/>
    <m/>
    <n v="0"/>
    <x v="0"/>
    <m/>
    <n v="0"/>
    <s v="NO INICIADA"/>
    <m/>
    <n v="0"/>
    <s v="NO INICIADA"/>
    <m/>
    <n v="0"/>
    <s v="NO INICIADA"/>
    <m/>
    <n v="0"/>
    <s v="NO INICIADA"/>
  </r>
  <r>
    <s v="INCLUSIÓN SOCIAL Y ACCESO A DERECHOS"/>
    <s v="SALUD PARA EL BUEN VIVIR"/>
    <s v="Atencion Primaria Integral en Salud para la Paz"/>
    <x v="8"/>
    <s v="Atención a victimas de violencia sexual"/>
    <n v="80"/>
    <n v="90"/>
    <n v="221"/>
    <s v="Realizado seguimiento a casos de violencia sexual reportados por SIVIGILA que asisten antes de las 72 horas de haber ocurrido el evento, visitas de acompañamiento y asistencia técnica e inspección y vigilancia."/>
    <n v="1905053"/>
    <s v="Documentos de evaluación "/>
    <n v="190505300"/>
    <s v="Documentos de evaluación realizado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Atención a victimas de violencia sexual"/>
    <n v="80"/>
    <n v="90"/>
    <n v="222"/>
    <s v="Realizada asistencia técnica a la red de prestación de servicios de salud municipales abordaje integral a victimas de violencia sexual en coordinación con Medicina Legal y Fiscalía."/>
    <n v="1905050"/>
    <s v="Servicio de asistencia técnica"/>
    <n v="190505002"/>
    <s v="Entidades territoriales asistidas técnicamente"/>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Desarrollar el plan de respuesta ante las ITS VIH "/>
    <n v="1.6"/>
    <n v="1"/>
    <n v="223"/>
    <s v="Realizada asistencia ténica a los actores del Sistema General de Seguridad Social en Salud en el marco del plan de respuesta frente a las Infecciones de Transmisión Sexual - VIH/SIDA con énfasis en la prevención combinada (uso de preservativo, formación de talento humano y disposición de insumos)"/>
    <n v="1905050"/>
    <s v="Servicio de asistencia técnica"/>
    <n v="190505000"/>
    <s v="Asistencia técnicas realizadas"/>
    <s v="Incremento"/>
    <m/>
    <n v="10"/>
    <n v="30"/>
    <n v="10"/>
    <n v="10"/>
    <n v="10"/>
    <n v="30"/>
    <m/>
    <n v="0"/>
    <x v="0"/>
    <m/>
    <n v="0"/>
    <s v="NO INICIADA"/>
    <m/>
    <n v="0"/>
    <s v="NO INICIADA"/>
    <m/>
    <n v="0"/>
    <s v="NO INICIADA"/>
    <m/>
    <n v="0"/>
    <s v="NO INICIADA"/>
  </r>
  <r>
    <s v="INCLUSIÓN SOCIAL Y ACCESO A DERECHOS"/>
    <s v="SALUD PARA EL BUEN VIVIR"/>
    <s v="Atencion Primaria Integral en Salud para la Paz"/>
    <x v="8"/>
    <s v="Desarrollar el plan de respuesta ante las ITS VIH "/>
    <n v="1.6"/>
    <n v="1"/>
    <n v="224"/>
    <s v="Realizado seguimiento al cumplimiento de protocolos de atención de infecciones de transmisión sexual VIH/SIDA por parte de la red de prestación de servicios del Departamento."/>
    <n v="1905053"/>
    <s v="Documentos de evaluación "/>
    <n v="190505300"/>
    <s v="Documentos de evaluación realizados"/>
    <s v="Incremento"/>
    <m/>
    <n v="0"/>
    <n v="1"/>
    <n v="1"/>
    <n v="1"/>
    <n v="1"/>
    <n v="1"/>
    <m/>
    <n v="0"/>
    <x v="0"/>
    <m/>
    <n v="0"/>
    <s v="NO INICIADA"/>
    <m/>
    <n v="0"/>
    <s v="NO INICIADA"/>
    <m/>
    <n v="0"/>
    <s v="NO INICIADA"/>
    <m/>
    <n v="0"/>
    <s v="NO INICIADA"/>
  </r>
  <r>
    <s v="INCLUSIÓN SOCIAL Y ACCESO A DERECHOS"/>
    <s v="SALUD PARA EL BUEN VIVIR"/>
    <s v="Atencion Primaria Integral en Salud para la Paz"/>
    <x v="8"/>
    <s v="Modelo de atención a población con orientación, identidades, expresiones de genero diversas (OSIEGD) en la red de prestación de servicios de salud publica implementado."/>
    <n v="0"/>
    <n v="20"/>
    <n v="225"/>
    <s v="Capacitaciones a las Empresas Sociales del Estado de servicios de salud municipales y alta complejidad en el modelo de atención a población de orientación, identidad y expresión diversas."/>
    <n v="1905050"/>
    <s v="Servicio de asistencia técnica"/>
    <n v="190505000"/>
    <s v="Asistencia técnicas realizadas"/>
    <s v="Incremento"/>
    <m/>
    <n v="0"/>
    <n v="64"/>
    <n v="10"/>
    <n v="20"/>
    <n v="20"/>
    <n v="14"/>
    <m/>
    <n v="0"/>
    <x v="0"/>
    <m/>
    <n v="0"/>
    <s v="NO INICIADA"/>
    <m/>
    <n v="0"/>
    <s v="NO INICIADA"/>
    <m/>
    <n v="0"/>
    <s v="NO INICIADA"/>
    <m/>
    <n v="0"/>
    <s v="NO INICIADA"/>
  </r>
  <r>
    <s v="INCLUSIÓN SOCIAL Y ACCESO A DERECHOS"/>
    <s v="SALUD PARA EL BUEN VIVIR"/>
    <s v="Atencion Primaria Integral en Salud para la Paz"/>
    <x v="8"/>
    <s v="Modelo de atención a población con orientación, identidades, expresiones de genero diversas (OSIEGD) en la red de prestación de servicios de salud publica implementado."/>
    <n v="0"/>
    <n v="20"/>
    <n v="226"/>
    <s v="Realizado seguimiento a la implementación del modelo de atención a población de orientación, identidad y expresión diversas en las empresas sociales del estado de servicios de salud municipales y de alta complejidad"/>
    <n v="1905053"/>
    <s v="Documentos de evaluación "/>
    <n v="190505300"/>
    <s v="Documentos de evaluación realizados"/>
    <s v="Incremento"/>
    <m/>
    <n v="0"/>
    <n v="1"/>
    <n v="1"/>
    <n v="1"/>
    <n v="1"/>
    <n v="1"/>
    <m/>
    <n v="0"/>
    <x v="0"/>
    <m/>
    <n v="0"/>
    <s v="NO INICIADA"/>
    <m/>
    <n v="0"/>
    <s v="NO INICIADA"/>
    <m/>
    <n v="0"/>
    <s v="NO INICIADA"/>
    <m/>
    <n v="0"/>
    <s v="NO INICIADA"/>
  </r>
  <r>
    <s v="INCLUSIÓN SOCIAL Y ACCESO A DERECHOS"/>
    <s v="SALUD PARA EL BUEN VIVIR"/>
    <s v="Atencion Primaria Integral en Salud para la Paz"/>
    <x v="8"/>
    <s v="Control de la Hipertensión Arterial."/>
    <n v="0.621"/>
    <n v="0.72"/>
    <n v="227"/>
    <s v="Fortalecimiento de capacidades mediante asistencia técnica  dirigido a los  municipios del Departamento para la promoción de los modos, condiciones y estilos de vida saludable según lineamientos del Ministerio de Salud y Protección Social-MSPS"/>
    <n v="1903053"/>
    <s v="Servicio de asistencia técnica"/>
    <n v="190305300"/>
    <s v="Asistencias técnic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ntrol de la Hipertensión Arterial."/>
    <n v="0.621"/>
    <n v="0.72"/>
    <n v="228"/>
    <s v="Seguimiento a los municipios del Departamento, del desarrollo de estrategías que promueven: modos, condiciones y estilos de vida saludable, según lineamientos del Ministerio de Salud y Protección Social."/>
    <n v="1903011"/>
    <s v="Servicio de inspección, vigilancia y control"/>
    <n v="190301100"/>
    <s v="Visit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ntrol de la Diabetes"/>
    <n v="0.59"/>
    <n v="0.69"/>
    <n v="229"/>
    <s v="Fortalecimiento de capacidades mediante asistencia técnica  dirigida a los municipios del Departamento para la implementación de la ruta de atención cardiovascular y metabólica acorde al perfil epidemiológico."/>
    <n v="1903053"/>
    <s v="Servicio de asistencia técnica"/>
    <n v="190305300"/>
    <s v="Asistencias técnic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ntrol de la Diabetes"/>
    <n v="0.59"/>
    <n v="0.69"/>
    <n v="230"/>
    <s v="Desarrollada inspección y vigilancia en salud pública a municipios en  la implemetacion de la ruta de riesgo cardiovascular y metabólico"/>
    <n v="1903011"/>
    <s v="Servicio de inspección, vigilancia y control"/>
    <n v="190301100"/>
    <s v="Visit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 Mortalidad en menores de 5 años por infección respiratoria aguda (IRA)"/>
    <n v="9.09"/>
    <n v="8.18"/>
    <n v="231"/>
    <s v="Implementadas las estrategias del programa Infección Respiratoria Aguda (IRA) y Enfermedades Diarréicas agudas (EDA) en los municipios. "/>
    <n v="1905026"/>
    <s v="Servicio de gestión de riesgo para enfermedades emergentes, reemergentes y desatendidas"/>
    <n v="190502602"/>
    <s v="Estrategias de gestión de riesgo para enfermedades emergentes, reemergentes y desatendidas implement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 Mortalidad en menores de 5 años por infección respiratoria aguda (IRA)"/>
    <n v="9.09"/>
    <n v="8.18"/>
    <n v="232"/>
    <s v="Fortalecida la adherencia a lineamientos, protocolos y guias de práctica clínica relacionadas con el abordaje de la IRA en los actores del Sistema General de Seguridad Social en Salud de Nariño."/>
    <n v="1905050"/>
    <s v="Servicio de asistencia técnica"/>
    <n v="190505000"/>
    <s v="Asistencia técnic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Incidencia de la tuberculosis"/>
    <n v="13.9"/>
    <n v="12.51"/>
    <n v="233"/>
    <s v="Formulado e implementado documento de Plan Estratégico hacia el fin de la tuberculosis en los municipios priorizados."/>
    <n v="1905015"/>
    <s v="Documentos de planeación"/>
    <n v="190501505"/>
    <s v="Planes estratégicos elaborado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Incidencia de la tuberculosis"/>
    <n v="13.9"/>
    <n v="12.51"/>
    <n v="234"/>
    <s v="Seguimiento a la implementación del plan estrategico hacia el fin de la tuberculosis (TB) y adherencia a la resolución 227 de 2020 en los municipios priorizados"/>
    <n v="1905053"/>
    <s v="Documentos de evaluación"/>
    <n v="190505300"/>
    <s v="Documentos de evaluación realizado"/>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Instituciones de media y alta complejidad_x000a_con implementación de la vigilancia de infecciones asociadas a la atención en salud IAAS"/>
    <n v="1"/>
    <n v="1"/>
    <n v="235"/>
    <s v="Implementación de estrategias para fortalecer la adherencia de la  Resolucion 2471 en los programas: Infecciones Asociadas a la Atención en Salud - IAAS, programas de optimización de antimicrobianos PROA e higiene de manos en las instituciones de mediana y alta complejidad."/>
    <n v="1905026"/>
    <s v="Servicio de gestión del riesgo para enfermedades emergentes, reemergentes y desatendidas"/>
    <n v="190502602"/>
    <s v="Estrategias de gestión del riesgo para enfermedades emergentes, reemergentes y desatendidas implementadas"/>
    <s v="Mantenimiento"/>
    <m/>
    <n v="13"/>
    <n v="13"/>
    <n v="13"/>
    <n v="13"/>
    <n v="13"/>
    <n v="13"/>
    <m/>
    <n v="0"/>
    <x v="0"/>
    <m/>
    <n v="0"/>
    <s v="NO INICIADA"/>
    <m/>
    <n v="0"/>
    <s v="NO INICIADA"/>
    <m/>
    <n v="0"/>
    <s v="NO INICIADA"/>
    <m/>
    <n v="0"/>
    <s v="NO INICIADA"/>
  </r>
  <r>
    <s v="INCLUSIÓN SOCIAL Y ACCESO A DERECHOS"/>
    <s v="SALUD PARA EL BUEN VIVIR"/>
    <s v="Atencion Primaria Integral en Salud para la Paz"/>
    <x v="8"/>
    <s v="Instituciones de media y alta complejidad_x000a_con implementación de la vigilancia de infecciones asociadas a la atención en salud IAAS"/>
    <n v="1"/>
    <n v="1"/>
    <n v="236"/>
    <s v="Evaluada la implementación de los Planes de Control de Infecciones en las instituciones de mediana y alta complejidad."/>
    <n v="1905053"/>
    <s v="Documentos de evaluación"/>
    <n v="190505300"/>
    <s v="Documentos de evaluación realizados"/>
    <s v="Mantenimiento"/>
    <m/>
    <n v="13"/>
    <n v="13"/>
    <n v="13"/>
    <n v="13"/>
    <n v="13"/>
    <n v="13"/>
    <m/>
    <n v="0"/>
    <x v="0"/>
    <m/>
    <n v="0"/>
    <s v="NO INICIADA"/>
    <m/>
    <n v="0"/>
    <s v="NO INICIADA"/>
    <m/>
    <n v="0"/>
    <s v="NO INICIADA"/>
    <m/>
    <n v="0"/>
    <s v="NO INICIADA"/>
  </r>
  <r>
    <s v="INCLUSIÓN SOCIAL Y ACCESO A DERECHOS"/>
    <s v="SALUD PARA EL BUEN VIVIR"/>
    <s v="Atencion Primaria Integral en Salud para la Paz"/>
    <x v="8"/>
    <s v="Tasa de discapacidad grado severo  en las personas con diagnóstico nuevo de lepra."/>
    <n v="0"/>
    <n v="0"/>
    <n v="237"/>
    <s v="Implementado plan estratégico de enfermedad de Hansen en los municipios priorizados para aliviar la carga de la enfermedad y sostener las actividades de control."/>
    <n v="1905015"/>
    <s v="Documentos de planeación"/>
    <n v="190501500"/>
    <s v="Documento planeación elaborado"/>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Tasa de discapacidad grado severo  en las personas con diagnóstico nuevo de lepra."/>
    <n v="0"/>
    <n v="0"/>
    <n v="238"/>
    <s v="Seguimiento a la implementación del Plan Estratégico Nacional de Prevención y Control de la Enfermedad de Hansen en los municipios priorizados."/>
    <n v="1905053"/>
    <s v="Documentos de evaluación"/>
    <n v="190505300"/>
    <s v="Documentos de evaluación realizados"/>
    <s v="Mantenimiento"/>
    <m/>
    <n v="19"/>
    <n v="19"/>
    <n v="19"/>
    <n v="19"/>
    <n v="19"/>
    <n v="19"/>
    <m/>
    <n v="0"/>
    <x v="0"/>
    <m/>
    <n v="0"/>
    <s v="NO INICIADA"/>
    <m/>
    <n v="0"/>
    <s v="NO INICIADA"/>
    <m/>
    <n v="0"/>
    <s v="NO INICIADA"/>
    <m/>
    <n v="0"/>
    <s v="NO INICIADA"/>
  </r>
  <r>
    <s v="INCLUSIÓN SOCIAL Y ACCESO A DERECHOS"/>
    <s v="SALUD PARA EL BUEN VIVIR"/>
    <s v="Atencion Primaria Integral en Salud para la Paz"/>
    <x v="8"/>
    <s v="Mortalidad en menores de 5 años por enfermedad diarréica aguda (EDA)"/>
    <n v="0.16"/>
    <n v="0.13"/>
    <n v="239"/>
    <s v="Realizada la vigilancia de calidad del agua para consumo humano."/>
    <n v="1903040"/>
    <s v="Servicio de vigilancia de calidad del agua para consumo humano, recolección, transporte y disposición final de residuos sólidos; manejo y disposición final de radiaciones ionizantes, excretas, residuos líquidos y aguas servidas y calidad del aire."/>
    <n v="190304000"/>
    <s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Mortalidad en menores de 5 años por enfermedad diarréica aguda (EDA)"/>
    <n v="0.16"/>
    <n v="0.13"/>
    <n v="240"/>
    <s v="Realizadas acciones de inspección, vigilancia y control sanitario a establecimientos abiertos al público en relación con factores de riesgo relacionados con salud ambiental teles como: establecimientos de  alimentos, bebidas alcohólicas, sistemas de almacenamiento y tratamiento de agua, expendios de plaguicidas y otras sustancias químicas, puertos, aeropuertos, pasos fronterizos, instituciones educativas, establecimientos comerciales, industriales  y todos aquellos que oferten  bienes y servicos de uso y consumo en el Departamento."/>
    <n v="1903042"/>
    <s v="Servicio de vigilancia y control sanitario de los factores de riesgo para la salud, en los establecimientos y espacios que pueden generar riesgos para la población."/>
    <n v="190304200"/>
    <s v="Municipios especiales 1,2 y 3 con vigilancia y control sanitario real y efectivo en su jurisdicción, sobre los factores de riesgo para la salud, en los establecimientos y espacios que pueden generar riesgos para la población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Mortalidad en menores de 5 años por enfermedad diarréica aguda (EDA)"/>
    <n v="0.16"/>
    <n v="0.13"/>
    <n v="241"/>
    <s v="Elaborados informes de evaluación, aprobación y seguimiento de planes de gestión integral de riesgo, para abordar la prevencion de las enfermedades trasmitidas por alimentos, intoxicaciones por sustancias químicas y zoonosis entre otras."/>
    <n v="1903027"/>
    <s v="Servicio de evaluación, aprobación y seguimiento de planes de gestión integral del riesgo"/>
    <n v="190302700"/>
    <s v="Informes de evaluación, aprobación y seguimiento de Planes de Gestión Integral de Riesgo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Implementar la Política Integral de Salud Ambiental (PISA) en un 40%"/>
    <n v="0"/>
    <n v="0.4"/>
    <n v="242"/>
    <s v="Asistencia técnica en Inspección, Vigilancia y Control y demás actividades y lineamientos de salud ambiental relacionados con los determinantes sicioambientales de la salud."/>
    <n v="1903023"/>
    <s v="Servicio de asistencia técnica en inspección, vigilancia y control"/>
    <n v="190302300"/>
    <s v="Asistencias tecnicas en inspeccion, vigilancia y control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Implementar la Política Integral de Salud Ambiental (PISA) en un 40%"/>
    <n v="0"/>
    <n v="0.4"/>
    <n v="243"/>
    <s v="Actualizado y ejecutado el plan de acción del Consejo Departamental de Salud Ambiental por cada mesa temática: (Agua, Alimentos, Resíduos Peligrosos, Seguridad Química, Entornos Saludables, Cambio Climático y Zoonosis)"/>
    <n v="1903051"/>
    <s v="Documentos de planeación"/>
    <n v="190305102"/>
    <s v="Documentos de planeación con seguimiento realizado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Implementar la Política Integral de Salud Ambiental (PISA) en un 40%"/>
    <n v="0"/>
    <n v="0.4"/>
    <n v="244"/>
    <s v="Formulado e implementado los planes y protocolos de: Calidad de Aire, Adaptación al Cambio Climático, Estrategia Integral de Zoonosis, Movilidad Segura y Plan de Acción de la Estrategia de Entornos saludables."/>
    <n v="1903001"/>
    <s v="Documentos de lineamientos técnicos"/>
    <n v="190300103"/>
    <s v="Documento de lineamientos tecnicos realizados"/>
    <s v="Incremento"/>
    <m/>
    <n v="3"/>
    <n v="5"/>
    <n v="3"/>
    <n v="4"/>
    <n v="4"/>
    <n v="5"/>
    <m/>
    <n v="0"/>
    <x v="0"/>
    <m/>
    <n v="0"/>
    <s v="NO INICIADA"/>
    <m/>
    <n v="0"/>
    <s v="NO INICIADA"/>
    <m/>
    <n v="0"/>
    <s v="NO INICIADA"/>
    <m/>
    <n v="0"/>
    <s v="NO INICIADA"/>
  </r>
  <r>
    <s v="INCLUSIÓN SOCIAL Y ACCESO A DERECHOS"/>
    <s v="SALUD PARA EL BUEN VIVIR"/>
    <s v="Atencion Primaria Integral en Salud para la Paz"/>
    <x v="8"/>
    <s v="Implementar la Política Integral de Salud Ambiental (PISA) en un 40%"/>
    <n v="0"/>
    <n v="0.4"/>
    <n v="245"/>
    <s v="Actualizada e implementada la infraestructura tecnológica y el sistema de información de salud ambiental  orientado a la gestión de la inspección, vigilancia y control sanitario, para uso y apropiacion de la informacion a nivel municipal."/>
    <n v="1903045"/>
    <s v="Servicio de información para la gestión de la inspección, vigilancia y control sanitario"/>
    <n v="190304500"/>
    <s v="Usuarios del sistema"/>
    <s v="Incremento"/>
    <m/>
    <n v="0"/>
    <n v="64"/>
    <n v="64"/>
    <n v="64"/>
    <n v="64"/>
    <n v="64"/>
    <m/>
    <n v="0"/>
    <x v="0"/>
    <m/>
    <n v="0"/>
    <s v="NO INICIADA"/>
    <m/>
    <n v="0"/>
    <s v="NO INICIADA"/>
    <m/>
    <n v="0"/>
    <s v="NO INICIADA"/>
    <m/>
    <n v="0"/>
    <s v="NO INICIADA"/>
  </r>
  <r>
    <s v="INCLUSIÓN SOCIAL Y ACCESO A DERECHOS"/>
    <s v="SALUD PARA EL BUEN VIVIR"/>
    <s v="Atencion Primaria Integral en Salud para la Paz"/>
    <x v="8"/>
    <s v="Implementar la Política Integral de Salud Ambiental (PISA) en un 40%"/>
    <n v="0"/>
    <n v="0.4"/>
    <n v="246"/>
    <s v="Evaluado el  riesgo de toxicidad de plaguicidas mediante la aplicación del programa de Vigilancia Epidemiológica. "/>
    <n v="1903006"/>
    <s v="Servicio de evaluación del riesgo de toxicidad de plaguicidas"/>
    <n v="190300600"/>
    <s v="Solicitudes evaluadas en la vigencia/solicitudes recibidas en la vigencia"/>
    <s v="Mantenimiento"/>
    <m/>
    <n v="63"/>
    <n v="64"/>
    <n v="16"/>
    <n v="16"/>
    <n v="16"/>
    <n v="15"/>
    <m/>
    <n v="0"/>
    <x v="0"/>
    <m/>
    <n v="0"/>
    <s v="NO INICIADA"/>
    <m/>
    <n v="0"/>
    <s v="NO INICIADA"/>
    <m/>
    <n v="0"/>
    <s v="NO INICIADA"/>
    <m/>
    <n v="0"/>
    <s v="NO INICIADA"/>
  </r>
  <r>
    <s v="INCLUSIÓN SOCIAL Y ACCESO A DERECHOS"/>
    <s v="SALUD PARA EL BUEN VIVIR"/>
    <s v="Atencion Primaria Integral en Salud para la Paz"/>
    <x v="8"/>
    <s v="Mortalidad por rabia humana por linaje urbano* 100,000 Hab."/>
    <n v="0"/>
    <n v="0"/>
    <n v="247"/>
    <s v="Ejecutada la jornada masiva de vacunación antirrábica en caninos y felinos del Departamento."/>
    <n v="1903057"/>
    <s v="Servicio de promoción, prevención, vigilancia y control de vectores y zoonosis"/>
    <n v="190305700"/>
    <s v="Municipios con acciones de promoción, prevención, vigilancia  y control de vectores y zoonosi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Mortalidad por rabia humana por linaje urbano* 100,000 Hab."/>
    <n v="0"/>
    <n v="0"/>
    <n v="248"/>
    <s v="Servicio de información en vigilancia sanitaria y epidemiológica de eventos de salud ambiental por cada municipio."/>
    <n v="1903031"/>
    <s v="Servicio de información de vigilancia epidemiológica"/>
    <n v="190303100"/>
    <s v="Informes de evento generados en la vigencia"/>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  en la implementacion de la RIA de Promoción y mantenimiento de la salud"/>
    <n v="0.23"/>
    <n v="0.7"/>
    <n v="249"/>
    <s v="Asistencia Técnica a los prestadores públicos de servicios de salud municipales para la implementación de la ruta de atención de promoción y mantenimiento de la salud, dentro de la estrategia de Acciones  Preventivas de Salud APS"/>
    <n v="1905050"/>
    <s v="Servicio de asistencia técnica"/>
    <n v="190505000"/>
    <s v="Asistencias técnicas realizadas"/>
    <s v="Mantenida"/>
    <m/>
    <n v="68"/>
    <n v="68"/>
    <n v="68"/>
    <n v="68"/>
    <n v="68"/>
    <n v="68"/>
    <m/>
    <n v="0"/>
    <x v="0"/>
    <m/>
    <n v="0"/>
    <s v="NO INICIADA"/>
    <m/>
    <n v="0"/>
    <s v="NO INICIADA"/>
    <m/>
    <n v="0"/>
    <s v="NO INICIADA"/>
    <m/>
    <n v="0"/>
    <s v="NO INICIADA"/>
  </r>
  <r>
    <s v="INCLUSIÓN SOCIAL Y ACCESO A DERECHOS"/>
    <s v="SALUD PARA EL BUEN VIVIR"/>
    <s v="Atencion Primaria Integral en Salud para la Paz"/>
    <x v="8"/>
    <s v="Cobertura  en la implementacion de la RIA de Promocion y mantenimiento de la salud"/>
    <n v="0.23"/>
    <n v="0.8"/>
    <n v="250"/>
    <s v="Incrementadas las acciones de inspección, vigilancia y control (IVC) para dar cumplimiento a la política farmacéutica y los programas de farmacovigilancia y técnovigilancia en los establecimientos farmacéuticos de Nariño"/>
    <n v="1903011"/>
    <s v="Servicio de inspección, vigilancia y control"/>
    <s v="190301100"/>
    <s v="Visitas realizadas"/>
    <s v="Incremento"/>
    <m/>
    <n v="1564"/>
    <n v="2000"/>
    <n v="1600"/>
    <n v="1750"/>
    <n v="1850"/>
    <n v="2000"/>
    <m/>
    <n v="0"/>
    <x v="0"/>
    <m/>
    <n v="0"/>
    <s v="NO INICIADA"/>
    <m/>
    <n v="0"/>
    <s v="NO INICIADA"/>
    <m/>
    <n v="0"/>
    <s v="NO INICIADA"/>
    <m/>
    <n v="0"/>
    <s v="NO INICIADA"/>
  </r>
  <r>
    <s v="INCLUSIÓN SOCIAL Y ACCESO A DERECHOS"/>
    <s v="SALUD PARA EL BUEN VIVIR"/>
    <s v="Atencion Primaria Integral en Salud para la Paz"/>
    <x v="8"/>
    <s v="Cobertura  en la implementacion de la RIA de Promocion y mantenimiento de la salud"/>
    <n v="0.23"/>
    <n v="0.8"/>
    <n v="251"/>
    <s v="Fortalecida la implementación de la política farmacéutica y los programas de farmacovigilancia y tecnovigilancia en los establecimientos farmacéuticos del Departamento."/>
    <n v="1903023"/>
    <s v="Servicio de asistencia técnica en inspección, vigilancia y control"/>
    <s v="190302300"/>
    <s v="Asistencias técnica en Inspección, Vigilancia y Control realizadas"/>
    <s v="Incremento"/>
    <m/>
    <n v="12"/>
    <n v="24"/>
    <n v="12"/>
    <n v="16"/>
    <n v="20"/>
    <n v="24"/>
    <m/>
    <n v="0"/>
    <x v="0"/>
    <m/>
    <n v="0"/>
    <s v="NO INICIADA"/>
    <m/>
    <n v="0"/>
    <s v="NO INICIADA"/>
    <m/>
    <n v="0"/>
    <s v="NO INICIADA"/>
    <m/>
    <n v="0"/>
    <s v="NO INICIADA"/>
  </r>
  <r>
    <s v="INCLUSIÓN SOCIAL Y ACCESO A DERECHOS"/>
    <s v="SALUD PARA EL BUEN VIVIR"/>
    <s v="Atencion Primaria Integral en Salud para la Paz"/>
    <x v="8"/>
    <s v="Cobertura  en la implementacion de la RIA de Promocion y mantenimiento de la salud"/>
    <n v="0.23"/>
    <n v="0.7"/>
    <n v="252"/>
    <s v="Seguimiento y monitoreo a los prestadores públicos de salud municipales responsables de la implementación de la Ruta de Promocion y Mantenimiento de la Salud."/>
    <s v="1905053"/>
    <s v="Documento de evaluación"/>
    <s v="190505300"/>
    <s v="Documentos de evaluación realizados"/>
    <s v="Incremento"/>
    <m/>
    <n v="0"/>
    <n v="68"/>
    <n v="68"/>
    <n v="68"/>
    <n v="68"/>
    <n v="68"/>
    <m/>
    <n v="0"/>
    <x v="0"/>
    <m/>
    <n v="0"/>
    <s v="NO INICIADA"/>
    <m/>
    <n v="0"/>
    <s v="NO INICIADA"/>
    <m/>
    <n v="0"/>
    <s v="NO INICIADA"/>
    <m/>
    <n v="0"/>
    <s v="NO INICIADA"/>
  </r>
  <r>
    <s v="INCLUSIÓN SOCIAL Y ACCESO A DERECHOS"/>
    <s v="SALUD PARA EL BUEN VIVIR"/>
    <s v="Gobernanza y Gobernabilidad de la salud para la paz"/>
    <x v="8"/>
    <s v="Porcentaje de ejecucion de Planes Territoriales de Salud Municipales"/>
    <n v="0.89900000000000002"/>
    <n v="0.92"/>
    <n v="253"/>
    <s v="Realizados informes trimestrales de los eventos de interés en salud pública y remisión al Instituto Nacional de Salud -INS- de acuerdo a lineamientos nacionales."/>
    <n v="1903031"/>
    <s v="Servicio de información de vigilancia epidemiológica"/>
    <n v="190303100"/>
    <s v="Informes de evento generados en la vigencia"/>
    <s v="Mantemiento "/>
    <m/>
    <n v="4"/>
    <n v="4"/>
    <n v="4"/>
    <n v="4"/>
    <n v="4"/>
    <n v="4"/>
    <m/>
    <n v="0"/>
    <x v="0"/>
    <m/>
    <n v="0"/>
    <s v="NO INICIADA"/>
    <m/>
    <n v="0"/>
    <s v="NO INICIADA"/>
    <m/>
    <n v="0"/>
    <s v="NO INICIADA"/>
    <m/>
    <n v="0"/>
    <s v="NO INICIADA"/>
  </r>
  <r>
    <s v="INCLUSIÓN SOCIAL Y ACCESO A DERECHOS"/>
    <s v="SALUD PARA EL BUEN VIVIR"/>
    <s v="Gobernanza y Gobernabilidad de la salud para la paz"/>
    <x v="8"/>
    <s v="Porcentaje de ejecucion de Planes Territoriales de Salud Municipales"/>
    <n v="0.89900000000000002"/>
    <m/>
    <n v="254"/>
    <s v="Realizada la notificación obligatoria de los eventos de interés en salud pública del Departamento, durante las 52 semanas epidemiológicas."/>
    <n v="1903052"/>
    <s v="Documentos de evaluación"/>
    <n v="190305200"/>
    <s v="Documentos de evaluación realizados"/>
    <s v="Mantemiento "/>
    <m/>
    <n v="64"/>
    <n v="64"/>
    <n v="64"/>
    <n v="64"/>
    <n v="64"/>
    <n v="64"/>
    <m/>
    <n v="0"/>
    <x v="0"/>
    <m/>
    <n v="0"/>
    <s v="NO INICIADA"/>
    <m/>
    <n v="0"/>
    <s v="NO INICIADA"/>
    <m/>
    <n v="0"/>
    <s v="NO INICIADA"/>
    <m/>
    <n v="0"/>
    <s v="NO INICIADA"/>
  </r>
  <r>
    <s v="INCLUSIÓN SOCIAL Y ACCESO A DERECHOS"/>
    <s v="SALUD PARA EL BUEN VIVIR"/>
    <s v="Gobernanza y Gobernabilidad de la salud para la paz"/>
    <x v="8"/>
    <s v="Porcentaje de ejecucion de Planes Territoriales de Salud Municipales"/>
    <n v="0.89900000000000002"/>
    <m/>
    <n v="255"/>
    <s v="Realizadas asistencias técnicas, sobre lineamientos de vigilancia en salud publica"/>
    <n v="1903023"/>
    <s v="Servicio de asistencia técnica en inspección, vigilancia y control"/>
    <n v="190302300"/>
    <s v="Asistencias técnica en inspección, vigilancia y control realizadas"/>
    <s v="Mantemiento "/>
    <m/>
    <n v="64"/>
    <n v="64"/>
    <n v="64"/>
    <n v="64"/>
    <n v="64"/>
    <n v="64"/>
    <m/>
    <n v="0"/>
    <x v="0"/>
    <m/>
    <n v="0"/>
    <s v="NO INICIADA"/>
    <m/>
    <n v="0"/>
    <s v="NO INICIADA"/>
    <m/>
    <n v="0"/>
    <s v="NO INICIADA"/>
    <m/>
    <n v="0"/>
    <s v="NO INICIADA"/>
  </r>
  <r>
    <s v="INCLUSIÓN SOCIAL Y ACCESO A DERECHOS"/>
    <s v="SALUD PARA EL BUEN VIVIR"/>
    <s v="Atencion Primaria Integral en Salud para la Paz"/>
    <x v="8"/>
    <s v="Porcentaje de ejecucion de Planes Territoriales de Salud Municipales"/>
    <n v="0.89900000000000002"/>
    <n v="0.92"/>
    <n v="256"/>
    <s v="Planes estratégicos y operativos Territoriales de Salud municipales, con instrumentos de seguimiento, diseñados y en ejecución."/>
    <n v="1905015"/>
    <s v="Documentos de planeación"/>
    <s v="190501506"/>
    <s v="Documentos de planeación con seguimiento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Porcentaje de ejecucion de Planes Territoriales de Salud Municipales"/>
    <n v="0.89900000000000002"/>
    <n v="0.92"/>
    <n v="257"/>
    <s v="Municipios con asistencia técnica en la formulación, ejecución y monitoreo de los Planes Territoriales de Salud."/>
    <s v="1905050"/>
    <s v="Servicio de asistencia técnica"/>
    <n v="190505005"/>
    <s v="Entidades territoriales asistidas técnicamente en el plan territorial del salud"/>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Porcentaje de ejecucion de Planes Territoriales de Salud Municipales"/>
    <n v="0.89900000000000002"/>
    <n v="0.92"/>
    <n v="258"/>
    <s v="Documentos de evaluación en la aplicación de la metodología de la capacidad de gestión de las Direcciones Locales de Salud , en el marco del Decreto 3003/2005 del Plan Territorial de Salud."/>
    <n v="1905053"/>
    <s v="Documentos de evaluación"/>
    <n v="190505300"/>
    <s v="Documentos de evaluación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Tasa de mortalidad  por suicidio_x000a_"/>
    <n v="7"/>
    <n v="5.95"/>
    <n v="259"/>
    <s v="Formulados, implementados y con seguimiento planes de acción obtenidos de las Salas situacionales de Suicidio para la atención integral en salud en los territorios desde las acciones colectivas."/>
    <n v="1905050"/>
    <s v="Servicio de asistencia tecnica"/>
    <n v="190505004"/>
    <s v="Entidades territoriales asistidas tecnicamente en el plan de intervencines colectivas"/>
    <s v="Incremento"/>
    <m/>
    <n v="15"/>
    <n v="30"/>
    <n v="6"/>
    <n v="7"/>
    <n v="8"/>
    <n v="9"/>
    <m/>
    <n v="0"/>
    <x v="0"/>
    <m/>
    <n v="0"/>
    <s v="NO INICIADA"/>
    <m/>
    <n v="0"/>
    <s v="NO INICIADA"/>
    <m/>
    <n v="0"/>
    <s v="NO INICIADA"/>
    <m/>
    <n v="0"/>
    <s v="NO INICIADA"/>
  </r>
  <r>
    <s v="INCLUSIÓN SOCIAL Y ACCESO A DERECHOS"/>
    <s v="SALUD PARA EL BUEN VIVIR"/>
    <s v="Atencion Primaria Integral en Salud para la Paz"/>
    <x v="8"/>
    <s v="Tasa de mortalidad  por suicidio_x000a_"/>
    <n v="7"/>
    <n v="5.95"/>
    <n v="260"/>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Número de asistencias técnicas realizadas"/>
    <s v="Incremento"/>
    <m/>
    <n v="5"/>
    <n v="64"/>
    <n v="64"/>
    <n v="64"/>
    <n v="64"/>
    <n v="64"/>
    <m/>
    <n v="0"/>
    <x v="0"/>
    <m/>
    <n v="0"/>
    <s v="NO INICIADA"/>
    <m/>
    <n v="0"/>
    <s v="NO INICIADA"/>
    <m/>
    <n v="0"/>
    <s v="NO INICIADA"/>
    <m/>
    <n v="0"/>
    <s v="NO INICIADA"/>
  </r>
  <r>
    <s v="INCLUSIÓN SOCIAL Y ACCESO A DERECHOS"/>
    <s v="SALUD PARA EL BUEN VIVIR"/>
    <s v="Atencion Primaria Integral en Salud para la Paz"/>
    <x v="8"/>
    <s v="Tasa de violencia niños, niñas y adolescentes y jóvenes _x000a_"/>
    <n v="13.77"/>
    <n v="12.3"/>
    <n v="261"/>
    <s v="_x000a_Ampliacion de la atencion integral en salud mental a través de la Plataforma  GLIA, como estrategia de prevención de los trastornos mentales, conducta suicida y epilepsia para la contención, derivación y activación de ruta._x000a__x000a_"/>
    <n v="1905022"/>
    <s v="Servicio de gestión del riesgo en temas de trastornos mentales"/>
    <n v="190502202"/>
    <s v="Estrategias de gestión del riesgo en temas de trastornos mentales implementadas"/>
    <s v="Mantenimmiento"/>
    <m/>
    <n v="1"/>
    <n v="1"/>
    <n v="1"/>
    <n v="1"/>
    <n v="1"/>
    <n v="1"/>
    <m/>
    <n v="0"/>
    <x v="0"/>
    <m/>
    <n v="0"/>
    <s v="NO INICIADA"/>
    <m/>
    <n v="0"/>
    <s v="NO INICIADA"/>
    <m/>
    <n v="0"/>
    <s v="NO INICIADA"/>
    <m/>
    <n v="0"/>
    <s v="NO INICIADA"/>
  </r>
  <r>
    <s v="INCLUSIÓN SOCIAL Y ACCESO A DERECHOS"/>
    <s v="SALUD PARA EL BUEN VIVIR"/>
    <s v="Atencion Primaria Integral en Salud para la Paz"/>
    <x v="8"/>
    <s v="Tasa de violencia niños, niñas y adolescentes y jóvenes _x000a_"/>
    <n v="13.77"/>
    <n v="12.3"/>
    <n v="262"/>
    <s v="Fortalecimiento intersectorial para la atencion integral en salud a los ninños, niñas, adolescentes y jovenes NNAJ, victimas de violencia  a nivel municipal"/>
    <n v="1905050"/>
    <s v="Servicio de asistencia tecnica"/>
    <n v="190505002"/>
    <s v="Entidades territoriales asististidas tecnicamente"/>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Tasa de intoxicación por consumo de sustancias psicoactivas"/>
    <n v="15.8"/>
    <n v="14.2"/>
    <n v="263"/>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Asistencias técnicas realizadas"/>
    <s v="Incremento"/>
    <m/>
    <n v="5"/>
    <n v="30"/>
    <n v="6"/>
    <n v="7"/>
    <n v="8"/>
    <n v="9"/>
    <m/>
    <n v="0"/>
    <x v="0"/>
    <m/>
    <n v="0"/>
    <s v="NO INICIADA"/>
    <m/>
    <n v="0"/>
    <s v="NO INICIADA"/>
    <m/>
    <n v="0"/>
    <s v="NO INICIADA"/>
    <m/>
    <n v="0"/>
    <s v="NO INICIADA"/>
  </r>
  <r>
    <s v="INCLUSIÓN SOCIAL Y ACCESO A DERECHOS"/>
    <s v="SALUD PARA EL BUEN VIVIR"/>
    <s v="Atencion Primaria Integral en Salud para la Paz"/>
    <x v="8"/>
    <s v="Tasa de intoxicación por consumo de sustancias psicoactivas"/>
    <n v="15.8"/>
    <n v="14.2"/>
    <n v="264"/>
    <s v="Inspección y vigilancia dirigidas a los municipios mediante análisis de resultados e impactos de la política pública de salud."/>
    <n v="1905053"/>
    <s v="Servicio de asistencia técnica"/>
    <n v="190505300"/>
    <s v="Documentos de evaluación realizados por Municipio."/>
    <s v="Incremento"/>
    <m/>
    <n v="40"/>
    <n v="60"/>
    <n v="45"/>
    <n v="50"/>
    <n v="55"/>
    <n v="60"/>
    <m/>
    <n v="0"/>
    <x v="0"/>
    <m/>
    <n v="0"/>
    <s v="NO INICIADA"/>
    <m/>
    <n v="0"/>
    <s v="NO INICIADA"/>
    <m/>
    <n v="0"/>
    <s v="NO INICIADA"/>
    <m/>
    <n v="0"/>
    <s v="NO INICIADA"/>
  </r>
  <r>
    <s v="INCLUSIÓN SOCIAL Y ACCESO A DERECHOS"/>
    <s v="SALUD PARA EL BUEN VIVIR"/>
    <s v="Atencion Primaria Integral en Salud para la Paz"/>
    <x v="8"/>
    <s v=" Incidencia del dengue"/>
    <n v="852.9"/>
    <n v="682"/>
    <n v="265"/>
    <s v="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
    <n v="1905054"/>
    <s v="Servicio de promoción de la salud"/>
    <n v="190505400"/>
    <s v="Estrategias de promoción de la salud implementadas"/>
    <s v="Incremento"/>
    <m/>
    <n v="18"/>
    <n v="22"/>
    <n v="19"/>
    <n v="20"/>
    <n v="21"/>
    <n v="22"/>
    <m/>
    <n v="0"/>
    <x v="0"/>
    <m/>
    <n v="0"/>
    <s v="NO INICIADA"/>
    <m/>
    <n v="0"/>
    <s v="NO INICIADA"/>
    <m/>
    <n v="0"/>
    <s v="NO INICIADA"/>
    <m/>
    <n v="0"/>
    <s v="NO INICIADA"/>
  </r>
  <r>
    <s v="INCLUSIÓN SOCIAL Y ACCESO A DERECHOS"/>
    <s v="SALUD PARA EL BUEN VIVIR"/>
    <s v="Atencion Primaria Integral en Salud para la Paz"/>
    <x v="8"/>
    <s v="Letalidad por dengue "/>
    <n v="0.21"/>
    <n v="0.13"/>
    <n v="266"/>
    <s v="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
    <n v="1905050"/>
    <s v="Servicio de asistencia técnica"/>
    <n v="190505000"/>
    <s v="Asistencias técnicas realizadas"/>
    <s v="Incrementar"/>
    <m/>
    <n v="19"/>
    <n v="23"/>
    <n v="20"/>
    <n v="21"/>
    <n v="22"/>
    <n v="23"/>
    <m/>
    <n v="0"/>
    <x v="0"/>
    <m/>
    <n v="0"/>
    <s v="NO INICIADA"/>
    <m/>
    <n v="0"/>
    <s v="NO INICIADA"/>
    <m/>
    <n v="0"/>
    <s v="NO INICIADA"/>
    <m/>
    <n v="0"/>
    <s v="NO INICIADA"/>
  </r>
  <r>
    <s v="INCLUSIÓN SOCIAL Y ACCESO A DERECHOS"/>
    <s v="SALUD PARA EL BUEN VIVIR"/>
    <s v="Atencion Primaria Integral en Salud para la Paz"/>
    <x v="8"/>
    <s v="Mortalidad por malaria "/>
    <n v="0.2"/>
    <n v="0"/>
    <n v="267"/>
    <s v="Socializadas las guías de atención integral de paciente con malaria, documentos técnicos en donde se realiza el seguimiento y el análisis de resultados e impactos de una política pública a través de indicadores,  índices y tasas y otras herramientas técnicas para la toma de decisiones."/>
    <n v="1905053"/>
    <s v="Documentos de evaluación"/>
    <n v="190505300"/>
    <s v="Documentos de evaluación realizados"/>
    <s v="Incrementar"/>
    <m/>
    <n v="19"/>
    <n v="23"/>
    <n v="20"/>
    <n v="21"/>
    <n v="22"/>
    <n v="23"/>
    <m/>
    <n v="0"/>
    <x v="0"/>
    <m/>
    <n v="0"/>
    <s v="NO INICIADA"/>
    <m/>
    <n v="0"/>
    <s v="NO INICIADA"/>
    <m/>
    <n v="0"/>
    <s v="NO INICIADA"/>
    <m/>
    <n v="0"/>
    <s v="NO INICIADA"/>
  </r>
  <r>
    <s v="INCLUSIÓN SOCIAL Y ACCESO A DERECHOS"/>
    <s v="SALUD PARA EL BUEN VIVIR"/>
    <s v="Atencion Primaria Integral en Salud para la Paz"/>
    <x v="8"/>
    <s v="Tasa de mortalidad por cáncer en el Departamento. "/>
    <n v="52.9"/>
    <n v="45"/>
    <n v="268"/>
    <s v="Asistencia técnica, Inspección, vigilancia a la línea de cancer de la red de prestadores y administradores, evaluación y verificación del cumplimiento de las acciones"/>
    <n v="1905053"/>
    <s v="Servicio de inspección, vigilancia y control"/>
    <n v="190505300"/>
    <s v="Documentos de evaluacion realizados"/>
    <s v="Incrementada"/>
    <m/>
    <n v="30"/>
    <n v="50"/>
    <n v="35"/>
    <n v="40"/>
    <n v="45"/>
    <n v="50"/>
    <m/>
    <n v="0"/>
    <x v="0"/>
    <m/>
    <n v="0"/>
    <s v="NO INICIADA"/>
    <m/>
    <n v="0"/>
    <s v="NO INICIADA"/>
    <m/>
    <n v="0"/>
    <s v="NO INICIADA"/>
    <m/>
    <n v="0"/>
    <s v="NO INICIADA"/>
  </r>
  <r>
    <s v="INCLUSIÓN SOCIAL Y ACCESO A DERECHOS"/>
    <s v="SALUD PARA EL BUEN VIVIR"/>
    <s v="Atencion Primaria Integral en Salud para la Paz"/>
    <x v="8"/>
    <s v="Proporción de pacientes con detección temprana de cáncer según protocolo médico y tipo de cáncer. "/>
    <n v="8.1"/>
    <n v="50"/>
    <n v="269"/>
    <s v="Implementada la estrategia de detección temprana para cáncer."/>
    <n v="1905049"/>
    <s v="Servicio de promoción de la participación social en salud"/>
    <n v="190504900"/>
    <s v="Estrategias de promoción de la participación social en salud implementadas"/>
    <s v="Mantenimiento"/>
    <m/>
    <n v="1"/>
    <n v="1"/>
    <n v="1"/>
    <n v="1"/>
    <n v="1"/>
    <n v="1"/>
    <m/>
    <n v="0"/>
    <x v="0"/>
    <m/>
    <n v="0"/>
    <s v="NO INICIADA"/>
    <m/>
    <n v="0"/>
    <s v="NO INICIADA"/>
    <m/>
    <n v="0"/>
    <s v="NO INICIADA"/>
    <m/>
    <n v="0"/>
    <s v="NO INICIADA"/>
  </r>
  <r>
    <s v="INCLUSIÓN SOCIAL Y ACCESO A DERECHOS"/>
    <s v="SALUD PARA EL BUEN VIVIR"/>
    <s v="Atencion Primaria Integral en Salud para la Paz"/>
    <x v="8"/>
    <s v="Tasa de mortalidad en eventos de emergencias y desastres "/>
    <s v="4.9"/>
    <s v="4.5"/>
    <n v="270"/>
    <s v="Formulado y Ejecutado el Plan de Respuesta del sector salud frente a emergencias y desastres."/>
    <n v="1905015"/>
    <s v="Documentos de planeación"/>
    <n v="190501502"/>
    <s v="Documentos de planeación en salud publica para atención de emergencias y desastres elaborados"/>
    <s v="Incremento"/>
    <m/>
    <n v="0"/>
    <n v="1"/>
    <n v="1"/>
    <n v="1"/>
    <n v="1"/>
    <n v="1"/>
    <m/>
    <n v="0"/>
    <x v="0"/>
    <m/>
    <n v="0"/>
    <s v="NO INICIADA"/>
    <m/>
    <n v="0"/>
    <s v="NO INICIADA"/>
    <m/>
    <n v="0"/>
    <s v="NO INICIADA"/>
    <m/>
    <n v="0"/>
    <s v="NO INICIADA"/>
  </r>
  <r>
    <s v="INCLUSIÓN SOCIAL Y ACCESO A DERECHOS"/>
    <s v="SALUD PARA EL BUEN VIVIR"/>
    <s v="Atencion Primaria Integral en Salud para la Paz"/>
    <x v="8"/>
    <s v="Tasa de mortalidad en eventos de emergencias y desastres "/>
    <s v="4.9"/>
    <s v="4.5"/>
    <n v="271"/>
    <s v="Servicio de asistencia técnica y acompañamiento a IPS y Direcciones Locales de Salud (DLS) del Departamento en las etapas de conocimiento, preparación y respuesta frente a situaciones en Salud Pública derivadas de emergencias, desastres y pandemias."/>
    <n v="1905035"/>
    <s v="Servicio de gestión territorial para atención en salud -pandemias- a población afectada por emergencias o desastres"/>
    <n v="190503505"/>
    <s v="Estrategias de gestión territorial para atención en salud -pandemias- a población afectada por emergencias o desastres implementadas"/>
    <s v="Incremento"/>
    <m/>
    <n v="0"/>
    <n v="1"/>
    <n v="1"/>
    <n v="1"/>
    <n v="1"/>
    <n v="1"/>
    <m/>
    <n v="0"/>
    <x v="0"/>
    <m/>
    <n v="0"/>
    <s v="NO INICIADA"/>
    <m/>
    <n v="0"/>
    <s v="NO INICIADA"/>
    <m/>
    <n v="0"/>
    <s v="NO INICIADA"/>
    <m/>
    <n v="0"/>
    <s v="NO INICIADA"/>
  </r>
  <r>
    <s v="INCLUSIÓN SOCIAL Y ACCESO A DERECHOS"/>
    <s v="SALUD PARA EL BUEN VIVIR"/>
    <s v="Gobernanza y Gobernabilidad de la salud para la paz"/>
    <x v="8"/>
    <s v="Cobertura en la implementacion de la Ruta de Promocion y Mantenimiento de la Salud en Nariño"/>
    <n v="0.23"/>
    <n v="0.8"/>
    <n v="272"/>
    <s v="Realizadas visitas de inspección, vigilancia y control a los integrantes a la red departamental de laboratorios, para verificación de cumplimiento de estándares de calidad según Resolución 1619 de 2015 y demás normatividad vigente."/>
    <n v="1903016"/>
    <s v="servicios de auditoria y visitas inspectivas"/>
    <n v="190301600"/>
    <s v="Auditorias y visitas de inspección realizadas"/>
    <s v="Incremento"/>
    <m/>
    <n v="12"/>
    <n v="23"/>
    <n v="17"/>
    <n v="19"/>
    <n v="21"/>
    <n v="23"/>
    <m/>
    <n v="0"/>
    <x v="0"/>
    <m/>
    <n v="0"/>
    <s v="NO INICIADA"/>
    <m/>
    <n v="0"/>
    <s v="NO INICIADA"/>
    <m/>
    <n v="0"/>
    <s v="NO INICIADA"/>
    <m/>
    <n v="0"/>
    <s v="NO INICIADA"/>
  </r>
  <r>
    <s v="INCLUSIÓN SOCIAL Y ACCESO A DERECHOS"/>
    <s v="SALUD PARA EL BUEN VIVIR"/>
    <s v="Gobernanza y Gobernabilidad de la salud para la paz"/>
    <x v="8"/>
    <s v="Cobertura en la implementacion de la Ruta de Promocion y Mantenimiento de la Salud en Nariño"/>
    <n v="0.23"/>
    <n v="0.8"/>
    <n v="273"/>
    <s v="Realizados los análisis en el laboratorio de salud pública en el marco de coordinación de la red departamental de laboratorios, la vigilancia en salud pública y el control sanitario."/>
    <n v="1903012"/>
    <s v="Servicio de análisis de laboratorio"/>
    <n v="190301200"/>
    <s v="Analisis realizados"/>
    <s v="Incremento"/>
    <m/>
    <n v="14000"/>
    <n v="16000"/>
    <n v="16000"/>
    <n v="16000"/>
    <n v="16000"/>
    <n v="16000"/>
    <m/>
    <n v="0"/>
    <x v="0"/>
    <m/>
    <n v="0"/>
    <s v="NO INICIADA"/>
    <m/>
    <n v="0"/>
    <s v="NO INICIADA"/>
    <m/>
    <n v="0"/>
    <s v="NO INICIADA"/>
    <m/>
    <n v="0"/>
    <s v="NO INICIADA"/>
  </r>
  <r>
    <s v="INCLUSIÓN SOCIAL Y ACCESO A DERECHOS"/>
    <s v="SALUD PARA EL BUEN VIVIR"/>
    <s v="Gobernanza y Gobernabilidad de la salud para la paz"/>
    <x v="8"/>
    <s v="Cobertura en la implementacion de la Ruta de Promocion y Mantenimiento de la Salud en Nariño"/>
    <n v="0.23"/>
    <n v="0.8"/>
    <n v="274"/>
    <s v="Realizadas asistencias técnicas a los integrantes de la red departamental de laboratorios de Nariño para el cumplimiento de la normatividad vigente"/>
    <n v="1903034"/>
    <s v="Servicio de asistencia técnica"/>
    <n v="190303400"/>
    <s v="Asistencias técnicas realizadas"/>
    <s v="Incremento"/>
    <m/>
    <n v="141"/>
    <n v="150"/>
    <n v="150"/>
    <n v="150"/>
    <n v="150"/>
    <n v="150"/>
    <m/>
    <n v="0"/>
    <x v="0"/>
    <m/>
    <n v="0"/>
    <s v="NO INICIADA"/>
    <m/>
    <n v="0"/>
    <s v="NO INICIADA"/>
    <m/>
    <n v="0"/>
    <s v="NO INICIADA"/>
    <m/>
    <n v="0"/>
    <s v="NO INICIADA"/>
  </r>
  <r>
    <s v="INCLUSIÓN SOCIAL Y ACCESO A DERECHOS"/>
    <s v="SALUD PARA EL BUEN VIVIR"/>
    <s v="Gobernanza y Gobernabilidad de la salud para la paz"/>
    <x v="8"/>
    <s v="Cobertura en la implementacion de la Ruta de Promocion y Mantenimiento de la Salud en Nariño"/>
    <n v="0.23"/>
    <n v="0.8"/>
    <n v="275"/>
    <s v="Fortalecida la cultura de autocuidado de la salud en la población de Nariño mediante estrategias de comunicación y difusión."/>
    <n v="1903047"/>
    <s v="Servicios de comunicación y divulgación en inspección, vigilancia y control"/>
    <n v="190304700"/>
    <s v="Productos de comunicación difundidos"/>
    <s v="Incremento"/>
    <m/>
    <n v="460"/>
    <n v="850"/>
    <n v="700"/>
    <n v="750"/>
    <n v="800"/>
    <n v="850"/>
    <m/>
    <n v="0"/>
    <x v="0"/>
    <m/>
    <n v="0"/>
    <s v="NO INICIADA"/>
    <m/>
    <n v="0"/>
    <s v="NO INICIADA"/>
    <m/>
    <n v="0"/>
    <s v="NO INICIADA"/>
    <m/>
    <n v="0"/>
    <s v="NO INICIADA"/>
  </r>
  <r>
    <s v="INCLUSIÓN SOCIAL Y ACCESO A DERECHOS"/>
    <s v="SALUD PARA EL BUEN VIVIR"/>
    <s v="Sostenibiliad del sistema mejoramiento de la red publica en salud para la paz"/>
    <x v="8"/>
    <s v="Cobertura del régimen subsidiado"/>
    <n v="0.9839"/>
    <n v="0.98799999999999999"/>
    <n v="276"/>
    <s v=" Generando documentos resultantes de las acciones de inspección y vigilancia a las Empresas Promotoras de Salud y municipios en el flujo de recursos (circular 030/2013)e Inspección y vigilancia en la auditoría de la Guía de Auditorías a Empresas Promotoras de Salud, gestión de Peticiones Quejas y Reclamos, evaluación de la capacidad de gestión de las Direcciones Locales de Salud (Decreto 3003/2005). "/>
    <n v="1906040"/>
    <s v="Documentos de evaluación"/>
    <n v="190604000"/>
    <s v="Documentos de evaluación realizados"/>
    <s v="Incremento"/>
    <m/>
    <n v="100"/>
    <n v="115"/>
    <n v="100"/>
    <n v="105"/>
    <n v="110"/>
    <n v="115"/>
    <m/>
    <n v="0"/>
    <x v="0"/>
    <m/>
    <n v="0"/>
    <s v="NO INICIADA"/>
    <m/>
    <n v="0"/>
    <s v="NO INICIADA"/>
    <m/>
    <n v="0"/>
    <s v="NO INICIADA"/>
    <m/>
    <n v="0"/>
    <s v="NO INICIADA"/>
  </r>
  <r>
    <s v="INCLUSIÓN SOCIAL Y ACCESO A DERECHOS"/>
    <s v="SALUD PARA EL BUEN VIVIR"/>
    <s v="Sostenibiliad del sistema mejoramiento de la red publica en salud para la paz"/>
    <x v="8"/>
    <s v="Cobertura del régimen subsidiado"/>
    <n v="0.9839"/>
    <n v="0.98799999999999999"/>
    <n v="277"/>
    <s v="Asignación y giro de recursos a los entes municipales (giro directo ESE) para la cofinanciación del régimen subsidiado."/>
    <n v="1906035"/>
    <s v="Servicio de apoyo financiero para la atención en salud a la población"/>
    <n v="190603500"/>
    <s v="Instituciones financiadas para la atención en salud a la población"/>
    <s v="Mantenimiento"/>
    <m/>
    <n v="64"/>
    <n v="64"/>
    <n v="64"/>
    <n v="64"/>
    <n v="64"/>
    <n v="64"/>
    <m/>
    <n v="0"/>
    <x v="0"/>
    <m/>
    <n v="0"/>
    <s v="NO INICIADA"/>
    <m/>
    <n v="0"/>
    <s v="NO INICIADA"/>
    <m/>
    <n v="0"/>
    <s v="NO INICIADA"/>
    <m/>
    <n v="0"/>
    <s v="NO INICIADA"/>
  </r>
  <r>
    <s v="INCLUSIÓN SOCIAL Y ACCESO A DERECHOS"/>
    <s v="SALUD PARA EL BUEN VIVIR"/>
    <s v="Sostenibiliad del sistema mejoramiento de la red publica en salud para la paz"/>
    <x v="8"/>
    <s v="Cobertura del régimen subsidiado"/>
    <n v="0.9839"/>
    <n v="0.98799999999999999"/>
    <n v="278"/>
    <s v="Jornadas de asistencia técnica a los actores del Sistema General de Seguridad Social en Salud en fortalecimiento de sus competencias en: Aseguramiento, Prestación de Servicios, Vigilancia a Direcciones Locales de Salud, Riesgo Financiero de Empresas Sociales del Estado (ESE), Centro Regulador de Urgencias y Emergencias y Atención a Usuarios. "/>
    <n v="1906041"/>
    <s v="Servicio de asistencia técnica"/>
    <n v="190604100"/>
    <s v="Asistencias técnicas realizadas"/>
    <s v=" incremento"/>
    <m/>
    <n v="32"/>
    <n v="38"/>
    <n v="32"/>
    <n v="34"/>
    <n v="36"/>
    <n v="38"/>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79"/>
    <s v="Visitas de Inspección Vigilancia y Control a los prestadores de servicios de salud públicos y privados en el cumplimiento de estándares de habilitación."/>
    <n v="1906040"/>
    <s v="Documentos de evaluación"/>
    <n v="190604000"/>
    <s v="Documentos de evaluación realizados - Informes de Visitas de Certificación de Habilitación"/>
    <s v="Incremento"/>
    <m/>
    <n v="100"/>
    <n v="275"/>
    <n v="150"/>
    <n v="225"/>
    <n v="250"/>
    <n v="275"/>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0"/>
    <s v="Visitas de Inspección y Vigilancia  al Plan de Mantenimiento Hospitalario de los prestadores de servicios de salud públicos."/>
    <n v="1906040"/>
    <s v="Documentos de evaluación"/>
    <n v="190604000"/>
    <s v="Documentos de evaluación realizados - Informes de Visitas de Vigilancia a Planes de Mantenimiento Hospitalario"/>
    <s v="Incremento"/>
    <m/>
    <n v="40"/>
    <n v="52"/>
    <n v="43"/>
    <n v="45"/>
    <n v="49"/>
    <n v="52"/>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1"/>
    <s v="Seguimiento a los recursos de oferta. "/>
    <n v="1906040"/>
    <s v="Documentos de evaluación"/>
    <n v="190604000"/>
    <s v="Documentos de evaluación realizados - Contratos de Subsidio a la oferta suscritos con las 21 Empresas Sociales del Estado de los municipios descertificados y no descentralizados para el seguimiento a la ejecución de los recursos de SGP-oferta"/>
    <s v="Mantenimiento"/>
    <m/>
    <n v="21"/>
    <n v="21"/>
    <n v="21"/>
    <n v="21"/>
    <n v="21"/>
    <n v="21"/>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2"/>
    <s v="Seguimiento a los Programas de Saneamiento Fiscal y Financiero de las Empresas Sociales del Estado categorizadas en riesgo financiero por el Ministerio de Salud y Protección Social."/>
    <n v="1906040"/>
    <s v="Documentos de evaluación"/>
    <n v="190604000"/>
    <s v="Documentos de evaluación realizados - Informes Trimestrales de Seguimiento a los Programas de Saneamiento Fiscal y Financiero"/>
    <s v="Mantenimiento"/>
    <m/>
    <n v="44"/>
    <n v="44"/>
    <n v="44"/>
    <n v="44"/>
    <n v="44"/>
    <n v="44"/>
    <m/>
    <n v="0"/>
    <x v="0"/>
    <m/>
    <n v="0"/>
    <s v="NO INICIADA"/>
    <m/>
    <n v="0"/>
    <s v="NO INICIADA"/>
    <m/>
    <n v="0"/>
    <s v="NO INICIADA"/>
    <m/>
    <n v="0"/>
    <s v="NO INICIADA"/>
  </r>
  <r>
    <s v="INCLUSIÓN SOCIAL Y ACCESO A DERECHOS"/>
    <s v="SALUD PARA EL BUEN VIVIR"/>
    <s v="Sostenibiliad del sistema mejoramiento de la red publica en salud para la paz"/>
    <x v="8"/>
    <s v="Medición del Desempeño Institucional"/>
    <n v="62.1"/>
    <n v="65"/>
    <n v="283"/>
    <s v="Implementación de Sistema de gestiòn de calidad de la entidad."/>
    <n v="1906039"/>
    <s v="Documentos de lineamientos técnicos"/>
    <n v="190603900"/>
    <s v="Documentos de planeación realizados"/>
    <s v="Mantenimiento"/>
    <m/>
    <n v="1"/>
    <n v="1"/>
    <n v="1"/>
    <n v="1"/>
    <n v="1"/>
    <n v="1"/>
    <m/>
    <n v="0"/>
    <x v="0"/>
    <m/>
    <n v="0"/>
    <s v="NO INICIADA"/>
    <m/>
    <n v="0"/>
    <s v="NO INICIADA"/>
    <m/>
    <n v="0"/>
    <s v="NO INICIADA"/>
    <m/>
    <n v="0"/>
    <s v="NO INICIADA"/>
  </r>
  <r>
    <s v="INCLUSIÓN SOCIAL Y ACCESO A DERECHOS"/>
    <s v="SALUD PARA EL BUEN VIVIR"/>
    <s v="Gobernanza y Gobernabilidad de la salud para la paz"/>
    <x v="8"/>
    <s v="Medición del Desempeño Institucional"/>
    <n v="62.1"/>
    <n v="65"/>
    <n v="284"/>
    <s v="Actualización e implementación de sistemas de información para mejorar la calidad de estadísticas del sector salud."/>
    <n v="1905052"/>
    <s v="Servicio de información implementados"/>
    <n v="190505200"/>
    <s v="sistemas de informacion implementados"/>
    <s v="Incremento"/>
    <m/>
    <n v="10"/>
    <n v="15"/>
    <n v="10"/>
    <n v="15"/>
    <n v="15"/>
    <n v="15"/>
    <m/>
    <n v="0"/>
    <x v="0"/>
    <m/>
    <n v="0"/>
    <s v="NO INICIADA"/>
    <m/>
    <n v="0"/>
    <s v="NO INICIADA"/>
    <m/>
    <n v="0"/>
    <s v="NO INICIADA"/>
    <m/>
    <n v="0"/>
    <s v="NO INICIADA"/>
  </r>
  <r>
    <s v="INCLUSIÓN SOCIAL Y ACCESO A DERECHOS"/>
    <s v="SALUD PARA EL BUEN VIVIR"/>
    <s v="Gobernanza y Gobernabilidad de la salud para la paz"/>
    <x v="8"/>
    <s v="Medición del Desempeño Institucional"/>
    <n v="62.1"/>
    <n v="65"/>
    <n v="285"/>
    <s v="Formulación e implementación del plan estratégico de tecnología de la información y comunicación, plan de seguridad de la información y riesgos de la seguridad de la información."/>
    <n v="1905015"/>
    <s v="Documentos de planeación"/>
    <n v="190501505"/>
    <s v="Planes estratégicos elaborados"/>
    <s v="Mantenimiento"/>
    <m/>
    <n v="3"/>
    <n v="3"/>
    <n v="3"/>
    <n v="3"/>
    <n v="3"/>
    <n v="3"/>
    <m/>
    <n v="0"/>
    <x v="0"/>
    <m/>
    <n v="0"/>
    <s v="NO INICIADA"/>
    <m/>
    <n v="0"/>
    <s v="NO INICIADA"/>
    <m/>
    <n v="0"/>
    <s v="NO INICIADA"/>
    <m/>
    <n v="0"/>
    <s v="NO INICIADA"/>
  </r>
  <r>
    <s v="INCLUSIÓN SOCIAL Y ACCESO A DERECHOS"/>
    <s v="SALUD PARA EL BUEN VIVIR"/>
    <s v="Talento Humano de Salud con suficiencia y dignidad  para la paz"/>
    <x v="8"/>
    <s v="Medición del Desempeño Institucional"/>
    <n v="62.1"/>
    <n v="65"/>
    <n v="286"/>
    <s v="Fortalecimiento de la formación y bienestar social del Talento Humano"/>
    <n v="1906024"/>
    <s v="Servicio de apoyo financiero para el fortalecimiento del talento humano en salud"/>
    <n v="190602400"/>
    <s v="Personas apoyadas"/>
    <s v="Mantenimiento"/>
    <m/>
    <n v="296"/>
    <n v="296"/>
    <n v="296"/>
    <n v="296"/>
    <n v="296"/>
    <n v="296"/>
    <m/>
    <n v="0"/>
    <x v="0"/>
    <m/>
    <n v="0"/>
    <s v="NO INICIADA"/>
    <m/>
    <n v="0"/>
    <s v="NO INICIADA"/>
    <m/>
    <n v="0"/>
    <s v="NO INICIADA"/>
    <m/>
    <n v="0"/>
    <s v="NO INICIADA"/>
  </r>
  <r>
    <s v="INCLUSIÓN SOCIAL Y ACCESO A DERECHOS"/>
    <s v="SALUD PARA EL BUEN VIVIR"/>
    <s v="Talento Humano de Salud con suficiencia y dignidad  para la paz"/>
    <x v="8"/>
    <s v="Medición del Desempeño Institucional"/>
    <n v="62.1"/>
    <n v="65"/>
    <n v="287"/>
    <s v="Formulacion, ejecucion y seguimiento del plan de formalizacion laboral para IDSN."/>
    <n v="1906045"/>
    <s v="Formulacion, ejecucion y seguimiento del plan de formalizacion laboral para IDSN."/>
    <n v="190604500"/>
    <s v="Documentos normativos realizados"/>
    <s v="Incremento"/>
    <m/>
    <n v="0"/>
    <n v="1"/>
    <n v="1"/>
    <n v="1"/>
    <n v="1"/>
    <n v="1"/>
    <m/>
    <n v="0"/>
    <x v="0"/>
    <m/>
    <n v="0"/>
    <s v="NO INICIADA"/>
    <m/>
    <n v="0"/>
    <s v="NO INICIADA"/>
    <m/>
    <n v="0"/>
    <s v="NO INICIADA"/>
    <m/>
    <n v="0"/>
    <s v="NO INICIADA"/>
  </r>
  <r>
    <s v="INCLUSIÓN SOCIAL Y ACCESO A DERECHOS"/>
    <s v="SALUD PARA EL BUEN VIVIR"/>
    <s v="Talento Humano de Salud con suficiencia y dignidad  para la paz"/>
    <x v="8"/>
    <s v="Medición del Desempeño Institucional"/>
    <n v="62.1"/>
    <n v="65"/>
    <n v="288"/>
    <s v="Implementación del Sistema de Seguridad y Salud en el Trabajo de la entidad."/>
    <s v="1906040"/>
    <s v="Implementación del Sistema de Seguridad y Salud en el Trabajo de la entidad"/>
    <s v="190604000"/>
    <s v="Documentos de evaluación realizados"/>
    <s v="Mantenimiento"/>
    <m/>
    <n v="1"/>
    <n v="1"/>
    <n v="1"/>
    <n v="1"/>
    <n v="1"/>
    <n v="1"/>
    <m/>
    <n v="0"/>
    <x v="0"/>
    <m/>
    <n v="0"/>
    <s v="NO INICIADA"/>
    <m/>
    <n v="0"/>
    <s v="NO INICIADA"/>
    <m/>
    <n v="0"/>
    <s v="NO INICIADA"/>
    <m/>
    <n v="0"/>
    <s v="NO INICIADA"/>
  </r>
  <r>
    <s v="INCLUSIÓN SOCIAL Y ACCESO A DERECHOS"/>
    <s v="SALUD PARA EL BUEN VIVIR"/>
    <s v="Talento Humano de Salud con suficiencia y dignidad  para la paz"/>
    <x v="8"/>
    <s v="Medición del Desempeño Institucional"/>
    <n v="62.1"/>
    <n v="65"/>
    <n v="289"/>
    <s v="Implementación del sistema de gestión documental."/>
    <n v="1906039"/>
    <s v="Documentos de lineamientos técnicos para la implementación del sistema de gestión documental"/>
    <n v="190603900"/>
    <s v="Documentos de planeación realizados"/>
    <s v="Mantenimiento"/>
    <m/>
    <n v="1"/>
    <n v="1"/>
    <n v="1"/>
    <n v="1"/>
    <n v="1"/>
    <n v="1"/>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0"/>
    <s v="Programa de reorganización de Empresas Sociales del Estado para el Departamento, formulado y/o actualizado."/>
    <s v="1906037"/>
    <s v="Documentos de planeación"/>
    <s v="190603700"/>
    <s v="Documentos de planeación realizados"/>
    <s v="Mantenimiento"/>
    <m/>
    <n v="1"/>
    <n v="1"/>
    <s v="NP"/>
    <n v="1"/>
    <s v="NP"/>
    <n v="1"/>
    <m/>
    <n v="0"/>
    <x v="1"/>
    <m/>
    <n v="0"/>
    <s v="NO INICIADA"/>
    <m/>
    <n v="0"/>
    <s v="NO PROGRAM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1"/>
    <s v="Infraestructura hospitalaria de primer nivel de atención ampliada."/>
    <n v="1906002"/>
    <s v="Hospitales de primer nivel de atención ampliados"/>
    <s v="190600200"/>
    <s v="Hospitales de primer nivel de atención ampliados"/>
    <s v="Incremento"/>
    <m/>
    <n v="5"/>
    <n v="15"/>
    <s v="NP"/>
    <n v="5"/>
    <n v="5"/>
    <n v="5"/>
    <m/>
    <n v="0"/>
    <x v="1"/>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2"/>
    <s v="Infraestructura hospitalaria de segundo nivel de atención ampliada."/>
    <s v="1906009"/>
    <s v="Hospitales de segundo nivel de atención ampliados"/>
    <s v="190600900"/>
    <s v="Hospitales de segundo nivel de atención ampliados"/>
    <s v="Incremento"/>
    <m/>
    <n v="2"/>
    <n v="4"/>
    <s v="NP"/>
    <s v="NP"/>
    <n v="2"/>
    <n v="2"/>
    <m/>
    <n v="0"/>
    <x v="1"/>
    <m/>
    <n v="0"/>
    <s v="NO PROGRAM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3"/>
    <s v="Infraestructura hospitalaria de segundo nivel de atención construida y dotada con equipos y mobiliario."/>
    <s v="1906011"/>
    <s v="Hospitales de segundo nivel de atención construidos y dotados"/>
    <s v="190601100"/>
    <s v="Hospitales de segundo nivel de atención construidos y dotados"/>
    <s v="Incremento"/>
    <m/>
    <n v="0"/>
    <n v="2"/>
    <s v="NP"/>
    <s v="NP"/>
    <s v="NP"/>
    <n v="2"/>
    <m/>
    <n v="0"/>
    <x v="1"/>
    <m/>
    <n v="0"/>
    <s v="NO PROGRAMADA"/>
    <m/>
    <n v="0"/>
    <s v="NO PROGRAM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4"/>
    <s v="Infraestructura hospitalaria de tercer nivel de atención ampliada."/>
    <s v="1906016"/>
    <s v="Hospitales de tercer nivel de atención ampliados"/>
    <s v="190601600"/>
    <s v="Hospitales de tercer nivel ampliados"/>
    <s v="Incremento"/>
    <m/>
    <n v="0"/>
    <n v="2"/>
    <s v="NP"/>
    <s v="NP"/>
    <s v="NP"/>
    <n v="2"/>
    <m/>
    <n v="0"/>
    <x v="1"/>
    <m/>
    <n v="0"/>
    <s v="NO PROGRAMADA"/>
    <m/>
    <n v="0"/>
    <s v="NO PROGRAM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5"/>
    <s v="Incluye el apoyo tanto el financiero como en especie para prestar el servicio de transporte de pacientes. "/>
    <s v="1906022"/>
    <s v="Servicio de apoyo a la prestación del servicio de transporte de pacientes"/>
    <s v="190602200"/>
    <s v="Entidades de la red pública en salud apoyadas en la adquisición de ambulancias"/>
    <s v="Incremento"/>
    <m/>
    <n v="30"/>
    <n v="39"/>
    <n v="9"/>
    <n v="10"/>
    <n v="10"/>
    <n v="10"/>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6"/>
    <s v="Apoyo financieros y/o bienes para la adquisición de equipos biomédicos, dispositivos médicos, mobiliario asistencial, mobiliario administrativo, equipos de Tecnologías de la Información y las Comunicaciones (TIC) y equipos industriales de uso hospitalario, de acuerdo a la normatividad vigente en salud."/>
    <s v="1906026"/>
    <s v="Servicio de apoyo para la dotación hospitalaria"/>
    <s v="190602600"/>
    <s v="Elementos de dotación hospitalaria adquiridos"/>
    <s v="Reduccion"/>
    <m/>
    <n v="5172"/>
    <n v="3500"/>
    <n v="500"/>
    <n v="1000"/>
    <n v="1000"/>
    <n v="1000"/>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7"/>
    <s v="Infraestructura hospitalaria de primer nivel de atención construida y dotada con equipos y mobiliario."/>
    <s v="1906030"/>
    <s v="Hospitales de primer nivel de atención construidos y dotados"/>
    <s v="190603000"/>
    <s v="Hospitales de primer nivel de atención construidos y dotados"/>
    <s v="Incremento"/>
    <m/>
    <n v="10"/>
    <n v="35"/>
    <n v="5"/>
    <n v="10"/>
    <n v="10"/>
    <n v="10"/>
    <m/>
    <n v="0"/>
    <x v="0"/>
    <m/>
    <n v="0"/>
    <s v="NO INICIADA"/>
    <m/>
    <n v="0"/>
    <s v="NO INICIADA"/>
    <m/>
    <n v="0"/>
    <s v="NO INICIADA"/>
    <m/>
    <n v="0"/>
    <s v="NO INICIADA"/>
  </r>
  <r>
    <s v="INCLUSIÓN SOCIAL Y ACCESO A DERECHOS"/>
    <s v="SALUD PARA EL BUEN VIVIR"/>
    <s v="Sostenibiliad del sistema mejoramiento de la red publica en salud para la paz"/>
    <x v="8"/>
    <s v="Proporción de satisfacción globlal de los usuarios en las IPS"/>
    <n v="0.92500000000000004"/>
    <n v="0.95"/>
    <n v="298"/>
    <s v="Vehículos que permiten desplazar el servicio de salud al lugar de demanda."/>
    <s v="1906033"/>
    <s v="Unidades móviles para la atención médica adquiridas y dotadas"/>
    <s v="190603300"/>
    <s v="Unidades móviles para la atención médica adquiridas y dotadas"/>
    <s v="Incremento"/>
    <m/>
    <n v="6"/>
    <n v="24"/>
    <n v="9"/>
    <n v="5"/>
    <n v="5"/>
    <n v="5"/>
    <m/>
    <n v="0"/>
    <x v="0"/>
    <m/>
    <n v="0"/>
    <s v="NO INICIADA"/>
    <m/>
    <n v="0"/>
    <s v="NO INICIADA"/>
    <m/>
    <n v="0"/>
    <s v="NO INICIADA"/>
    <m/>
    <n v="0"/>
    <s v="NO INICIADA"/>
  </r>
  <r>
    <s v="INCLUSIÓN SOCIAL Y ACCESO A DERECHOS"/>
    <s v="SALUD PARA EL BUEN VIVIR"/>
    <s v="Sostenibiliad del sistema mejoramiento de la red publica en salud para la paz"/>
    <x v="8"/>
    <s v="Incrementar la Razón estimada de talento humano de medicos generales en el departamento de Nariño  "/>
    <n v="0.188"/>
    <n v="0.22"/>
    <n v="299"/>
    <s v="Implementación de estrategias sectoriales e intersectoriales, para generar mecanismos y espacios de participación, socialización y abogacía, para la atención integral en salud, la salud pública, la gobernanza en salud y las intervenciones colectivas. "/>
    <n v="1906037"/>
    <s v="Documentos de planeación"/>
    <n v="190603700"/>
    <s v="documento de planeacion realizado"/>
    <s v="Incremento"/>
    <m/>
    <n v="0"/>
    <n v="1"/>
    <n v="1"/>
    <n v="1"/>
    <n v="1"/>
    <n v="1"/>
    <m/>
    <n v="0"/>
    <x v="0"/>
    <m/>
    <n v="0"/>
    <s v="NO INICIADA"/>
    <m/>
    <n v="0"/>
    <s v="NO INICIADA"/>
    <m/>
    <n v="0"/>
    <s v="NO INICIADA"/>
    <m/>
    <n v="0"/>
    <s v="NO INICIADA"/>
  </r>
  <r>
    <s v="INCLUSIÓN SOCIAL Y ACCESO A DERECHOS"/>
    <s v="SALUD PARA EL BUEN VIVIR"/>
    <s v="Atencion Primaria Integral en Salud para la Paz"/>
    <x v="8"/>
    <s v="Porcentaje de nacidos vivos con bajo peso al nacer a termino"/>
    <s v="4.5%"/>
    <s v="4.1%"/>
    <n v="300"/>
    <s v="Planes municipales de Soberanía y Seguridad Alimentaria con enfoque de derecho humano a la alimentación, formulados e implementados"/>
    <n v="1905015"/>
    <s v="Documentos de planeación"/>
    <n v="190501500"/>
    <s v="Documentos de planeación elaborados"/>
    <s v="Incremento"/>
    <m/>
    <n v="10"/>
    <n v="50"/>
    <n v="12"/>
    <n v="20"/>
    <n v="35"/>
    <n v="50"/>
    <m/>
    <n v="0"/>
    <x v="0"/>
    <m/>
    <n v="0"/>
    <s v="NO INICIADA"/>
    <m/>
    <n v="0"/>
    <s v="NO INICIADA"/>
    <m/>
    <n v="0"/>
    <s v="NO INICIADA"/>
    <m/>
    <n v="0"/>
    <s v="NO INICIADA"/>
  </r>
  <r>
    <s v="INCLUSIÓN SOCIAL Y ACCESO A DERECHOS"/>
    <s v="SALUD PARA EL BUEN VIVIR"/>
    <s v="Atencion Primaria Integral en Salud para la Paz"/>
    <x v="8"/>
    <s v="Porcentaje de nacidos vivos con bajo peso al nacer a termino"/>
    <s v="4.5%"/>
    <s v="4.1%"/>
    <n v="301"/>
    <s v="Evaluadas y certificadas las IPS con la estrategia de Instituciones Amigas de la Mujer y la Infancia Integral - IAMII"/>
    <s v="1905053"/>
    <s v="Documentos de evaluación"/>
    <n v="190505300"/>
    <s v="Documentos de evaluación realizados"/>
    <s v="Incremento"/>
    <m/>
    <n v="26"/>
    <n v="38"/>
    <n v="29"/>
    <n v="32"/>
    <n v="35"/>
    <n v="38"/>
    <m/>
    <n v="0"/>
    <x v="0"/>
    <m/>
    <n v="0"/>
    <s v="NO INICIADA"/>
    <m/>
    <n v="0"/>
    <s v="NO INICIADA"/>
    <m/>
    <n v="0"/>
    <s v="NO INICIADA"/>
    <m/>
    <n v="0"/>
    <s v="NO INICIADA"/>
  </r>
  <r>
    <s v="INCLUSIÓN SOCIAL Y ACCESO A DERECHOS"/>
    <s v="SALUD PARA EL BUEN VIVIR"/>
    <s v="Atencion Primaria Integral en Salud para la Paz"/>
    <x v="8"/>
    <s v="Mortalidad por desnutrición aguda en menores de 5 años"/>
    <n v="4.0999999999999996"/>
    <n v="3.3"/>
    <n v="302"/>
    <s v="Fortalecida la asistencia técnica en el lineamiento de atención a la desnutrición aguda en menores de 5 años."/>
    <n v="1905050"/>
    <s v="Servicio de asistencia técnica"/>
    <n v="190505001"/>
    <s v="Entidades apoy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Mortalidad por desnutrición aguda en menores de 5 años"/>
    <n v="4.0999999999999996"/>
    <n v="3.3"/>
    <n v="303"/>
    <s v="Implementadas en empresas públicas y privadas la sala amiga de la familia lactante de acuerdo a la Ley 1823/2017 y Resolución 2423/2018. "/>
    <n v="1905028"/>
    <s v="Servicio de gestión del riesgo para temas de consumo, aprovechamiento biológico, calidad e inocuidad de los alimentos"/>
    <n v="190502802"/>
    <s v="Estrategias de gestión para temas de consumo, aprovechamiento biológico, calidad e inocuidad de los alimentos implementadas"/>
    <s v="Incremento"/>
    <m/>
    <n v="27"/>
    <n v="45"/>
    <n v="30"/>
    <n v="35"/>
    <n v="40"/>
    <n v="45"/>
    <m/>
    <n v="0"/>
    <x v="0"/>
    <m/>
    <n v="0"/>
    <s v="NO INICIADA"/>
    <m/>
    <n v="0"/>
    <s v="NO INICIADA"/>
    <m/>
    <n v="0"/>
    <s v="NO INICIADA"/>
    <m/>
    <n v="0"/>
    <s v="NO INICIADA"/>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4"/>
    <s v="Fortalecida la articulación en la red de comités normativos de salud y seguridad en el trabajo y el consejo municipal de política social."/>
    <n v="1905025"/>
    <s v="Servicio de gestion del riesgo para abordar situaciones prevalentes de origen laboral"/>
    <n v="190502503"/>
    <s v="Estrategias de gestion del riesgo para abordar situaciones prevalentes de origen laboral implmentadas"/>
    <s v="Mantenimiento"/>
    <m/>
    <n v="7"/>
    <n v="7"/>
    <n v="7"/>
    <n v="7"/>
    <n v="7"/>
    <n v="7"/>
    <m/>
    <n v="0"/>
    <x v="0"/>
    <m/>
    <n v="0"/>
    <s v="NO INICIADA"/>
    <m/>
    <n v="0"/>
    <s v="NO INICIADA"/>
    <m/>
    <n v="0"/>
    <s v="NO INICIADA"/>
    <m/>
    <n v="0"/>
    <s v="NO INICIADA"/>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5"/>
    <s v="Aplicada la política pública de seguridad y salud en el trabajo en los municipios a través de los planes operativos anuales."/>
    <n v="1905055"/>
    <s v="Documentos normativos "/>
    <n v="190505500"/>
    <s v="Documentos normativos realizado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6"/>
    <s v="Fortalecida la política pública: &quot;Erradicación de trabajo infantil y sus peores formas&quot; en el Departamento."/>
    <n v="1905049"/>
    <s v="Servicios de promocion de la participacion social en salud"/>
    <n v="190504902"/>
    <s v="Mecanismos y espacios de participación social en salud conformados "/>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7"/>
    <s v="Incrementado el porcentaje de caracterización de las condiciones de salud y laborales para los trabajadores de la economia popular y comunitaria."/>
    <n v="1905055"/>
    <s v="Documentos normativos "/>
    <n v="190505500"/>
    <s v="Documentos normativos realizados"/>
    <s v="Incremento"/>
    <m/>
    <n v="34.67"/>
    <n v="49.06"/>
    <n v="38.26"/>
    <n v="41.86"/>
    <n v="45.46"/>
    <n v="49.06"/>
    <m/>
    <n v="0"/>
    <x v="0"/>
    <m/>
    <n v="0"/>
    <s v="NO INICIADA"/>
    <m/>
    <n v="0"/>
    <s v="NO INICIADA"/>
    <m/>
    <n v="0"/>
    <s v="NO INICIADA"/>
    <m/>
    <n v="0"/>
    <s v="NO INICIADA"/>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8"/>
    <s v="Fortalecida la capacidad técnica para la notificación de casos de accidente de trabajo en la economia popular y comunitaria, a través del aplicativo ATSIWeb"/>
    <n v="1905050"/>
    <s v="Servicio de asistencia tecnica"/>
    <n v="190505000"/>
    <s v="Asistencias tecnicas  realizadas"/>
    <s v="Mantenimiento"/>
    <m/>
    <n v="64"/>
    <n v="64"/>
    <n v="64"/>
    <n v="64"/>
    <n v="64"/>
    <n v="64"/>
    <m/>
    <n v="0"/>
    <x v="0"/>
    <m/>
    <n v="0"/>
    <s v="NO INICIADA"/>
    <m/>
    <n v="0"/>
    <s v="NO INICIADA"/>
    <m/>
    <n v="0"/>
    <s v="NO INICIADA"/>
    <m/>
    <n v="0"/>
    <s v="NO INICIADA"/>
  </r>
  <r>
    <s v="INCLUSIÓN SOCIAL Y ACCESO A DERECHOS"/>
    <s v="SALUD PARA EL BUEN VIVIR"/>
    <s v="Atencion Primaria Integral en Salud para la Paz"/>
    <x v="8"/>
    <s v="Municipios endémicos para malaria pasan de categoría de riesgo 5 a 4"/>
    <n v="10"/>
    <n v="8"/>
    <n v="309"/>
    <s v="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
    <n v="1905043"/>
    <s v="Servicio de gestión del riesgo para abordar situaciones situaciones endemo-epidémicas"/>
    <n v="190504300"/>
    <s v="Campañas de gestión del riesgo para abordar situaciones situaciones endemo-epidémicas implementadas"/>
    <s v="Incrementar"/>
    <m/>
    <n v="18"/>
    <n v="22"/>
    <n v="19"/>
    <n v="20"/>
    <n v="21"/>
    <n v="22"/>
    <m/>
    <n v="0"/>
    <x v="0"/>
    <m/>
    <n v="0"/>
    <s v="NO INICIADA"/>
    <m/>
    <n v="0"/>
    <s v="NO INICIADA"/>
    <m/>
    <n v="0"/>
    <s v="NO INICIADA"/>
    <m/>
    <n v="0"/>
    <s v="NO INICIADA"/>
  </r>
  <r>
    <s v="INCLUSIÓN SOCIAL Y ACCESO A DERECHOS"/>
    <s v="SALUD PARA EL BUEN VIVIR"/>
    <s v="Gobernanza y Gobernabilidad de la salud para la paz"/>
    <x v="8"/>
    <s v="Porcentaje de ejecucion de Planes Territoriales de Salud Municipales"/>
    <n v="0.89900000000000002"/>
    <n v="0.92"/>
    <n v="310"/>
    <s v="Consolidada, analizada y publicada la información epidemiologica de los procesos de vigilancia en salud publica: Indicadores básicos en salud, analisis de situación en salud (ASIS), eventos de notificación obligatoria (ENOS), boletin epidemiológico e informe de estadisticas vitales"/>
    <n v="1903001"/>
    <s v="Documentos de lineamientos técnicos"/>
    <n v="190300100"/>
    <s v="Documentos técnicos publicados y/o socializados"/>
    <s v="Mantemiento "/>
    <m/>
    <n v="5"/>
    <n v="5"/>
    <n v="5"/>
    <n v="5"/>
    <n v="5"/>
    <n v="5"/>
    <m/>
    <n v="0"/>
    <x v="0"/>
    <m/>
    <n v="0"/>
    <s v="NO INICIADA"/>
    <m/>
    <n v="0"/>
    <s v="NO INICIADA"/>
    <m/>
    <n v="0"/>
    <s v="NO INICIADA"/>
    <m/>
    <n v="0"/>
    <s v="NO INICIADA"/>
  </r>
  <r>
    <s v="INCLUSIÓN SOCIAL Y ACCESO A DERECHOS"/>
    <s v="SALUD PARA EL BUEN VIVIR"/>
    <s v="Gobernanza y Gobernabilidad de la salud para la paz"/>
    <x v="8"/>
    <s v="Porcentaje de ejecucion de Planes Territoriales de Salud Municipales"/>
    <n v="0.89900000000000002"/>
    <n v="0.92"/>
    <n v="311"/>
    <s v="Realizadas investigaciones en salud pública, en articulacion con la academia"/>
    <n v="1903046"/>
    <s v="Documentos metodológicos"/>
    <n v="190304600"/>
    <s v="Documentos metodológicos elaborados"/>
    <s v="Mantemiento "/>
    <m/>
    <n v="4"/>
    <n v="4"/>
    <n v="1"/>
    <n v="1"/>
    <n v="1"/>
    <n v="1"/>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cueducto rural"/>
    <n v="0.60743397724303239"/>
    <n v="0.7"/>
    <n v="312"/>
    <s v="Acueductos rurales construidos."/>
    <s v="4003015"/>
    <s v="Acueductos construidos"/>
    <s v="400301500"/>
    <s v="Acueductos construidos"/>
    <s v="Incremento"/>
    <m/>
    <n v="4"/>
    <n v="10"/>
    <n v="3"/>
    <n v="3"/>
    <n v="2"/>
    <n v="2"/>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cueducto rural"/>
    <n v="0.60743397724303239"/>
    <n v="0.7"/>
    <n v="313"/>
    <s v="Estudios de pre inversión e inversión para acueductos rurales realizados."/>
    <n v="4003042"/>
    <s v="Estudios de pre inversión e inversión"/>
    <s v="400304200"/>
    <s v="Estudios o diseños realizados "/>
    <s v="Incremento"/>
    <m/>
    <n v="11"/>
    <n v="30"/>
    <n v="6"/>
    <n v="10"/>
    <n v="10"/>
    <n v="4"/>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cueducto rural"/>
    <n v="0.60743397724303239"/>
    <n v="0.7"/>
    <n v="314"/>
    <s v="Soluciones alternativas para acceso al agua para consumo humano implementadas a través de casas aguateras y filtros."/>
    <s v="4003053"/>
    <s v="Soluciones alternativas para acceso al agua para consumo humano"/>
    <n v="400305300"/>
    <s v="Soluciones alternativas para acceso al agua para consumo humano implementadas"/>
    <s v="Incremento"/>
    <m/>
    <n v="300"/>
    <n v="530"/>
    <n v="10"/>
    <n v="180"/>
    <n v="180"/>
    <n v="160"/>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cueducto rural"/>
    <n v="0.60743397724303239"/>
    <n v="0.7"/>
    <n v="315"/>
    <s v="Acueductos rurales optimizados a través de proyectos de agua para mi vereda e  intradomiciliaria social."/>
    <s v="4003017"/>
    <s v="Acueductos optimizados"/>
    <s v="400301700"/>
    <s v="Acueductos optimizados"/>
    <s v="Incremento"/>
    <m/>
    <n v="13"/>
    <n v="50"/>
    <n v="10"/>
    <n v="15"/>
    <n v="15"/>
    <n v="10"/>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cueducto urbano"/>
    <n v="0.91132064834299276"/>
    <n v="0.93"/>
    <n v="316"/>
    <s v="Estudios de pre inversión e inversión para acueductos urbanos realizados."/>
    <n v="4003042"/>
    <s v="Estudios de pre inversión e inversión"/>
    <s v="400304200"/>
    <s v="Estudios o diseños realizados "/>
    <s v="Incremento"/>
    <m/>
    <n v="4"/>
    <n v="10"/>
    <n v="3"/>
    <n v="5"/>
    <n v="2"/>
    <s v="NP"/>
    <m/>
    <n v="0"/>
    <x v="0"/>
    <m/>
    <n v="0"/>
    <s v="NO INICIADA"/>
    <m/>
    <n v="0"/>
    <s v="NO INICIADA"/>
    <m/>
    <n v="0"/>
    <s v="NO PROGRAMADA"/>
    <m/>
    <n v="0"/>
    <s v="NO INICIADA"/>
  </r>
  <r>
    <s v="INCLUSIÓN SOCIAL Y ACCESO A DERECHOS"/>
    <s v="AGUA Y SANEAMIENTO PARA EL BUEN VIVIR"/>
    <s v="Agua y saneamiento para la transformación del territorio por la vida y la paz."/>
    <x v="9"/>
    <s v="Cobertura de acueducto urbano"/>
    <n v="0.91132064834299276"/>
    <n v="0.93"/>
    <n v="317"/>
    <s v="Acueductos urbanos optimizados."/>
    <s v="4003017"/>
    <s v="Acueductos optimizados"/>
    <s v="400301700"/>
    <s v="Acueductos optimizados"/>
    <s v="Incremento"/>
    <m/>
    <n v="3"/>
    <n v="10"/>
    <n v="1"/>
    <n v="4"/>
    <n v="4"/>
    <n v="1"/>
    <m/>
    <n v="0"/>
    <x v="0"/>
    <m/>
    <n v="0"/>
    <s v="NO INICIADA"/>
    <m/>
    <n v="0"/>
    <s v="NO INICIADA"/>
    <m/>
    <n v="0"/>
    <s v="NO INICIADA"/>
    <m/>
    <n v="0"/>
    <s v="NO INICIADA"/>
  </r>
  <r>
    <s v="INCLUSIÓN SOCIAL Y ACCESO A DERECHOS"/>
    <s v="AGUA Y SANEAMIENTO PARA EL BUEN VIVIR"/>
    <s v="Agua y saneamiento para la transformación del territorio por la vida y la paz."/>
    <x v="9"/>
    <s v="IRCA urbano"/>
    <n v="23.492187500000007"/>
    <n v="14"/>
    <n v="318"/>
    <s v="Plantas de tratamiento de agua potable del sector urbano construidas."/>
    <s v="4003015"/>
    <s v="Acueductos construidos"/>
    <n v="400301503"/>
    <s v="Plantas de tratamiento de agua potable construidas"/>
    <s v="Incremento"/>
    <m/>
    <n v="1"/>
    <n v="3"/>
    <s v="NP"/>
    <n v="1"/>
    <n v="1"/>
    <n v="1"/>
    <m/>
    <n v="0"/>
    <x v="1"/>
    <m/>
    <n v="0"/>
    <s v="NO INICIADA"/>
    <m/>
    <n v="0"/>
    <s v="NO INICIADA"/>
    <m/>
    <n v="0"/>
    <s v="NO INICIADA"/>
    <m/>
    <n v="0"/>
    <s v="NO INICIADA"/>
  </r>
  <r>
    <s v="INCLUSIÓN SOCIAL Y ACCESO A DERECHOS"/>
    <s v="AGUA Y SANEAMIENTO PARA EL BUEN VIVIR"/>
    <s v="Agua y saneamiento para la transformación del territorio por la vida y la paz."/>
    <x v="9"/>
    <s v="IRCA urbano"/>
    <n v="23.492187500000007"/>
    <n v="14"/>
    <n v="319"/>
    <s v="Plantas de tratamiento de agua potable del sector urbano optimizadas."/>
    <s v="4003017"/>
    <s v="Acueductos optimizados"/>
    <s v="400301702"/>
    <s v="Plantas de tratamiento de agua potable optimizadas"/>
    <s v="Incremento"/>
    <m/>
    <n v="2"/>
    <n v="5"/>
    <s v="NP"/>
    <n v="1"/>
    <n v="2"/>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IRCA rural"/>
    <n v="54.340350877192982"/>
    <n v="35"/>
    <n v="320"/>
    <s v="Plantas de tratamiento de agua potable del sector rural construidas."/>
    <s v="4003015"/>
    <s v="Acueductos construidos"/>
    <s v="400301503"/>
    <s v="Plantas de tratamiento de agua potable construidas"/>
    <s v="Incremento"/>
    <m/>
    <n v="1"/>
    <n v="4"/>
    <n v="1"/>
    <n v="1"/>
    <n v="1"/>
    <n v="1"/>
    <m/>
    <n v="0"/>
    <x v="0"/>
    <m/>
    <n v="0"/>
    <s v="NO INICIADA"/>
    <m/>
    <n v="0"/>
    <s v="NO INICIADA"/>
    <m/>
    <n v="0"/>
    <s v="NO INICIADA"/>
    <m/>
    <n v="0"/>
    <s v="NO INICIADA"/>
  </r>
  <r>
    <s v="INCLUSIÓN SOCIAL Y ACCESO A DERECHOS"/>
    <s v="AGUA Y SANEAMIENTO PARA EL BUEN VIVIR"/>
    <s v="Agua y saneamiento para la transformación del territorio por la vida y la paz."/>
    <x v="9"/>
    <s v="IRCA rural"/>
    <n v="54.340350877192982"/>
    <n v="35"/>
    <n v="321"/>
    <s v="Plantas de tratamiento de agua potable del sector rural optimizadas."/>
    <s v="4003017"/>
    <s v="Acueductos optimizados"/>
    <s v="400301702"/>
    <s v="Plantas de tratamiento de agua potable optimizadas"/>
    <s v="Incremento"/>
    <m/>
    <n v="3"/>
    <n v="5"/>
    <s v="NP"/>
    <n v="2"/>
    <n v="2"/>
    <n v="1"/>
    <m/>
    <n v="0"/>
    <x v="1"/>
    <m/>
    <n v="0"/>
    <s v="NO INICIADA"/>
    <m/>
    <n v="0"/>
    <s v="NO INICIADA"/>
    <m/>
    <n v="0"/>
    <s v="NO INICIADA"/>
    <m/>
    <n v="0"/>
    <s v="NO INICIADA"/>
  </r>
  <r>
    <s v="INCLUSIÓN SOCIAL Y ACCESO A DERECHOS"/>
    <s v="AGUA Y SANEAMIENTO PARA EL BUEN VIVIR"/>
    <s v="Agua y saneamiento para la transformación del territorio por la vida y la paz."/>
    <x v="9"/>
    <s v="Cobertura de alcantarillado urbano"/>
    <n v="0.83492074793459081"/>
    <n v="0.86"/>
    <n v="322"/>
    <s v="Alcantarillados urbanos optimizados."/>
    <s v="4003020"/>
    <s v="Alcantarillados optimizados"/>
    <s v="400302000"/>
    <s v="Alcantarillados optimizados"/>
    <s v="Incremento"/>
    <m/>
    <n v="5"/>
    <n v="9"/>
    <s v="NP"/>
    <n v="3"/>
    <n v="3"/>
    <n v="3"/>
    <m/>
    <n v="0"/>
    <x v="1"/>
    <m/>
    <n v="0"/>
    <s v="NO INICIADA"/>
    <m/>
    <n v="0"/>
    <s v="NO INICIADA"/>
    <m/>
    <n v="0"/>
    <s v="NO INICIADA"/>
    <m/>
    <n v="0"/>
    <s v="NO INICIADA"/>
  </r>
  <r>
    <s v="INCLUSIÓN SOCIAL Y ACCESO A DERECHOS"/>
    <s v="AGUA Y SANEAMIENTO PARA EL BUEN VIVIR"/>
    <s v="Agua y saneamiento para la transformación del territorio por la vida y la paz."/>
    <x v="9"/>
    <s v="Cobertura de alcantarillado urbano"/>
    <n v="0.83492074793459081"/>
    <n v="0.86"/>
    <n v="323"/>
    <s v="Estudios de pre inversión e inversión para alcantarillados urbanos realizados."/>
    <s v="4003042"/>
    <s v="Estudios de pre inversión e inversión"/>
    <n v="400304200"/>
    <s v="Estudios o diseños realizados "/>
    <s v="Incremento"/>
    <m/>
    <n v="7"/>
    <n v="12"/>
    <n v="5"/>
    <n v="3"/>
    <n v="2"/>
    <n v="2"/>
    <m/>
    <n v="0"/>
    <x v="0"/>
    <m/>
    <n v="0"/>
    <s v="NO INICIADA"/>
    <m/>
    <n v="0"/>
    <s v="NO INICIADA"/>
    <m/>
    <n v="0"/>
    <s v="NO INICIADA"/>
    <m/>
    <n v="0"/>
    <s v="NO INICIADA"/>
  </r>
  <r>
    <s v="INCLUSIÓN SOCIAL Y ACCESO A DERECHOS"/>
    <s v="AGUA Y SANEAMIENTO PARA EL BUEN VIVIR"/>
    <s v="Agua y saneamiento para la transformación del territorio por la vida y la paz."/>
    <x v="9"/>
    <s v="Cobertura de alcantarillado rural"/>
    <n v="0.19827196689919549"/>
    <n v="0.3"/>
    <n v="324"/>
    <s v="Alcantarillados rurales construidos."/>
    <n v="4003018"/>
    <s v="Alcantarillados construidos"/>
    <s v="400301800"/>
    <s v="Alcantarillados construidos"/>
    <s v="Incremento"/>
    <m/>
    <n v="5"/>
    <n v="9"/>
    <s v="NP"/>
    <n v="4"/>
    <n v="3"/>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Cobertura de alcantarillado rural"/>
    <n v="0.19827196689919549"/>
    <n v="0.3"/>
    <n v="325"/>
    <s v="Alcantarillados rurales optimizados."/>
    <s v="4003020"/>
    <s v="Alcantarillados optimizados"/>
    <s v="400302000"/>
    <s v="Alcantarillados optimizados"/>
    <s v="Incremento"/>
    <m/>
    <n v="6"/>
    <n v="10"/>
    <s v="NP"/>
    <n v="5"/>
    <n v="3"/>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Cobertura de alcantarillado rural"/>
    <n v="0.19827196689919549"/>
    <n v="0.3"/>
    <n v="326"/>
    <s v="Unidades sanitarias con saneamiento básico construidas en el sector rural."/>
    <s v="4003044"/>
    <s v="Unidades sanitarias con saneamiento básico construidas"/>
    <s v="400304400"/>
    <s v="Viviendas beneficiadas con la construcción de  unidades sanitarias "/>
    <s v="Incremento"/>
    <m/>
    <n v="290"/>
    <n v="400"/>
    <s v="NP"/>
    <n v="150"/>
    <n v="150"/>
    <n v="100"/>
    <m/>
    <n v="0"/>
    <x v="1"/>
    <m/>
    <n v="0"/>
    <s v="NO INICIADA"/>
    <m/>
    <n v="0"/>
    <s v="NO INICIADA"/>
    <m/>
    <n v="0"/>
    <s v="NO INICIADA"/>
    <m/>
    <n v="0"/>
    <s v="NO INICIADA"/>
  </r>
  <r>
    <s v="INCLUSIÓN SOCIAL Y ACCESO A DERECHOS"/>
    <s v="AGUA Y SANEAMIENTO PARA EL BUEN VIVIR"/>
    <s v="Agua y saneamiento para la transformación del territorio por la vida y la paz."/>
    <x v="9"/>
    <s v="Aguas Residuales Tratadas sector urbano"/>
    <n v="0.13831249999999998"/>
    <n v="0.2"/>
    <n v="327"/>
    <s v="Plantas de tratamiento de aguas residuales  construidas en el sector urbano."/>
    <n v="4003018"/>
    <s v="Alcantarillados construidos"/>
    <s v="400301802"/>
    <s v="Plantas de tratamiento de aguas residuales  construidas"/>
    <s v="Incremento"/>
    <m/>
    <n v="0"/>
    <n v="7"/>
    <s v="NP"/>
    <n v="3"/>
    <n v="2"/>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Aguas Residuales Tratadas sector urbano"/>
    <n v="0.13831249999999998"/>
    <n v="0.2"/>
    <n v="328"/>
    <s v="Plantas de tratamiento de aguas residuales  optimizadas en el sector urbano."/>
    <s v="4003020"/>
    <s v="Alcantarillados optimizados"/>
    <s v="400302002"/>
    <s v="Plantas de tratamiento de aguas residuales optimizadas"/>
    <s v="Incremento"/>
    <m/>
    <n v="0"/>
    <n v="6"/>
    <s v="NP"/>
    <n v="2"/>
    <n v="2"/>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Aguas Residuales Tratadas sector rural"/>
    <n v="0.11475"/>
    <n v="0.2"/>
    <n v="329"/>
    <s v="Plantas de tratamiento de aguas residuales  construidas en el sector rural."/>
    <n v="4003018"/>
    <s v="Alcantarillados construidos"/>
    <s v="400301802"/>
    <s v="Plantas de tratamiento de aguas residuales  construidas"/>
    <s v="Incremento"/>
    <m/>
    <n v="1"/>
    <n v="8"/>
    <s v="NP"/>
    <n v="3"/>
    <n v="3"/>
    <n v="2"/>
    <m/>
    <n v="0"/>
    <x v="1"/>
    <m/>
    <n v="0"/>
    <s v="NO INICIADA"/>
    <m/>
    <n v="0"/>
    <s v="NO INICIADA"/>
    <m/>
    <n v="0"/>
    <s v="NO INICIADA"/>
    <m/>
    <n v="0"/>
    <s v="NO INICIADA"/>
  </r>
  <r>
    <s v="INCLUSIÓN SOCIAL Y ACCESO A DERECHOS"/>
    <s v="AGUA Y SANEAMIENTO PARA EL BUEN VIVIR"/>
    <s v="Agua y saneamiento para la transformación del territorio por la vida y la paz."/>
    <x v="9"/>
    <s v="Aguas Residuales Tratadas sector rural"/>
    <n v="0.11475"/>
    <n v="0.2"/>
    <n v="330"/>
    <s v="Plantas de tratamiento de aguas residuales  optimizadas en el sector rural."/>
    <s v="4003020"/>
    <s v="Alcantarillados optimizados"/>
    <s v="400302002"/>
    <s v="Plantas de tratamiento de aguas residuales optimizadas"/>
    <s v="Incremento"/>
    <m/>
    <n v="0"/>
    <n v="10"/>
    <s v="NP"/>
    <n v="3"/>
    <n v="4"/>
    <n v="3"/>
    <m/>
    <n v="0"/>
    <x v="1"/>
    <m/>
    <n v="0"/>
    <s v="NO INICIADA"/>
    <m/>
    <n v="0"/>
    <s v="NO INICIADA"/>
    <m/>
    <n v="0"/>
    <s v="NO INICIADA"/>
    <m/>
    <n v="0"/>
    <s v="NO INICIADA"/>
  </r>
  <r>
    <s v="INCLUSIÓN SOCIAL Y ACCESO A DERECHOS"/>
    <s v="AGUA Y SANEAMIENTO PARA EL BUEN VIVIR"/>
    <s v="Agua y saneamiento para la transformación del territorio por la vida y la paz."/>
    <x v="9"/>
    <s v="Cobertura de aseo urbano"/>
    <n v="0.92674352224222378"/>
    <n v="0.95"/>
    <n v="331"/>
    <s v="Municipios con vehículos de recolección de residuos solidos entregados."/>
    <n v="4003010"/>
    <s v="Servicio de Aseo"/>
    <s v="400301001"/>
    <s v="Municipios con vehículos de recolección de residuos solidos"/>
    <s v="Incremento"/>
    <m/>
    <n v="9"/>
    <n v="34"/>
    <s v="NP"/>
    <n v="17"/>
    <n v="17"/>
    <s v="NP"/>
    <m/>
    <n v="0"/>
    <x v="1"/>
    <m/>
    <n v="0"/>
    <s v="NO INICIADA"/>
    <m/>
    <n v="0"/>
    <s v="NO INICIADA"/>
    <m/>
    <n v="0"/>
    <s v="NO PROGRAMADA"/>
    <m/>
    <n v="0"/>
    <s v="NO INICIADA"/>
  </r>
  <r>
    <s v="INCLUSIÓN SOCIAL Y ACCESO A DERECHOS"/>
    <s v="AGUA Y SANEAMIENTO PARA EL BUEN VIVIR"/>
    <s v="Agua y saneamiento para la transformación del territorio por la vida y la paz."/>
    <x v="9"/>
    <s v="Cobertura de aseo urbano"/>
    <n v="0.92674352224222378"/>
    <n v="0.95"/>
    <n v="332"/>
    <s v="Soluciones de disposición final de residuos sólidos construidas."/>
    <s v="4003012"/>
    <s v="Soluciones de disposición final de residuos solidos construidas"/>
    <n v="400301200"/>
    <s v="Soluciones de disposición final de residuos sólidos construidas"/>
    <s v="Incremento"/>
    <m/>
    <n v="0"/>
    <n v="1"/>
    <s v="NP"/>
    <s v="NP"/>
    <s v="NP"/>
    <n v="1"/>
    <m/>
    <n v="0"/>
    <x v="1"/>
    <m/>
    <n v="0"/>
    <s v="NO PROGRAMADA"/>
    <m/>
    <n v="0"/>
    <s v="NO PROGRAMADA"/>
    <m/>
    <n v="0"/>
    <s v="NO INICIADA"/>
    <m/>
    <n v="0"/>
    <s v="NO INICIADA"/>
  </r>
  <r>
    <s v="INCLUSIÓN SOCIAL Y ACCESO A DERECHOS"/>
    <s v="AGUA Y SANEAMIENTO PARA EL BUEN VIVIR"/>
    <s v="Agua y saneamiento para la transformación del territorio por la vida y la paz."/>
    <x v="9"/>
    <s v="Calificación IPDA"/>
    <n v="0.77500000000000002"/>
    <n v="0.8"/>
    <n v="333"/>
    <s v=" Servicio de asistencia técnica para la administración y operación de los servicios públicos domiciliarios, empresas prestadoras transformadas y/o fortalecidas._x000a_Prestadores rurales fortalecidos y prestadores asistidos SIASAR."/>
    <n v="4003052"/>
    <s v="Servicio de asistencia técnica para la administración y operación de los servicios públicos domiciliarios"/>
    <n v="400305200"/>
    <s v="Asistencias técnicas realizadas"/>
    <s v="Mantenimiento"/>
    <m/>
    <n v="61"/>
    <n v="64"/>
    <n v="64"/>
    <n v="64"/>
    <n v="64"/>
    <n v="64"/>
    <m/>
    <n v="0"/>
    <x v="0"/>
    <m/>
    <n v="0"/>
    <s v="NO INICIADA"/>
    <m/>
    <n v="0"/>
    <s v="NO INICIADA"/>
    <m/>
    <n v="0"/>
    <s v="NO INICIADA"/>
    <m/>
    <n v="0"/>
    <s v="NO INICIADA"/>
  </r>
  <r>
    <s v="INCLUSIÓN SOCIAL Y ACCESO A DERECHOS"/>
    <s v="AGUA Y SANEAMIENTO PARA EL BUEN VIVIR"/>
    <s v="Agua y saneamiento para la transformación del territorio por la vida y la paz."/>
    <x v="9"/>
    <s v="Calificación IPDA"/>
    <n v="0.77500000000000002"/>
    <n v="0.8"/>
    <n v="334"/>
    <s v="Implementación de Planes de Gestión Social, Plan Ambiental y Plan de Gestión del Riesgo Sectorial._x000a_"/>
    <n v="4003008"/>
    <s v="Servicio de apoyo financiero a los planes, programas y proyectos de Agua Potable y Saneamiento Básico"/>
    <n v="400300800"/>
    <s v="Proyectos de acueducto, alcantarillado y aseo apoyados financieramente"/>
    <s v="Incremento"/>
    <m/>
    <n v="40"/>
    <n v="80"/>
    <n v="10"/>
    <n v="25"/>
    <n v="25"/>
    <n v="20"/>
    <m/>
    <n v="0"/>
    <x v="0"/>
    <m/>
    <n v="0"/>
    <s v="NO INICIADA"/>
    <m/>
    <n v="0"/>
    <s v="NO INICIADA"/>
    <m/>
    <n v="0"/>
    <s v="NO INICIADA"/>
    <m/>
    <n v="0"/>
    <s v="NO INICIADA"/>
  </r>
  <r>
    <s v="INCLUSIÓN SOCIAL Y ACCESO A DERECHOS"/>
    <s v="AGUA Y SANEAMIENTO PARA EL BUEN VIVIR"/>
    <s v="Agua y saneamiento para la transformación del territorio por la vida y la paz."/>
    <x v="9"/>
    <s v="Calificación IPDA"/>
    <n v="0.77500000000000002"/>
    <n v="0.8"/>
    <n v="335"/>
    <s v="Elaborados:Planes de Acción Municipales,  Plan Estratégico y de Inversiones,  Plan Ambiental,  Plan de Gestión de Riesgo Sectorial, Plan de Gestión Social,  Plan de Aseguramiento , Manual operativo y  Reglamento Comité Directivo."/>
    <s v="4003006"/>
    <s v="Documentos de planeación"/>
    <s v="400300600"/>
    <s v="Documentos de planeación elaborados"/>
    <s v="Mantenimiento"/>
    <m/>
    <n v="54"/>
    <n v="64"/>
    <n v="59"/>
    <n v="5"/>
    <s v="NP"/>
    <s v="NP"/>
    <m/>
    <n v="0"/>
    <x v="0"/>
    <m/>
    <n v="0"/>
    <s v="NO INICIADA"/>
    <m/>
    <n v="0"/>
    <s v="NO PROGRAMADA"/>
    <m/>
    <n v="0"/>
    <s v="NO PROGRAMADA"/>
    <m/>
    <n v="0"/>
    <s v="NO INICIADA"/>
  </r>
  <r>
    <s v="INCLUSIÓN SOCIAL Y ACCESO A DERECHOS"/>
    <s v="VIVIENDA DIGNA"/>
    <s v="Acceso a soluciones de vivienda social sostenible en los sectores rural y urbano."/>
    <x v="10"/>
    <s v="Déficit cuantitativo de vivienda."/>
    <s v="9.54%"/>
    <n v="0.09"/>
    <n v="336"/>
    <s v="Construcción de  Vivienda de Interés Social en la zona urbana, construida en sitio propio del Departamento de Nariño. "/>
    <n v="4001043"/>
    <s v=" Vivienda de Interés Social construidas en sitio propio"/>
    <n v="400104301"/>
    <s v="Vivienda de Interés Social urbanas construidas en sitio propio"/>
    <s v="Incremento"/>
    <m/>
    <n v="200"/>
    <n v="350"/>
    <n v="200"/>
    <n v="50"/>
    <n v="50"/>
    <n v="50"/>
    <m/>
    <n v="0"/>
    <x v="0"/>
    <m/>
    <n v="0"/>
    <s v="NO INICIADA"/>
    <m/>
    <n v="0"/>
    <s v="NO INICIADA"/>
    <m/>
    <n v="0"/>
    <s v="NO INICIADA"/>
    <m/>
    <n v="0"/>
    <s v="NO INICIADA"/>
  </r>
  <r>
    <s v="INCLUSIÓN SOCIAL Y ACCESO A DERECHOS"/>
    <s v="VIVIENDA DIGNA"/>
    <s v="Acceso a soluciones de vivienda social sostenible en los sectores rural y urbano."/>
    <x v="10"/>
    <s v="Déficit cuantitativo de vivienda."/>
    <s v="9.54%"/>
    <n v="0.09"/>
    <n v="337"/>
    <s v="Construcción de  Vivienda de Interés Prioritario en la zona rural, construida en el Departamento de Nariño. "/>
    <s v="_x000a__x000a_4001039_x000a_"/>
    <s v="Vivienda de Interés Prioritario construidas"/>
    <n v="400103902"/>
    <s v=" Vivienda de Interés Prioritario rurales construidas"/>
    <s v="Incremento"/>
    <m/>
    <s v="ND"/>
    <n v="360"/>
    <n v="90"/>
    <n v="90"/>
    <n v="90"/>
    <n v="90"/>
    <m/>
    <n v="0"/>
    <x v="0"/>
    <m/>
    <n v="0"/>
    <s v="NO INICIADA"/>
    <m/>
    <n v="0"/>
    <s v="NO INICIADA"/>
    <m/>
    <n v="0"/>
    <s v="NO INICIADA"/>
    <m/>
    <n v="0"/>
    <s v="NO INICIADA"/>
  </r>
  <r>
    <s v="INCLUSIÓN SOCIAL Y ACCESO A DERECHOS"/>
    <s v="VIVIENDA DIGNA"/>
    <s v="Acceso a soluciones de vivienda social sostenible en los sectores rural y urbano."/>
    <x v="10"/>
    <s v="Déficit cuantitativo de vivienda."/>
    <s v="9.54%"/>
    <n v="0.09"/>
    <n v="338"/>
    <s v="Construcción de  Vivienda de Interés Prioritario en la zona urbana, construida en el Departamento de Nariño. "/>
    <n v="4001039"/>
    <s v=" Vivienda de Interés Prioritario construidas"/>
    <n v="400103901"/>
    <s v=" Vivienda de Interés Prioritario urbanas construidas"/>
    <s v="Incremento"/>
    <m/>
    <n v="100"/>
    <n v="150"/>
    <n v="30"/>
    <n v="40"/>
    <n v="40"/>
    <n v="40"/>
    <m/>
    <n v="0"/>
    <x v="0"/>
    <m/>
    <n v="0"/>
    <s v="NO INICIADA"/>
    <m/>
    <n v="0"/>
    <s v="NO INICIADA"/>
    <m/>
    <n v="0"/>
    <s v="NO INICIADA"/>
    <m/>
    <n v="0"/>
    <s v="NO INICIADA"/>
  </r>
  <r>
    <s v="INCLUSIÓN SOCIAL Y ACCESO A DERECHOS"/>
    <s v="VIVIENDA DIGNA"/>
    <s v="Acceso a soluciones de vivienda social sostenible en los sectores rural y urbano."/>
    <x v="10"/>
    <s v="Déficit cuantitativo de vivienda."/>
    <s v="9.54%"/>
    <n v="0.09"/>
    <n v="339"/>
    <s v="Construcción de  Vivienda de Interés Prioritario en la zona Urbana, construida en sitio propio en el Departamento de Nariño"/>
    <s v="4001049_x000a_"/>
    <s v=" Vivienda de Interés Prioritario construidas en sitio propio"/>
    <s v="_x000a__x000a_400104901_x000a_"/>
    <s v="Vivienda de Interés Prioritario urbanas construidas en sitio propio"/>
    <s v="Incremento"/>
    <m/>
    <s v="ND"/>
    <n v="150"/>
    <s v="NP"/>
    <n v="50"/>
    <n v="50"/>
    <n v="50"/>
    <m/>
    <n v="0"/>
    <x v="1"/>
    <m/>
    <n v="0"/>
    <s v="NO INICIADA"/>
    <m/>
    <n v="0"/>
    <s v="NO INICIADA"/>
    <m/>
    <n v="0"/>
    <s v="NO INICIADA"/>
    <m/>
    <n v="0"/>
    <s v="NO INICIADA"/>
  </r>
  <r>
    <s v="INCLUSIÓN SOCIAL Y ACCESO A DERECHOS"/>
    <s v="VIVIENDA DIGNA"/>
    <s v="Acceso a soluciones de vivienda social sostenible en los sectores rural y urbano."/>
    <x v="10"/>
    <s v="Déficit cualitativo de vivienda (Censo)"/>
    <s v="4.14%"/>
    <n v="3.6999999999999998E-2"/>
    <n v="340"/>
    <s v="Mejoramiento  de  Vivienda de Interés Prioritario en la zona rural, construida en el Departamento."/>
    <n v="4001041"/>
    <s v="Vivienda de Interés Prioritario mejoradas"/>
    <n v="400104102"/>
    <s v="Vivienda de Interés Prioritario rural mejoradas"/>
    <s v="Incremento"/>
    <m/>
    <n v="0"/>
    <n v="400"/>
    <n v="100"/>
    <n v="100"/>
    <n v="100"/>
    <n v="100"/>
    <m/>
    <n v="0"/>
    <x v="0"/>
    <m/>
    <n v="0"/>
    <s v="NO INICIADA"/>
    <m/>
    <n v="0"/>
    <s v="NO INICIADA"/>
    <m/>
    <n v="0"/>
    <s v="NO INICIADA"/>
    <m/>
    <n v="0"/>
    <s v="NO INICIADA"/>
  </r>
  <r>
    <s v="INCLUSIÓN SOCIAL Y ACCESO A DERECHOS"/>
    <s v="VIVIENDA DIGNA"/>
    <s v="Acceso a soluciones de vivienda social sostenible en los sectores rural y urbano."/>
    <x v="10"/>
    <s v="Déficit cualitativo de vivienda (Censo)"/>
    <s v="4.14%"/>
    <n v="3.6999999999999998E-2"/>
    <n v="341"/>
    <s v="Mejoramiento de  Vivienda de Interés Social en la zona rural en el Departamento."/>
    <n v="4001044"/>
    <s v="Vivienda de Interés Social mejoradas"/>
    <s v="_x000a_400104402"/>
    <s v=" Vivienda de Interés Social rurales mejoradas"/>
    <s v="Incremento"/>
    <m/>
    <n v="0"/>
    <n v="1100"/>
    <n v="200"/>
    <n v="300"/>
    <n v="300"/>
    <n v="300"/>
    <m/>
    <n v="0"/>
    <x v="0"/>
    <m/>
    <n v="0"/>
    <s v="NO INICIADA"/>
    <m/>
    <n v="0"/>
    <s v="NO INICIADA"/>
    <m/>
    <n v="0"/>
    <s v="NO INICIADA"/>
    <m/>
    <n v="0"/>
    <s v="NO INICIADA"/>
  </r>
  <r>
    <s v="INCLUSIÓN SOCIAL Y ACCESO A DERECHOS"/>
    <s v="VIVIENDA DIGNA"/>
    <s v="Acceso a soluciones de vivienda social sostenible en los sectores rural y urbano."/>
    <x v="10"/>
    <s v="Déficit cualitativo de vivienda (Censo)"/>
    <s v="4.14%"/>
    <n v="3.6999999999999998E-2"/>
    <n v="342"/>
    <s v="Mejoramiento de  Vivienda de Interés Prioritario en la zona urbana del Departamento."/>
    <n v="4001041"/>
    <s v="Vivienda de Interés Prioritario mejoradas"/>
    <n v="400104101"/>
    <s v="Vivienda de Interés Prioritario urbanas mejoradas"/>
    <s v="Incremento"/>
    <m/>
    <n v="0"/>
    <n v="352"/>
    <n v="88"/>
    <n v="88"/>
    <n v="88"/>
    <n v="88"/>
    <m/>
    <n v="0"/>
    <x v="0"/>
    <m/>
    <n v="0"/>
    <s v="NO INICIADA"/>
    <m/>
    <n v="0"/>
    <s v="NO INICIADA"/>
    <m/>
    <n v="0"/>
    <s v="NO INICIADA"/>
    <m/>
    <n v="0"/>
    <s v="NO INICIADA"/>
  </r>
  <r>
    <s v="INCLUSIÓN SOCIAL Y ACCESO A DERECHOS"/>
    <s v="VIVIENDA DIGNA"/>
    <s v="Acceso a soluciones de vivienda social sostenible en los sectores rural y urbano."/>
    <x v="10"/>
    <s v="Déficit cualitativo de vivienda (Censo)"/>
    <s v="4.14%"/>
    <n v="3.6999999999999998E-2"/>
    <n v="343"/>
    <s v="Mejoramiento de  Vivienda de Interés Social en la zona urbana de Nariño."/>
    <s v="_x000a__x000a_4001044_x000a_"/>
    <s v=" Vivienda de Interés Social mejoradas"/>
    <s v="_x000a__x000a_400104401"/>
    <s v=" Vivienda de Interés Social urbanas mejoradas"/>
    <s v="Incremento"/>
    <m/>
    <n v="284"/>
    <n v="400"/>
    <n v="100"/>
    <n v="100"/>
    <n v="100"/>
    <n v="100"/>
    <m/>
    <n v="0"/>
    <x v="0"/>
    <m/>
    <n v="0"/>
    <s v="NO INICIADA"/>
    <m/>
    <n v="0"/>
    <s v="NO INICIADA"/>
    <m/>
    <n v="0"/>
    <s v="NO INICIADA"/>
    <m/>
    <n v="0"/>
    <s v="NO INICIADA"/>
  </r>
  <r>
    <s v="INCLUSIÓN SOCIAL Y ACCESO A DERECHOS"/>
    <s v="VIVIENDA DIGNA"/>
    <s v=" ORDENAMIENTO TERRITORAL Y DESARROLLO Y URBANO"/>
    <x v="11"/>
    <s v="Uso de instrumentos de ordenamiento territorial_x000a_ - Valorización"/>
    <n v="1"/>
    <n v="1"/>
    <n v="344"/>
    <s v="Elaboración de un documento que facilite los lineamientos para estructuración de proyectos de vivienda de interés social y prioritario en el Departamento. "/>
    <n v="4002015"/>
    <s v=" Documentos de lineamientos técnicos"/>
    <n v="400201500"/>
    <s v="Documentos de lineamientos técnicos elaborados"/>
    <s v="Incremento"/>
    <m/>
    <n v="0"/>
    <n v="1"/>
    <n v="1"/>
    <n v="1"/>
    <n v="1"/>
    <n v="1"/>
    <m/>
    <n v="0"/>
    <x v="0"/>
    <m/>
    <n v="0"/>
    <s v="NO INICIADA"/>
    <m/>
    <n v="0"/>
    <s v="NO INICIADA"/>
    <m/>
    <n v="0"/>
    <s v="NO INICIADA"/>
    <m/>
    <n v="0"/>
    <s v="NO INICIADA"/>
  </r>
  <r>
    <s v="INCLUSIÓN SOCIAL Y ACCESO A DERECHOS"/>
    <s v="VIVIENDA DIGNA"/>
    <s v=" ORDENAMIENTO TERRITORAL Y DESARROLLO Y URBANO"/>
    <x v="11"/>
    <s v="Uso de instrumentos de ordenamiento territorial_x000a_ - Valorización"/>
    <n v="1"/>
    <n v="1"/>
    <n v="345"/>
    <s v="Elaboración de un documento que se use como un instrumento para el desarrollo urbano y rural en términos de vivienda en Nariño. "/>
    <n v="4002018"/>
    <s v="Servicios de gestión para la elaboración de instrumentos para el desarrollo urbano y territorial"/>
    <n v="400201800"/>
    <s v="Instrumentos normativos formulados"/>
    <s v="Incremento"/>
    <m/>
    <n v="0"/>
    <n v="1"/>
    <s v="NP"/>
    <n v="1"/>
    <n v="1"/>
    <n v="1"/>
    <m/>
    <n v="0"/>
    <x v="1"/>
    <m/>
    <n v="0"/>
    <s v="NO INICIADA"/>
    <m/>
    <n v="0"/>
    <s v="NO INICIADA"/>
    <m/>
    <n v="0"/>
    <s v="NO INICIADA"/>
    <m/>
    <n v="0"/>
    <s v="NO INICIADA"/>
  </r>
  <r>
    <s v="INCLUSIÓN SOCIAL Y ACCESO A DERECHOS"/>
    <s v="VIVIENDA DIGNA"/>
    <s v=" ORDENAMIENTO TERRITORAL Y DESARROLLO Y URBANO"/>
    <x v="11"/>
    <s v="Uso de instrumentos de ordenamiento territorial_x000a_ - Valorización"/>
    <n v="1"/>
    <n v="1"/>
    <n v="346"/>
    <s v="Mejoramiento de parques urbanos de acceso público para el bienestar social de la población nariñense."/>
    <n v="4002023"/>
    <s v="Parques mejorados"/>
    <n v="400202300"/>
    <s v="Parques mejorados"/>
    <s v="Incremento"/>
    <m/>
    <n v="3"/>
    <n v="4"/>
    <n v="1"/>
    <n v="1"/>
    <n v="1"/>
    <n v="1"/>
    <m/>
    <n v="0"/>
    <x v="0"/>
    <m/>
    <n v="0"/>
    <s v="NO INICIADA"/>
    <m/>
    <n v="0"/>
    <s v="NO INICIADA"/>
    <m/>
    <n v="0"/>
    <s v="NO INICIADA"/>
    <m/>
    <n v="0"/>
    <s v="NO INICIADA"/>
  </r>
  <r>
    <s v="INCLUSIÓN SOCIAL Y ACCESO A DERECHOS"/>
    <s v="VIVIENDA DIGNA"/>
    <s v=" ORDENAMIENTO TERRITORAL Y DESARROLLO Y URBANO"/>
    <x v="11"/>
    <s v="Uso de instrumentos de ordenamiento territorial_x000a_ - Valorización"/>
    <n v="1"/>
    <n v="1"/>
    <n v="347"/>
    <s v="Realizados estudios e investigaciones en las 13 subregiones del Departamento para facilitar lineamientos y normativas que apoyen los procesos de pólitica pública en temas de vivienda. "/>
    <n v="4002018"/>
    <s v="Servicios de gestión para la elaboración de instrumentos para el desarrollo urbano y territorial"/>
    <n v="400201801"/>
    <s v="Estudios e investigaciones para el desarrollo de lineamientos normativos y de política pública desarrollados"/>
    <s v="Incremento"/>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48"/>
    <s v=" Implementación de la política pública de equidad de género, con instrumentos para el seguimiento y monitoreo."/>
    <n v="4502032"/>
    <s v="Documentos de lineamientos técnicos"/>
    <n v="450203200"/>
    <s v="Documentos de lineamientos técnicos realizados"/>
    <s v="Incremento"/>
    <m/>
    <n v="1"/>
    <s v="0.28"/>
    <s v="0.07"/>
    <s v="0.07"/>
    <s v="0.07"/>
    <s v="0.07"/>
    <m/>
    <e v="#VALUE!"/>
    <x v="0"/>
    <m/>
    <e v="#VALUE!"/>
    <s v="NO INICIADA"/>
    <m/>
    <e v="#VALUE!"/>
    <s v="NO INICIADA"/>
    <m/>
    <e v="#VALUE!"/>
    <s v="NO INICIADA"/>
    <m/>
    <e v="#VALUE!"/>
    <e v="#VALUE!"/>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49"/>
    <s v="Diseñada e implementada estrategia de prevención de Violencias Basadas en Género VBG con enfoque diferencial para todo el Departamento."/>
    <s v="4502037"/>
    <s v="Servicio de apoyo para el acceso a programas de educación para el trabajo y el desarrollo humano"/>
    <s v="450203702"/>
    <s v="Programas de educación en prevención de violencia de género implementados"/>
    <s v="Incremento "/>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0"/>
    <s v="Formulada estrategia institucional de &quot;Cero tolerancias&quot; frente a conductas de Violencia Basada en Genero y/o disciminación por raza, etnia, religión, nacionalidad, sexo y/o orientación sexual en el ambito laboral en el marco de la Circular 26 del 8 de marzo de 2023 emitida por el Ministerio del Trabajo."/>
    <n v="4502026"/>
    <s v="Documentos normativos"/>
    <s v="450202601"/>
    <s v="Documentos normativos para la equidad de género para las mujeres formulado"/>
    <s v="Incremento "/>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1"/>
    <s v=" Diseñada e implementada ruta en territorios de frontera para atención de hechos de Violencia Basada en Género."/>
    <s v="4502024"/>
    <s v="Servicio de apoyo para la implementación de medidas en derechos humanos y derecho internacional humanitario"/>
    <s v="450202400"/>
    <s v="Medidas implementadas en cumplimiento de las obligaciones internacionales en materia de Derechos Humanos y Derecho Internacional Humanitario"/>
    <s v="Incremento"/>
    <m/>
    <n v="0.1"/>
    <n v="1"/>
    <n v="0.5"/>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2"/>
    <s v="Implementadas estrategias para la conformación de duplas: 1. Atención psicojurídica a las victimas de VBG, 2. la orientacion sobre acceso a derechos sexuales y reproductivos y 3. derechos humanos de las mujeres en el Departamento y los municipios."/>
    <n v="4502038"/>
    <s v="Servicio de promoción de la garantía de derechos"/>
    <n v="450203800"/>
    <s v="Estrategias de promoción de la garantía de derechos implementadas"/>
    <s v="Incremento_x000a_"/>
    <m/>
    <n v="1"/>
    <n v="3"/>
    <n v="3"/>
    <n v="3"/>
    <n v="3"/>
    <n v="3"/>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3"/>
    <s v="Implementada estrategia para facilitar el acceso a la protección y justicia de mujeres víctimas de VBG."/>
    <n v="4502033"/>
    <s v="Servicio de integración de la oferta pública"/>
    <n v="450203303"/>
    <s v="Estrategia en sitio implementada"/>
    <s v="Incremento "/>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4"/>
    <s v="Fortalecida y en operación casa albergue para la acogida de mujeres víctimas de Violencia Basada en Género en riesgo de feminicidio.  "/>
    <s v="4502019"/>
    <s v="Servicio de prevención a violaciones de derechos humanos"/>
    <s v="450201900"/>
    <s v="Misiones humanitarias realizadas"/>
    <s v="Mantenimiento"/>
    <m/>
    <n v="1"/>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5"/>
    <s v=" Diseñado e implementado software georeferenciado de armonización de bases datos de instituciones respondientes  de Violencia Basada en Género."/>
    <n v="4502016"/>
    <s v="Servicio de información implementado"/>
    <n v="450201601"/>
    <s v="Módulos de Tecnologías de Información y Comunicaciones (TIC) implementados"/>
    <s v="Incremento_x000a_"/>
    <m/>
    <n v="0"/>
    <n v="1"/>
    <n v="0.3"/>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6"/>
    <s v="Elaborados y difundidos documentos de análisis contextual y estadístico sobre la inequidad y las Violencias Basadas en Género ocurridas en Nariño."/>
    <n v="4502020"/>
    <s v="Servicio de información estadística en temas de Derechos Humanos"/>
    <n v="450202000"/>
    <s v="Boletines estadísticos producidos"/>
    <s v="Incremento"/>
    <m/>
    <n v="3"/>
    <n v="7"/>
    <n v="1"/>
    <n v="2"/>
    <n v="2"/>
    <n v="2"/>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7"/>
    <s v="Asistencia técnica a los municipios para la creación del mecanismo articulador en el marco del Decreto Presidencial No. 1710 de 2020, para el abordaje integral de las violencias por razones  de sexo y género , de las mujeres, niños, niñas y adolesentes, como estrategía de gestión en salud pública."/>
    <s v="4502035"/>
    <s v="Documentos de planeación"/>
    <s v="450203502"/>
    <s v="Documentos de planeación con seguimiento realizado"/>
    <s v="Incremento"/>
    <m/>
    <n v="0"/>
    <n v="64"/>
    <n v="8"/>
    <n v="24"/>
    <n v="24"/>
    <n v="8"/>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8"/>
    <s v="Implementada estrategia digital para alertas tempranas ante situaciones de violencia basada en genero en Nariño  - Chicharra Violeta -"/>
    <s v="4502027"/>
    <s v="Servicio de información de seguimiento territorial a la política pública de victimas"/>
    <s v="450202700"/>
    <s v="&quot;Sistema de información de seguimiento actualizado&quot;"/>
    <s v="Incremento_x000a_"/>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59"/>
    <s v="Creada y operando escuela de formación con enfoque de género para la incidencia política de las mujeres."/>
    <s v="4502037"/>
    <s v="Servicio de apoyo para el acceso a programas de educación para el trabajo y el desarrollo humano"/>
    <s v="450203702"/>
    <s v="Programas de educación en prevención de violencia de género implementados"/>
    <s v="Incremento_x000a_"/>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0"/>
    <s v="Creada y operando plataforma de formación pólitica."/>
    <n v="4502017"/>
    <s v="Servicio de información actualizado"/>
    <n v="450201701"/>
    <s v="Módulos de Tecnologías de Información y Comunicaciones (TIC) actualizados"/>
    <s v="Incremento_x000a_"/>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1"/>
    <s v="Creada y operando Mesa Técnica Departamental  de Economía del Cuidado."/>
    <n v="4502026"/>
    <s v="Documentos normativos"/>
    <n v="4502026001"/>
    <s v="Documentos normativos para la equidad de género para las mujeres formulado"/>
    <s v="Incremento"/>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2"/>
    <s v="Creada y funcionando instancia departamental para la construcción de la agenda pública de participación e incidencia politica de mujeres.   "/>
    <s v="4502001"/>
    <s v="Servicio de promoción a la participación ciudadana"/>
    <n v="450200108"/>
    <s v="Estrategias para el fomento de la participación de las mujeres en los espacios de participación política y de toma de decisión implementadas"/>
    <s v="Incremento_x000a_"/>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3"/>
    <s v=" Asistidas entidades en capacidades y competencias de las mujeres para el desarrollo de su autonomía económica, capacidades comunitarias y entornos protectores."/>
    <n v="4502022"/>
    <s v="Servicio de asistencia técnica"/>
    <n v="450202207"/>
    <s v="Entidades asistidas técnicamente"/>
    <s v="Incremento"/>
    <m/>
    <n v="0"/>
    <n v="40"/>
    <n v="5"/>
    <n v="15"/>
    <n v="15"/>
    <n v="5"/>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4"/>
    <s v="Diseñado e implementado ecosistema económico de y para mujeres,  promotor de convivencia y prevención de violencias, que fortalezca  estratégicamente a empresas y emprendimientos productivos, sociales y comunitarios y contrbuya a  su autonomía económica.."/>
    <n v="4502039"/>
    <s v="Servicio de apoyo financiero para empresas y emprendimientos productivos"/>
    <n v="450203900"/>
    <s v="Personas y empresas beneficiadas"/>
    <s v="Incremento"/>
    <m/>
    <n v="0"/>
    <n v="24"/>
    <n v="3"/>
    <n v="10"/>
    <n v="10"/>
    <n v="2"/>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5"/>
    <s v="Construido e implementado plan pedagógico en articulación con instituciones de educación superior con programas certificados, basado en los saberes propios para el fortalecimiento y promoción de la equidad de género e inclusión social y el acceso a los derechos de las mujeres."/>
    <n v="4502029"/>
    <s v="Documentos metodológicos"/>
    <n v="450202900"/>
    <s v="Documentos metodológicos realizados"/>
    <s v="Incremento_x000a_ "/>
    <m/>
    <n v="0"/>
    <n v="1"/>
    <n v="1"/>
    <n v="1"/>
    <n v="1"/>
    <n v="1"/>
    <m/>
    <n v="0"/>
    <x v="0"/>
    <m/>
    <n v="0"/>
    <s v="NO INICIADA"/>
    <m/>
    <n v="0"/>
    <s v="NO INICIADA"/>
    <m/>
    <n v="0"/>
    <s v="NO INICIADA"/>
    <m/>
    <n v="0"/>
    <s v="NO INICIADA"/>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6"/>
    <s v=" Gestionada infraestructura social &quot;Casas para las Mujeres&quot;."/>
    <s v="4502009"/>
    <s v="Oficina para la atención y orientación ciudadana construida y dotada"/>
    <s v="450200900"/>
    <s v="Oficinas para la atención y orientación ciudadana construidas y dotadas"/>
    <s v="Incremento"/>
    <m/>
    <n v="1"/>
    <n v="9"/>
    <s v="NP"/>
    <n v="5"/>
    <n v="4"/>
    <s v="NP"/>
    <m/>
    <n v="0"/>
    <x v="1"/>
    <m/>
    <n v="0"/>
    <s v="NO INICIADA"/>
    <m/>
    <n v="0"/>
    <s v="NO INICIADA"/>
    <m/>
    <n v="0"/>
    <s v="NO PROGRAMADA"/>
    <m/>
    <n v="0"/>
    <s v="NO INICIADA"/>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7"/>
    <s v="Creados y en operación sistemas departamentales del cuidado con enfoques diferenciales en municipios focalizados."/>
    <n v="4502021"/>
    <s v="Servicio de apoyo financiero para la implementación de proyectos en materia de derechos humanos"/>
    <n v="450202100"/>
    <s v="Proyectos cofinanciados"/>
    <s v="Incremento"/>
    <m/>
    <n v="0"/>
    <n v="4"/>
    <n v="1"/>
    <n v="2"/>
    <n v="1"/>
    <s v="NP"/>
    <m/>
    <n v="0"/>
    <x v="0"/>
    <m/>
    <n v="0"/>
    <s v="NO INICIADA"/>
    <m/>
    <n v="0"/>
    <s v="NO INICIADA"/>
    <m/>
    <n v="0"/>
    <s v="NO PROGRAM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68"/>
    <s v="Actualizada e implementada la Polìtica pùblica para la población LGBTIQ+ -OSIEGD con instrumentos para el seguimiento, monitoreo y ajustes."/>
    <n v="4502029"/>
    <s v="Documentos metodológicos"/>
    <n v="450202900"/>
    <s v="Documentos metodológicos realizados"/>
    <s v="Incremento"/>
    <m/>
    <n v="0"/>
    <n v="1"/>
    <n v="0.7"/>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69"/>
    <s v="Resignificación de manuales de convivencia enfocado a la educación incluyente en clave de derechos para la población LGBTIQ+OSIEGD como factor para la construcción de una Cultura de Paz y Convivencia Escolar orientando acciones tendientes a la transformación de ambientes escolares tolerantes y amigables con inclusión a escuelas de familia que contribuyan a superar los problemas que enfrenta la niñez,la adolescencia y juventud."/>
    <n v="4502026"/>
    <s v="Documentos normativos"/>
    <n v="450202600"/>
    <s v="Documentos normativos realizados"/>
    <s v="Incremento"/>
    <m/>
    <n v="0"/>
    <n v="242"/>
    <n v="242"/>
    <n v="242"/>
    <n v="242"/>
    <n v="242"/>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0"/>
    <s v="Diseñado e implementado plan de incidencia pública para la memoria viva en clave de la preservación y promoción de los derechos humanos de la población LGBTIQ+OSIEGD."/>
    <s v="4502001"/>
    <s v="Servicio de promoción a la participación ciudadana"/>
    <s v="450200100"/>
    <s v="Espacios de participación promovidos"/>
    <s v="Incremento"/>
    <m/>
    <n v="0"/>
    <n v="1"/>
    <n v="1"/>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1"/>
    <s v="Diseñada e implementada estrategia de acompañamiento y asistencia técnica municipal con enfoque diferencial para el levantamiento de información de caracterización de la población  LGBTIQ+OSIEGD en el Departamento."/>
    <s v="4502030"/>
    <s v="Documentos de investigación"/>
    <s v="450203000"/>
    <s v="Documentos de investigación elaborados"/>
    <s v="Incremento"/>
    <m/>
    <n v="0"/>
    <n v="1"/>
    <n v="1"/>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2"/>
    <s v="Diseñada e implementada estrategia integral para la construcción de entornos seguros libres de violencias y LGBTIQFobia."/>
    <s v="4502035"/>
    <s v="Documentos de planeación"/>
    <s v="450203501"/>
    <s v="Planes estratégicos elaborados"/>
    <s v="Incremento"/>
    <m/>
    <n v="0"/>
    <n v="1"/>
    <n v="1"/>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3"/>
    <s v="Creada y en operación escuela de formación politíca para potenciar los liderazgos de la población LGBTIQ+OSIEGD."/>
    <s v="4502037"/>
    <s v="Servicio de apoyo para el acceso a programas de educación para el trabajo y el desarrollo humano"/>
    <s v="450203702"/>
    <s v="Programas de educación en prevención de violencia de género implementados"/>
    <s v="Incremento"/>
    <m/>
    <n v="0"/>
    <n v="1"/>
    <n v="1"/>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4"/>
    <s v="Articuladas acciones interinstitucionales para la construcción de un protocolo en salud y una ruta de atención integral con enfoques en orientaciones sexuales e identidades de género diversas en los municipios."/>
    <n v="4502032"/>
    <s v="Documentos de lineamientos técnicos"/>
    <n v="450203200"/>
    <s v="Documentos de lineamientos técnicos realizados"/>
    <s v="Incremento"/>
    <m/>
    <n v="0"/>
    <n v="64"/>
    <n v="1"/>
    <n v="25"/>
    <n v="25"/>
    <n v="13"/>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5"/>
    <s v="Espacios de formación de cultura ciudadana para la reducción de las discriminaciones por orientaciones sexuales e Identidades de género diversas"/>
    <n v="4502033"/>
    <s v="Servicio de integración de la oferta pública"/>
    <n v="450203300"/>
    <s v="Espacios de integración de oferta pública generados"/>
    <s v="Incremento"/>
    <m/>
    <n v="0"/>
    <n v="8"/>
    <n v="2"/>
    <n v="2"/>
    <n v="2"/>
    <n v="2"/>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6"/>
    <s v="Gestionada la construcción de la Casa de Orientaciones Sexuales e Identidades de Género del Departamento."/>
    <n v="4502021"/>
    <s v="Servicio de apoyo financiero para la implementación de proyectos en materia de derechos humanos"/>
    <n v="450202100"/>
    <s v="Proyectos cofinanciados"/>
    <s v="Incremento_x000a_"/>
    <m/>
    <n v="0"/>
    <s v="1_x000a_"/>
    <s v="NP"/>
    <n v="1"/>
    <n v="1"/>
    <n v="1"/>
    <m/>
    <n v="0"/>
    <x v="1"/>
    <m/>
    <n v="0"/>
    <s v="NO INICIADA"/>
    <m/>
    <n v="0"/>
    <s v="NO INICIADA"/>
    <m/>
    <n v="0"/>
    <s v="NO INICIADA"/>
    <m/>
    <e v="#VALUE!"/>
    <e v="#VALUE!"/>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7"/>
    <s v="Implementada estrategia de fortalecimiento para la autonomía económica de personas con orientaciones sexuales e identidades o expresiones de género diversas . _x000a_"/>
    <s v="4502034"/>
    <s v="Servicio de educación informal "/>
    <s v="450203404"/>
    <s v="Estrategias implementadas"/>
    <s v="Incremento"/>
    <m/>
    <n v="0"/>
    <n v="1"/>
    <n v="1"/>
    <n v="1"/>
    <n v="1"/>
    <n v="1"/>
    <m/>
    <n v="0"/>
    <x v="0"/>
    <m/>
    <n v="0"/>
    <s v="NO INICIADA"/>
    <m/>
    <n v="0"/>
    <s v="NO INICIADA"/>
    <m/>
    <n v="0"/>
    <s v="NO INICIADA"/>
    <m/>
    <n v="0"/>
    <s v="NO INICIADA"/>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8"/>
    <s v="Diseñada e implementada estrategia para la inclusión laboral de personas diversas por orientaciones sexuales e Identidades de género dirigida a entidades públicas y privadas. "/>
    <s v="4502038"/>
    <s v="Servicio de promoción de la garantía de derechos"/>
    <s v="450203800"/>
    <s v="Estrategias de promoción de la garantía de derechos implementadas"/>
    <s v="Incremento"/>
    <m/>
    <n v="0"/>
    <n v="1"/>
    <n v="1"/>
    <n v="1"/>
    <n v="1"/>
    <n v="1"/>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79"/>
    <s v="Actualizada e implementada política pública para la Primera Infancia e Infancia con instrumentos para el seguimiento, monitoreo y ajustes."/>
    <n v="4102051"/>
    <s v="Documentos de planeación"/>
    <n v="410205100"/>
    <s v="Documentos de planeación elaborados"/>
    <s v="Incremento"/>
    <m/>
    <n v="0"/>
    <n v="1"/>
    <n v="1"/>
    <n v="1"/>
    <n v="1"/>
    <n v="1"/>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0"/>
    <s v="Articulación interinstitucional para el fortalecimiento de agentes y entornos protectores, la prevención del trabajo infantil y los  matrimonios infantiles o uniones tempranas y la protección integral al adolescente trabajador."/>
    <n v="4102043"/>
    <s v="Servicio de promoción de temas de dinámica relacional y desarrollo autónomo"/>
    <n v="410204301"/>
    <s v="Niños, niñas y adolescentes atendidos"/>
    <s v="Incremento"/>
    <m/>
    <n v="64"/>
    <n v="64"/>
    <n v="64"/>
    <n v="64"/>
    <n v="64"/>
    <n v="64"/>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1"/>
    <s v="Formulada e implementada estrategia de fortalecimiento a la familia como entorno protector y formador para la ética del cuidado, con enfoques diferenciales._x000a_"/>
    <n v="4102042"/>
    <s v="Servicio de asistecia técnica a comunidades en temas de fortalecimiento del tejido social y construcción de escenarios comunitarios protectores de derechos."/>
    <n v="410204200"/>
    <s v="Acciones ejecutadas con las comunidades"/>
    <s v="Incremento"/>
    <m/>
    <n v="0"/>
    <n v="1"/>
    <n v="0.5"/>
    <n v="1"/>
    <n v="1"/>
    <n v="1"/>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2"/>
    <s v="Diseñada e implementada estrategia: Información - Educación - Comunicación (IEC) dirigida a instituciones educativas para promover el reconocimiento y respeto de los derechos de la niñez."/>
    <n v="4102046"/>
    <s v="Servicios de promoción de los derechos de los niños, niñas, adolescentes y jóvenes"/>
    <n v="410204600"/>
    <s v="Campañas de promoción realizadas"/>
    <s v="Incremento"/>
    <m/>
    <n v="0"/>
    <n v="1"/>
    <n v="1"/>
    <n v="1"/>
    <n v="1"/>
    <n v="1"/>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3"/>
    <s v="Diseñada e implementada estrategia de articulación interinstitucional para la promoción de la convivencia pacífica en educación inicial y primaria."/>
    <s v="4102041"/>
    <s v="Servicio de asistencia técnica en el ciclo de políticas públicas de familia y otras relacionadas"/>
    <s v="410204100"/>
    <s v="Instituciones y entidades asistidas técnicamente"/>
    <s v="Incremento"/>
    <m/>
    <n v="0"/>
    <n v="1"/>
    <n v="1"/>
    <n v="1"/>
    <n v="1"/>
    <n v="1"/>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4"/>
    <s v=" Fortalecidas a nivel municipal y departamanetal instancias de participación en asuntos relacionados con primera infancia, infancia y adolescencia."/>
    <s v="4102047"/>
    <s v="Servicios de asistencia técnica en políticas públicas de infancia, adolescencia y juventud"/>
    <n v="410204700"/>
    <s v="Agentes de la institucionalidad de infancia, adolescencia y juventud  asistidos técnicamente"/>
    <s v="Mantenimiento"/>
    <m/>
    <n v="5"/>
    <n v="5"/>
    <n v="5"/>
    <n v="5"/>
    <n v="5"/>
    <n v="5"/>
    <m/>
    <n v="0"/>
    <x v="0"/>
    <m/>
    <n v="0"/>
    <s v="NO INICIADA"/>
    <m/>
    <n v="0"/>
    <s v="NO INICIADA"/>
    <m/>
    <n v="0"/>
    <s v="NO INICIADA"/>
    <m/>
    <n v="0"/>
    <s v="NO INICIADA"/>
  </r>
  <r>
    <s v="INCLUSIÓN SOCIAL Y ACCESO A DERECHOS"/>
    <s v="DESARROLLO, EQUIDAD E INCLUSIÓN SOCIAL PARA EL CIERRE DE BRECHAS"/>
    <s v="Niños y niñas, presente y futuro para la Paz Territorial"/>
    <x v="12"/>
    <s v="Tasa de violencia contra niños y niñas de primera infancia"/>
    <n v="12.14"/>
    <n v="8.5"/>
    <n v="385"/>
    <s v="Estrategia de articulación y gestión con entidades públicas y privadas para la adecuación de infraestructuras dirigidas a prestar servicio de atención integral a la primera infancia"/>
    <s v="4102005"/>
    <s v="Edificaciones de atención a la primera infancia adecuadas"/>
    <s v="410200500"/>
    <s v="Edificaciones de atención a la primera infancia adecuadas"/>
    <s v="Incremento"/>
    <m/>
    <n v="0"/>
    <n v="6"/>
    <s v="NP"/>
    <n v="3"/>
    <n v="3"/>
    <s v="NP"/>
    <m/>
    <n v="0"/>
    <x v="1"/>
    <m/>
    <n v="0"/>
    <s v="NO INICIADA"/>
    <m/>
    <n v="0"/>
    <s v="NO INICIADA"/>
    <m/>
    <n v="0"/>
    <s v="NO PROGRAMADA"/>
    <m/>
    <n v="0"/>
    <s v="NO INICIADA"/>
  </r>
  <r>
    <s v="INCLUSIÓN SOCIAL Y ACCESO A DERECHOS"/>
    <s v="DESARROLLO, EQUIDAD E INCLUSIÓN SOCIAL PARA EL CIERRE DE BRECHAS"/>
    <s v="Adolescentes y juventudes parchando por la paz."/>
    <x v="12"/>
    <s v="Juventudes en Nariño con vinculación  al programa nacional de &quot;Renta Jóven&quot;"/>
    <s v="2.7%"/>
    <n v="0.05"/>
    <n v="386"/>
    <s v="Actualizada e implementada la política pública para adolescencia y juventud con instrumentos para el seguimiento, monitoreo y ajustes."/>
    <n v="4102051"/>
    <s v="Documentos de planeación"/>
    <n v="410205100"/>
    <s v="Documentos de planeación elaborados"/>
    <s v="Incremento"/>
    <m/>
    <n v="0"/>
    <n v="1"/>
    <n v="1"/>
    <n v="1"/>
    <n v="1"/>
    <n v="1"/>
    <m/>
    <n v="0"/>
    <x v="0"/>
    <m/>
    <n v="0"/>
    <s v="NO INICIADA"/>
    <m/>
    <n v="0"/>
    <s v="NO INICIADA"/>
    <m/>
    <n v="0"/>
    <s v="NO INICIADA"/>
    <m/>
    <n v="0"/>
    <s v="NO INICIADA"/>
  </r>
  <r>
    <s v="INCLUSIÓN SOCIAL Y ACCESO A DERECHOS"/>
    <s v="DESARROLLO, EQUIDAD E INCLUSIÓN SOCIAL PARA EL CIERRE DE BRECHAS"/>
    <s v="Adolescentes y juventudes parchando por la paz."/>
    <x v="12"/>
    <s v="Juventudes en Nariño con vinculación  al programa nacional de &quot;Renta Jóven&quot;"/>
    <s v="2.7%"/>
    <n v="0.05"/>
    <n v="387"/>
    <s v="Implementada estrategia para el reconocimiento de derechos de adolescentres y juventudes en Nariño. "/>
    <s v="4102040"/>
    <s v="Documentos metodológicos"/>
    <n v="410204000"/>
    <s v="Documentos metodológicos realizados"/>
    <s v="Incremento"/>
    <m/>
    <n v="0"/>
    <n v="1"/>
    <n v="1"/>
    <n v="1"/>
    <n v="1"/>
    <n v="1"/>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88"/>
    <s v="Diseñadas e implementadas estrategias para el desarrollo de habilidades psicosociales del cuidado y protección de la vida, del uso saludable del tiempo libre de adolescentes y jòvenes, orientadas a la prevención del consumo de SPA, el embarazo no deseado, el bulling y el suicidio."/>
    <n v="4102042"/>
    <s v="Servicio de asistencia técnica a comunidades en temas de fortalecimiento del tejido social y construcción de escenarios comunitarios protectores de derechos"/>
    <n v="410204200"/>
    <s v="Acciones ejecutadas con las comunidades"/>
    <s v="Mantenimiento"/>
    <m/>
    <n v="4"/>
    <n v="4"/>
    <n v="1"/>
    <n v="1"/>
    <n v="1"/>
    <n v="1"/>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89"/>
    <s v="Fortalecidas técnicamente las Plataformas Municipales de Juventud (PMJ), los Consejos Municipales de Juventud (CMJ) y las prácticas y procesos organizativos en el marco de la Ley 1622 de 2013."/>
    <s v="4102047"/>
    <s v="Servicios de asistencia técnica en políticas públicas de infancia, adolescencia y juventud"/>
    <n v="410204700"/>
    <s v="Agentes de la institucionalidad de infancia, adolescencia y juventud  asistidos técnicamente"/>
    <s v="Incremento"/>
    <m/>
    <n v="85"/>
    <n v="128"/>
    <n v="20"/>
    <n v="50"/>
    <n v="50"/>
    <n v="8"/>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0"/>
    <s v="Acompañamiento para la conformación del subsistema de participaciòn departamental -CJD  y PDJ y fortalecidas las Asambleas y Comitès de Concertación y decisión  -CCYD- y  Comitè de Adolescencia y Juventud _x000a_"/>
    <s v="4102041"/>
    <s v="Servicio de asistencia técnica en el ciclo de políticas públicas de familia y otras relacionadas"/>
    <n v="410204100"/>
    <s v="Instituciones y entidades asistidas técnicamente"/>
    <s v="Mantenimiento"/>
    <m/>
    <n v="8"/>
    <n v="32"/>
    <n v="8"/>
    <n v="8"/>
    <n v="8"/>
    <n v="8"/>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1"/>
    <s v="Fortalecidas iniciativas para el desarrollo de la autonomía económica de la juventud, a través del impulso de emprendimientos y servicios ofertados por los y las jóvenes de los municipios de Nariño."/>
    <n v="4102046"/>
    <s v="Servicios de promoción de los derechos de los niños, niñas, adolescentes y jóvenes"/>
    <n v="410204600"/>
    <s v="Campañas de promoción realizadas"/>
    <s v="Incremento"/>
    <m/>
    <n v="10"/>
    <n v="30"/>
    <n v="5"/>
    <n v="10"/>
    <n v="10"/>
    <n v="5"/>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2"/>
    <s v="Diseñado e implementado proceso de articulación interinstitucional para la promoción y vinculación de las juventudes en la resignificación del uso de espacio público para la paz en los municipios."/>
    <s v="4102038"/>
    <s v="Servicio dirigidos a la atención de niños, niñas, adolescentes y jóvenes, con enfoque pedagógico y restaurativo encaminados a la inclusión social"/>
    <s v="410203800"/>
    <s v="Niños, niñas, adolescentes y jóvenes atendidios en los servicios de restablecimiento en la administración de justicia"/>
    <s v="Incremento"/>
    <m/>
    <n v="0"/>
    <n v="1"/>
    <n v="1"/>
    <n v="1"/>
    <n v="1"/>
    <n v="1"/>
    <m/>
    <n v="0"/>
    <x v="0"/>
    <m/>
    <n v="0"/>
    <s v="NO INICIADA"/>
    <m/>
    <n v="0"/>
    <s v="NO INICIADA"/>
    <m/>
    <n v="0"/>
    <s v="NO INICIADA"/>
    <m/>
    <n v="0"/>
    <s v="NO INICIADA"/>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3"/>
    <s v="_x000a_Asistidos técnicamente municipios focalizados para la provisión de instrumentos de formulación de proyectos orientados a la autonomía económica de la juventud."/>
    <s v="4102035"/>
    <s v="Documentos de lineamientos técnicos"/>
    <s v="410203501"/>
    <s v="Documentos de lineamientos técnicos en Política y Atención Integral de niños, niñas y adolescentes realizados"/>
    <s v="Incremento"/>
    <m/>
    <n v="20"/>
    <n v="40"/>
    <n v="5"/>
    <n v="15"/>
    <n v="15"/>
    <n v="5"/>
    <m/>
    <n v="0"/>
    <x v="0"/>
    <m/>
    <n v="0"/>
    <s v="NO INICIADA"/>
    <m/>
    <n v="0"/>
    <s v="NO INICIADA"/>
    <m/>
    <n v="0"/>
    <s v="NO INICIADA"/>
    <m/>
    <n v="0"/>
    <s v="NO INICIADA"/>
  </r>
  <r>
    <s v="INCLUSIÓN SOCIAL Y ACCESO A DERECHOS"/>
    <s v="DESARROLLO, EQUIDAD E INCLUSIÓN SOCIAL PARA EL CIERRE DE BRECHAS"/>
    <s v="Personas mayores con juventud prolongada"/>
    <x v="12"/>
    <s v="Personas mayores beneficiadas del programa &quot;Adulto Mayor&quot; "/>
    <n v="77600"/>
    <n v="85000"/>
    <n v="394"/>
    <s v="Actualizada e implementada política pública para envejecimiento y vejez con instrumentos para el seguimiento, monitoreo y ajustes."/>
    <s v="4103067"/>
    <s v="Documentos de planeación"/>
    <s v="410306701"/>
    <s v="Documentos de planeación con seguimiento realizados"/>
    <s v="Incremento"/>
    <m/>
    <n v="0"/>
    <n v="1"/>
    <n v="1"/>
    <n v="1"/>
    <n v="1"/>
    <n v="1"/>
    <m/>
    <n v="0"/>
    <x v="0"/>
    <m/>
    <n v="0"/>
    <s v="NO INICIADA"/>
    <m/>
    <n v="0"/>
    <s v="NO INICIADA"/>
    <m/>
    <n v="0"/>
    <s v="NO INICIADA"/>
    <m/>
    <n v="0"/>
    <s v="NO INICIADA"/>
  </r>
  <r>
    <s v="INCLUSIÓN SOCIAL Y ACCESO A DERECHOS"/>
    <s v="DESARROLLO, EQUIDAD E INCLUSIÓN SOCIAL PARA EL CIERRE DE BRECHAS"/>
    <s v="Personas mayores con juventud prolongada"/>
    <x v="12"/>
    <s v="Personas mayores beneficiadas del programa &quot;Adulto Mayor&quot; "/>
    <n v="77600"/>
    <n v="85000"/>
    <n v="395"/>
    <s v="Implementadas estrategias de fortalecimiento a la operatividad de las instancias departamental y municipales de envejecimiento y vejez."/>
    <s v="4103054"/>
    <s v="Servicio de monitoreo y seguimiento a las intervenciones implementadas para la inclusión social y productiva de la población en situación de vulnerabilidad"/>
    <n v="410305400"/>
    <s v="Informes de monitoreo y seguimiento elaborados"/>
    <s v="Incremento"/>
    <m/>
    <n v="0"/>
    <n v="40"/>
    <n v="5"/>
    <n v="15"/>
    <n v="15"/>
    <n v="5"/>
    <m/>
    <n v="0"/>
    <x v="0"/>
    <m/>
    <n v="0"/>
    <s v="NO INICIADA"/>
    <m/>
    <n v="0"/>
    <s v="NO INICIADA"/>
    <m/>
    <n v="0"/>
    <s v="NO INICIADA"/>
    <m/>
    <n v="0"/>
    <s v="NO INICIADA"/>
  </r>
  <r>
    <s v="INCLUSIÓN SOCIAL Y ACCESO A DERECHOS"/>
    <s v="DESARROLLO, EQUIDAD E INCLUSIÓN SOCIAL PARA EL CIERRE DE BRECHAS"/>
    <s v="Personas mayores con juventud prolongada"/>
    <x v="12"/>
    <s v="Personas mayores beneficiadas del programa &quot;Adulto Mayor&quot; "/>
    <n v="77600"/>
    <n v="85000"/>
    <n v="396"/>
    <s v="Implementados proyectos para la promoción de la autonomía económica a personas mayores, cuidadores y cuidadoras."/>
    <s v="4103005"/>
    <s v="Servicio de asistencia técnica para el emprendimiento"/>
    <s v="410300500"/>
    <s v="Proyectos productivos formulados"/>
    <s v="Incremento"/>
    <m/>
    <n v="3"/>
    <n v="6"/>
    <n v="1"/>
    <n v="2"/>
    <n v="2"/>
    <n v="1"/>
    <m/>
    <n v="0"/>
    <x v="0"/>
    <m/>
    <n v="0"/>
    <s v="NO INICIADA"/>
    <m/>
    <n v="0"/>
    <s v="NO INICIADA"/>
    <m/>
    <n v="0"/>
    <s v="NO INICIADA"/>
    <m/>
    <n v="0"/>
    <s v="NO INICIADA"/>
  </r>
  <r>
    <s v="INCLUSIÓN SOCIAL Y ACCESO A DERECHOS"/>
    <s v="DESARROLLO, EQUIDAD E INCLUSIÓN SOCIAL PARA EL CIERRE DE BRECHAS"/>
    <s v="Personas mayores con juventud prolongada"/>
    <x v="12"/>
    <s v="Personas mayores beneficiadas del programa &quot;Adulto Mayor&quot; "/>
    <n v="77600"/>
    <n v="85000"/>
    <n v="397"/>
    <s v="Diseñados y en operación mecanismos de articulación con entidades públicas y privadas para la construcción de infraestructura social para la atención integral de personas mayores._x000a_"/>
    <n v="4103052"/>
    <s v="Servicio de gestión de oferta social para la población vulnerable_x000a_"/>
    <n v="410305202"/>
    <s v="Mecanismos de articulación implementados para la gestión de oferta social"/>
    <s v="Incremento"/>
    <m/>
    <n v="0"/>
    <n v="1"/>
    <n v="1"/>
    <n v="1"/>
    <n v="1"/>
    <n v="1"/>
    <m/>
    <n v="0"/>
    <x v="0"/>
    <m/>
    <n v="0"/>
    <s v="NO INICIADA"/>
    <m/>
    <n v="0"/>
    <s v="NO INICIADA"/>
    <m/>
    <n v="0"/>
    <s v="NO INICIADA"/>
    <m/>
    <n v="0"/>
    <s v="NO INICIADA"/>
  </r>
  <r>
    <s v="INCLUSIÓN SOCIAL Y ACCESO A DERECHOS"/>
    <s v="DESARROLLO, EQUIDAD E INCLUSIÓN SOCIAL PARA EL CIERRE DE BRECHAS"/>
    <s v="Personas mayores con juventud prolongada"/>
    <x v="12"/>
    <s v="Personas mayores beneficiadas del programa &quot;Adulto Mayor&quot; "/>
    <n v="77600"/>
    <n v="85000"/>
    <n v="398"/>
    <s v=" Dotados centros de protección social para personas mayores."/>
    <s v="4103031"/>
    <s v="Centros comunitarios dotados"/>
    <s v="410303100"/>
    <s v="Centros comunitarios dotados"/>
    <s v="Incremento"/>
    <m/>
    <n v="12"/>
    <n v="25"/>
    <n v="1"/>
    <n v="12"/>
    <n v="11"/>
    <n v="1"/>
    <m/>
    <n v="0"/>
    <x v="0"/>
    <m/>
    <n v="0"/>
    <s v="NO INICIADA"/>
    <m/>
    <n v="0"/>
    <s v="NO INICIADA"/>
    <m/>
    <n v="0"/>
    <s v="NO INICIADA"/>
    <m/>
    <n v="0"/>
    <s v="NO INICIADA"/>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399"/>
    <s v="Actualizada e implementada política pública para las personas con discapacidad con instrumentos para el seguimiento, monitoreo y ajustes."/>
    <n v="4103067"/>
    <s v="Documentos de planeación"/>
    <n v="410306701"/>
    <s v="Documentos de planeación con seguimiento realizados"/>
    <s v="Mantenimiento"/>
    <m/>
    <n v="1"/>
    <n v="1"/>
    <n v="1"/>
    <n v="1"/>
    <n v="1"/>
    <n v="1"/>
    <m/>
    <n v="0"/>
    <x v="0"/>
    <m/>
    <n v="0"/>
    <s v="NO INICIADA"/>
    <m/>
    <n v="0"/>
    <s v="NO INICIADA"/>
    <m/>
    <n v="0"/>
    <s v="NO INICIADA"/>
    <m/>
    <n v="0"/>
    <s v="NO INICIADA"/>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0"/>
    <s v="Implementada estrategia de asistencia técnica para la caracterización, el monitoreo y seguimiento del  servicio de valoración de atención a la población con discapacidad en municipios."/>
    <s v="4103054"/>
    <s v="Servicio de monitoreo y seguimiento a las intervenciones implementadas para la inclusión social y productiva de la población en situación de vulnerabilidad"/>
    <n v="410305400"/>
    <s v="Informes de monitoreo y seguimiento elaborados"/>
    <s v="Incremento_x000a__x000a_"/>
    <m/>
    <n v="0"/>
    <s v="1_x000a_"/>
    <n v="1"/>
    <n v="1"/>
    <n v="1"/>
    <n v="1"/>
    <m/>
    <n v="0"/>
    <x v="0"/>
    <m/>
    <n v="0"/>
    <s v="NO INICIADA"/>
    <m/>
    <n v="0"/>
    <s v="NO INICIADA"/>
    <m/>
    <n v="0"/>
    <s v="NO INICIADA"/>
    <m/>
    <e v="#VALUE!"/>
    <e v="#VALUE!"/>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1"/>
    <s v="Fortalecidos el Comité Departamental de Discapacidad y la subcomisión para la inclusión social, laboral y productiva de las personas con discapacidad."/>
    <n v="4103052"/>
    <s v="Servicio de gestión de oferta social para la población vulnerable_x000a_"/>
    <n v="410305202"/>
    <s v="Mecanismos de articulación implementados para la gestión de oferta social"/>
    <s v="Incremento_x000a__x000a_"/>
    <m/>
    <n v="1"/>
    <n v="2"/>
    <n v="2"/>
    <n v="2"/>
    <n v="2"/>
    <n v="2"/>
    <m/>
    <n v="0"/>
    <x v="0"/>
    <m/>
    <n v="0"/>
    <s v="NO INICIADA"/>
    <m/>
    <n v="0"/>
    <s v="NO INICIADA"/>
    <m/>
    <n v="0"/>
    <s v="NO INICIADA"/>
    <m/>
    <n v="0"/>
    <s v="NO INICIADA"/>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2"/>
    <s v="Fortalecidos proyectos productivos existentes para la formación en habilidades para la vida liderados por  las personas con discapacidad, cuidadores y cuidadoras en los municipios focalizados."/>
    <n v="4103059"/>
    <s v="Servicio de asistencia técnica para fortalecimiento de unidades productivas colectivas para la generación de ingresos"/>
    <n v="410305900"/>
    <s v="Unidades productivas colectivas con asistencia técnica_x000a_"/>
    <s v="Mantenimiento"/>
    <m/>
    <n v="2"/>
    <n v="2"/>
    <n v="2"/>
    <n v="2"/>
    <n v="2"/>
    <n v="2"/>
    <m/>
    <n v="0"/>
    <x v="0"/>
    <m/>
    <n v="0"/>
    <s v="NO INICIADA"/>
    <m/>
    <n v="0"/>
    <s v="NO INICIADA"/>
    <m/>
    <n v="0"/>
    <s v="NO INICIADA"/>
    <m/>
    <n v="0"/>
    <s v="NO INICIADA"/>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3"/>
    <s v="Asistidos técnicamente proyectos productivos para el fortalecimiento de la autonomía económica y el bienestar de las personas con discapacidad, cuidadores y cuidadoras, en el marco de la dinamización de la economía popular."/>
    <s v="4103005"/>
    <s v="Servicio de asistencia técnica para el emprendimiento"/>
    <s v="410300500"/>
    <s v="Proyectos productivos formulados"/>
    <s v="Incremento_x000a_"/>
    <m/>
    <s v="ND"/>
    <s v="26_x000a_"/>
    <n v="3"/>
    <n v="10"/>
    <n v="10"/>
    <n v="3"/>
    <m/>
    <n v="0"/>
    <x v="0"/>
    <m/>
    <n v="0"/>
    <s v="NO INICIADA"/>
    <m/>
    <n v="0"/>
    <s v="NO INICIADA"/>
    <m/>
    <n v="0"/>
    <s v="NO INICIADA"/>
    <m/>
    <e v="#VALUE!"/>
    <e v="#VALUE!"/>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4"/>
    <s v="Diseñadas e implementadas estrategias para la atención integral de la población con discapacidad, cuidadores y cuidadoras en los sectores de salud, educación, infraestructura, vivienda, gobierno, recreación y deporte, entre otros."/>
    <n v="4103015"/>
    <s v="Servicio de información para la atención de la población vulnerable."/>
    <n v="410301505"/>
    <s v="Avance del desarrollo del sistema de información."/>
    <s v="Incremento"/>
    <m/>
    <n v="0"/>
    <n v="5"/>
    <n v="5"/>
    <n v="5"/>
    <n v="5"/>
    <n v="5"/>
    <m/>
    <n v="0"/>
    <x v="0"/>
    <m/>
    <n v="0"/>
    <s v="NO INICIADA"/>
    <m/>
    <n v="0"/>
    <s v="NO INICIADA"/>
    <m/>
    <n v="0"/>
    <s v="NO INICIADA"/>
    <m/>
    <n v="0"/>
    <s v="NO INICIADA"/>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5"/>
    <s v="Diseñado e implementado programa pedagógico para la visibilización y garantia de derechos de las personas con discapacidad."/>
    <n v="4103069"/>
    <s v="Servicio de información implementado"/>
    <n v="410306900"/>
    <s v="Sistemas de información implementados"/>
    <s v="Incremento"/>
    <m/>
    <n v="0"/>
    <n v="1"/>
    <n v="1"/>
    <n v="1"/>
    <n v="1"/>
    <n v="1"/>
    <m/>
    <n v="0"/>
    <x v="0"/>
    <m/>
    <n v="0"/>
    <s v="NO INICIADA"/>
    <m/>
    <n v="0"/>
    <s v="NO INICIADA"/>
    <m/>
    <n v="0"/>
    <s v="NO INICIADA"/>
    <m/>
    <n v="0"/>
    <s v="NO INICIADA"/>
  </r>
  <r>
    <s v="INCLUSIÓN SOCIAL Y ACCESO A DERECHOS"/>
    <s v="DESARROLLO, EQUIDAD E INCLUSIÓN SOCIAL PARA EL CIERRE DE BRECHAS"/>
    <s v="Habitamos la calle, construimos paz"/>
    <x v="12"/>
    <s v="Municipios que prestan atención a población en habitantes de calle en Nariño"/>
    <n v="1"/>
    <n v="13"/>
    <n v="406"/>
    <s v="Construida e implementada política pública para la población en Habitanza en Calle del departamento de Nariño."/>
    <n v="4103067"/>
    <s v="Documentos de planeación"/>
    <s v="410306701"/>
    <s v="Documentos de planeación con seguimiento realizados"/>
    <s v="Incremento"/>
    <m/>
    <n v="0"/>
    <n v="1"/>
    <n v="1"/>
    <n v="1"/>
    <n v="1"/>
    <n v="1"/>
    <m/>
    <n v="0"/>
    <x v="0"/>
    <m/>
    <n v="0"/>
    <s v="NO INICIADA"/>
    <m/>
    <n v="0"/>
    <s v="NO INICIADA"/>
    <m/>
    <n v="0"/>
    <s v="NO INICIADA"/>
    <m/>
    <n v="0"/>
    <s v="NO INICIADA"/>
  </r>
  <r>
    <s v="INCLUSIÓN SOCIAL Y ACCESO A DERECHOS"/>
    <s v="DESARROLLO, EQUIDAD E INCLUSIÓN SOCIAL PARA EL CIERRE DE BRECHAS"/>
    <s v="Habitamos la calle, construimos paz"/>
    <x v="12"/>
    <s v="Municipios que prestan atención a población en habitantes de calle en Nariño"/>
    <n v="1"/>
    <n v="13"/>
    <n v="407"/>
    <s v="Socializada e implementada ficha de caracterización nacional para habitantes de calle en los municipios focalizados."/>
    <s v="4103063"/>
    <s v="Documentos de investigación"/>
    <s v="410306301"/>
    <s v="Caracterizaciones realizadas en temas relacionados con la inclusión social y productiva para la población en situación de vulnerabilidad"/>
    <s v="Incremento"/>
    <m/>
    <n v="1"/>
    <s v="32_x000a_"/>
    <n v="5"/>
    <n v="15"/>
    <n v="12"/>
    <s v="NP"/>
    <m/>
    <n v="0"/>
    <x v="0"/>
    <m/>
    <n v="0"/>
    <s v="NO INICIADA"/>
    <m/>
    <n v="0"/>
    <s v="NO INICIADA"/>
    <m/>
    <n v="0"/>
    <s v="NO PROGRAMADA"/>
    <m/>
    <e v="#VALUE!"/>
    <e v="#VALUE!"/>
  </r>
  <r>
    <s v="INCLUSIÓN SOCIAL Y ACCESO A DERECHOS"/>
    <s v="DESARROLLO, EQUIDAD E INCLUSIÓN SOCIAL PARA EL CIERRE DE BRECHAS"/>
    <s v="Habitamos la calle, construimos paz"/>
    <x v="12"/>
    <s v="Municipios que prestan atención a población en habitantes de calle en Nariño"/>
    <n v="1"/>
    <n v="13"/>
    <n v="408"/>
    <s v="Asistencia técnica a municipios para garantizar la atención de población habitante de calle."/>
    <s v="4103052"/>
    <s v="Servicio de gestión de oferta social para la población vulnerable"/>
    <s v="410305202"/>
    <s v="Mecanismos de articulación implementados para la gestión de oferta social"/>
    <s v="Incremento"/>
    <m/>
    <n v="0"/>
    <n v="64"/>
    <n v="14"/>
    <n v="20"/>
    <n v="20"/>
    <n v="10"/>
    <m/>
    <n v="0"/>
    <x v="0"/>
    <m/>
    <n v="0"/>
    <s v="NO INICIADA"/>
    <m/>
    <n v="0"/>
    <s v="NO INICIADA"/>
    <m/>
    <n v="0"/>
    <s v="NO INICIADA"/>
    <m/>
    <n v="0"/>
    <s v="NO INICIADA"/>
  </r>
  <r>
    <s v="INCLUSIÓN SOCIAL Y ACCESO A DERECHOS"/>
    <s v="DESARROLLO, EQUIDAD E INCLUSIÓN SOCIAL PARA EL CIERRE DE BRECHAS"/>
    <s v="Habitamos la calle, construimos paz"/>
    <x v="12"/>
    <s v="Municipios que prestan atención a población en habitantes de calle en Nariño"/>
    <n v="1"/>
    <n v="13"/>
    <n v="409"/>
    <s v="Implementación de estrategia para la prestación de servicios integrales en los municipios con caracterización poblacional de habitanza en calle."/>
    <s v="4103050"/>
    <s v="Servicio de acompañamiento familiar y comunitario para la superación de la pobreza"/>
    <s v="410305002"/>
    <s v="Estrategia de orientación para el bienestar comunitario realizados"/>
    <s v="Mantenimiento"/>
    <m/>
    <n v="1"/>
    <s v="1_x000a_"/>
    <n v="1"/>
    <n v="1"/>
    <n v="1"/>
    <n v="1"/>
    <m/>
    <n v="0"/>
    <x v="0"/>
    <m/>
    <n v="0"/>
    <s v="NO INICIADA"/>
    <m/>
    <n v="0"/>
    <s v="NO INICIADA"/>
    <m/>
    <n v="0"/>
    <s v="NO INICIADA"/>
    <m/>
    <e v="#VALUE!"/>
    <e v="#VALUE!"/>
  </r>
  <r>
    <s v="INCLUSIÓN SOCIAL Y ACCESO A DERECHOS"/>
    <s v="DESARROLLO, EQUIDAD E INCLUSIÓN SOCIAL PARA EL CIERRE DE BRECHAS"/>
    <s v="Habitamos la calle, construimos paz"/>
    <x v="12"/>
    <s v="Municipios que prestan atención a población en habitantes de calle en Nariño"/>
    <n v="1"/>
    <n v="13"/>
    <n v="410"/>
    <s v="Construcción y dotación de infraestructura social para la atención de población de habitanza en calle."/>
    <s v="4103025"/>
    <s v="Centros comunitarios construidos"/>
    <s v="410302500"/>
    <s v="Centros comunitarios construidos"/>
    <s v="Incremento"/>
    <m/>
    <n v="0"/>
    <n v="1"/>
    <s v="NP"/>
    <n v="1"/>
    <n v="1"/>
    <n v="1"/>
    <m/>
    <n v="0"/>
    <x v="1"/>
    <m/>
    <n v="0"/>
    <s v="NO INICIADA"/>
    <m/>
    <n v="0"/>
    <s v="NO INICIADA"/>
    <m/>
    <n v="0"/>
    <s v="NO INICIADA"/>
    <m/>
    <n v="0"/>
    <s v="NO INICIADA"/>
  </r>
  <r>
    <s v="INCLUSIÓN SOCIAL Y ACCESO A DERECHOS"/>
    <s v="DESARROLLO, EQUIDAD E INCLUSIÓN SOCIAL PARA EL CIERRE DE BRECHAS"/>
    <s v="Reencantamiento de las miradas humanas en la construcción de paz territorial"/>
    <x v="12"/>
    <s v="Programa transmedia para la pedagogía informativa, fomento de la memoria histórica y la promoción de transformaciones culturales frente a los derechos de los grupos poblacionales de inclusión social"/>
    <n v="0"/>
    <n v="1"/>
    <n v="411"/>
    <s v="Diseñado e implementado plan de memoria transmedia sobre el acceso y garantía de los derechos humanos de los grupos poblacionales de inclusión social, y el fomento del autocuidado, el cuidado y protección de las comunidades."/>
    <s v="4103067"/>
    <s v="Documentos de planeación"/>
    <s v="410306700"/>
    <s v="Documentos de planeación realizados"/>
    <s v="Incremento"/>
    <m/>
    <n v="0"/>
    <n v="1"/>
    <n v="1"/>
    <n v="1"/>
    <n v="1"/>
    <n v="1"/>
    <m/>
    <n v="0"/>
    <x v="0"/>
    <m/>
    <n v="0"/>
    <s v="NO INICIADA"/>
    <m/>
    <n v="0"/>
    <s v="NO INICIADA"/>
    <m/>
    <n v="0"/>
    <s v="NO INICIADA"/>
    <m/>
    <n v="0"/>
    <s v="NO INICIADA"/>
  </r>
  <r>
    <s v="INCLUSIÓN SOCIAL Y ACCESO A DERECHOS"/>
    <s v="DESARROLLO, EQUIDAD E INCLUSIÓN SOCIAL PARA EL CIERRE DE BRECHAS"/>
    <s v="Reencantamiento de las miradas humanas en la construcción de paz territorial"/>
    <x v="12"/>
    <s v="Programa transmedia para la pedagogía informativa, fomento de la memoria histórica y la promoción de transformaciones culturales frente a los derechos de los grupos poblacionales de inclusión social"/>
    <n v="0"/>
    <n v="1"/>
    <n v="412"/>
    <s v="Diseñado e Implementado programa de contenido comunicacional  con enfoques diferenciales para divulgación la oferta institucional alusiva a los programas poblacionales."/>
    <s v="4103052"/>
    <s v="Servicio de gestión de oferta social para la población vulnerable"/>
    <s v="410305202"/>
    <s v="Mecanismos de articulación implementados para la gestión de oferta social"/>
    <s v="Incremento"/>
    <m/>
    <n v="0"/>
    <n v="13"/>
    <n v="3"/>
    <n v="5"/>
    <n v="5"/>
    <s v="NP"/>
    <m/>
    <n v="0"/>
    <x v="0"/>
    <m/>
    <n v="0"/>
    <s v="NO INICIADA"/>
    <m/>
    <n v="0"/>
    <s v="NO INICIADA"/>
    <m/>
    <n v="0"/>
    <s v="NO PROGRAMADA"/>
    <m/>
    <n v="0"/>
    <s v="NO INICIADA"/>
  </r>
  <r>
    <s v="SOBERANIA ALIMENTARIA, COMPETITITVIDAD  Y PRODUCTIVIDAD"/>
    <s v="EL CAMPO FLORECE"/>
    <s v="Formalización de tierras"/>
    <x v="13"/>
    <s v="_x000a_Predios con presunciòn de informalidad "/>
    <n v="0.67"/>
    <n v="0.6"/>
    <n v="413"/>
    <s v="Apoyada la formalización del derecho de dominio de predios rurales, el saneamiento de títulos que conlleven la falsa tradición y el acompañamiento a los interesados en la realización de trámites administrativos, notariales y registrales."/>
    <n v="1704010"/>
    <s v="Servicio de apoyo financiero para la formalización de la propiedad"/>
    <n v="170401000"/>
    <s v="Predios formalizados o regularizados para el desarrollo rural"/>
    <s v="Incremento"/>
    <m/>
    <s v="ND"/>
    <n v="70"/>
    <n v="10"/>
    <n v="15"/>
    <n v="20"/>
    <n v="25"/>
    <m/>
    <n v="0"/>
    <x v="0"/>
    <m/>
    <n v="0"/>
    <s v="NO INICIADA"/>
    <m/>
    <n v="0"/>
    <s v="NO INICIADA"/>
    <m/>
    <n v="0"/>
    <s v="NO INICIADA"/>
    <m/>
    <n v="0"/>
    <s v="NO INICIADA"/>
  </r>
  <r>
    <s v="SOBERANIA ALIMENTARIA, COMPETITITVIDAD  Y PRODUCTIVIDAD"/>
    <s v="EL CAMPO FLORECE"/>
    <s v="Formalización de tierras"/>
    <x v="13"/>
    <s v="_x000a_Predios con presunciòn de informalidad "/>
    <n v="0.67"/>
    <n v="0.6"/>
    <n v="414"/>
    <s v="Apoyada la formalización del derecho de dominio de predios rurales, el saneamiento de títulos que conlleven la falsa tradición y el acompañamiento a los interesados en la realización de trámites administrativos, notariales y registrales de los titulos colectivos de las comunidades indigenas y afro"/>
    <s v="1704014"/>
    <s v="Servicio de apoyo financiero para la formalización de la propiedad privada rural"/>
    <s v="170401400"/>
    <s v="Predios de pequeña propiedad privada rural formalizados  "/>
    <s v="Incremento"/>
    <m/>
    <s v="ND"/>
    <n v="8"/>
    <n v="2"/>
    <n v="2"/>
    <n v="2"/>
    <n v="2"/>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5"/>
    <s v="Formulados e implementados proyectos para mejorar la productividad del sector agrícola del Departamento en las diferentes cadenas productivas."/>
    <s v="1702007"/>
    <s v="Servicio de apoyo financiero para proyectos productivos"/>
    <s v="170200700"/>
    <s v="Numero de proyectos productivos cofinanciados"/>
    <s v="Incremento"/>
    <m/>
    <n v="5"/>
    <n v="26"/>
    <n v="6"/>
    <n v="6"/>
    <n v="8"/>
    <n v="6"/>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6"/>
    <s v="Apoyados productores en el fortalecemiento de controles de los principales problemas fitosanitarios de las diferentes lineas productivas del Departamento."/>
    <s v="1702009"/>
    <s v="Servicio de apoyo financiero para el acceso a activos productivos"/>
    <s v="170200900"/>
    <s v="Productores apoyados"/>
    <s v="Incremento"/>
    <m/>
    <s v="ND"/>
    <n v="5000"/>
    <n v="1000"/>
    <n v="1000"/>
    <n v="1000"/>
    <n v="2000"/>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7"/>
    <s v="Formulados e implementados proyectos productivos agrícolas como herramienta para generación de conocimientos y oportunidades para grupos poblacionales vulnerados con énfasis en mujeres cabeza de familia, jovenes, víctimas y comunidades étnicas y diversas._x000a__x000a_Diseñado e implementado modelo piloto en comercio justo de economía popular, social y solidaria con enfoque de género intercultural e intergeneracional, para impulsar el desarrollo sostenible y la competitividad a nivel local, regional e internacional."/>
    <s v="1702025"/>
    <s v="Servicio de apoyo en la formulación y estructuración de proyectos"/>
    <s v="170202500"/>
    <s v="Proyectos estructrurados"/>
    <s v="Incremento"/>
    <m/>
    <n v="4"/>
    <n v="9"/>
    <n v="1"/>
    <n v="2"/>
    <n v="3"/>
    <n v="3"/>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8"/>
    <s v="Formulados planes de ordenamiento productivo de las  cadenas priorizadas del Departamento."/>
    <s v="1702023"/>
    <s v="Documentos de lineamientos tecnicos"/>
    <n v="170202300"/>
    <s v="Documentos de lineamientos tecnicos  elaborados"/>
    <s v="Incremento"/>
    <m/>
    <n v="1"/>
    <n v="4"/>
    <n v="1"/>
    <n v="1"/>
    <n v="1"/>
    <n v="1"/>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9"/>
    <s v="Asistencia técnica a los productores agrícolas, pecuarios, pesqueros, silviculturales para la atención y mitigación frente a eventos de riesgos climáticos, fenómenos naturales y de mercado, para buenas prácticas productivas agrícolas, pecuarios limpias y recuperación de las prácticas tradicionales."/>
    <s v="1703009"/>
    <s v="Servicio de apoyo financiero para la gestión de riesgos agropecuarios"/>
    <s v="170300900"/>
    <s v="Productores beneficiados."/>
    <s v="Incremento"/>
    <m/>
    <s v="ND"/>
    <n v="4200"/>
    <n v="600"/>
    <n v="1200"/>
    <n v="1200"/>
    <n v="1200"/>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0"/>
    <s v="Formulados e implementados proyectos para mejorar la productividad del sector pecuario del Departamento en las diferentes cadenas productivas."/>
    <s v="1702007"/>
    <s v="Servicio de apoyo financiero para proyectos productivos"/>
    <s v="170200700"/>
    <s v="Numero de proyectos productivos cofinanciados"/>
    <s v="Incremento"/>
    <m/>
    <n v="5"/>
    <n v="7"/>
    <n v="1"/>
    <n v="1"/>
    <n v="2"/>
    <n v="3"/>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1"/>
    <s v="Apoyados productores en el  fortalecemiento de programas de sanidad e inocuidad animal de las diferentes lineas productivas del Departamento."/>
    <s v="1702009"/>
    <s v="Servicio de apoyo financiero para el acceso a activos productivos"/>
    <s v="170200900"/>
    <s v="Productores apoyados"/>
    <s v="Incremento"/>
    <m/>
    <n v="500"/>
    <n v="1400"/>
    <n v="200"/>
    <n v="300"/>
    <n v="400"/>
    <n v="500"/>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2"/>
    <s v="Formulados e implementados proyectos productivos pecuarios como herramienta para generación de conocimientos y oportunidades para mujeres y jovenes, población víctima y comunidades étnicas y diversas del Departamento."/>
    <s v="1702025"/>
    <s v="Servicio de apoyo en la formulación y estructuración de proyectos"/>
    <s v="170202500"/>
    <s v="Proyectos estructrurados"/>
    <s v="Incremento"/>
    <m/>
    <n v="4"/>
    <n v="8"/>
    <n v="2"/>
    <n v="2"/>
    <n v="2"/>
    <n v="2"/>
    <m/>
    <n v="0"/>
    <x v="0"/>
    <m/>
    <n v="0"/>
    <s v="NO INICIADA"/>
    <m/>
    <n v="0"/>
    <s v="NO INICIADA"/>
    <m/>
    <n v="0"/>
    <s v="NO INICIADA"/>
    <m/>
    <n v="0"/>
    <s v="NO INICIADA"/>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3"/>
    <s v="Estructurada política pública Departamental en agroecología con énfasis en cambio climático, saberes culturales y soberanía alimentaria."/>
    <n v="1702019"/>
    <s v="Documentos metodológicos "/>
    <n v="170201900"/>
    <s v="Documentos metodológicos  elaborados"/>
    <s v="Incremento"/>
    <m/>
    <n v="0"/>
    <n v="1"/>
    <n v="1"/>
    <n v="1"/>
    <n v="1"/>
    <n v="1"/>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4"/>
    <s v="Incrementado el monto de créditos agropecuarios"/>
    <s v="ND"/>
    <n v="15000000000"/>
    <n v="424"/>
    <s v="Apoyados programas de promoción y acompañamiento para el acceso a créditos a pequeños productores."/>
    <s v="1703010"/>
    <s v="Servicio de divulgación"/>
    <s v="170301000"/>
    <s v="Jornadas de divulgación realizadas"/>
    <s v="Incremento"/>
    <m/>
    <s v="ND"/>
    <n v="35"/>
    <n v="5"/>
    <n v="10"/>
    <n v="10"/>
    <n v="10"/>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4"/>
    <s v="Incrementado el monto de créditos agropecuarios"/>
    <s v="ND"/>
    <n v="15000000000"/>
    <n v="425"/>
    <s v="Apalancados créditos agropecuarios a productores del Departamento."/>
    <s v="1703006"/>
    <s v="Servicio de apoyo financiero para el acceso al crédito agropecuario y rural"/>
    <s v="170300600"/>
    <s v="Productores  con acceso a crédito agropecuario y rural"/>
    <s v="Incremento"/>
    <m/>
    <s v="ND"/>
    <n v="1000"/>
    <n v="250"/>
    <n v="250"/>
    <n v="250"/>
    <n v="250"/>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6"/>
    <s v="Gestionados, formulados e implementados proyectos agroindustriales para la agregación de valor a los productos agropecuarios de las diferentes cadenas productivas del Departamento y gestionados proyectos de factibilidad de creación de empresa industrial de producción y comercialización de alcoholes en la cadena productiva de caña panelera."/>
    <s v="1702007"/>
    <s v="Servicio de apoyo financiero para proyectos productivos"/>
    <s v="170200700"/>
    <s v="Numero de proyectos productivos cofinanciados"/>
    <s v="Incremento"/>
    <m/>
    <n v="3"/>
    <n v="10"/>
    <n v="2"/>
    <n v="2"/>
    <n v="3"/>
    <n v="3"/>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7"/>
    <s v="Acompañadas organizaciones productivas para la identificación, promoción y aprovechamiento de oportunidades comerciales, nacionales e internacionales, la adquisición de competencias comerciales y  la consolidación de clusters agropecuarios. (Mercados campesinos, ferias comerciales, ruedas de negocios, etc.)"/>
    <s v="1702038"/>
    <s v="Servicio de apoyo a la comercialización"/>
    <s v="170203800"/>
    <s v="Organizaciones de productores formales apoyadas"/>
    <s v="Incremento"/>
    <m/>
    <s v="ND"/>
    <n v="700"/>
    <n v="100"/>
    <n v="150"/>
    <n v="200"/>
    <n v="250"/>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8"/>
    <s v="Acompañados pequeños productores para incursión en procesos de compras públicas."/>
    <s v="1702017"/>
    <s v="Servicio de apoyo para el fomento organizativo de la Agricultura Campesina, Familiar y Comunitaria"/>
    <s v="170201700"/>
    <s v="Productores agropecuarios apoyados"/>
    <s v="Incremento"/>
    <m/>
    <n v="1000"/>
    <n v="2000"/>
    <n v="500"/>
    <n v="500"/>
    <n v="500"/>
    <n v="500"/>
    <m/>
    <n v="0"/>
    <x v="0"/>
    <m/>
    <n v="0"/>
    <s v="NO INICIADA"/>
    <m/>
    <n v="0"/>
    <s v="NO INICIADA"/>
    <m/>
    <n v="0"/>
    <s v="NO INICIADA"/>
    <m/>
    <n v="0"/>
    <s v="NO INICIADA"/>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9"/>
    <s v="Formulados programas de fortalecimiento a la economía popular de la agricultura campesina, familiar y comunitaria, con un componente socio-empresarial, que garantice el comercio justo."/>
    <s v="1702018"/>
    <s v="Documentos de lineamientos técnicos"/>
    <s v="170201800"/>
    <s v="Documentos de lineamientos técnicos elaborados"/>
    <s v="Incremento"/>
    <m/>
    <s v="ND"/>
    <n v="4"/>
    <n v="1"/>
    <n v="1"/>
    <n v="1"/>
    <n v="1"/>
    <m/>
    <n v="0"/>
    <x v="0"/>
    <m/>
    <n v="0"/>
    <s v="NO INICIADA"/>
    <m/>
    <n v="0"/>
    <s v="NO INICIADA"/>
    <m/>
    <n v="0"/>
    <s v="NO INICIADA"/>
    <m/>
    <n v="0"/>
    <s v="NO INICIADA"/>
  </r>
  <r>
    <s v="SOBERANIA ALIMENTARIA, COMPETITITVIDAD  Y PRODUCTIVIDAD"/>
    <s v="EL CAMPO FLORECE"/>
    <s v="Modernización de la infraestructura y la tecnología agropecuaria para mejorar la eficiencia productiva rural"/>
    <x v="14"/>
    <s v="Infraestructura productiva implementada"/>
    <s v="ND"/>
    <n v="21"/>
    <n v="430"/>
    <s v="Gestionados, formulados e implementados proyectos para la construcción, adecuación y mejoramiento de infraestructura rural para la productividad, la transformación y comercialización del sector agropecuario plazas de mercado, centros de acopio, distritos de riego, plantas de procesamiento de alimentos, plataformas logísticas, plantas de beneficio animal, cuartos fríos, plantas de bioinsumos,  entre otros)."/>
    <s v="1709043"/>
    <s v="Infraestructura de producción agrícola construida"/>
    <s v="170904300"/>
    <s v="Infraestructura de producción agrícola construida"/>
    <s v="Incremento"/>
    <m/>
    <s v="ND"/>
    <n v="20"/>
    <n v="5"/>
    <n v="5"/>
    <n v="5"/>
    <n v="5"/>
    <m/>
    <n v="0"/>
    <x v="0"/>
    <m/>
    <n v="0"/>
    <s v="NO INICIADA"/>
    <m/>
    <n v="0"/>
    <s v="NO INICIADA"/>
    <m/>
    <n v="0"/>
    <s v="NO INICIADA"/>
    <m/>
    <n v="0"/>
    <s v="NO INICIADA"/>
  </r>
  <r>
    <s v="SOBERANIA ALIMENTARIA, COMPETITITVIDAD  Y PRODUCTIVIDAD"/>
    <s v="EL CAMPO FLORECE"/>
    <s v="Modernización de la infraestructura y la tecnología agropecuaria para mejorar la eficiencia productiva rural"/>
    <x v="14"/>
    <s v="Infraestructura productiva implementada"/>
    <s v="ND"/>
    <n v="21"/>
    <n v="431"/>
    <s v="Desarrollo y operando un sistema de información para la actualización del inventario de la infraestructura rural del Departamento generando mejora en la disposición de la información para asegurar que sea accesible, confiable y oportuna "/>
    <s v="1709109"/>
    <s v="Servicio de información actualizado"/>
    <n v="170910900"/>
    <s v="Sistemas de información actualizados"/>
    <s v="Incremento"/>
    <m/>
    <s v="ND"/>
    <n v="1"/>
    <n v="1"/>
    <n v="1"/>
    <n v="1"/>
    <n v="1"/>
    <m/>
    <n v="0"/>
    <x v="0"/>
    <m/>
    <n v="0"/>
    <s v="NO INICIADA"/>
    <m/>
    <n v="0"/>
    <s v="NO INICIADA"/>
    <m/>
    <n v="0"/>
    <s v="NO INICIADA"/>
    <m/>
    <n v="0"/>
    <s v="NO INICIADA"/>
  </r>
  <r>
    <s v="SOBERANIA ALIMENTARIA, COMPETITITVIDAD  Y PRODUCTIVIDAD"/>
    <s v="EL CAMPO FLORECE"/>
    <s v="Fomentar la asistencia técnica agropecuaria, agroindustrial, TIC enfocada a las necesidades del sector productivo"/>
    <x v="14"/>
    <s v="Sistemas productivos beneficiados"/>
    <s v="ND"/>
    <n v="10"/>
    <n v="432"/>
    <s v="Elaboración de contenidos de investigación aplicada de ciencia tecnologia e innovacion identificados por las cadenas productivas que apunten a la solución de necesidades especificas de cada sector agrícola o pecuario."/>
    <n v="1708016"/>
    <s v="Documentos de lineamientos técnicos"/>
    <n v="170801600"/>
    <s v="Documentos de lineamientos tecnicos elaborados"/>
    <s v="Incremento"/>
    <m/>
    <n v="1"/>
    <n v="4"/>
    <n v="1"/>
    <n v="1"/>
    <n v="1"/>
    <n v="1"/>
    <m/>
    <n v="0"/>
    <x v="0"/>
    <m/>
    <n v="0"/>
    <s v="NO INICIADA"/>
    <m/>
    <n v="0"/>
    <s v="NO INICIADA"/>
    <m/>
    <n v="0"/>
    <s v="NO INICIADA"/>
    <m/>
    <n v="0"/>
    <s v="NO INICIADA"/>
  </r>
  <r>
    <s v="SOBERANIA ALIMENTARIA, COMPETITITVIDAD  Y PRODUCTIVIDAD"/>
    <s v="EL CAMPO FLORECE"/>
    <s v="Fomentar la asistencia técnica agropecuaria, agroindustrial, TIC enfocada a las necesidades del sector productivo"/>
    <x v="14"/>
    <s v="Sistemas productivos beneficiados"/>
    <s v="ND"/>
    <n v="10"/>
    <n v="433"/>
    <s v="Formulados proyectos de Ciencia, Tecnología e Innovación para el sector agropecuario."/>
    <n v="1708015"/>
    <s v="Documentos de investigación"/>
    <n v="170801502"/>
    <s v="Documentos de investigación sobre procesos productivos agropecuarios"/>
    <s v="Incremento"/>
    <m/>
    <n v="1"/>
    <n v="12"/>
    <n v="3"/>
    <n v="3"/>
    <n v="3"/>
    <n v="3"/>
    <m/>
    <n v="0"/>
    <x v="0"/>
    <m/>
    <n v="0"/>
    <s v="NO INICIADA"/>
    <m/>
    <n v="0"/>
    <s v="NO INICIADA"/>
    <m/>
    <n v="0"/>
    <s v="NO INICIADA"/>
    <m/>
    <n v="0"/>
    <s v="NO INICIADA"/>
  </r>
  <r>
    <s v="SOBERANIA ALIMENTARIA, COMPETITITVIDAD  Y PRODUCTIVIDAD"/>
    <s v="EL CAMPO FLORECE"/>
    <s v="Fomentar la asistencia técnica agropecuaria, agroindustrial, TIC enfocada a las necesidades del sector productivo"/>
    <x v="14"/>
    <s v="Sistemas productivos beneficiados"/>
    <s v="ND"/>
    <n v="10"/>
    <n v="434"/>
    <s v="Fortalecimiento de las competencias agropecuarias  de los productores en el Departamento, implementando nuevas tecnologias, que permitan atraer a los jovenes rurales a las actividades agropecuarias , agroindustriales y de servicios. "/>
    <s v="1708040"/>
    <s v="Servicio de divulgación de transferencia de tecnología"/>
    <s v="170804000"/>
    <s v="Productores beneficiados con transferencia de tecnología"/>
    <s v="Incremento"/>
    <m/>
    <s v="ND"/>
    <n v="700"/>
    <n v="100"/>
    <n v="200"/>
    <n v="300"/>
    <n v="100"/>
    <m/>
    <n v="0"/>
    <x v="0"/>
    <m/>
    <n v="0"/>
    <s v="NO INICIADA"/>
    <m/>
    <n v="0"/>
    <s v="NO INICIADA"/>
    <m/>
    <n v="0"/>
    <s v="NO INICIADA"/>
    <m/>
    <n v="0"/>
    <s v="NO INICIADA"/>
  </r>
  <r>
    <s v="SOBERANIA ALIMENTARIA, COMPETITITVIDAD  Y PRODUCTIVIDAD"/>
    <s v="EL CAMPO FLORECE"/>
    <s v="Fomentar la asistencia técnica agropecuaria, agroindustrial, TIC enfocada a las necesidades del sector productivo"/>
    <x v="14"/>
    <s v="Sistemas productivos beneficiados"/>
    <s v="ND"/>
    <n v="10"/>
    <n v="435"/>
    <s v="Realizado acompañamiento integral orientado a diagnosticar, recomendar, actualizar, formar, transferir, asistir, empoderar y generar capacidad en los productores agropecuarios convencionales y agroecológicos, para que éstos incorporen en su actividad productiva prácticas, productos tecnológicos, tecnologías, conocimientos y comportamientos que beneficien su desempeño y mejoren su competitividad y sostenibilidad."/>
    <s v="1708041"/>
    <s v="Servicio de extensión agropecuaria"/>
    <n v="170804100"/>
    <s v="Productores atendidos con servicio de extensión agropecuaria"/>
    <s v="Incremento"/>
    <m/>
    <n v="10000"/>
    <n v="12000"/>
    <n v="3000"/>
    <n v="3000"/>
    <n v="3000"/>
    <n v="3000"/>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36"/>
    <s v="Apoyadas iniciativas de proyectos agroalimentarios de población vulnerable con enfoque de accesibilidad e inocuidad, utilización de alimentos y estabilidad en el tiempo."/>
    <s v="4103016"/>
    <s v="Servicio de apoyo financiero para financiación de obras de infraestructura social."/>
    <s v="410301600"/>
    <s v="Proyectos apoyados"/>
    <s v="Incremento"/>
    <m/>
    <s v="ND"/>
    <s v="24"/>
    <n v="4"/>
    <n v="8"/>
    <n v="8"/>
    <n v="4"/>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37"/>
    <s v="Desarrollados espacios para ofrecer, vender, comercializar e intercambiar alimentos con el fin de reducir la intermediación y fortalecer las economías populares. "/>
    <s v="4103008"/>
    <s v="Servicio de Asistencia Técnica en el Componente de Bienestar Comunitario. "/>
    <s v="410304700"/>
    <s v="Eventos de participación social realizados"/>
    <s v="Incremento"/>
    <m/>
    <s v="ND"/>
    <s v="38"/>
    <n v="6"/>
    <n v="12"/>
    <n v="12"/>
    <n v="8"/>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38"/>
    <s v="Implementadas redes de protección social y solidaria alimentaria: ollas comunitarias, bancos de alimentos, banco de leche  y otras formas de aprovechamiento que involucren raciones de alimentos, formas de producción agrícola y pecuaria a pequeña escala, reducción de pérdida de alimentos y agricultura urbana, creadas."/>
    <s v="4103017"/>
    <s v="Servicio de entrega de raciones de alimentos"/>
    <s v="410301700"/>
    <s v="Personas beneficiadas con raciones de alimentos"/>
    <s v="mantenimiento "/>
    <m/>
    <s v="ND"/>
    <n v="600000"/>
    <s v="15000"/>
    <s v="15000"/>
    <s v="15000"/>
    <s v="15000"/>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39"/>
    <s v="Fortalecida la articulación interinstitucional para optimizar acciones encaminadas a disminuir los indices de inseguridad alimentaria en Nariño."/>
    <s v="4103052"/>
    <s v="Servicio de gestión de oferta social para la población vulnerable"/>
    <s v="410305202"/>
    <s v="Mecanismos de articulación implementados para la gestión de oferta social"/>
    <s v="mantenimiento "/>
    <m/>
    <s v="ND"/>
    <n v="32"/>
    <s v="8"/>
    <s v="8"/>
    <s v="8"/>
    <s v="8"/>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40"/>
    <s v="Realizadas jornadas de educación nutricional y alimentaria a las familias, con el objeto de lograr el cambio favorable de los hábitos, costumbres, tradiciones, creencias y prácticas de la comunidad sobre aspectos de nutrición y alimentación."/>
    <s v="4103053"/>
    <s v="Servicio de asistencia técnica para el mejoramiento de hábitos alimentarios"/>
    <s v="410305302"/>
    <s v="Talleres realizados para el mejoramiento de hábitos alimenticios para hogares étnicos"/>
    <s v="mantenimiento "/>
    <m/>
    <s v="ND"/>
    <s v="52"/>
    <n v="13"/>
    <n v="13"/>
    <n v="13"/>
    <n v="13"/>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41"/>
    <s v="Formulado e implementado plan decenal por el derecho a una alimentación y nutrición adecuada "/>
    <s v="4103067"/>
    <s v="Documentos de planeación"/>
    <s v="410306701"/>
    <s v="Documentos de planeación con seguimiento realizados"/>
    <s v="Incremento"/>
    <m/>
    <s v="0"/>
    <s v="1"/>
    <s v="0,5"/>
    <s v="1"/>
    <s v="1"/>
    <s v="1"/>
    <m/>
    <n v="0"/>
    <x v="0"/>
    <m/>
    <n v="0"/>
    <s v="NO INICIADA"/>
    <m/>
    <n v="0"/>
    <s v="NO INICIADA"/>
    <m/>
    <n v="0"/>
    <s v="NO INICIADA"/>
    <m/>
    <n v="0"/>
    <s v="NO INICIADA"/>
  </r>
  <r>
    <s v="SOBERANIA ALIMENTARIA, COMPETITITVIDAD  Y PRODUCTIVIDAD"/>
    <s v="EL CAMPO FLORECE"/>
    <s v="Entornos Alimentarios Saludables y Sustentables en la Construcción de Paz en los territorios.  "/>
    <x v="15"/>
    <s v="Indice de inseguridad alimentaria en el Departamento de Nariño."/>
    <s v="37.1%"/>
    <n v="0.27"/>
    <n v="442"/>
    <s v="Mejorada la capacidad en la formulación, implementación, seguimiento y evaluación de políticas, planes, programas y proyectos en materia de seguridad alimentaria y nutricional de las entidades territoriales con altos niveles de inseguridad alimentaria."/>
    <s v="4103056"/>
    <s v=" Servicio de asistencia técnica en seguridad alimentaria y nutricional a entidades territoriales"/>
    <s v="410305600"/>
    <s v="Entidades territoriales asistidas técnicamente en políticas de seguridad alimentaria y nutricional"/>
    <s v="mantenimiento "/>
    <m/>
    <s v="ND"/>
    <n v="64"/>
    <n v="64"/>
    <n v="64"/>
    <n v="64"/>
    <n v="64"/>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3"/>
    <s v="Implementadas campañas de divulgación y promoción de los atractivos y destinos turísticos del Departamento."/>
    <n v="3502046"/>
    <s v="Servicio de promoción turística"/>
    <n v="350204600"/>
    <s v="Campañas realizadas"/>
    <s v="Incremento "/>
    <m/>
    <s v="ND"/>
    <n v="4"/>
    <n v="1"/>
    <n v="1"/>
    <n v="1"/>
    <n v="1"/>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4"/>
    <s v="Diseñado e implementado Sistema Estadístico Regional de Turismo de Nariño -SERTU Nariño-"/>
    <n v="3502094"/>
    <s v="Documentos de investigación sobre turismo"/>
    <n v="350209400"/>
    <s v="Documentos sobre medición y análisis de información turística realizados"/>
    <s v="Incremento "/>
    <m/>
    <n v="0"/>
    <n v="1"/>
    <n v="1"/>
    <n v="1"/>
    <n v="1"/>
    <n v="1"/>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5"/>
    <s v="Realizada formación y capacitación multinivel para los gremios y actores del sector turístico  "/>
    <n v="3502011"/>
    <s v="Servicio de apoyo para la formación de capital humano pertinente para el desarrollo empresarial de los territorios"/>
    <s v="350201100"/>
    <s v="Personas formadas en habilidades y competencias "/>
    <s v="Incremento "/>
    <m/>
    <n v="100"/>
    <n v="1200"/>
    <n v="300"/>
    <n v="300"/>
    <n v="300"/>
    <n v="300"/>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6"/>
    <s v="Actualizado e implementado del Plan de Desarrollo Turístico del Departamento."/>
    <n v="3502047"/>
    <s v="Documentos de planeación"/>
    <n v="350204700"/>
    <s v="Documentos de planeación elaborados"/>
    <s v="Mantenimiento"/>
    <m/>
    <n v="1"/>
    <n v="1"/>
    <n v="1"/>
    <n v="1"/>
    <n v="1"/>
    <n v="1"/>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7"/>
    <s v="Proyectos de impulso a la actividad turistica en el Departamento."/>
    <s v="3502036"/>
    <s v="Servicio de apoyo financiero para la competitividad turística"/>
    <s v="350203600"/>
    <s v="Proyectos cofinanciados para la adecuación de la oferta turística"/>
    <s v="Incremento "/>
    <m/>
    <n v="1"/>
    <n v="8"/>
    <n v="2"/>
    <n v="2"/>
    <n v="2"/>
    <n v="2"/>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8"/>
    <s v="Implementada estrategia de alianzas público privadas y populares en las subregiones, para la implementación de las políticas de desarrollo productivo, competitivo  y productividad turística."/>
    <s v="3502012"/>
    <s v="Servicio de apoyo para la modernización y fomento de la innovación empresarial"/>
    <s v="350201205"/>
    <s v="Documentos de estrategias de negocios para el ecosistema de innovación y emprendimiento en Colombia elaborados"/>
    <s v="Incremento "/>
    <m/>
    <n v="0"/>
    <n v="4"/>
    <n v="1"/>
    <n v="1"/>
    <n v="1"/>
    <n v="1"/>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49"/>
    <s v="Fortalecimiento de entidades territoriales en promoción y competitividad turística de sus regiones."/>
    <n v="3502039"/>
    <s v="Servicio de asistencia técnica a los entes territoriales para el desarrollo turístico"/>
    <n v="350203900"/>
    <s v="Entidades territoriales asistidas técnicamente"/>
    <s v="Mantenimiento"/>
    <m/>
    <n v="64"/>
    <n v="64"/>
    <n v="64"/>
    <n v="64"/>
    <n v="64"/>
    <n v="64"/>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50"/>
    <s v="Realización y participación en eventos, ferias y rutas nacionales especializados en la industria del turismo"/>
    <s v="3502046"/>
    <s v="Servicio de promoción turística"/>
    <s v="350204602"/>
    <s v="Eventos de promoción realizados"/>
    <s v="Incremento "/>
    <m/>
    <n v="2"/>
    <n v="7"/>
    <n v="2"/>
    <n v="2"/>
    <n v="2"/>
    <n v="1"/>
    <m/>
    <n v="0"/>
    <x v="0"/>
    <m/>
    <n v="0"/>
    <s v="NO INICIADA"/>
    <m/>
    <n v="0"/>
    <s v="NO INICIADA"/>
    <m/>
    <n v="0"/>
    <s v="NO INICIADA"/>
    <m/>
    <n v="0"/>
    <s v="NO INICIADA"/>
  </r>
  <r>
    <s v="SOBERANIA ALIMENTARIA, COMPETITITVIDAD  Y PRODUCTIVIDAD"/>
    <s v="TURISMO PARA LA PAZ"/>
    <s v="Oportunidad Turistica  para la Paz"/>
    <x v="16"/>
    <s v="Índice de Competitividad Turística Regional de Colombia (ICTRC)"/>
    <n v="4.47"/>
    <n v="5"/>
    <n v="451"/>
    <s v="Implementada estrategia de fortalecimiento de rutas turistico- productivas en el Departamento."/>
    <s v="3502037"/>
    <s v="Servicio de apoyo financiero para la promoción turística nacional e internacional"/>
    <s v="350203700"/>
    <s v="Proyectos cofinanciados para promover el mercadeo y promoción turística a nivel nacional e internacional"/>
    <s v="Incremento "/>
    <m/>
    <n v="2"/>
    <n v="11"/>
    <n v="2"/>
    <n v="3"/>
    <n v="3"/>
    <n v="3"/>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2"/>
    <s v="Asistencia técnica para el fortalecimiento de planes de negocio, proyectos productivos de MiPymes y establecimientos de comercio, para acceder a beneficios ofrecidos por programas del gobierno nacional, departamental y regional."/>
    <n v="3602018"/>
    <s v="Servicio de Asistencia técnica para la generación y formalización de empresa"/>
    <n v="360201800"/>
    <s v="Numero de emprendedores orientados"/>
    <s v="Incremento"/>
    <m/>
    <n v="15"/>
    <n v="105"/>
    <n v="15"/>
    <n v="30"/>
    <n v="30"/>
    <n v="30"/>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3"/>
    <s v="Implementada asistencia técnica para la creación, fortalecimiento y fomento a la asociatividadd solidaria a través de desarrollo, operación de medios de producción y fácil acceso al crédito._x000a__x000a_"/>
    <n v="3602050"/>
    <s v="Servicio de fomento de la asociatividad solidaria"/>
    <s v="360205000"/>
    <s v="Iniciativas de la Asociatividad solidaria fomentadas"/>
    <s v="Incremento"/>
    <m/>
    <n v="0"/>
    <n v="35"/>
    <n v="5"/>
    <n v="10"/>
    <n v="10"/>
    <n v="10"/>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4"/>
    <s v="Formular e implementar la Política Pública de empleo decente para promover el mejoramiento de la calidad del empleo y la formalización laboral."/>
    <s v="3602019"/>
    <s v="Documentos normativos realizados"/>
    <s v="360201900"/>
    <s v="Documentos normativos realizados"/>
    <s v="Incremento"/>
    <m/>
    <n v="0"/>
    <n v="1"/>
    <n v="1"/>
    <n v="1"/>
    <n v="1"/>
    <n v="1"/>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5"/>
    <s v="Creadas alianzas estratégicas público-privadas y público-populares para adelantar negocios inclusivos en el Departamento."/>
    <n v="3602022"/>
    <s v="Servicios de asistencia técnica para la generación de Alianzas Estratégicas"/>
    <s v="360202200"/>
    <s v="Alianzas estratégicas generadas"/>
    <s v="Incremento"/>
    <m/>
    <n v="4"/>
    <n v="8"/>
    <n v="2"/>
    <n v="2"/>
    <n v="2"/>
    <n v="2"/>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6"/>
    <s v="Implementadas estrategias para incentivar la generación de empleo, su organización y la reducción de barreras para inserción en el mercado laboral."/>
    <n v="3602027"/>
    <s v="Servicio de apoyo al fortalecimiento de políticas públicas para la generación y formalización del empleo en el marco del trabajo decente"/>
    <s v="360202700"/>
    <s v="Estrategias realizadas"/>
    <s v="Incremento"/>
    <m/>
    <n v="20"/>
    <n v="22"/>
    <n v="4"/>
    <n v="6"/>
    <n v="6"/>
    <n v="6"/>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7"/>
    <s v="Asesorados emprendimientos para la generación de ingresos, a través de apoyo a la asociatividad, el emprendimiento y el empresarismo."/>
    <s v="3602032"/>
    <s v="Servicio de asesoría técnica para el emprendimiento"/>
    <s v="360203200"/>
    <s v="Emprendimientos asesorados"/>
    <s v="Incremento"/>
    <m/>
    <n v="12"/>
    <n v="50"/>
    <n v="5"/>
    <n v="15"/>
    <n v="15"/>
    <n v="15"/>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8"/>
    <s v="Fortalecimiento de la Comision Regional de Competitividad e Innovación de Nariño. "/>
    <s v="3502006"/>
    <s v="Servicio de apoyo y consolidación de la Comision Regional de Competitividad - CRC"/>
    <s v="350200600"/>
    <s v="Planes de trabajo concertados con las CRC para su consolidación "/>
    <s v="Incremento"/>
    <m/>
    <n v="1"/>
    <n v="1"/>
    <n v="1"/>
    <n v="1"/>
    <n v="1"/>
    <n v="1"/>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59"/>
    <s v="Apoyo a planes de acción establecidos por las iniciativas clúster para profundización y apertura de nuevos mercados."/>
    <n v="3502007"/>
    <s v="Servicio de asistencia técnica para el desarrollo de iniciativas clústeres"/>
    <s v="350200700"/>
    <s v="Clústeres asistidos en la implementación de los planes de acción"/>
    <s v="Incremento"/>
    <m/>
    <n v="7"/>
    <n v="7"/>
    <n v="1"/>
    <n v="2"/>
    <n v="2"/>
    <n v="2"/>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60"/>
    <s v="Fortalecimiento de cadenas productivas en sectores que no están organizados en iniciativas clúster."/>
    <n v="3502008"/>
    <s v="Servicio de asistencia técnica para mejorar la competitividad de los sectores productivos"/>
    <s v="350200800"/>
    <s v="Proyectos de alto impacto asistidos para el fortalecimiento de cadenas productivas "/>
    <s v="Incremento"/>
    <m/>
    <n v="4"/>
    <n v="20"/>
    <n v="5"/>
    <n v="5"/>
    <n v="5"/>
    <n v="5"/>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61"/>
    <s v="Fortalecimiento de unidades productivas mediante procesos de economia popular en las cadenas productivas priorizadas."/>
    <n v="3502020"/>
    <s v="Servicio de asistencia técnica y fortalecimiento a las unidades productivas pertenecientes a la red empresarial Red-i y sector detallista"/>
    <n v="350202000"/>
    <s v="Unidades productivas fortalecidas"/>
    <s v="Incremento"/>
    <m/>
    <n v="31"/>
    <n v="35"/>
    <n v="5"/>
    <n v="10"/>
    <n v="10"/>
    <n v="10"/>
    <m/>
    <n v="0"/>
    <x v="0"/>
    <m/>
    <n v="0"/>
    <s v="NO INICIADA"/>
    <m/>
    <n v="0"/>
    <s v="NO INICIADA"/>
    <m/>
    <n v="0"/>
    <s v="NO INICIADA"/>
    <m/>
    <n v="0"/>
    <s v="NO INICIADA"/>
  </r>
  <r>
    <s v="SOBERANIA ALIMENTARIA, COMPETITITVIDAD  Y PRODUCTIVIDAD"/>
    <s v="ECONOMÍA POPULAR, SOCIAL Y SOLIDARIA"/>
    <s v="Fomento de la economía popular para la transformación del territorio por la vida y la paz."/>
    <x v="17"/>
    <s v="Índice de competitividad"/>
    <s v="4, 37"/>
    <s v="4, 50"/>
    <n v="462"/>
    <s v="Fortalecimiento de procesos de apropiación social de conocimiento en economías populares para la consolidación de procesos productivos para la solución de problemáticas locales."/>
    <n v="3502021"/>
    <s v="Servicio de fortalecimiento y desarrollo de unidades productivas para la comercialización de productos agroindustriales"/>
    <n v="350202102"/>
    <s v="Unidades de pequeños productores fortalecidas"/>
    <s v="Incremento "/>
    <m/>
    <n v="540"/>
    <n v="1700"/>
    <s v="NP"/>
    <n v="500"/>
    <n v="500"/>
    <n v="700"/>
    <m/>
    <n v="0"/>
    <x v="1"/>
    <m/>
    <n v="0"/>
    <s v="NO INICIADA"/>
    <m/>
    <n v="0"/>
    <s v="NO INICIADA"/>
    <m/>
    <n v="0"/>
    <s v="NO INICIADA"/>
    <m/>
    <n v="0"/>
    <s v="NO INICIADA"/>
  </r>
  <r>
    <s v="SOBERANIA ALIMENTARIA, COMPETITITVIDAD  Y PRODUCTIVIDAD"/>
    <s v="ECONOMÍA POPULAR, SOCIAL Y SOLIDARIA"/>
    <s v="Ciencia, tecnologìa e innovación "/>
    <x v="17"/>
    <s v="Formación de alto nivel "/>
    <n v="5.0000000000000001E-3"/>
    <n v="0.01"/>
    <n v="463"/>
    <s v="Fortalecimiento a la formación de alto nivel a través de becas condonables de maestrìa con el propósito de mejorar la capacidades técnicas, científicas y tecnológicas en el Departamento, en el marco de las convocatorias nacionales e internacionales"/>
    <s v="3906003"/>
    <s v="Servicio de apoyo financiero para la formación de nivel maestría"/>
    <s v="390600300"/>
    <s v="Becas de maestría otorgadas"/>
    <s v="Incremento"/>
    <m/>
    <n v="66"/>
    <n v="66"/>
    <s v="NP"/>
    <n v="22"/>
    <n v="22"/>
    <n v="22"/>
    <m/>
    <n v="0"/>
    <x v="1"/>
    <m/>
    <n v="0"/>
    <s v="NO INICIADA"/>
    <m/>
    <n v="0"/>
    <s v="NO INICIADA"/>
    <m/>
    <n v="0"/>
    <s v="NO INICIADA"/>
    <m/>
    <n v="0"/>
    <s v="NO INICIADA"/>
  </r>
  <r>
    <s v="SOBERANIA ALIMENTARIA, COMPETITITVIDAD  Y PRODUCTIVIDAD"/>
    <s v="ECONOMÍA POPULAR, SOCIAL Y SOLIDARIA"/>
    <s v="Ciencia, tecnologìa e innovación "/>
    <x v="17"/>
    <s v="Formación de alto nivel "/>
    <n v="5.0000000000000001E-3"/>
    <n v="0.01"/>
    <n v="464"/>
    <s v="Fortalecimiento a la formación de alto nivel a través de becas condonables de doctorado con el propósito de mejorar la capacidades técnicas, científicas y tecnológicas en el departamento, en el marco de las convocatorias nacionales e internacionales"/>
    <s v="3906004"/>
    <s v="Servicio de apoyo financiero para la formación de nivel doctoral"/>
    <s v="390600400"/>
    <s v="Becas de nivel doctoral otorgadas"/>
    <s v="Incremento"/>
    <m/>
    <n v="66"/>
    <n v="66"/>
    <s v="NP"/>
    <n v="22"/>
    <n v="22"/>
    <n v="22"/>
    <m/>
    <n v="0"/>
    <x v="1"/>
    <m/>
    <n v="0"/>
    <s v="NO INICIADA"/>
    <m/>
    <n v="0"/>
    <s v="NO INICIADA"/>
    <m/>
    <n v="0"/>
    <s v="NO INICIADA"/>
    <m/>
    <n v="0"/>
    <s v="NO INICIADA"/>
  </r>
  <r>
    <s v="SOBERANIA ALIMENTARIA, COMPETITITVIDAD  Y PRODUCTIVIDAD"/>
    <s v="ECONOMÍA POPULAR, SOCIAL Y SOLIDARIA"/>
    <s v="Ciencia, tecnologìa e innovación "/>
    <x v="17"/>
    <s v="Formación de alto nivel "/>
    <n v="5.0000000000000001E-3"/>
    <n v="0.01"/>
    <n v="465"/>
    <s v="Proyectos financiados a traves de la convocatoria bianual Minciencias enmarcados en los retos de las politicas orientadas a misiones: _x000a_a) Aprovechamiento del conocimiento, conservación y el uso sostenible de la biodiversidad, sus bienes y servicios ecosistémicos. _x000a_b) Garantizar la soberanía alimentaria y el derecho a la alimentación._x000a_c) Asegurar la generación, acceso y uso de energías sostenibles para todos los colombianos_x000a_d) Garantizar la seguridad sanitaria, la salud y el bienestar de la población en el territorio nacional_x000a_e) Poner fin a todas las formas de violencia en Colombia"/>
    <s v="3906005"/>
    <s v="Servicio de apoyo financiero a programas y proyectos de Ciencia, Tecnología e Innovación (CTI) para la generación de conocimiento, desarrollo tecnológico e innovación. (I+D+i)"/>
    <s v="390600500"/>
    <s v="Programas y proyectos financiados "/>
    <s v="Incremento"/>
    <m/>
    <n v="0"/>
    <n v="11"/>
    <n v="2"/>
    <n v="3"/>
    <n v="3"/>
    <n v="3"/>
    <m/>
    <n v="0"/>
    <x v="0"/>
    <m/>
    <n v="0"/>
    <s v="NO INICIADA"/>
    <m/>
    <n v="0"/>
    <s v="NO INICIADA"/>
    <m/>
    <n v="0"/>
    <s v="NO INICIADA"/>
    <m/>
    <n v="0"/>
    <s v="NO INICIADA"/>
  </r>
  <r>
    <s v="SOBERANIA ALIMENTARIA, COMPETITITVIDAD  Y PRODUCTIVIDAD"/>
    <s v="ECONOMÍA POPULAR, SOCIAL Y SOLIDARIA"/>
    <s v="Ciencia, tecnologìa e innovación "/>
    <x v="17"/>
    <s v="Empresas apoyadas en proceso de innovación. "/>
    <n v="0.32"/>
    <n v="0.35"/>
    <n v="466"/>
    <s v="Beneficiar niños, niñas, jóvenes y demás grupos priorizados en el departamento con programas de Apropiación Social del Conocimiento (ASC)"/>
    <s v="3906010"/>
    <s v="Servicios de apoyo financiero para programas y proyectos de apropiación social del conocimiento"/>
    <s v="390601000"/>
    <s v="Programas y proyectos financiados"/>
    <s v="Incremento"/>
    <m/>
    <n v="852"/>
    <n v="6000"/>
    <s v="NP"/>
    <n v="2000"/>
    <n v="3000"/>
    <n v="1000"/>
    <m/>
    <n v="0"/>
    <x v="1"/>
    <m/>
    <n v="0"/>
    <s v="NO INICIADA"/>
    <m/>
    <n v="0"/>
    <s v="NO INICIADA"/>
    <m/>
    <n v="0"/>
    <s v="NO INICIADA"/>
    <m/>
    <n v="0"/>
    <s v="NO INICIADA"/>
  </r>
  <r>
    <s v="SOBERANIA ALIMENTARIA, COMPETITITVIDAD  Y PRODUCTIVIDAD"/>
    <s v="ECONOMÍA POPULAR, SOCIAL Y SOLIDARIA"/>
    <s v="Ciencia, tecnologìa e innovación "/>
    <x v="17"/>
    <s v="Empresas apoyadas en proceso de innovación. "/>
    <n v="0.32"/>
    <n v="0.35"/>
    <n v="467"/>
    <s v="Creada e implementada la política de Ciencia, Tecnología e Innovación (CTI) para el Departamento."/>
    <s v="3906016"/>
    <s v="Documentos de política"/>
    <s v="390601600"/>
    <s v="Documentos de política elaborados"/>
    <s v="Incremento"/>
    <m/>
    <n v="0"/>
    <n v="1"/>
    <n v="1"/>
    <n v="1"/>
    <n v="1"/>
    <n v="1"/>
    <m/>
    <n v="0"/>
    <x v="0"/>
    <m/>
    <n v="0"/>
    <s v="NO INICIADA"/>
    <m/>
    <n v="0"/>
    <s v="NO INICIADA"/>
    <m/>
    <n v="0"/>
    <s v="NO INICIADA"/>
    <m/>
    <n v="0"/>
    <s v="NO INICIADA"/>
  </r>
  <r>
    <s v="SOBERANIA ALIMENTARIA, COMPETITITVIDAD  Y PRODUCTIVIDAD"/>
    <s v="ECONOMÍA POPULAR, SOCIAL Y SOLIDARIA"/>
    <s v="Ciencia, tecnologìa e innovación "/>
    <x v="17"/>
    <s v="Empresas apoyadas en proceso de innovación. "/>
    <n v="0.32"/>
    <n v="0.35"/>
    <n v="468"/>
    <s v="Creado y en operación el centro de bioeconomía del Pacífico para contribuir a la creación de oportunidades en la región, centrándose en la generación de empleo, reducción de la violencia y transformación de productos locales. "/>
    <s v="3906020"/>
    <s v="Infraestructura para la I+D+i dotada "/>
    <s v="390602000"/>
    <s v="Centros o laboratorios dotados"/>
    <s v="Incremento"/>
    <m/>
    <n v="0"/>
    <n v="1"/>
    <n v="1"/>
    <n v="1"/>
    <n v="1"/>
    <n v="1"/>
    <m/>
    <n v="0"/>
    <x v="0"/>
    <m/>
    <n v="0"/>
    <s v="NO INICIADA"/>
    <m/>
    <n v="0"/>
    <s v="NO INICIADA"/>
    <m/>
    <n v="0"/>
    <s v="NO INICIADA"/>
    <m/>
    <n v="0"/>
    <s v="NO INICIADA"/>
  </r>
  <r>
    <s v="SOBERANIA ALIMENTARIA, COMPETITITVIDAD  Y PRODUCTIVIDAD"/>
    <s v="ECONOMÍA POPULAR, SOCIAL Y SOLIDARIA"/>
    <s v="Ciencia, tecnologìa e innovación "/>
    <x v="18"/>
    <s v="Indice de Internacionalización "/>
    <n v="2.34"/>
    <n v="2.5"/>
    <n v="469"/>
    <s v="Formulado e implementado el Plan de Internacionalización en el Departamento"/>
    <s v="3905006"/>
    <s v="Documentos de lineamientos técnicos"/>
    <s v="390500600"/>
    <s v="Documentos de lineamientos técnicos realizados"/>
    <s v="Convergencia regional"/>
    <m/>
    <n v="0"/>
    <s v="Incremento"/>
    <n v="1"/>
    <n v="1"/>
    <n v="1"/>
    <n v="1"/>
    <m/>
    <n v="0"/>
    <x v="0"/>
    <m/>
    <n v="0"/>
    <s v="NO INICIADA"/>
    <m/>
    <n v="0"/>
    <s v="NO INICIADA"/>
    <m/>
    <n v="0"/>
    <s v="NO INICIADA"/>
    <m/>
    <e v="#VALUE!"/>
    <e v="#VALUE!"/>
  </r>
  <r>
    <s v="SOBERANIA ALIMENTARIA, COMPETITITVIDAD  Y PRODUCTIVIDAD"/>
    <s v="ECONOMÍA POPULAR, SOCIAL Y SOLIDARIA"/>
    <s v="Ciencia, tecnologìa e innovación "/>
    <x v="18"/>
    <s v="Indice de Internacionalización "/>
    <n v="2.34"/>
    <n v="2.5"/>
    <n v="470"/>
    <s v="Creada mesa de internacionalización que vincule los actores público, privado, academía y sociedad civil"/>
    <s v="3905007"/>
    <s v="Servicio de cooperación internacional para la CTeI"/>
    <s v="390500702"/>
    <s v="Participaciones en comisiones internacionales de CTI"/>
    <s v="Mantenimiento"/>
    <m/>
    <n v="0"/>
    <n v="1"/>
    <n v="1"/>
    <n v="1"/>
    <n v="1"/>
    <n v="1"/>
    <m/>
    <n v="0"/>
    <x v="0"/>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1"/>
    <s v="Diseñado e implementado plan estratégico de reactivación del sector minero. "/>
    <s v="2104001"/>
    <s v="Documentos de lineamientos técnicos"/>
    <s v="210400100"/>
    <s v="Documentos de lineamientos técnicos para el desarrollo de actividades mineras realizados"/>
    <s v="Incremento"/>
    <m/>
    <n v="0"/>
    <n v="1"/>
    <n v="1"/>
    <n v="1"/>
    <n v="1"/>
    <n v="1"/>
    <m/>
    <n v="0"/>
    <x v="0"/>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2"/>
    <s v="Formulada e implementada  la politica pública minera  en el Departamento."/>
    <n v="2104002"/>
    <s v="Documentos normativos"/>
    <s v="210400200"/>
    <s v="Iniciativas formuladas"/>
    <s v="Incremento"/>
    <m/>
    <n v="0"/>
    <n v="1"/>
    <n v="1"/>
    <n v="1"/>
    <n v="1"/>
    <n v="1"/>
    <m/>
    <n v="0"/>
    <x v="1"/>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3"/>
    <s v="Apoyada la gestión,  la estructuración y viabilización de proyectos mineros."/>
    <s v="2104008"/>
    <s v="Servicio de asistencia técnica para la viabilización de proyectos mineros"/>
    <s v="210400800"/>
    <s v="Proyectos viabilizados"/>
    <s v="Incremento"/>
    <m/>
    <n v="48"/>
    <n v="12"/>
    <s v="NP"/>
    <n v="4"/>
    <n v="4"/>
    <n v="4"/>
    <m/>
    <n v="0"/>
    <x v="1"/>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4"/>
    <s v="Implementadas condiciones mineras, sociales y ambientales para  la explotación minera a través de la expedición o negación de un título minero."/>
    <n v="2104013"/>
    <s v="Servicio de regularización de la actividad minera"/>
    <s v="210401303"/>
    <s v="Actos administrativos para culminación del trámite expedidos"/>
    <s v="Incremento"/>
    <m/>
    <n v="107"/>
    <n v="137"/>
    <s v="NP"/>
    <n v="10"/>
    <n v="10"/>
    <n v="10"/>
    <m/>
    <n v="0"/>
    <x v="1"/>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5"/>
    <s v="Apoyados  procesos de formación a mineros en aspectos ambientales, sociales, normativos y empresariales."/>
    <s v="2104010"/>
    <s v="Servicio de educación para el trabajo en actividades mineras"/>
    <s v="210401000"/>
    <s v="Personas certificadas"/>
    <s v="Incremento"/>
    <m/>
    <n v="0"/>
    <n v="150"/>
    <s v="NP"/>
    <n v="50"/>
    <n v="50"/>
    <n v="50"/>
    <m/>
    <n v="0"/>
    <x v="1"/>
    <m/>
    <n v="0"/>
    <s v="NO INICIADA"/>
    <m/>
    <n v="0"/>
    <s v="NO INICIADA"/>
    <m/>
    <n v="0"/>
    <s v="NO INICI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6"/>
    <s v="Gestionada y aprobada la delegación por parte de la Agencia Nacional de Minería para operar  el sector minero en el Departamento."/>
    <s v="2106009"/>
    <s v="Documentos normativos"/>
    <s v="210600900"/>
    <s v="Documentos normativos realizados"/>
    <s v="Incremento"/>
    <m/>
    <n v="0"/>
    <n v="1"/>
    <n v="1"/>
    <s v="NP"/>
    <s v="NP"/>
    <s v="NP"/>
    <m/>
    <n v="0"/>
    <x v="0"/>
    <m/>
    <n v="0"/>
    <s v="NO PROGRAMADA"/>
    <m/>
    <n v="0"/>
    <s v="NO PROGRAMADA"/>
    <m/>
    <n v="0"/>
    <s v="NO PROGRAMADA"/>
    <m/>
    <n v="0"/>
    <s v="NO INICIADA"/>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7"/>
    <s v="Creada y operando  la Secretaría de Minas del Departamento."/>
    <s v="2106003"/>
    <s v="Documentos de planeación"/>
    <s v="210600300"/>
    <s v="Documentos de planeación realizados"/>
    <s v="Incremento"/>
    <m/>
    <n v="0"/>
    <n v="1"/>
    <n v="1"/>
    <n v="1"/>
    <n v="1"/>
    <n v="1"/>
    <m/>
    <n v="0"/>
    <x v="0"/>
    <m/>
    <n v="0"/>
    <s v="NO INICIADA"/>
    <m/>
    <n v="0"/>
    <s v="NO INICIADA"/>
    <m/>
    <n v="0"/>
    <s v="NO INICIADA"/>
    <m/>
    <n v="0"/>
    <s v="NO INICIADA"/>
  </r>
  <r>
    <s v="SOBERANIA ALIMENTARIA, COMPETITITVIDAD  Y PRODUCTIVIDAD"/>
    <s v="MINERÍA AMIGABLE, GAS Y ENERGÍAS ALTERNATIVAS"/>
    <s v="Nariño con gas domiciliaro. "/>
    <x v="19"/>
    <s v="Cobertura del servicio de gas domiciliario "/>
    <n v="0.28129999999999999"/>
    <n v="0.5"/>
    <n v="478"/>
    <s v="Incrementado el número de conexiones de viviendas/usuarios de menores ingresos en el Departamento._x000a_"/>
    <n v="2101016"/>
    <s v="Redes domiciliarias de gas combustible instaladas"/>
    <s v="210101600"/>
    <s v="Viviendas conectadas a la red local de gas combustible"/>
    <s v="Incremento"/>
    <m/>
    <n v="90240"/>
    <n v="175576"/>
    <n v="122272"/>
    <n v="158234"/>
    <n v="165401"/>
    <n v="175576"/>
    <m/>
    <n v="0"/>
    <x v="0"/>
    <m/>
    <n v="0"/>
    <s v="NO INICIADA"/>
    <m/>
    <n v="0"/>
    <s v="NO INICIADA"/>
    <m/>
    <n v="0"/>
    <s v="NO INICIADA"/>
    <m/>
    <n v="0"/>
    <s v="NO INICIADA"/>
  </r>
  <r>
    <s v="SOBERANIA ALIMENTARIA, COMPETITITVIDAD  Y PRODUCTIVIDAD"/>
    <s v="MINERÍA AMIGABLE, GAS Y ENERGÍAS ALTERNATIVAS"/>
    <s v="Nariño con gas domiciliaro. "/>
    <x v="19"/>
    <s v="Cobertura del servicio de gas domiciliario "/>
    <n v="0.28129999999999999"/>
    <n v="0.5"/>
    <n v="479"/>
    <s v="Apoyados  los usuarios de menores ingresos con subsidios al consumo  domiciliario de gas combustible distribuido por red física."/>
    <n v="2101013"/>
    <s v="Servicio de apoyo financiero para subsidios al consumo en el servicio público de gas"/>
    <s v="210101300"/>
    <s v="Usuarios  beneficiados con subsidios al consumo"/>
    <s v="Incremento"/>
    <m/>
    <n v="53188"/>
    <n v="150322"/>
    <n v="88711"/>
    <n v="120526"/>
    <n v="136672"/>
    <n v="150322"/>
    <m/>
    <n v="0"/>
    <x v="1"/>
    <m/>
    <n v="0"/>
    <s v="NO INICIADA"/>
    <m/>
    <n v="0"/>
    <s v="NO INICIADA"/>
    <m/>
    <n v="0"/>
    <s v="NO INICIADA"/>
    <m/>
    <n v="0"/>
    <s v="NO INICIADA"/>
  </r>
  <r>
    <s v="SOBERANIA ALIMENTARIA, COMPETITITVIDAD  Y PRODUCTIVIDAD"/>
    <s v="MINERÍA AMIGABLE, GAS Y ENERGÍAS ALTERNATIVAS"/>
    <s v="Nariño con gas domiciliaro. "/>
    <x v="19"/>
    <s v="Cobertura del servicio de gas domiciliario "/>
    <n v="0.28129999999999999"/>
    <n v="0.5"/>
    <n v="480"/>
    <s v="Instalados tanques para el almacenamiento de gas en Túmaco"/>
    <s v="2101014"/>
    <s v="Tanques para el almacenamiento de gas"/>
    <n v="210101400"/>
    <s v="Tanques instalados"/>
    <s v="Incremento"/>
    <m/>
    <n v="0"/>
    <n v="3"/>
    <s v="NP"/>
    <s v="NP"/>
    <s v="NP"/>
    <n v="3"/>
    <m/>
    <n v="0"/>
    <x v="1"/>
    <m/>
    <n v="0"/>
    <s v="NO PROGRAMADA"/>
    <m/>
    <n v="0"/>
    <s v="NO PROGRAMADA"/>
    <m/>
    <n v="0"/>
    <s v="NO INICIADA"/>
    <m/>
    <n v="0"/>
    <s v="NO INICIADA"/>
  </r>
  <r>
    <s v="SOBERANIA ALIMENTARIA, COMPETITITVIDAD  Y PRODUCTIVIDAD"/>
    <s v="MINERÍA AMIGABLE, GAS Y ENERGÍAS ALTERNATIVAS"/>
    <s v="Energías para la paz."/>
    <x v="19"/>
    <s v="Cobertura de energía eléctrica "/>
    <n v="0.91900000000000004"/>
    <n v="0.95"/>
    <n v="481"/>
    <s v="Ampliado el nùmero  de usuarios beneficiados mediante proyectos o actividades de fuentes no convencionales de energia principalmente de caracter renovable en el Departamento."/>
    <n v="2102062"/>
    <s v="Servicios de apoyo a la implementación de fuentes no convencionales de energía "/>
    <n v="210206200"/>
    <s v="Usuarios beneficiados"/>
    <s v="Incremento"/>
    <m/>
    <n v="1693"/>
    <n v="550"/>
    <s v="NP"/>
    <n v="250"/>
    <n v="150"/>
    <n v="150"/>
    <m/>
    <n v="0"/>
    <x v="1"/>
    <m/>
    <n v="0"/>
    <s v="NO INICIADA"/>
    <m/>
    <n v="0"/>
    <s v="NO INICIADA"/>
    <m/>
    <n v="0"/>
    <s v="NO INICIADA"/>
    <m/>
    <n v="0"/>
    <s v="NO INICIADA"/>
  </r>
  <r>
    <s v="SOBERANIA ALIMENTARIA, COMPETITITVIDAD  Y PRODUCTIVIDAD"/>
    <s v="MINERÍA AMIGABLE, GAS Y ENERGÍAS ALTERNATIVAS"/>
    <s v="Energías para la paz."/>
    <x v="19"/>
    <s v="Cobertura de energía eléctrica "/>
    <n v="0.91900000000000004"/>
    <n v="0.95"/>
    <n v="482"/>
    <s v="Formulados e implementados proyectos para la generación de energía fotovoltaica en el Departamento."/>
    <n v="2102058"/>
    <s v="Formulados e implementados proyectos para la generación de energía fotovoltaica en el Departamento."/>
    <s v="210205800"/>
    <s v="Unidades de generación fotovoltaica de energía eléctrica instaladas"/>
    <s v="Incremento"/>
    <m/>
    <n v="0"/>
    <n v="3"/>
    <s v="NP"/>
    <n v="1"/>
    <n v="1"/>
    <n v="1"/>
    <m/>
    <n v="0"/>
    <x v="1"/>
    <m/>
    <n v="0"/>
    <s v="NO INICIADA"/>
    <m/>
    <n v="0"/>
    <s v="NO INICIADA"/>
    <m/>
    <n v="0"/>
    <s v="NO INICIADA"/>
    <m/>
    <n v="0"/>
    <s v="NO INICIADA"/>
  </r>
  <r>
    <s v="SOBERANIA ALIMENTARIA, COMPETITITVIDAD  Y PRODUCTIVIDAD"/>
    <s v="MINERÍA AMIGABLE, GAS Y ENERGÍAS ALTERNATIVAS"/>
    <s v="Energías para la paz."/>
    <x v="19"/>
    <s v="Cobertura de energía eléctrica "/>
    <n v="0.91900000000000004"/>
    <n v="0.95"/>
    <n v="483"/>
    <s v="Construida la central de generación de energía eléctrica fotovoltaica."/>
    <n v="2102038"/>
    <s v="Apoyada la construcción de la central de generación de energía eléctrica fotovoltaica."/>
    <n v="210203800"/>
    <s v="Central de generación fotovoltaica construida"/>
    <s v="Incremento"/>
    <m/>
    <n v="0"/>
    <n v="1"/>
    <s v="NP"/>
    <s v="NP"/>
    <n v="1"/>
    <s v="NP"/>
    <m/>
    <n v="0"/>
    <x v="1"/>
    <m/>
    <n v="0"/>
    <s v="NO PROGRAMADA"/>
    <m/>
    <n v="0"/>
    <s v="NO INICIADA"/>
    <m/>
    <n v="0"/>
    <s v="NO PROGRAMADA"/>
    <m/>
    <n v="0"/>
    <s v="NO INICIADA"/>
  </r>
  <r>
    <s v="SOBERANIA ALIMENTARIA, COMPETITITVIDAD  Y PRODUCTIVIDAD"/>
    <s v="MINERÍA AMIGABLE, GAS Y ENERGÍAS ALTERNATIVAS"/>
    <s v="Energías para la paz."/>
    <x v="19"/>
    <s v="Cobertura de energía eléctrica "/>
    <n v="0.91900000000000004"/>
    <n v="0.95"/>
    <n v="484"/>
    <s v="Construcción de Centrales hidroeléctricas en el departamento de Nariño"/>
    <n v="2102002"/>
    <s v="Apoyada la gestión para la operación de Centrales hidroeléctricas en el departamento de Nariño"/>
    <n v="210200200"/>
    <s v="Centrales hidroeléctricas construidas "/>
    <s v="Incremento"/>
    <m/>
    <n v="4"/>
    <n v="4"/>
    <s v="NP"/>
    <n v="1"/>
    <n v="2"/>
    <n v="1"/>
    <m/>
    <n v="0"/>
    <x v="1"/>
    <m/>
    <n v="0"/>
    <s v="NO INICIADA"/>
    <m/>
    <n v="0"/>
    <s v="NO INICIADA"/>
    <m/>
    <n v="0"/>
    <s v="NO INICIADA"/>
    <m/>
    <n v="0"/>
    <s v="NO INICIADA"/>
  </r>
  <r>
    <s v="SOBERANIA ALIMENTARIA, COMPETITITVIDAD  Y PRODUCTIVIDAD"/>
    <s v="MINERÍA AMIGABLE, GAS Y ENERGÍAS ALTERNATIVAS"/>
    <s v="Energías para la paz."/>
    <x v="19"/>
    <s v="Cobertura de energía eléctrica "/>
    <n v="0.91900000000000004"/>
    <n v="0.95"/>
    <n v="485"/>
    <s v="Ampliadas las redes del sistema de transmisión regional en el Departamento."/>
    <n v="2102021"/>
    <s v="Redes del sistema de transmisión regional construida"/>
    <n v="210202100"/>
    <s v="Redes del sistema de transmisión regional construida"/>
    <s v="Incremento"/>
    <m/>
    <n v="715.91"/>
    <n v="300"/>
    <s v="NP"/>
    <n v="100"/>
    <n v="100"/>
    <n v="100"/>
    <m/>
    <n v="0"/>
    <x v="1"/>
    <m/>
    <n v="0"/>
    <s v="NO INICIADA"/>
    <m/>
    <n v="0"/>
    <s v="NO INICIADA"/>
    <m/>
    <n v="0"/>
    <s v="NO INICIADA"/>
    <m/>
    <n v="0"/>
    <s v="NO INICIADA"/>
  </r>
  <r>
    <s v="SOBERANIA ALIMENTARIA, COMPETITITVIDAD  Y PRODUCTIVIDAD"/>
    <s v="MINERÍA AMIGABLE, GAS Y ENERGÍAS ALTERNATIVAS"/>
    <s v="Energías para la paz."/>
    <x v="19"/>
    <s v="Cobertura de energía eléctrica "/>
    <n v="0.91900000000000004"/>
    <n v="0.95"/>
    <n v="486"/>
    <s v="Ampliado el sistema de suministro del servicio público de energía eléctrica a viviendas rurales"/>
    <n v="2102044"/>
    <s v="Redes internas de energía eléctrica instaladas"/>
    <n v="210204401"/>
    <s v="Viviendas en zonas rurales con red interna de energía eléctrica instalada"/>
    <s v="Incremento"/>
    <m/>
    <n v="3708"/>
    <n v="1200"/>
    <n v="300"/>
    <n v="300"/>
    <n v="300"/>
    <n v="300"/>
    <m/>
    <n v="0"/>
    <x v="0"/>
    <m/>
    <n v="0"/>
    <s v="NO INICIADA"/>
    <m/>
    <n v="0"/>
    <s v="NO INICIADA"/>
    <m/>
    <n v="0"/>
    <s v="NO INICIADA"/>
    <m/>
    <n v="0"/>
    <s v="NO INICIADA"/>
  </r>
  <r>
    <s v="SOBERANIA ALIMENTARIA, COMPETITITVIDAD  Y PRODUCTIVIDAD"/>
    <s v="MINERÍA AMIGABLE, GAS Y ENERGÍAS ALTERNATIVAS"/>
    <s v="Programa de hidrocarburos"/>
    <x v="19"/>
    <s v="Municipios reconocidos como zonas de frontera con combustibles líquidos excluidos de iva y excentos de arancél e impuesto nacional a la gasolina y al acpm."/>
    <n v="0.98440000000000005"/>
    <n v="1"/>
    <n v="487"/>
    <s v="Formulación de lineamientos técnico/juridico a las asociaciones de combustibles para la asignación de los cupos en el Departamento e inclusión de los municipios que no se encuentran reconocidos como zona de frontera."/>
    <s v="2103025"/>
    <s v="Documentos de lineamientos técnicos"/>
    <s v="210302500"/>
    <s v="Documentos de lineamientos técnicos realizados"/>
    <s v="Incremento"/>
    <m/>
    <n v="0"/>
    <n v="4"/>
    <n v="1"/>
    <n v="1"/>
    <n v="1"/>
    <n v="1"/>
    <m/>
    <n v="0"/>
    <x v="0"/>
    <m/>
    <n v="0"/>
    <s v="NO INICIADA"/>
    <m/>
    <n v="0"/>
    <s v="NO INICIADA"/>
    <m/>
    <n v="0"/>
    <s v="NO INICIADA"/>
    <m/>
    <n v="0"/>
    <s v="NO INICIADA"/>
  </r>
  <r>
    <s v="SOSTENIBILIDAD  AMBIENTAL Y ORDENAMIENTO TERRITORIAL"/>
    <s v="BIOSIVERSIDAD Y JUSTICIA AMBIENTAL"/>
    <s v="Conservación de la diversidad biocultural en los cinco mundos."/>
    <x v="20"/>
    <s v="Diversidad biocultural conocida y conservada"/>
    <n v="0"/>
    <n v="1000"/>
    <n v="488"/>
    <s v="Formuladas e implementadas  acciones parar fortalecer la conectividad biocultural en áreas de conservación de ecosistemas estratégicos de los mundos oceánico, litoral Pacifico, Choco biogeográfico, Andes y amazónico, a través del corredor BIOSUR"/>
    <n v="3202049"/>
    <s v="Servicio de recuperación de ecosistemas"/>
    <n v="320204900"/>
    <s v="Áreas en proceso de recuperación de cobertura vegetal"/>
    <s v="Incremento"/>
    <m/>
    <n v="341"/>
    <n v="400"/>
    <n v="100"/>
    <n v="100"/>
    <n v="100"/>
    <n v="100"/>
    <m/>
    <n v="0"/>
    <x v="0"/>
    <m/>
    <n v="0"/>
    <s v="NO INICIADA"/>
    <m/>
    <n v="0"/>
    <s v="NO INICIADA"/>
    <m/>
    <n v="0"/>
    <s v="NO INICIADA"/>
    <m/>
    <n v="0"/>
    <s v="NO INICIADA"/>
  </r>
  <r>
    <s v="SOSTENIBILIDAD  AMBIENTAL Y ORDENAMIENTO TERRITORIAL"/>
    <s v="BIOSIVERSIDAD Y JUSTICIA AMBIENTAL"/>
    <s v="Conservación de la diversidad biocultural en los cinco mundos."/>
    <x v="20"/>
    <s v="Diversidad biocultural conocida y conservada"/>
    <n v="0"/>
    <n v="1000"/>
    <n v="489"/>
    <s v="Gestionado el conocimiento para la preservación, uso sostenible y restauración de la biodiversidad y sus servicios ecosistémicos."/>
    <n v="3202004"/>
    <s v="Documentos de investigación para la conservación de la biodiversidad y sus servicios ecosistémicos"/>
    <n v="320200400"/>
    <s v="Documentos de investigación realizados"/>
    <s v="Incremento"/>
    <m/>
    <n v="1"/>
    <n v="5"/>
    <s v="NP"/>
    <n v="2"/>
    <n v="2"/>
    <n v="1"/>
    <m/>
    <n v="0"/>
    <x v="1"/>
    <m/>
    <n v="0"/>
    <s v="NO INICIADA"/>
    <m/>
    <n v="0"/>
    <s v="NO INICIADA"/>
    <m/>
    <n v="0"/>
    <s v="NO INICIADA"/>
    <m/>
    <n v="0"/>
    <s v="NO INICIADA"/>
  </r>
  <r>
    <s v="SOSTENIBILIDAD  AMBIENTAL Y ORDENAMIENTO TERRITORIAL"/>
    <s v="BIOSIVERSIDAD Y JUSTICIA AMBIENTAL"/>
    <s v="Conservación de la diversidad biocultural en los cinco mundos."/>
    <x v="20"/>
    <s v="Diversidad biocultural conocida y conservada"/>
    <n v="0"/>
    <n v="1000"/>
    <n v="490"/>
    <s v="Gestionada  interinstitucionalmente  la Declaratoria del Distrito Especial de Manejo del Bosque seco del Patía,  áreas protegidas y  otras medidas efectivas de conservación (OMEC)."/>
    <n v="3202001"/>
    <s v="Documentos de lineamientos técnicos para la conservación de la biodiversidad y sus servicios ecosistémicos"/>
    <n v="320200100"/>
    <s v="Documentos de lineamientos técnicos realizados"/>
    <s v="Incremento"/>
    <m/>
    <n v="2"/>
    <n v="4"/>
    <n v="1"/>
    <n v="1"/>
    <n v="1"/>
    <n v="1"/>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1"/>
    <s v="Producido material vegetal para la restauración de zonas estratégicas de Nariño, con participación institucional y comunitaria."/>
    <n v="3202038"/>
    <s v="Servicio de producción de plántulas en viveros"/>
    <n v="320203800"/>
    <s v="Plántulas producidas"/>
    <s v="Incremento"/>
    <m/>
    <n v="7351"/>
    <n v="275000"/>
    <n v="25000"/>
    <n v="50000"/>
    <n v="100000"/>
    <n v="100000"/>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2"/>
    <s v="Fomentada la creación de negocios verdes inclusivos."/>
    <n v="3201003"/>
    <s v="Servicio de asistencia técnica para la consolidación de negocios verdes"/>
    <s v="320100300"/>
    <s v="Negocios verdes consolidados "/>
    <s v="Incremento"/>
    <m/>
    <n v="3"/>
    <n v="5"/>
    <n v="1"/>
    <n v="1"/>
    <n v="2"/>
    <n v="1"/>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3"/>
    <s v="Creado e implementado el Observatorio Ambiental del Departamento  como herramienta que permite la consolidación de la información ambiental de manera accesible, confiable y oportuna."/>
    <n v="3204056"/>
    <s v="Servicios tecnológicos para el sistema de información ambiental "/>
    <n v="320405600"/>
    <s v="Instrumentos tecnológicos implementados "/>
    <s v="Incremento"/>
    <m/>
    <n v="0"/>
    <n v="1"/>
    <s v="NP"/>
    <n v="1"/>
    <n v="1"/>
    <n v="1"/>
    <m/>
    <n v="0"/>
    <x v="1"/>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4"/>
    <s v="Fortalecido el Sistema de Información Geográfico Ambiental como herramienta para la planificación y gestión ambiental del Departamento."/>
    <n v="3204048"/>
    <s v="Servicio de administracion de los sistemas de información para los procesos de toma de decisiones"/>
    <n v="320404800"/>
    <s v="Sistemas de información fortalecidos y actualizados"/>
    <s v="Incremento"/>
    <m/>
    <n v="0"/>
    <n v="1"/>
    <n v="1"/>
    <n v="1"/>
    <n v="1"/>
    <n v="1"/>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5"/>
    <s v="Adquiridos, en mantenimiento y manejo predios del Departamento en ecosistemas estratégicos de recarga hídrica."/>
    <n v="3203050"/>
    <s v="Servicio de protección del recurso hídrico"/>
    <n v="320305000"/>
    <s v="Áreas protegidas"/>
    <s v="Incremento"/>
    <m/>
    <n v="900"/>
    <n v="2000"/>
    <n v="300"/>
    <n v="600"/>
    <n v="600"/>
    <n v="500"/>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6"/>
    <s v="Actualizado  inventario de predios destinados a la conservación de ecosistemas estratégicos del Departamento."/>
    <n v="3202052"/>
    <s v="Documentos de planeación"/>
    <n v="320205200"/>
    <s v="Documentos de planeación elaborados"/>
    <s v="Incremento"/>
    <m/>
    <n v="0"/>
    <n v="1"/>
    <s v="NP"/>
    <n v="1"/>
    <n v="1"/>
    <n v="1"/>
    <m/>
    <n v="0"/>
    <x v="1"/>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7"/>
    <s v="Incentivos para la conservación y restauración, con base en la implementación de soluciones basadas en la naturaleza con enfoque cultural y de producción sostenible."/>
    <n v="3202043"/>
    <s v="Servicio apoyo financiero para la implementación de esquemas de pago por Servicio ambientales"/>
    <n v="320204300"/>
    <s v="Áreas con esquemas de Pago por Servicios Ambientales implementados"/>
    <s v="Incremento"/>
    <m/>
    <n v="1678"/>
    <n v="1900"/>
    <n v="600"/>
    <n v="500"/>
    <n v="400"/>
    <n v="400"/>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8"/>
    <s v="Ordenado el territorio con visión de región, teniendo como estrategia las zonas hídricas que articulan las acciones sociales, productivas y ambientales de una región, con base en el concepto de convergencia regional."/>
    <n v="3202001"/>
    <s v="Documentos de lineamientos técnicos para la conservación de la biodiversidad y sus servicios eco sistémicos"/>
    <n v="320200112"/>
    <s v="Documentos de lineamientos técnicos implementados"/>
    <s v="Incremento"/>
    <m/>
    <n v="0"/>
    <n v="2"/>
    <n v="1"/>
    <n v="1"/>
    <s v="NP"/>
    <s v="NP"/>
    <m/>
    <n v="0"/>
    <x v="0"/>
    <m/>
    <n v="0"/>
    <s v="NO INICIADA"/>
    <m/>
    <n v="0"/>
    <s v="NO PROGRAMADA"/>
    <m/>
    <n v="0"/>
    <s v="NO PROGRAM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9"/>
    <s v="Implementadas acciones orientadas a la restauración y reducción de la deforestación, incluyendo en la Amazonía nariñense."/>
    <n v="3202005"/>
    <s v="Servicio de restauración de ecosistemas"/>
    <n v="320200500"/>
    <s v="Áreas en proceso de restauración"/>
    <s v="Incremento"/>
    <m/>
    <n v="341"/>
    <n v="400"/>
    <n v="100"/>
    <n v="100"/>
    <n v="100"/>
    <n v="100"/>
    <m/>
    <n v="0"/>
    <x v="0"/>
    <m/>
    <n v="0"/>
    <s v="NO INICIADA"/>
    <m/>
    <n v="0"/>
    <s v="NO INICIADA"/>
    <m/>
    <n v="0"/>
    <s v="NO INICI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500"/>
    <s v="Coordinación interinstitucional para el fortalecimiento de gestión ambiental transfronteriza, incluyendo las Cuenca Carchi-Guaitara y Mira - Mataje"/>
    <s v="3203001"/>
    <s v="Documentos de lineamientos técnicos para la gestión integral del recurso hídrico"/>
    <s v="320300105"/>
    <s v="Documentos con lineamientos para el mejoramiento de la calidad del recurso hídrico elaborados"/>
    <s v="Incremento"/>
    <m/>
    <n v="0"/>
    <n v="2"/>
    <n v="1"/>
    <s v="NP"/>
    <n v="1"/>
    <s v="NP"/>
    <m/>
    <n v="0"/>
    <x v="0"/>
    <m/>
    <n v="0"/>
    <s v="NO PROGRAMADA"/>
    <m/>
    <n v="0"/>
    <s v="NO INICIADA"/>
    <m/>
    <n v="0"/>
    <s v="NO PROGRAMADA"/>
    <m/>
    <n v="0"/>
    <s v="NO INICIADA"/>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501"/>
    <s v="Restaurados  ecosistemas de manglar."/>
    <n v="3207019"/>
    <s v="Servicio de restauración ecológica de ecosistemas de manglar"/>
    <n v="320701900"/>
    <s v="Manglar en proceso de restauración"/>
    <s v="Mantenimiento"/>
    <m/>
    <n v="3"/>
    <n v="100"/>
    <s v="NP"/>
    <n v="25"/>
    <n v="50"/>
    <n v="25"/>
    <m/>
    <n v="0"/>
    <x v="1"/>
    <m/>
    <n v="0"/>
    <s v="NO INICIADA"/>
    <m/>
    <n v="0"/>
    <s v="NO INICIADA"/>
    <m/>
    <n v="0"/>
    <s v="NO INICIADA"/>
    <m/>
    <n v="0"/>
    <s v="NO INICIADA"/>
  </r>
  <r>
    <s v="SOSTENIBILIDAD  AMBIENTAL Y ORDENAMIENTO TERRITORIAL"/>
    <s v="BIOSIVERSIDAD Y JUSTICIA AMBIENTAL"/>
    <s v="Acción climática para la paz."/>
    <x v="20"/>
    <s v="Número de estrategias de mitigación y adaptación al cambio climático"/>
    <n v="7"/>
    <n v="10"/>
    <n v="502"/>
    <s v="Desarrolladas estrategias sostenibles para la reducción de emisiones de Gases Efecto Invernadero: proyectos agroforestales, forestales, dendroenergéticos, agroecológicos e implementacion de planes de adaptación con enfoque diferencial  "/>
    <s v="3206002"/>
    <s v="Documentos de lineamientos técnicos para la gestión del cambio climático y un desarrollo bajo en carbono y resiliente al clima"/>
    <s v="320600205"/>
    <s v="Documentos de seguimiento y evaluación de las estrategias de financiamiento formulados "/>
    <s v="Incremento"/>
    <m/>
    <n v="2"/>
    <n v="11"/>
    <n v="2"/>
    <n v="3"/>
    <n v="3"/>
    <n v="3"/>
    <m/>
    <n v="0"/>
    <x v="0"/>
    <m/>
    <n v="0"/>
    <s v="NO INICIADA"/>
    <m/>
    <n v="0"/>
    <s v="NO INICIADA"/>
    <m/>
    <n v="0"/>
    <s v="NO INICIADA"/>
    <m/>
    <n v="0"/>
    <s v="NO INICIADA"/>
  </r>
  <r>
    <s v="SOSTENIBILIDAD  AMBIENTAL Y ORDENAMIENTO TERRITORIAL"/>
    <s v="BIOSIVERSIDAD Y JUSTICIA AMBIENTAL"/>
    <s v="Acción climática para la paz."/>
    <x v="20"/>
    <s v="Número de estrategias de mitigación y adaptación al cambio climático"/>
    <n v="7"/>
    <n v="10"/>
    <n v="503"/>
    <s v="Construidas e instaladas estufas eco eficientes fijas, que disminuyen el consumo de leña y la emisión de gases efecto invernadero – GEI"/>
    <n v="3206016"/>
    <s v="Estufas ecoeficientes fijas implementadas"/>
    <n v="320601600"/>
    <s v="Estufas ecoeficientes fijas construidas "/>
    <s v="Incremento"/>
    <m/>
    <n v="40"/>
    <n v="270"/>
    <n v="20"/>
    <n v="100"/>
    <n v="100"/>
    <n v="50"/>
    <m/>
    <n v="0"/>
    <x v="0"/>
    <m/>
    <n v="0"/>
    <s v="NO INICIADA"/>
    <m/>
    <n v="0"/>
    <s v="NO INICIADA"/>
    <m/>
    <n v="0"/>
    <s v="NO INICIADA"/>
    <m/>
    <n v="0"/>
    <s v="NO INICIADA"/>
  </r>
  <r>
    <s v="SOSTENIBILIDAD  AMBIENTAL Y ORDENAMIENTO TERRITORIAL"/>
    <s v="BIOSIVERSIDAD Y JUSTICIA AMBIENTAL"/>
    <s v="Acción climática para la paz."/>
    <x v="20"/>
    <s v="Número de estrategias de mitigación y adaptación al cambio climático"/>
    <n v="7"/>
    <n v="10"/>
    <n v="504"/>
    <s v="Implementadas acciones de mitigación y adaptación al cambio climático:  energías limpias - techos solares, sistemas fotovoltáicos y molinos de viento como alternativas de energía en el Departamento. Proyecto PERS Fase I."/>
    <n v="3206003"/>
    <s v="Servicio de apoyo técnico para la implementación de acciones de mitigación y adaptación al cambio climático"/>
    <s v="320600301"/>
    <s v="Documentos con las acciones de mitigación y adaptación al cambio climático formulados"/>
    <s v="Incremento"/>
    <m/>
    <n v="20"/>
    <n v="200"/>
    <n v="50"/>
    <n v="50"/>
    <n v="50"/>
    <n v="50"/>
    <m/>
    <n v="0"/>
    <x v="0"/>
    <m/>
    <n v="0"/>
    <s v="NO INICIADA"/>
    <m/>
    <n v="0"/>
    <s v="NO INICIADA"/>
    <m/>
    <n v="0"/>
    <s v="NO INICIADA"/>
    <m/>
    <n v="0"/>
    <s v="NO INICIADA"/>
  </r>
  <r>
    <s v="SOSTENIBILIDAD  AMBIENTAL Y ORDENAMIENTO TERRITORIAL"/>
    <s v="BIOSIVERSIDAD Y JUSTICIA AMBIENTAL"/>
    <s v="Acción climática para la paz."/>
    <x v="20"/>
    <s v="Número de estrategias de mitigación y adaptación al cambio climático"/>
    <n v="7"/>
    <n v="10"/>
    <n v="505"/>
    <s v="Implementada una plataforma de monitoreo para el seguimiento de los indicadores y variables climáticas, gases efecto invernadero y vulnerabilidad, ex ante y ex post. "/>
    <n v="3206011"/>
    <s v="Servicios de información para el seguimiento a los compromisos en cambio climático de Colombia"/>
    <n v="320601100"/>
    <s v="Documentos con los resultados del monitoreo elaborados"/>
    <s v="Incremento"/>
    <m/>
    <n v="0"/>
    <n v="4"/>
    <n v="1"/>
    <n v="1"/>
    <n v="1"/>
    <n v="1"/>
    <m/>
    <n v="0"/>
    <x v="0"/>
    <m/>
    <n v="0"/>
    <s v="NO INICIADA"/>
    <m/>
    <n v="0"/>
    <s v="NO INICIADA"/>
    <m/>
    <n v="0"/>
    <s v="NO INICIADA"/>
    <m/>
    <n v="0"/>
    <s v="NO INICIADA"/>
  </r>
  <r>
    <s v="SOSTENIBILIDAD  AMBIENTAL Y ORDENAMIENTO TERRITORIAL"/>
    <s v="BIOSIVERSIDAD Y JUSTICIA AMBIENTAL"/>
    <s v="Acción climática para la paz."/>
    <x v="20"/>
    <s v="Número de estrategias de mitigación y adaptación al cambio climático"/>
    <n v="7"/>
    <n v="10"/>
    <n v="506"/>
    <s v="Acciones orientadas a educación, fortalecimiento, campañas de difusión en gestión del cambio climático para un desarrollo bajo en carbono y resiliente al clima."/>
    <n v="3206004"/>
    <s v="Servicio de educación informal en gestión del cambio climático para un desarrollo bajo en carbono y resiliente al clima"/>
    <n v="320600400"/>
    <s v="Personas capacitadas en gestión del cambio climático"/>
    <s v="Mantenimiento"/>
    <m/>
    <n v="0"/>
    <n v="400"/>
    <n v="100"/>
    <n v="100"/>
    <n v="100"/>
    <n v="100"/>
    <m/>
    <n v="0"/>
    <x v="0"/>
    <m/>
    <n v="0"/>
    <s v="NO INICIADA"/>
    <m/>
    <n v="0"/>
    <s v="NO INICIADA"/>
    <m/>
    <n v="0"/>
    <s v="NO INICIADA"/>
    <m/>
    <n v="0"/>
    <s v="NO INICIADA"/>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7"/>
    <s v="Apoyo en la implementación de acciones, de educación ambiental con las entidades territoriales, con enfoque diferencial (étnico, de género y generacional) e inclusivo para promover la sostenibilidad ambiental (PLAN DECENAL DE EDUCACIÓN AMBIENTAL)"/>
    <n v="3208006"/>
    <s v="Servicio de asistencia técnica para la implementación de las estrategias educativo ambientales y de participación"/>
    <n v="320800600"/>
    <s v="Estrategias educativas ambientales y de participación implementadas "/>
    <s v="Incremento"/>
    <m/>
    <n v="0"/>
    <n v="60"/>
    <n v="5"/>
    <n v="20"/>
    <n v="20"/>
    <n v="15"/>
    <m/>
    <n v="0"/>
    <x v="0"/>
    <m/>
    <n v="0"/>
    <s v="NO INICIADA"/>
    <m/>
    <n v="0"/>
    <s v="NO INICIADA"/>
    <m/>
    <n v="0"/>
    <s v="NO INICIADA"/>
    <m/>
    <n v="0"/>
    <s v="NO INICIADA"/>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8"/>
    <s v="Apoyo a la implementación de estrategias de gestión integral de residuos sólidos con entidades territoriales y resguardos indígenas con enfoque étnico, de género y generacional."/>
    <n v="3208006"/>
    <s v="Servicio de asistencia técnica para la implementación de las estrategias educativo ambientales y de participación"/>
    <n v="320800600"/>
    <s v="Poyectos de protecciòn y recuperaciòn del conocimiento tradicional asociado a la biodiversidad."/>
    <s v="Incremento"/>
    <m/>
    <n v="0"/>
    <n v="4"/>
    <n v="1"/>
    <n v="1"/>
    <n v="1"/>
    <n v="1"/>
    <m/>
    <n v="0"/>
    <x v="0"/>
    <m/>
    <n v="0"/>
    <s v="NO INICIADA"/>
    <m/>
    <n v="0"/>
    <s v="NO INICIADA"/>
    <m/>
    <n v="0"/>
    <s v="NO INICIADA"/>
    <m/>
    <n v="0"/>
    <s v="NO INICIADA"/>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9"/>
    <s v="Fortalecidos  los Consejos Comunitarios, Resguardos Indígenas y organizaciones campesinas en la gestión y uso sostenible de los bosques y la protección del conocimiento tradicional, teniendo en cuenta especialmente a las mujeres, niñas y población víctima del conflicto armado."/>
    <n v="3208007"/>
    <s v="Servicio de apoyo técnico a proyectos de educación ambiental y participación con enfoque diferencial"/>
    <n v="320800701"/>
    <s v="Proyectos de protección y recuperación del conocimiento tradicional asociado a la biodiversidad"/>
    <s v="Incremento"/>
    <m/>
    <n v="0"/>
    <n v="4"/>
    <n v="1"/>
    <n v="1"/>
    <n v="1"/>
    <n v="1"/>
    <m/>
    <n v="0"/>
    <x v="0"/>
    <m/>
    <n v="0"/>
    <s v="NO INICIADA"/>
    <m/>
    <n v="0"/>
    <s v="NO INICIADA"/>
    <m/>
    <n v="0"/>
    <s v="NO INICIADA"/>
    <m/>
    <n v="0"/>
    <s v="NO INICIADA"/>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10"/>
    <s v="Apoyo en la implementación del sistema de gestión ambiental de la gobernación de Nariño."/>
    <n v="3208009"/>
    <s v="Documentos de lineamientos técnicos para el desarrollo de la política ambiental"/>
    <n v="320800900"/>
    <s v="Documentos de lineamientos técnicos elaborados_x000a_xxx"/>
    <s v="Incremento"/>
    <m/>
    <n v="0"/>
    <n v="2"/>
    <s v="NP"/>
    <n v="1"/>
    <n v="1"/>
    <s v="NP"/>
    <m/>
    <n v="0"/>
    <x v="1"/>
    <m/>
    <n v="0"/>
    <s v="NO INICIADA"/>
    <m/>
    <n v="0"/>
    <s v="NO INICIADA"/>
    <m/>
    <n v="0"/>
    <s v="NO PROGRAMADA"/>
    <m/>
    <n v="0"/>
    <s v="NO INICIADA"/>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1"/>
    <s v="Fortalecido  el acceso a servicios médicos veterinarios de urgencias, emergencias y esterilización para los animales en estado de vulnerabilidad y víctimas de maltrato animal. "/>
    <n v="4501061"/>
    <s v="Servicio de atención integral a la fauna"/>
    <n v="450106103"/>
    <s v="Animales atendidos en servicios médicos veterinarios"/>
    <s v="Incremento"/>
    <m/>
    <n v="13000"/>
    <n v="14000"/>
    <n v="1316"/>
    <n v="5216"/>
    <n v="6117"/>
    <n v="1351"/>
    <m/>
    <n v="0"/>
    <x v="0"/>
    <m/>
    <n v="0"/>
    <s v="NO INICIADA"/>
    <m/>
    <n v="0"/>
    <s v="NO INICIADA"/>
    <m/>
    <n v="0"/>
    <s v="NO INICIADA"/>
    <m/>
    <n v="0"/>
    <s v="NO INICIADA"/>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2"/>
    <s v="Desarrollo de estrategias orientadas a fortalecer la gobernanza para la protección y bienestar animal en cumplimiento a la Política Pública respectiva, incluyendo el fortalacimiento de una red de mujeres en pro de la protección y bienestar animal."/>
    <n v="4501048"/>
    <s v="Servicio de apoyo para el acceso a la justicia policiva"/>
    <n v="450104800"/>
    <s v="Estrategias implementadas"/>
    <s v="Incremento"/>
    <m/>
    <n v="2"/>
    <n v="10"/>
    <n v="1"/>
    <n v="3"/>
    <n v="3"/>
    <n v="3"/>
    <m/>
    <n v="0"/>
    <x v="0"/>
    <m/>
    <n v="0"/>
    <s v="NO INICIADA"/>
    <m/>
    <n v="0"/>
    <s v="NO INICIADA"/>
    <m/>
    <n v="0"/>
    <s v="NO INICIADA"/>
    <m/>
    <n v="0"/>
    <s v="NO INICIADA"/>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3"/>
    <s v="Apoyo en la gestión para la adecuación y/o construcción de centros de atención médico veterinaria para animales domésticos y silvestres.  "/>
    <n v="4501060"/>
    <s v="Infraestructura para el bienestar animal adecuada"/>
    <n v="450106000"/>
    <s v="Infraestructura para el bienestar animal adecuada"/>
    <s v="Incremento"/>
    <m/>
    <n v="0"/>
    <n v="2"/>
    <n v="1"/>
    <s v="NP"/>
    <n v="1"/>
    <s v="NP"/>
    <m/>
    <n v="0"/>
    <x v="0"/>
    <m/>
    <n v="0"/>
    <s v="NO PROGRAMADA"/>
    <m/>
    <n v="0"/>
    <s v="NO INICIADA"/>
    <m/>
    <n v="0"/>
    <s v="NO PROGRAMADA"/>
    <m/>
    <n v="0"/>
    <s v="NO INICIADA"/>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4"/>
    <s v="Articulación con el sector educativo e instituciones educativas en el Departamento para la creación e implementación de una estrategia para el reconocimiento y respeto de los animales como parte fundamental del ambiente y de la sociedad."/>
    <n v="3202014"/>
    <s v="Servicio de educación informal en el marco de la conservación de la biodiversidad y los servicios ecosistémicos"/>
    <n v="320201401"/>
    <s v="Documento con plan de educación ambiental elaborado "/>
    <s v="Incremento"/>
    <m/>
    <n v="0"/>
    <n v="1"/>
    <s v="NP"/>
    <n v="1"/>
    <s v="NP"/>
    <s v="NP"/>
    <m/>
    <n v="0"/>
    <x v="1"/>
    <m/>
    <n v="0"/>
    <s v="NO INICIADA"/>
    <m/>
    <n v="0"/>
    <s v="NO PROGRAMADA"/>
    <m/>
    <n v="0"/>
    <s v="NO PROGRAMADA"/>
    <m/>
    <n v="0"/>
    <s v="NO INICIADA"/>
  </r>
  <r>
    <s v="SOSTENIBILIDAD  AMBIENTAL Y ORDENAMIENTO TERRITORIAL"/>
    <s v="ORDENAMIENTO TERRITORIAL"/>
    <s v="Ordenamiento territorial con justicia ambiental "/>
    <x v="21"/>
    <s v="Plan de Ordenamiento Departamental  "/>
    <n v="0"/>
    <n v="1"/>
    <n v="515"/>
    <s v="Asistidas entidades territoriales (64)  y esquemas asociativos (3) técnicamente en procesos de ordenamiento territorial y catastro multipróposito."/>
    <n v="4599031"/>
    <s v="Servicio de asistencia técnica"/>
    <n v="459903100"/>
    <s v="Numero de Entidades, organismos y dependencias asistidos técnicamente"/>
    <s v="mantenimiento "/>
    <m/>
    <n v="67"/>
    <n v="67"/>
    <n v="67"/>
    <n v="67"/>
    <n v="67"/>
    <n v="67"/>
    <m/>
    <n v="0"/>
    <x v="0"/>
    <m/>
    <n v="0"/>
    <s v="NO INICIADA"/>
    <m/>
    <n v="0"/>
    <s v="NO INICIADA"/>
    <m/>
    <n v="0"/>
    <s v="NO INICIADA"/>
    <m/>
    <n v="0"/>
    <s v="NO INICIADA"/>
  </r>
  <r>
    <s v="SOSTENIBILIDAD  AMBIENTAL Y ORDENAMIENTO TERRITORIAL"/>
    <s v="ORDENAMIENTO TERRITORIAL"/>
    <s v="Ordenamiento territorial con justicia ambiental "/>
    <x v="21"/>
    <s v="Plan de Ordenamiento Departamental  "/>
    <n v="0"/>
    <n v="1"/>
    <n v="516"/>
    <s v="Documentos de investigación sobre estructuras ecológicas en el  Departamento. "/>
    <n v="4599026"/>
    <s v="Documentos de investigación"/>
    <n v="459902600"/>
    <s v="Número de Documentos de investigación elaborados"/>
    <s v="Incremento"/>
    <m/>
    <n v="0"/>
    <n v="13"/>
    <n v="1"/>
    <n v="4"/>
    <n v="4"/>
    <n v="4"/>
    <m/>
    <n v="0"/>
    <x v="0"/>
    <m/>
    <n v="0"/>
    <s v="NO INICIADA"/>
    <m/>
    <n v="0"/>
    <s v="NO INICIADA"/>
    <m/>
    <n v="0"/>
    <s v="NO INICIADA"/>
    <m/>
    <n v="0"/>
    <s v="NO INICIADA"/>
  </r>
  <r>
    <s v="SOSTENIBILIDAD  AMBIENTAL Y ORDENAMIENTO TERRITORIAL"/>
    <s v="ORDENAMIENTO TERRITORIAL"/>
    <s v="Ordenamiento territorial con justicia ambiental "/>
    <x v="21"/>
    <s v="Plan de Ordenamiento Departamental  "/>
    <n v="0"/>
    <n v="1"/>
    <n v="517"/>
    <s v="Apoyados los Municipios de la región amazónica  de Nariño en la formulación de sus planes de deforestación cero en el marco del cumplimiento de los lineamiento establecidos por la   sentencia  ST4360 de 2018"/>
    <n v="4599018"/>
    <s v="Documentos de lineamientos técnicos"/>
    <n v="459901800"/>
    <s v="Número de documentos de lineamientos técnicos realizados"/>
    <s v="Incremento"/>
    <m/>
    <n v="0"/>
    <n v="6"/>
    <s v="NP"/>
    <n v="2"/>
    <n v="2"/>
    <n v="2"/>
    <m/>
    <n v="0"/>
    <x v="1"/>
    <m/>
    <n v="0"/>
    <s v="NO INICIADA"/>
    <m/>
    <n v="0"/>
    <s v="NO INICIADA"/>
    <m/>
    <n v="0"/>
    <s v="NO INICIADA"/>
    <m/>
    <n v="0"/>
    <s v="NO INICIADA"/>
  </r>
  <r>
    <s v="SOSTENIBILIDAD  AMBIENTAL Y ORDENAMIENTO TERRITORIAL"/>
    <s v="ORDENAMIENTO TERRITORIAL"/>
    <s v="Ordenamiento territorial con justicia ambiental "/>
    <x v="21"/>
    <s v="Plan de Ordenamiento Departamental  "/>
    <n v="0"/>
    <n v="1"/>
    <n v="518"/>
    <s v="Observatorio de Ordenamiento Territorial actualizado."/>
    <n v="4599028"/>
    <s v="Servicio de información actualizado"/>
    <n v="459902800"/>
    <s v="Sistemas de información actualizados"/>
    <s v="mantenimiento "/>
    <m/>
    <n v="1"/>
    <n v="1"/>
    <n v="1"/>
    <n v="1"/>
    <n v="1"/>
    <n v="1"/>
    <m/>
    <n v="0"/>
    <x v="0"/>
    <m/>
    <n v="0"/>
    <s v="NO INICIADA"/>
    <m/>
    <n v="0"/>
    <s v="NO INICIADA"/>
    <m/>
    <n v="0"/>
    <s v="NO INICIADA"/>
    <m/>
    <n v="0"/>
    <s v="NO INICIADA"/>
  </r>
  <r>
    <s v="SOSTENIBILIDAD  AMBIENTAL Y ORDENAMIENTO TERRITORIAL"/>
    <s v="ORDENAMIENTO TERRITORIAL"/>
    <s v="Ordenamiento territorial con justicia ambiental "/>
    <x v="21"/>
    <s v="Plan de Ordenamiento Departamental  "/>
    <n v="0"/>
    <n v="1"/>
    <n v="519"/>
    <s v="Estructuración de las provincias administrativas y de planificación del Departamento."/>
    <n v="4599020"/>
    <s v="Documentos metodológicos"/>
    <n v="459902000"/>
    <s v="Documentos metodológicos realizados"/>
    <s v="Incremento"/>
    <m/>
    <n v="0"/>
    <n v="1"/>
    <s v="NP"/>
    <s v="NP"/>
    <n v="1"/>
    <s v="NP"/>
    <m/>
    <n v="0"/>
    <x v="1"/>
    <m/>
    <n v="0"/>
    <s v="NO PROGRAMADA"/>
    <m/>
    <n v="0"/>
    <s v="NO INICIADA"/>
    <m/>
    <n v="0"/>
    <s v="NO PROGRAM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0"/>
    <s v="Estudios de caracterización y/o zonificación de amenazas y/o vulnerabilidad y/o riesgo, en zonas, sectores y/o municipios con mayor recurrencia de fenómenos amenazantes y/o mayor población expuesta."/>
    <s v="4503017"/>
    <s v="Estudios de riesgo de desastres"/>
    <s v="450301700"/>
    <s v="Número de estudios de riesgo de desastres elaborados"/>
    <s v="Incremento"/>
    <m/>
    <n v="7"/>
    <n v="12"/>
    <n v="3"/>
    <n v="3"/>
    <n v="3"/>
    <n v="3"/>
    <m/>
    <n v="0"/>
    <x v="0"/>
    <m/>
    <n v="0"/>
    <s v="NO INICIADA"/>
    <m/>
    <n v="0"/>
    <s v="NO INICIADA"/>
    <m/>
    <n v="0"/>
    <s v="NO INICI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1"/>
    <s v="Caracterización preliminar de escenarios de riesgo y evaluación de daños por la ocurrencia de eventos de origen natural, socio-natural o antrópico en el Departamento. "/>
    <n v="4503034"/>
    <s v="Documento de evaluación"/>
    <n v="450303400"/>
    <s v="Número de documentos de evaluación elaborados"/>
    <s v="Incremento"/>
    <m/>
    <n v="80"/>
    <n v="120"/>
    <n v="30"/>
    <n v="30"/>
    <n v="30"/>
    <n v="30"/>
    <m/>
    <n v="0"/>
    <x v="0"/>
    <m/>
    <n v="0"/>
    <s v="NO INICIADA"/>
    <m/>
    <n v="0"/>
    <s v="NO INICIADA"/>
    <m/>
    <n v="0"/>
    <s v="NO INICI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2"/>
    <s v="Gestión de la información a través de la implementación de un Sistema de Información Geográfico, para el conocimiento del riesgo de desastres, el monitoreo de los escenarios de riesgo y el manejo de desastres."/>
    <s v="4503019"/>
    <s v="Servicios de información implementados"/>
    <s v="450301900"/>
    <s v="Número de Sistemas de información implementados"/>
    <s v="Incremento"/>
    <m/>
    <n v="0"/>
    <n v="1"/>
    <n v="0.25"/>
    <n v="0.25"/>
    <n v="0.5"/>
    <n v="1"/>
    <m/>
    <n v="0"/>
    <x v="0"/>
    <m/>
    <n v="0"/>
    <s v="NO INICIADA"/>
    <m/>
    <n v="0"/>
    <s v="NO INICIADA"/>
    <m/>
    <n v="0"/>
    <s v="NO INICI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3"/>
    <s v="Elaboración e implementación de la Estrategia Departamental de comunicación de Gestión del Riesgo de Desastres, para la apropiación social de los procesos de conocimiento del riesgo, reducción del mismo y el manejo de desastres, a través de la elaboración de cartillas ilustrativas, piezas gráficas, videos, uso de medios de comunicación (radio, TV, redes sociales, etc.)"/>
    <s v="4503023"/>
    <s v="Documentos de planeación"/>
    <s v="450302300"/>
    <s v="Número de documentos de planeación elaborados"/>
    <s v="Incremento"/>
    <m/>
    <n v="0"/>
    <n v="1"/>
    <n v="1"/>
    <n v="1"/>
    <n v="1"/>
    <n v="1"/>
    <m/>
    <n v="0"/>
    <x v="0"/>
    <m/>
    <n v="0"/>
    <s v="NO INICIADA"/>
    <m/>
    <n v="0"/>
    <s v="NO INICIADA"/>
    <m/>
    <n v="0"/>
    <s v="NO INICI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4"/>
    <s v="Inclusión  de gestión del riesgo de desastres en los planes de estudio de las Instituciones Educativas ubicadas en las zona de influencia volcánica y tsunami de los municipios de Pasto, Nariño, La Florida, Consacá, Cumbal y Tumaco."/>
    <n v="4503031"/>
    <s v="Documentos de lineamientos técnicos"/>
    <n v="450303100"/>
    <s v="Documentos de lineamientos técnicos realizados"/>
    <s v="Incremento"/>
    <m/>
    <n v="0"/>
    <n v="1"/>
    <s v="NP"/>
    <n v="1"/>
    <s v="NP"/>
    <s v="NP"/>
    <m/>
    <n v="0"/>
    <x v="1"/>
    <m/>
    <n v="0"/>
    <s v="NO INICIADA"/>
    <m/>
    <n v="0"/>
    <s v="NO PROGRAMADA"/>
    <m/>
    <n v="0"/>
    <s v="NO PROGRAM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5"/>
    <s v="Implementación de procesos de participación de los Consejos Municipales de Gestiòn del Riesgo de Desastres -CMGRD- y comunidad a través de foros, talleres, seminarios, encuentros, diplomados, etc., para el fortalecimiento de las capacidades en conocimiento, reducción del riesgo y manejo de desastres y la apropiación social de la gestión del riesgo."/>
    <s v="4503002"/>
    <s v="Servicio de educación informal"/>
    <s v="450300200"/>
    <s v="Número de personas capacitadas"/>
    <s v="Incremento"/>
    <m/>
    <n v="2000"/>
    <n v="2600"/>
    <n v="650"/>
    <n v="650"/>
    <n v="650"/>
    <n v="650"/>
    <m/>
    <n v="0"/>
    <x v="0"/>
    <m/>
    <n v="0"/>
    <s v="NO INICIADA"/>
    <m/>
    <n v="0"/>
    <s v="NO INICIADA"/>
    <m/>
    <n v="0"/>
    <s v="NO INICIADA"/>
    <m/>
    <n v="0"/>
    <s v="NO INICIADA"/>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6"/>
    <s v="Sistemas de alerta temprana y/o sistemas de monitoreo comunitario  instalados y en mantenimiento."/>
    <s v="4503018"/>
    <s v="Servicio de monitoreo y seguimiento para la gestión del riesgo"/>
    <s v="450301800"/>
    <s v="Número de sistemas de alerta temprana implementados"/>
    <s v="Incremento"/>
    <m/>
    <n v="4"/>
    <n v="8"/>
    <n v="1"/>
    <n v="1"/>
    <n v="1"/>
    <n v="1"/>
    <m/>
    <n v="0"/>
    <x v="0"/>
    <m/>
    <n v="0"/>
    <s v="NO INICIADA"/>
    <m/>
    <n v="0"/>
    <s v="NO INICI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7"/>
    <s v="Apoyo a los municipios para la incorporación de los estudios de gestión del riesgo de desastres en los procesos de formulación, revisión y/o ajustes de los instrumentos de ordenamiento territorial."/>
    <n v="4503031"/>
    <s v="Documentos de lineamientos técnicos"/>
    <n v="450303100"/>
    <s v="Número de documentos de lineamientos técnicos realizados"/>
    <s v="Incremento"/>
    <m/>
    <n v="0"/>
    <n v="8"/>
    <n v="2"/>
    <n v="2"/>
    <n v="2"/>
    <n v="2"/>
    <m/>
    <n v="0"/>
    <x v="0"/>
    <m/>
    <n v="0"/>
    <s v="NO INICIADA"/>
    <m/>
    <n v="0"/>
    <s v="NO INICI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8"/>
    <s v="Acompañamiento técnico para la actualización y/o formulación y adopción de instrumentos para la incorporación de la política de gestión del riesgo (PMGRD, EMRE, FMGRD)."/>
    <n v="4503034"/>
    <s v="Documento de evaluación"/>
    <n v="450303400"/>
    <s v="Número de documentos de evaluación elaborados"/>
    <s v="Incremento"/>
    <m/>
    <n v="0"/>
    <n v="8"/>
    <n v="2"/>
    <n v="2"/>
    <n v="2"/>
    <n v="2"/>
    <m/>
    <n v="0"/>
    <x v="0"/>
    <m/>
    <n v="0"/>
    <s v="NO INICIADA"/>
    <m/>
    <n v="0"/>
    <s v="NO INICI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9"/>
    <s v="Asistencia técnica para la formulación e implementación de Planes Escolares y/o Comunitarios de Gestión del Riesgo de Desastres."/>
    <n v="4503029"/>
    <s v="Documentos metodológicos"/>
    <n v="450302900"/>
    <s v="Número de documentos metodológicos realizados"/>
    <s v="Incremento"/>
    <m/>
    <n v="6"/>
    <n v="16"/>
    <n v="4"/>
    <n v="4"/>
    <n v="4"/>
    <n v="4"/>
    <m/>
    <n v="0"/>
    <x v="0"/>
    <m/>
    <n v="0"/>
    <s v="NO INICIADA"/>
    <m/>
    <n v="0"/>
    <s v="NO INICI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0"/>
    <s v="Apoyo a la incorporación del Plan Integral de Gestión de Riesgo Volcánico Volcán Galeras - PIGRV-VG, en los instrumentos de planificación de los municipios involucrados (POT´s)  en los municipios de Pasto, Nariño y La Florida."/>
    <s v="4503003"/>
    <s v="Servicio de asistencia técnica"/>
    <s v="450300300"/>
    <s v="Número de instancias territoriales asistidas"/>
    <s v="Incremento"/>
    <m/>
    <n v="0"/>
    <n v="3"/>
    <n v="1"/>
    <n v="1"/>
    <n v="1"/>
    <s v="NP"/>
    <m/>
    <n v="0"/>
    <x v="0"/>
    <m/>
    <n v="0"/>
    <s v="NO INICIADA"/>
    <m/>
    <n v="0"/>
    <s v="NO INICIADA"/>
    <m/>
    <n v="0"/>
    <s v="NO PROGRAM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1"/>
    <s v="Gestión y/o cofinanciamiento de consultorías y/o proyectos para realizar intervenciones correctivas de mitigación, protección, estabilización o rehabilitación en zonas priorizadas del Departamento  afectadas por amenazadas de origen natural, socio natural o antropogénico no intencional."/>
    <s v="4503022"/>
    <s v="Obras de infraestructura para la reducción del riesgo de desastres"/>
    <s v="450302200"/>
    <s v="Número de obras de infraestructura para la reducción del riesgo de desastres realizadas"/>
    <s v="Incremento"/>
    <m/>
    <n v="8"/>
    <n v="12"/>
    <n v="3"/>
    <n v="3"/>
    <n v="3"/>
    <n v="3"/>
    <m/>
    <n v="0"/>
    <x v="0"/>
    <m/>
    <n v="0"/>
    <s v="NO INICIADA"/>
    <m/>
    <n v="0"/>
    <s v="NO INICI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2"/>
    <s v="Implementación de medidas de ecoreducción y/o soluciones basadas en la naturaleza para mitigar y reducir el riesgo de desastres y los procesos de adaptación y mitigación frente a los efectos e impactos del cambio climático y la variabilidad climática."/>
    <s v="4503023"/>
    <s v="Obras de infraestructura para la reducción del riesgo de desastres"/>
    <s v="450302201"/>
    <s v="Número de obras de infraestructura para la reducción del riesgo de desastres realizadas"/>
    <s v="Incremento"/>
    <m/>
    <n v="0"/>
    <n v="2"/>
    <s v="NP"/>
    <n v="1"/>
    <s v="NP"/>
    <n v="1"/>
    <m/>
    <n v="0"/>
    <x v="1"/>
    <m/>
    <n v="0"/>
    <s v="NO INICIADA"/>
    <m/>
    <n v="0"/>
    <s v="NO PROGRAMADA"/>
    <m/>
    <n v="0"/>
    <s v="NO INICIADA"/>
    <m/>
    <n v="0"/>
    <s v="NO INICIADA"/>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3"/>
    <s v="Gestión de proyectos para procesos de reasentamiento o mejoramiento de vivienda para las comunidades afectadas por emergencias de origen natural, socio natural o antrópica.  "/>
    <s v="4001002"/>
    <s v="Servicio de asistencia técnica en proyectos de Vivienda"/>
    <s v="400100200"/>
    <s v="Número de entidades territoriales asistidas técnicamente"/>
    <s v="Incremento"/>
    <m/>
    <n v="0"/>
    <n v="3"/>
    <s v="NP"/>
    <n v="1"/>
    <n v="1"/>
    <n v="1"/>
    <m/>
    <n v="0"/>
    <x v="1"/>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4"/>
    <s v="Atención de familias afectadas por la ocurrencia de fenómenos naturales, antrópicos y/o biosanitarios mediante ayuda humanitaria."/>
    <n v="4503028"/>
    <s v="Servicios de apoyo para atención de  población afectada por situaciones de emergencia, desastre o declaratorias de calamidad pública"/>
    <n v="450302800"/>
    <s v="Numero de personas afectadas por situaciones de emergencia, desastre o declaratorias de calamidad pública apoyadas"/>
    <s v="mantenimiento "/>
    <m/>
    <n v="19222"/>
    <n v="24000"/>
    <n v="6000"/>
    <n v="6000"/>
    <n v="6000"/>
    <n v="6000"/>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5"/>
    <s v="Actualización de la Estrategia Departamental de Respuesta a Emergencias y Planes de Contingencia por Temporada de Lluvias, menos lluvias, erupción volcánica, sismo, tsunami y biosanitario, entre otros."/>
    <n v="4503031"/>
    <s v="Documentos de lineamientos técnicos"/>
    <n v="450303100"/>
    <s v="Número de documentos de lineamientos técnicos realizados"/>
    <s v="mantenimiento "/>
    <m/>
    <n v="1"/>
    <n v="1"/>
    <n v="1"/>
    <n v="1"/>
    <n v="1"/>
    <n v="1"/>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6"/>
    <s v="Planificación y ejecución de ejercicios de simulacro y/o simulación por fenómenos de origen natural y/o antrópico intencional y/o biosanitario. "/>
    <n v="4503003"/>
    <s v="Servicio de asistencia técnica"/>
    <n v="450300300"/>
    <s v="Número de Instancias territoriales asistidas"/>
    <s v="mantenimiento "/>
    <m/>
    <n v="64"/>
    <n v="64"/>
    <n v="64"/>
    <n v="64"/>
    <n v="64"/>
    <n v="64"/>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7"/>
    <s v="Implementación de un sistema de información de afectación por desastres por medio de un software de uso estandarizado para  los Comités Municipales de Gestión del Riesgo y Desastres CMGRD"/>
    <n v="4503019"/>
    <s v="Servicios de información implementados"/>
    <n v="450301900"/>
    <s v="Número de sistemas de información implementados"/>
    <s v="Incremento"/>
    <m/>
    <n v="0"/>
    <n v="1"/>
    <s v="NP"/>
    <n v="1"/>
    <n v="1"/>
    <n v="1"/>
    <m/>
    <n v="0"/>
    <x v="1"/>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8"/>
    <s v="Capacitación de personal del Sistema Departamental de Gestión del Riesgo de Desastres en la metodología de Sistema Comando de Incidentes - SCI Básico e Intermedio."/>
    <n v="4503002"/>
    <s v="Servicio de educación informal"/>
    <n v="450300200"/>
    <s v="Número de personas capacitadas"/>
    <s v="Incremento"/>
    <m/>
    <n v="124"/>
    <n v="160"/>
    <n v="40"/>
    <n v="40"/>
    <n v="40"/>
    <n v="40"/>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9"/>
    <s v="Fortalecimiento de la red de telecomunicación de la DAGRD, para su funcionamiento 24/7, donde se reciben los reportes de los CMGRD"/>
    <n v="4503032"/>
    <s v="Servicio de información actualizado"/>
    <n v="450303200"/>
    <s v="Número de sistemas de información actualizados"/>
    <s v="mantenimiento "/>
    <m/>
    <n v="1"/>
    <n v="1"/>
    <n v="1"/>
    <n v="1"/>
    <n v="1"/>
    <n v="1"/>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0"/>
    <s v="Instalación y mantemiento de estaciones base VHF Digital para la ampliación de la red de radiocomunicaciones a los municipios que carecen de este sistema de información alterno."/>
    <n v="4503033"/>
    <s v="Servicio de información implementado"/>
    <n v="450303300"/>
    <s v="Número de sistemas de información implementados"/>
    <s v="Incremento *Acumulativa"/>
    <m/>
    <n v="52"/>
    <n v="64"/>
    <n v="3"/>
    <n v="3"/>
    <n v="3"/>
    <n v="3"/>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1"/>
    <s v="Conformación, reactivación y/o fortalecimiento de los organismos de socorro con la capacitación, dotación de equipos, vehículos,  herramientas y/o elementos de protección personal para la atención de emergencias."/>
    <n v="4503016"/>
    <s v="Servicio de fortalecimiento a las salas de crisis territorial"/>
    <n v="450301600"/>
    <s v="Número de organismos de atención de emergencias fortalecidos"/>
    <s v="Incremento"/>
    <m/>
    <n v="24"/>
    <n v="56"/>
    <n v="8"/>
    <n v="8"/>
    <n v="8"/>
    <n v="8"/>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2"/>
    <s v="Gestión para el fortalecimiento y modernización de Estaciones de Bomberos Voluntarios en el Departamento."/>
    <n v="4503015"/>
    <s v="Estaciones de bomberos construidas"/>
    <n v="450301500"/>
    <s v="Número de Estaciones de bomberos construidas"/>
    <s v="Incremento"/>
    <m/>
    <n v="0"/>
    <n v="4"/>
    <n v="1"/>
    <n v="1"/>
    <n v="1"/>
    <n v="1"/>
    <m/>
    <n v="0"/>
    <x v="0"/>
    <m/>
    <n v="0"/>
    <s v="NO INICIADA"/>
    <m/>
    <n v="0"/>
    <s v="NO INICIADA"/>
    <m/>
    <n v="0"/>
    <s v="NO INICIADA"/>
    <m/>
    <n v="0"/>
    <s v="NO INICIADA"/>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3"/>
    <s v="Fortalecimiento de la capacidad de respuesta de las Coordinaciones Municipales de Gestión del Riesgo  y la DAGRD, mediante la dotación de equipo tecnológico,  vehículos y elementos de identidad institucional para la atención de emergencias. "/>
    <n v="4503026"/>
    <s v="Centros logísticos construidos y dotados"/>
    <n v="450302600"/>
    <s v="Centros logísticos para la gestión del riesgo de desastres construidos"/>
    <s v="Incremento"/>
    <m/>
    <n v="1"/>
    <n v="4"/>
    <n v="1"/>
    <n v="1"/>
    <n v="1"/>
    <n v="1"/>
    <m/>
    <n v="0"/>
    <x v="0"/>
    <m/>
    <n v="0"/>
    <s v="NO INICIADA"/>
    <m/>
    <n v="0"/>
    <s v="NO INICIADA"/>
    <m/>
    <n v="0"/>
    <s v="NO INICIADA"/>
    <m/>
    <n v="0"/>
    <s v="NO INICIADA"/>
  </r>
  <r>
    <s v="INTEGRACION REGIONAL Y DESARROLLO FRONTERIZO"/>
    <s v="INFRAESTRUCTURA PARA LA PAZ"/>
    <s v="Conectividad Terrestre."/>
    <x v="23"/>
    <s v="Red vial departamental atendida."/>
    <n v="1140.43"/>
    <n v="1430"/>
    <n v="544"/>
    <s v="Realizar estudios y diseños para la construcción, mejoramiento y/o rehabilitación de vías, puntos criticos y puentes en el Departamento."/>
    <n v="2402118"/>
    <s v="Estudios de preinversión para la red vial regional."/>
    <n v="240211819"/>
    <s v="Estudios y diseños para la red vial regional realizados "/>
    <s v="Incremento."/>
    <m/>
    <n v="17"/>
    <n v="50"/>
    <n v="25"/>
    <n v="15"/>
    <n v="5"/>
    <n v="5"/>
    <m/>
    <n v="0"/>
    <x v="0"/>
    <m/>
    <n v="0"/>
    <s v="NO INICIADA"/>
    <m/>
    <n v="0"/>
    <s v="NO INICIADA"/>
    <m/>
    <n v="0"/>
    <s v="NO INICIADA"/>
    <m/>
    <n v="0"/>
    <s v="NO INICIADA"/>
  </r>
  <r>
    <s v="INTEGRACION REGIONAL Y DESARROLLO FRONTERIZO"/>
    <s v="INFRAESTRUCTURA PARA LA PAZ"/>
    <s v="Conectividad Terrestre."/>
    <x v="23"/>
    <s v="Red vial departamental atendida."/>
    <n v="1140.43"/>
    <n v="1430"/>
    <n v="545"/>
    <s v="Banco de maquinaria: adquisición de maquinaria y equipos requeridos para las intervenciones viales en miras a construir, mejorar, rehabilitar o mantener."/>
    <n v="2402125"/>
    <s v="Banco de maquinaria dotado"/>
    <n v="240212500"/>
    <s v="Número de maquinaria y equipos adquiridos"/>
    <s v="Incremento."/>
    <m/>
    <n v="22"/>
    <n v="50"/>
    <n v="10"/>
    <n v="20"/>
    <n v="20"/>
    <s v="NP"/>
    <m/>
    <n v="0"/>
    <x v="0"/>
    <m/>
    <n v="0"/>
    <s v="NO INICIADA"/>
    <m/>
    <n v="0"/>
    <s v="NO INICIADA"/>
    <m/>
    <n v="0"/>
    <s v="NO PROGRAMADA"/>
    <m/>
    <n v="0"/>
    <s v="NO INICIADA"/>
  </r>
  <r>
    <s v="INTEGRACION REGIONAL Y DESARROLLO FRONTERIZO"/>
    <s v="INFRAESTRUCTURA PARA LA PAZ"/>
    <s v="Conectividad Terrestre."/>
    <x v="23"/>
    <s v="Red vial departamental atendida."/>
    <n v="1140.43"/>
    <n v="1430"/>
    <n v="546"/>
    <s v="Formulación e implementación de planes viales en las subregiones de Nariño."/>
    <n v="2402104"/>
    <s v="Documentos de planeación"/>
    <n v="240210400"/>
    <s v="Documentos de planeación realizados"/>
    <s v="Incremento."/>
    <m/>
    <n v="0"/>
    <n v="12"/>
    <n v="6"/>
    <n v="6"/>
    <s v="NP"/>
    <s v="NP"/>
    <m/>
    <n v="0"/>
    <x v="0"/>
    <m/>
    <n v="0"/>
    <s v="NO INICIADA"/>
    <m/>
    <n v="0"/>
    <s v="NO PROGRAMADA"/>
    <m/>
    <n v="0"/>
    <s v="NO PROGRAMADA"/>
    <m/>
    <n v="0"/>
    <s v="NO INICIADA"/>
  </r>
  <r>
    <s v="INTEGRACION REGIONAL Y DESARROLLO FRONTERIZO"/>
    <s v="INFRAESTRUCTURA PARA LA PAZ"/>
    <s v="Conectividad Terrestre."/>
    <x v="23"/>
    <s v="Red vial departamental atendida."/>
    <n v="1140.43"/>
    <n v="1430"/>
    <n v="547"/>
    <s v="Mejoramiento de la Red Vial Secundaria del Departamento."/>
    <n v="2402006"/>
    <s v="Vía secundaria mejorada."/>
    <n v="240200600"/>
    <s v="Vía secundaria mejorada (kms)"/>
    <s v="Incremento."/>
    <m/>
    <n v="44"/>
    <n v="54"/>
    <n v="12"/>
    <n v="12"/>
    <n v="15"/>
    <n v="15"/>
    <m/>
    <n v="0"/>
    <x v="0"/>
    <m/>
    <n v="0"/>
    <s v="NO INICIADA"/>
    <m/>
    <n v="0"/>
    <s v="NO INICIADA"/>
    <m/>
    <n v="0"/>
    <s v="NO INICIADA"/>
    <m/>
    <n v="0"/>
    <s v="NO INICIADA"/>
  </r>
  <r>
    <s v="INTEGRACION REGIONAL Y DESARROLLO FRONTERIZO"/>
    <s v="INFRAESTRUCTURA PARA LA PAZ"/>
    <s v="Conectividad Terrestre."/>
    <x v="23"/>
    <s v="Red vial departamental atendida."/>
    <n v="1140.43"/>
    <n v="1430"/>
    <n v="548"/>
    <s v="Mejoramiento de la Red Vial Terciaria de responsabilidad del Departamento y apoyo a mejorar las vías terciarias a cargo de los Municipios._x000a_"/>
    <n v="2402041"/>
    <s v="Vía terciaria mejorada."/>
    <n v="240204100"/>
    <s v="Vía terciaria mejorada (kms)"/>
    <s v="Incremento."/>
    <m/>
    <n v="19"/>
    <n v="37"/>
    <n v="5"/>
    <n v="8"/>
    <n v="12"/>
    <n v="12"/>
    <m/>
    <n v="0"/>
    <x v="0"/>
    <m/>
    <n v="0"/>
    <s v="NO INICIADA"/>
    <m/>
    <n v="0"/>
    <s v="NO INICIADA"/>
    <m/>
    <n v="0"/>
    <s v="NO INICIADA"/>
    <m/>
    <n v="0"/>
    <s v="NO INICIADA"/>
  </r>
  <r>
    <s v="INTEGRACION REGIONAL Y DESARROLLO FRONTERIZO"/>
    <s v="INFRAESTRUCTURA PARA LA PAZ"/>
    <s v="Conectividad Terrestre."/>
    <x v="23"/>
    <s v="Red vial departamental atendida."/>
    <n v="1140.43"/>
    <n v="1430"/>
    <n v="549"/>
    <s v="Realizar el mantenimiento rutinario y periódico en las  Vías Secundarias del Departamento, para  conservar la integridad estructural de la vía."/>
    <n v="2402021"/>
    <s v="Vía secundaria con mantenimiento periódico o rutinario."/>
    <n v="240202100"/>
    <s v="Vía secundaria con mantenimiento (Kms)"/>
    <s v="Incremento."/>
    <m/>
    <n v="1592"/>
    <n v="3800"/>
    <n v="700"/>
    <n v="800"/>
    <n v="800"/>
    <n v="1500"/>
    <m/>
    <n v="0"/>
    <x v="0"/>
    <m/>
    <n v="0"/>
    <s v="NO INICIADA"/>
    <m/>
    <n v="0"/>
    <s v="NO INICIADA"/>
    <m/>
    <n v="0"/>
    <s v="NO INICIADA"/>
    <m/>
    <n v="0"/>
    <s v="NO INICIADA"/>
  </r>
  <r>
    <s v="INTEGRACION REGIONAL Y DESARROLLO FRONTERIZO"/>
    <s v="INFRAESTRUCTURA PARA LA PAZ"/>
    <s v="Conectividad Terrestre."/>
    <x v="23"/>
    <s v="Red vial departamental atendida."/>
    <n v="1140.43"/>
    <n v="1430"/>
    <n v="550"/>
    <s v="Realizar el mantenimiento rutinario y periódico en las  vías terciarias del Departamento  y apoyo en el mantenimiento  rutinario y periódico  las vías terciarias a cargo de los municipios."/>
    <n v="2402112"/>
    <s v="Vía terciaria con mantenimiento periódico o rutinario."/>
    <n v="240211200"/>
    <s v="Vía terciaria con mantenimiento (Kms)"/>
    <s v="Incremento."/>
    <m/>
    <n v="682"/>
    <n v="1700"/>
    <n v="200"/>
    <n v="500"/>
    <n v="500"/>
    <n v="500"/>
    <m/>
    <n v="0"/>
    <x v="0"/>
    <m/>
    <n v="0"/>
    <s v="NO INICIADA"/>
    <m/>
    <n v="0"/>
    <s v="NO INICIADA"/>
    <m/>
    <n v="0"/>
    <s v="NO INICIADA"/>
    <m/>
    <n v="0"/>
    <s v="NO INICIADA"/>
  </r>
  <r>
    <s v="INTEGRACION REGIONAL Y DESARROLLO FRONTERIZO"/>
    <s v="INFRAESTRUCTURA PARA LA PAZ"/>
    <s v="Conectividad Terrestre."/>
    <x v="23"/>
    <s v="Red vial departamental atendida."/>
    <n v="1140.43"/>
    <n v="1430"/>
    <n v="551"/>
    <s v="Atender las emergencias ocasionadas por fenómenos naturales  en las  vías secundarias del Departamento,  buscando garantizar la transitabilidad vial de los usuarios. "/>
    <n v="2402035"/>
    <s v="Vía secundaria atendida por emergencia."/>
    <n v="240203500"/>
    <s v="Vía secundaria con mantenimiento de emergencia "/>
    <s v="Mantenimiento"/>
    <m/>
    <n v="1"/>
    <n v="1"/>
    <n v="1"/>
    <n v="1"/>
    <n v="1"/>
    <n v="1"/>
    <m/>
    <n v="0"/>
    <x v="0"/>
    <m/>
    <n v="0"/>
    <s v="NO INICIADA"/>
    <m/>
    <n v="0"/>
    <s v="NO INICIADA"/>
    <m/>
    <n v="0"/>
    <s v="NO INICIADA"/>
    <m/>
    <n v="0"/>
    <s v="NO INICIADA"/>
  </r>
  <r>
    <s v="INTEGRACION REGIONAL Y DESARROLLO FRONTERIZO"/>
    <s v="INFRAESTRUCTURA PARA LA PAZ"/>
    <s v="Conectividad Terrestre."/>
    <x v="23"/>
    <s v="Red vial departamental atendida."/>
    <n v="1140.43"/>
    <n v="1430"/>
    <n v="552"/>
    <s v="Atender las emergencias ocasionadas por fenómenos naturales las  vías terciarias  de Nariño,  buscando garantizar la transitabilidad en las vías y apoyar la atención en las vías terciarias a cargo de los municipios."/>
    <n v="2402096"/>
    <s v="Vía terciaria atendida por emergencia"/>
    <n v="240209600"/>
    <s v="Vía terciaria con mantenimiento de emergencia "/>
    <s v="Mantenimiento"/>
    <m/>
    <n v="1"/>
    <n v="1"/>
    <n v="1"/>
    <n v="1"/>
    <n v="1"/>
    <n v="1"/>
    <m/>
    <n v="0"/>
    <x v="0"/>
    <m/>
    <n v="0"/>
    <s v="NO INICIADA"/>
    <m/>
    <n v="0"/>
    <s v="NO INICIADA"/>
    <m/>
    <n v="0"/>
    <s v="NO INICIADA"/>
    <m/>
    <n v="0"/>
    <s v="NO INICIADA"/>
  </r>
  <r>
    <s v="INTEGRACION REGIONAL Y DESARROLLO FRONTERIZO"/>
    <s v="INFRAESTRUCTURA PARA LA PAZ"/>
    <s v="Conectividad Terrestre."/>
    <x v="23"/>
    <s v="Red vial departamental atendida."/>
    <n v="1140.43"/>
    <n v="1430"/>
    <n v="553"/>
    <s v="Realizado diagnóstico de puntos criticos en el Departamento."/>
    <s v="2402105"/>
    <s v="Documentos de lineamientos técnicos"/>
    <s v="240210500"/>
    <s v="Documentos de lineamientos técnicos realizados"/>
    <s v="Incremento."/>
    <m/>
    <n v="0"/>
    <n v="1"/>
    <n v="1"/>
    <n v="1"/>
    <n v="1"/>
    <n v="1"/>
    <m/>
    <n v="0"/>
    <x v="0"/>
    <m/>
    <n v="0"/>
    <s v="NO INICIADA"/>
    <m/>
    <n v="0"/>
    <s v="NO INICIADA"/>
    <m/>
    <n v="0"/>
    <s v="NO INICIADA"/>
    <m/>
    <n v="0"/>
    <s v="NO INICIADA"/>
  </r>
  <r>
    <s v="INTEGRACION REGIONAL Y DESARROLLO FRONTERIZO"/>
    <s v="INFRAESTRUCTURA PARA LA PAZ"/>
    <s v="Conectividad Terrestre."/>
    <x v="23"/>
    <s v="Red vial departamental atendida."/>
    <n v="1140.43"/>
    <n v="1430"/>
    <n v="554"/>
    <s v="Construcción de puentes en las  vías secundarias del Departamento."/>
    <n v="2402015"/>
    <s v="Puente construido en vía secundaria."/>
    <n v="240201500"/>
    <s v="Puente construido en vía secundaria existente"/>
    <s v="Incremento."/>
    <m/>
    <n v="1"/>
    <n v="6"/>
    <n v="2"/>
    <n v="2"/>
    <n v="1"/>
    <n v="1"/>
    <m/>
    <n v="0"/>
    <x v="0"/>
    <m/>
    <n v="0"/>
    <s v="NO INICIADA"/>
    <m/>
    <n v="0"/>
    <s v="NO INICIADA"/>
    <m/>
    <n v="0"/>
    <s v="NO INICIADA"/>
    <m/>
    <n v="0"/>
    <s v="NO INICIADA"/>
  </r>
  <r>
    <s v="INTEGRACION REGIONAL Y DESARROLLO FRONTERIZO"/>
    <s v="INFRAESTRUCTURA PARA LA PAZ"/>
    <s v="Conectividad Terrestre."/>
    <x v="23"/>
    <s v="Red vial departamental atendida."/>
    <n v="1140.43"/>
    <n v="1430"/>
    <n v="555"/>
    <s v="Construcción de puentes  en las  vías terciarias del Departamento y apoyo en las vías terciarias a cargo de los municipios."/>
    <n v="2402044"/>
    <s v="Puente construido en vía terciaria."/>
    <n v="240204400"/>
    <s v="Puente construido en vía terciaria existente "/>
    <s v="Incremento"/>
    <m/>
    <n v="1"/>
    <n v="6"/>
    <n v="2"/>
    <n v="2"/>
    <n v="2"/>
    <s v="NP"/>
    <m/>
    <n v="0"/>
    <x v="0"/>
    <m/>
    <n v="0"/>
    <s v="NO INICIADA"/>
    <m/>
    <n v="0"/>
    <s v="NO INICIADA"/>
    <m/>
    <n v="0"/>
    <s v="NO PROGRAMADA"/>
    <m/>
    <n v="0"/>
    <s v="NO INICIADA"/>
  </r>
  <r>
    <s v="INTEGRACION REGIONAL Y DESARROLLO FRONTERIZO"/>
    <s v="INFRAESTRUCTURA PARA LA PAZ"/>
    <s v="Conectividad Terrestre."/>
    <x v="23"/>
    <s v="Red vial departamental atendida."/>
    <n v="1140.43"/>
    <n v="1430"/>
    <n v="556"/>
    <s v="Rehabilitación puentes en las  vías secundarias del Departamento."/>
    <n v="2402019"/>
    <s v="Puente de vía secundaria rehabilitado."/>
    <n v="240201900"/>
    <s v="Puente de vía secundaria rehabilitado "/>
    <s v="Incremento"/>
    <m/>
    <n v="1"/>
    <n v="3"/>
    <n v="1"/>
    <n v="1"/>
    <n v="1"/>
    <s v="NP"/>
    <m/>
    <n v="0"/>
    <x v="0"/>
    <m/>
    <n v="0"/>
    <s v="NO INICIADA"/>
    <m/>
    <n v="0"/>
    <s v="NO INICIADA"/>
    <m/>
    <n v="0"/>
    <s v="NO PROGRAMADA"/>
    <m/>
    <n v="0"/>
    <s v="NO INICIADA"/>
  </r>
  <r>
    <s v="INTEGRACION REGIONAL Y DESARROLLO FRONTERIZO"/>
    <s v="INFRAESTRUCTURA PARA LA PAZ"/>
    <s v="Conectividad Terrestre."/>
    <x v="23"/>
    <s v="Red vial departamental atendida."/>
    <n v="1140.43"/>
    <n v="1430"/>
    <n v="557"/>
    <s v="Rehabilitación de puentes  en las  vías terciarias del Departamento y apoyo en las vías terciarias a cargo de los municipios."/>
    <n v="2402046"/>
    <s v="Puente de la red vial terciaria rehabilitado."/>
    <n v="240204600"/>
    <s v="Puentes de la red terciaria rehabilitados"/>
    <s v="Incremento"/>
    <m/>
    <n v="1"/>
    <n v="3"/>
    <n v="1"/>
    <n v="1"/>
    <n v="1"/>
    <s v="NP"/>
    <m/>
    <n v="0"/>
    <x v="0"/>
    <m/>
    <n v="0"/>
    <s v="NO INICIADA"/>
    <m/>
    <n v="0"/>
    <s v="NO INICIADA"/>
    <m/>
    <n v="0"/>
    <s v="NO PROGRAMADA"/>
    <m/>
    <n v="0"/>
    <s v="NO INICIADA"/>
  </r>
  <r>
    <s v="INTEGRACION REGIONAL Y DESARROLLO FRONTERIZO"/>
    <s v="INFRAESTRUCTURA PARA LA PAZ"/>
    <s v="Conectividad Terrestre."/>
    <x v="23"/>
    <s v="Red vial departamental atendida."/>
    <n v="1140.43"/>
    <n v="1430"/>
    <n v="558"/>
    <s v="Mantenimiento de puentes en la vías secundarias del Departamento."/>
    <n v="2402022"/>
    <s v="Puente de la red vial secundaria con mantenimiento."/>
    <n v="240202200"/>
    <s v="Puente de la red secundaria con mantenimiento"/>
    <s v="Incremento"/>
    <m/>
    <n v="3"/>
    <n v="7"/>
    <n v="1"/>
    <n v="2"/>
    <n v="2"/>
    <n v="2"/>
    <m/>
    <n v="0"/>
    <x v="0"/>
    <m/>
    <n v="0"/>
    <s v="NO INICIADA"/>
    <m/>
    <n v="0"/>
    <s v="NO INICIADA"/>
    <m/>
    <n v="0"/>
    <s v="NO INICIADA"/>
    <m/>
    <n v="0"/>
    <s v="NO INICIADA"/>
  </r>
  <r>
    <s v="INTEGRACION REGIONAL Y DESARROLLO FRONTERIZO"/>
    <s v="INFRAESTRUCTURA PARA LA PAZ"/>
    <s v="Conectividad Terrestre."/>
    <x v="23"/>
    <s v="Red vial departamental atendida."/>
    <n v="1140.43"/>
    <n v="1430"/>
    <n v="559"/>
    <s v="Mantenimiento de puentes  en las  vías terciarias del Departamento  y apoyo en las vías terciarias a cargo de los municipios."/>
    <n v="2402048"/>
    <s v="Puente de la red vial terciaria con mantenimiento."/>
    <n v="240204800"/>
    <s v="Puentes de la red terciaria con mantenimiento "/>
    <s v="Incremento"/>
    <m/>
    <n v="2"/>
    <n v="7"/>
    <n v="1"/>
    <n v="2"/>
    <n v="2"/>
    <n v="2"/>
    <m/>
    <n v="0"/>
    <x v="0"/>
    <m/>
    <n v="0"/>
    <s v="NO INICIADA"/>
    <m/>
    <n v="0"/>
    <s v="NO INICIADA"/>
    <m/>
    <n v="0"/>
    <s v="NO INICIADA"/>
    <m/>
    <n v="0"/>
    <s v="NO INICIADA"/>
  </r>
  <r>
    <s v="INTEGRACION REGIONAL Y DESARROLLO FRONTERIZO"/>
    <s v="INFRAESTRUCTURA PARA LA PAZ"/>
    <s v="Conectividad Terrestre."/>
    <x v="23"/>
    <s v="Red vial departamental atendida."/>
    <n v="1140.43"/>
    <n v="1430"/>
    <n v="560"/>
    <s v="Infraestructura vial  secundaria construida en el Departamento."/>
    <n v="2402001"/>
    <s v="Vía secundaria construida."/>
    <n v="240200100"/>
    <s v="Vía secundaria construida"/>
    <s v="Incremento"/>
    <m/>
    <n v="0"/>
    <n v="9"/>
    <s v="NP"/>
    <n v="2"/>
    <n v="5"/>
    <n v="2"/>
    <m/>
    <n v="0"/>
    <x v="1"/>
    <m/>
    <n v="0"/>
    <s v="NO INICIADA"/>
    <m/>
    <n v="0"/>
    <s v="NO INICIADA"/>
    <m/>
    <n v="0"/>
    <s v="NO INICIADA"/>
    <m/>
    <n v="0"/>
    <s v="NO INICIADA"/>
  </r>
  <r>
    <s v="INTEGRACION REGIONAL Y DESARROLLO FRONTERIZO"/>
    <s v="INFRAESTRUCTURA PARA LA PAZ"/>
    <s v="Conectividad Terrestre."/>
    <x v="23"/>
    <s v="Red vial departamental atendida."/>
    <n v="1140.43"/>
    <n v="1430"/>
    <n v="561"/>
    <s v="Infraestructura vial  terciaria construida en el Departamento."/>
    <n v="2402039"/>
    <s v="Vía terciaria construida"/>
    <n v="240203900"/>
    <s v="Vía terciaria construida"/>
    <s v="Incremento"/>
    <m/>
    <n v="0"/>
    <n v="75"/>
    <s v="NP"/>
    <n v="25"/>
    <n v="25"/>
    <n v="25"/>
    <m/>
    <n v="0"/>
    <x v="1"/>
    <m/>
    <n v="0"/>
    <s v="NO INICIADA"/>
    <m/>
    <n v="0"/>
    <s v="NO INICIADA"/>
    <m/>
    <n v="0"/>
    <s v="NO INICIADA"/>
    <m/>
    <n v="0"/>
    <s v="NO INICIADA"/>
  </r>
  <r>
    <s v="INTEGRACION REGIONAL Y DESARROLLO FRONTERIZO"/>
    <s v="INFRAESTRUCTURA PARA LA PAZ"/>
    <s v="Conectividad Terrestre."/>
    <x v="23"/>
    <s v="Red vial departamental atendida."/>
    <n v="1140.43"/>
    <n v="1430"/>
    <n v="562"/>
    <s v="Revisados proyectos de infraestructura vial  para su viabilización, con el fin de mejorar la transitabilidad y conectividad en la red de primero, segundo y tercer orden que se proyecten ejecutar en el Departamento."/>
    <n v="2402107"/>
    <s v="Servicio de asistencia técnica en infraestructura y Servicio de la red vial regional."/>
    <n v="240210701"/>
    <s v="Proyectos soportados con asistencia técnica."/>
    <s v="Incremento"/>
    <m/>
    <n v="129"/>
    <n v="145"/>
    <n v="45"/>
    <n v="55"/>
    <n v="35"/>
    <n v="10"/>
    <m/>
    <n v="0"/>
    <x v="0"/>
    <m/>
    <n v="0"/>
    <s v="NO INICIADA"/>
    <m/>
    <n v="0"/>
    <s v="NO INICIADA"/>
    <m/>
    <n v="0"/>
    <s v="NO INICIADA"/>
    <m/>
    <n v="0"/>
    <s v="NO INICIADA"/>
  </r>
  <r>
    <s v="INTEGRACION REGIONAL Y DESARROLLO FRONTERIZO"/>
    <s v="INFRAESTRUCTURA PARA LA PAZ"/>
    <s v="Conectividad aérea, marítima, fluvial y férrea"/>
    <x v="23"/>
    <s v="Infraestructura aérea atendida"/>
    <n v="2"/>
    <n v="4"/>
    <n v="563"/>
    <s v="Apoyada la gestión que permita fortalecer la infraestructura aérea en el Departamento de Nariño mediante la ampliación, mejoramiento y/o manteniemiento de la pistas e instalaciones que hace parte de la red aérea del Departamento."/>
    <n v="2403025"/>
    <s v="Aeropuertos con mantenimiento"/>
    <n v="240302500"/>
    <s v="Aeropuerto con mantenimiento."/>
    <s v="Incremento"/>
    <m/>
    <n v="1"/>
    <n v="2"/>
    <s v="NP"/>
    <n v="2"/>
    <s v="NP"/>
    <s v="NP"/>
    <m/>
    <n v="0"/>
    <x v="1"/>
    <m/>
    <n v="0"/>
    <s v="NO INICIADA"/>
    <m/>
    <n v="0"/>
    <s v="NO PROGRAMADA"/>
    <m/>
    <n v="0"/>
    <s v="NO PROGRAMADA"/>
    <m/>
    <n v="0"/>
    <s v="NO INICIADA"/>
  </r>
  <r>
    <s v="INTEGRACION REGIONAL Y DESARROLLO FRONTERIZO"/>
    <s v="INFRAESTRUCTURA PARA LA PAZ"/>
    <s v="Conectividad aérea, marítima, fluvial y férrea"/>
    <x v="23"/>
    <s v="Infraestructura aérea atendida"/>
    <n v="2"/>
    <n v="4"/>
    <n v="564"/>
    <s v="Apoyada la gestión que permita fortalecer la infraestructura aérea en el Departamento de Nariño mediante la ampliación, mejoramiento y/o manteniemiento de la pistas e instalaciones que hace parte de la red aérea del Departamento."/>
    <n v="2403049"/>
    <s v="Aeródromos construidos"/>
    <n v="240304900"/>
    <s v="Aeródromos construidos."/>
    <s v="Incremento"/>
    <m/>
    <n v="0"/>
    <n v="2"/>
    <n v="1"/>
    <s v="NP"/>
    <n v="1"/>
    <s v="NP"/>
    <m/>
    <n v="0"/>
    <x v="0"/>
    <m/>
    <n v="0"/>
    <s v="NO PROGRAMADA"/>
    <m/>
    <n v="0"/>
    <s v="NO INICIADA"/>
    <m/>
    <n v="0"/>
    <s v="NO PROGRAMADA"/>
    <m/>
    <n v="0"/>
    <s v="NO INICIADA"/>
  </r>
  <r>
    <s v="INTEGRACION REGIONAL Y DESARROLLO FRONTERIZO"/>
    <s v="INFRAESTRUCTURA PARA LA PAZ"/>
    <s v="Conectividad aérea, marítima, fluvial y férrea"/>
    <x v="23"/>
    <s v="Infraestructura aérea atendida"/>
    <n v="2"/>
    <n v="4"/>
    <n v="565"/>
    <s v="Apoyada la gestión que permita fortalecer la infraestructura aérea en el Departamento de Nariño mediante la ampliación, mejoramiento y/o manteniemiento de la pistas e instalaciones que hace parte de la red aérea del Departamento."/>
    <n v="2403050"/>
    <s v="Aeródromos mejorados"/>
    <n v="240305000"/>
    <s v="Aeródromos mejorados."/>
    <s v="Incremento"/>
    <m/>
    <n v="0"/>
    <n v="4"/>
    <s v="NP"/>
    <n v="2"/>
    <n v="2"/>
    <s v="NP"/>
    <m/>
    <n v="0"/>
    <x v="1"/>
    <m/>
    <n v="0"/>
    <s v="NO INICIADA"/>
    <m/>
    <n v="0"/>
    <s v="NO INICIADA"/>
    <m/>
    <n v="0"/>
    <s v="NO PROGRAMADA"/>
    <m/>
    <n v="0"/>
    <s v="NO INICIADA"/>
  </r>
  <r>
    <s v="INTEGRACION REGIONAL Y DESARROLLO FRONTERIZO"/>
    <s v="INFRAESTRUCTURA PARA LA PAZ"/>
    <s v="Conectividad aérea, marítima, fluvial y férrea"/>
    <x v="23"/>
    <s v="Infraestructura maritima y fluvial atendida"/>
    <n v="1"/>
    <n v="2"/>
    <n v="566"/>
    <s v="Apoyada la gestión que permita fortalecer la infraestructura marítima de Nariño, mediante el  mantenimiento, ampliación y profundizacion del puerto de Tumaco."/>
    <n v="2405018"/>
    <s v="Acceso marítimo profundizado"/>
    <n v="240501800"/>
    <s v="Acceso marítimo profundizado "/>
    <s v="Incremento"/>
    <m/>
    <n v="1"/>
    <n v="2"/>
    <n v="2"/>
    <s v="NP"/>
    <s v="NP"/>
    <s v="NP"/>
    <m/>
    <n v="0"/>
    <x v="0"/>
    <m/>
    <n v="0"/>
    <s v="NO PROGRAMADA"/>
    <m/>
    <n v="0"/>
    <s v="NO PROGRAMADA"/>
    <m/>
    <n v="0"/>
    <s v="NO PROGRAMADA"/>
    <m/>
    <n v="0"/>
    <s v="NO INICIADA"/>
  </r>
  <r>
    <s v="INTEGRACION REGIONAL Y DESARROLLO FRONTERIZO"/>
    <s v="INFRAESTRUCTURA PARA LA PAZ"/>
    <s v="Conectividad aérea, marítima, fluvial y férrea"/>
    <x v="23"/>
    <s v="Infraestructura maritima y fluvial atendida"/>
    <n v="1"/>
    <n v="2"/>
    <n v="567"/>
    <s v="Documentos técnicos enfocados a la optimización del puerto, para articularse en la cadena productiva del Departamento, al igual que estudios para el mejoramiento de las áreas de acceso a la zona continental. "/>
    <n v="2405025"/>
    <s v="Documentos de estudios técnicos"/>
    <n v="240502500"/>
    <s v="Documentos de estudios técnicos realizados"/>
    <s v="Incremento"/>
    <m/>
    <n v="1"/>
    <n v="5"/>
    <n v="1"/>
    <n v="2"/>
    <n v="2"/>
    <s v="NP"/>
    <m/>
    <n v="0"/>
    <x v="0"/>
    <m/>
    <n v="0"/>
    <s v="NO INICIADA"/>
    <m/>
    <n v="0"/>
    <s v="NO INICIADA"/>
    <m/>
    <n v="0"/>
    <s v="NO PROGRAMADA"/>
    <m/>
    <n v="0"/>
    <s v="NO INICIADA"/>
  </r>
  <r>
    <s v="INTEGRACION REGIONAL Y DESARROLLO FRONTERIZO"/>
    <s v="INFRAESTRUCTURA PARA LA PAZ"/>
    <s v="Conectividad aérea, marítima, fluvial y férrea"/>
    <x v="23"/>
    <s v="Infraestructura maritima y fluvial atendida"/>
    <n v="1"/>
    <n v="2"/>
    <n v="568"/>
    <s v="Apoyada la gestión para fortalecer la Infraestructura fluvial en el departamento: Acuapista, muelles y dragados, Plan Pazcífico, donde se Incluye la construcción de los malecones en Tumaco y Francisco Pizarro."/>
    <n v="2406011"/>
    <s v="Malecones construidos"/>
    <n v="240601100"/>
    <s v="Número de malecones"/>
    <s v="Incremento"/>
    <m/>
    <n v="0"/>
    <n v="2"/>
    <n v="1"/>
    <n v="1"/>
    <s v="NP"/>
    <s v="NP"/>
    <m/>
    <n v="0"/>
    <x v="0"/>
    <m/>
    <n v="0"/>
    <s v="NO INICIADA"/>
    <m/>
    <n v="0"/>
    <s v="NO PROGRAMADA"/>
    <m/>
    <n v="0"/>
    <s v="NO PROGRAMADA"/>
    <m/>
    <n v="0"/>
    <s v="NO INICIADA"/>
  </r>
  <r>
    <s v="INTEGRACION REGIONAL Y DESARROLLO FRONTERIZO"/>
    <s v="INFRAESTRUCTURA PARA LA PAZ"/>
    <s v="Conectividad aérea, marítima, fluvial y férrea"/>
    <x v="23"/>
    <s v="Infraestructura maritima y fluvial atendida"/>
    <n v="1"/>
    <n v="2"/>
    <n v="569"/>
    <s v="Apoyada la gestión para fortalecer la Infraestructura fluvial en el departamento: Acuapista, muelles y dragados, Plan Pazcífico, donde se Incluye la construcción de los malecones en Tumaco y Francisco Pizarro."/>
    <n v="2406041"/>
    <s v="Documentos de planeación."/>
    <n v="240604100"/>
    <s v="Documentos de planeación realizados "/>
    <s v="Incremento"/>
    <m/>
    <n v="2"/>
    <n v="5"/>
    <s v="NP"/>
    <n v="2"/>
    <n v="2"/>
    <n v="1"/>
    <m/>
    <n v="0"/>
    <x v="1"/>
    <m/>
    <n v="0"/>
    <s v="NO INICIADA"/>
    <m/>
    <n v="0"/>
    <s v="NO INICIADA"/>
    <m/>
    <n v="0"/>
    <s v="NO INICIADA"/>
    <m/>
    <n v="0"/>
    <s v="NO INICIADA"/>
  </r>
  <r>
    <s v="INTEGRACION REGIONAL Y DESARROLLO FRONTERIZO"/>
    <s v="INFRAESTRUCTURA PARA LA PAZ"/>
    <s v="Conectividad aérea, marítima, fluvial y férrea"/>
    <x v="23"/>
    <s v="Infraestructura férrea atendida"/>
    <s v="ND"/>
    <n v="1"/>
    <n v="570"/>
    <s v="Apoyada la gestión para desarrollar la infraestructura férrea en el Departamento."/>
    <n v="2404044"/>
    <s v="Estudios de preinversión"/>
    <n v="240404400"/>
    <s v="Estudios de preinversión realizados"/>
    <s v="Incremento"/>
    <m/>
    <n v="0"/>
    <n v="2"/>
    <s v="NP"/>
    <n v="1"/>
    <n v="1"/>
    <s v="NP"/>
    <m/>
    <n v="0"/>
    <x v="1"/>
    <m/>
    <n v="0"/>
    <s v="NO INICIADA"/>
    <m/>
    <n v="0"/>
    <s v="NO INICIADA"/>
    <m/>
    <n v="0"/>
    <s v="NO PROGRAMADA"/>
    <m/>
    <n v="0"/>
    <s v="NO INICIADA"/>
  </r>
  <r>
    <s v="INTEGRACION REGIONAL Y DESARROLLO FRONTERIZO"/>
    <s v="INFRAESTRUCTURA PARA LA PAZ"/>
    <s v="Conectividad aérea, marítima, fluvial y férrea"/>
    <x v="23"/>
    <s v="Infraestructura férrea atendida"/>
    <s v="ND"/>
    <n v="1"/>
    <n v="571"/>
    <s v="Apoyada la gestión para desarrollar la infraestructura férrea en el Departamento."/>
    <n v="2404041"/>
    <s v="Documentos de planeación."/>
    <n v="240404100"/>
    <s v="Documentos de planeación realizados "/>
    <s v="Incremento."/>
    <m/>
    <n v="0"/>
    <n v="2"/>
    <s v="NP"/>
    <n v="1"/>
    <n v="1"/>
    <s v="NP"/>
    <m/>
    <n v="0"/>
    <x v="1"/>
    <m/>
    <n v="0"/>
    <s v="NO INICIADA"/>
    <m/>
    <n v="0"/>
    <s v="NO INICIADA"/>
    <m/>
    <n v="0"/>
    <s v="NO PROGRAMADA"/>
    <m/>
    <n v="0"/>
    <s v="NO INICIADA"/>
  </r>
  <r>
    <s v="INTEGRACION REGIONAL Y DESARROLLO FRONTERIZO"/>
    <s v="TECNOLOGÍAS DE INFORMACIÓN Y COMUNICACIÓN PARA LA PAZ"/>
    <s v="CONECTIVIDAD: Reducción de la brecha digital y la pobreza"/>
    <x v="24"/>
    <s v="Indice de penetración de conectividad"/>
    <n v="3.51"/>
    <n v="5"/>
    <n v="572"/>
    <s v="Formulado e implementado Plan Estratégico Departamental de Tecnologías de la Información y Comunicación."/>
    <n v="2301004"/>
    <s v="Documentos de planeación"/>
    <s v="230100400"/>
    <s v="Documentos de planeación elaborados"/>
    <s v="Incremento"/>
    <m/>
    <n v="0"/>
    <n v="1"/>
    <n v="1"/>
    <n v="1"/>
    <n v="1"/>
    <n v="1"/>
    <m/>
    <n v="0"/>
    <x v="0"/>
    <m/>
    <n v="0"/>
    <s v="NO INICIADA"/>
    <m/>
    <n v="0"/>
    <s v="NO INICIADA"/>
    <m/>
    <n v="0"/>
    <s v="NO INICIADA"/>
    <m/>
    <n v="0"/>
    <s v="NO INICIADA"/>
  </r>
  <r>
    <s v="INTEGRACION REGIONAL Y DESARROLLO FRONTERIZO"/>
    <s v="TECNOLOGÍAS DE INFORMACIÓN Y COMUNICACIÓN PARA LA PAZ"/>
    <s v="CONECTIVIDAD: Reducción de la brecha digital y la pobreza"/>
    <x v="24"/>
    <s v="Indice de penetración de conectividad"/>
    <n v="3.51"/>
    <n v="5"/>
    <n v="573"/>
    <s v="Fortalecidos muncipios con bajo nivel de internet rural a través de tecnologías de fibra, satelital, radioenlace o hÍdridas."/>
    <n v="2301028"/>
    <s v="Servicio de conexiones a redes de servicio portador"/>
    <n v="230102800"/>
    <s v="Municipios y áreas no municipalizadas_x000a_conectados a redes de servicio "/>
    <s v="Incremento"/>
    <m/>
    <n v="0"/>
    <n v="24"/>
    <n v="4"/>
    <n v="8"/>
    <n v="8"/>
    <n v="4"/>
    <m/>
    <n v="0"/>
    <x v="0"/>
    <m/>
    <n v="0"/>
    <s v="NO INICIADA"/>
    <m/>
    <n v="0"/>
    <s v="NO INICIADA"/>
    <m/>
    <n v="0"/>
    <s v="NO INICIADA"/>
    <m/>
    <n v="0"/>
    <s v="NO INICIADA"/>
  </r>
  <r>
    <s v="INTEGRACION REGIONAL Y DESARROLLO FRONTERIZO"/>
    <s v="TECNOLOGÍAS DE INFORMACIÓN Y COMUNICACIÓN PARA LA PAZ"/>
    <s v="CONECTIVIDAD: Reducción de la brecha digital y la pobreza"/>
    <x v="24"/>
    <s v="Indice de penetración de conectividad"/>
    <n v="3.51"/>
    <n v="5"/>
    <n v="574"/>
    <s v="Proporción de hogares con infraestructura de telecomunicaciones de última milla y terminal de usuario para permitir el acceso a Internet en hogares de bajos ingresos."/>
    <n v="2301027"/>
    <s v="Servicio de conexiones a redes de acceso"/>
    <s v="230102700"/>
    <s v="Hogares con conexión a internet"/>
    <s v="Incremento"/>
    <m/>
    <n v="53"/>
    <n v="59"/>
    <n v="53.05"/>
    <n v="55"/>
    <n v="57"/>
    <n v="59"/>
    <m/>
    <n v="0"/>
    <x v="0"/>
    <m/>
    <n v="0"/>
    <s v="NO INICIADA"/>
    <m/>
    <n v="0"/>
    <s v="NO INICIADA"/>
    <m/>
    <n v="0"/>
    <s v="NO INICIADA"/>
    <m/>
    <n v="0"/>
    <s v="NO INICIADA"/>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5"/>
    <s v="Desarrollados, implementados y mejorados  aplicativos, herramientas y servicios tecnológicos en el marco de la estrategia de Gobierno Digital. "/>
    <n v="2302086"/>
    <s v="Servicios de Información para la implementación de la Estrategia de Gobierno digital"/>
    <n v="230208600"/>
    <s v="Herramientas tecnológicas de Gobierno digital implemetadas "/>
    <s v="Incremento"/>
    <m/>
    <n v="10"/>
    <n v="16"/>
    <n v="3"/>
    <n v="1"/>
    <n v="1"/>
    <n v="1"/>
    <m/>
    <n v="0"/>
    <x v="0"/>
    <m/>
    <n v="0"/>
    <s v="NO INICIADA"/>
    <m/>
    <n v="0"/>
    <s v="NO INICIADA"/>
    <m/>
    <n v="0"/>
    <s v="NO INICIADA"/>
    <m/>
    <n v="0"/>
    <s v="NO INICIADA"/>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6"/>
    <s v="Creado y en funcionamiento canal de radio y audiovisual institucional."/>
    <n v="2302014"/>
    <s v="Servicio de apoyo financiero para el desarrollo de proyectos e Investigación, desarrollo e innovación en temas TIC"/>
    <n v="230201400"/>
    <s v="Proyectos apoyados"/>
    <s v="Incremento"/>
    <m/>
    <n v="0"/>
    <n v="2"/>
    <n v="1"/>
    <n v="2"/>
    <n v="2"/>
    <n v="2"/>
    <m/>
    <n v="0"/>
    <x v="0"/>
    <m/>
    <n v="0"/>
    <s v="NO INICIADA"/>
    <m/>
    <n v="0"/>
    <s v="NO INICIADA"/>
    <m/>
    <n v="0"/>
    <s v="NO INICIADA"/>
    <m/>
    <n v="0"/>
    <s v="NO INICIADA"/>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7"/>
    <s v="Asistencia técnica en transformación digital a Mipymes, empresas y emprendimientos."/>
    <n v="2302021"/>
    <s v="_x000a_Servicio de asistencia técnicas a emprendedores y empresas_x000a__x000a_"/>
    <n v="230202100"/>
    <s v="Emprendedores y empresas asistidas_x000a_técnicamente "/>
    <s v="Incremento"/>
    <m/>
    <n v="5"/>
    <n v="120"/>
    <n v="30"/>
    <n v="30"/>
    <n v="30"/>
    <n v="30"/>
    <m/>
    <n v="0"/>
    <x v="0"/>
    <m/>
    <n v="0"/>
    <s v="NO INICIADA"/>
    <m/>
    <n v="0"/>
    <s v="NO INICIADA"/>
    <m/>
    <n v="0"/>
    <s v="NO INICIADA"/>
    <m/>
    <n v="0"/>
    <s v="NO INICIADA"/>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8"/>
    <s v="Apoyados proyectos de valor agregado a la producción agrícola del departamento en el marco de la estrategia ciudades inteligentes "/>
    <n v="2301067"/>
    <s v="Servicio de apoyo financiero para el desarrollo de ciudades inteligentes"/>
    <n v="230106700"/>
    <s v="Proyectos cofinanciados "/>
    <s v="Incremento"/>
    <m/>
    <n v="0"/>
    <n v="2"/>
    <n v="1"/>
    <n v="2"/>
    <n v="2"/>
    <n v="2"/>
    <m/>
    <n v="0"/>
    <x v="0"/>
    <m/>
    <n v="0"/>
    <s v="NO INICIADA"/>
    <m/>
    <n v="0"/>
    <s v="NO INICIADA"/>
    <m/>
    <n v="0"/>
    <s v="NO INICIADA"/>
    <m/>
    <n v="0"/>
    <s v="NO INICIADA"/>
  </r>
  <r>
    <s v="INTEGRACION REGIONAL Y DESARROLLO FRONTERIZO"/>
    <s v="TECNOLOGÍAS DE INFORMACIÓN Y COMUNICACIÓN PARA LA PAZ"/>
    <s v="EDUCACIÓN DIGITAL: Habilidades para la transformación digital"/>
    <x v="25"/>
    <s v="Acceso a la educación - Cobertura neta en educación - Total"/>
    <n v="0.76600000000000001"/>
    <n v="0.76900000000000002"/>
    <n v="579"/>
    <s v="Implementada estrategia de apropiación / formación TIC con enfoque diferencial y poblacional."/>
    <n v="2301047"/>
    <s v="Servicio de difusión para promover el uso de internet"/>
    <n v="230104700"/>
    <s v="Personas capacitadas en tecnologías en el uso de  y apropiación de las TIC, con efoque diferencial y poblacional"/>
    <s v="Incremento"/>
    <m/>
    <n v="100"/>
    <n v="2400"/>
    <n v="500"/>
    <n v="700"/>
    <n v="700"/>
    <n v="500"/>
    <m/>
    <n v="0"/>
    <x v="0"/>
    <m/>
    <n v="0"/>
    <s v="NO INICIADA"/>
    <m/>
    <n v="0"/>
    <s v="NO INICIADA"/>
    <m/>
    <n v="0"/>
    <s v="NO INICIADA"/>
    <m/>
    <n v="0"/>
    <s v="NO INICIADA"/>
  </r>
  <r>
    <s v="INTEGRACION REGIONAL Y DESARROLLO FRONTERIZO"/>
    <s v="TECNOLOGÍAS DE INFORMACIÓN Y COMUNICACIÓN PARA LA PAZ"/>
    <s v="EDUCACIÓN DIGITAL: Habilidades para la transformación digital"/>
    <x v="25"/>
    <s v="Acceso a la educación - Cobertura neta en educación - Total"/>
    <n v="0.76600000000000001"/>
    <n v="0.76900000000000002"/>
    <n v="580"/>
    <s v="Creación y fortalecimiento de centros digitales con enfoque educativo  en TIC."/>
    <n v="2301066"/>
    <s v="Servicio de apoyo financiero para el acceso a terminales de cómputo y contenidos digitales"/>
    <s v="230106600"/>
    <s v="Proyectos financiados"/>
    <s v="Incremento"/>
    <m/>
    <n v="0"/>
    <n v="40"/>
    <n v="5"/>
    <n v="15"/>
    <n v="15"/>
    <n v="5"/>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1"/>
    <s v="Actualizada e implementada la Política Pública de Innovacion Social del Departamento."/>
    <n v="2302039"/>
    <s v="Servicio de investigación, desarrollo e innovación para la industria de las tecnologías de la información"/>
    <n v="230203900"/>
    <s v="Modelos para el desarrollo de actividades I+D+i en la industria TIC nacional desarrollados"/>
    <s v="Mantenimiento"/>
    <m/>
    <n v="1"/>
    <n v="4"/>
    <n v="1"/>
    <n v="1"/>
    <n v="1"/>
    <n v="1"/>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2"/>
    <s v="Creado y funcionando el Comité Departamental de Innovación. "/>
    <n v="2302083"/>
    <s v="Documentos de lineamientos técnicos"/>
    <n v="230205100"/>
    <s v="Documentos de lineamientos técnicos elaborados"/>
    <s v="Incremento"/>
    <m/>
    <n v="0"/>
    <n v="1"/>
    <n v="1"/>
    <n v="1"/>
    <n v="1"/>
    <n v="1"/>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3"/>
    <s v="Apoyados proyectos de innovación rural y ecoinnovación para mejorar procesos de producción, transformación y comercialización"/>
    <n v="2302019"/>
    <s v="Servicio de apoyo financiero para la promoción de la innovación y la especilización en la industria de las tecnologías de la información"/>
    <n v="230201999"/>
    <s v="Proyectos de investigación, innovación y desarrollo cofinanciados"/>
    <s v="Incremento"/>
    <m/>
    <n v="3"/>
    <n v="14"/>
    <n v="2"/>
    <n v="4"/>
    <n v="4"/>
    <n v="4"/>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4"/>
    <s v="Diseñada e implementada estrategia de fortalecimiento para el centro de innovación social y tecnológico de Nariño - CISNA -_x000a_"/>
    <n v="2302043"/>
    <s v="Servicio de promoción y divulgación de estrategias para MiPyme"/>
    <n v="2302043"/>
    <s v="Estrategia implementada "/>
    <s v="Incremento"/>
    <m/>
    <n v="1"/>
    <n v="4"/>
    <n v="1"/>
    <n v="1"/>
    <n v="1"/>
    <n v="1"/>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5"/>
    <s v="Creados e implementados laboratorios ciudadanos para la paz y la inclusión social."/>
    <n v="2302041"/>
    <s v="Servicio de promoción de la participación ciudadana para el fomento del diálogo con el Estado"/>
    <n v="230204100"/>
    <s v="Ejercicios de participación ciudadana realizados "/>
    <s v="Incremento"/>
    <m/>
    <n v="3"/>
    <n v="16"/>
    <n v="4"/>
    <n v="4"/>
    <n v="4"/>
    <n v="4"/>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6"/>
    <s v="Incrementar la apropiación, promoción y posicionamiento de cafés especiales de origen Nariño - Ordenanza 004/2023_x000a__x000a_"/>
    <n v="2302051"/>
    <s v="Servicio de difusión de instrumentos de promoción de la innovación en la industria TIC"/>
    <n v="230205100"/>
    <s v="Eventos para difundir instrumentos de promoción de la innnovación en la industria TIC realizados"/>
    <s v="Incremento"/>
    <m/>
    <n v="1"/>
    <n v="16"/>
    <n v="4"/>
    <n v="4"/>
    <n v="4"/>
    <n v="4"/>
    <m/>
    <n v="0"/>
    <x v="0"/>
    <m/>
    <n v="0"/>
    <s v="NO INICIADA"/>
    <m/>
    <n v="0"/>
    <s v="NO INICIADA"/>
    <m/>
    <n v="0"/>
    <s v="NO INICIADA"/>
    <m/>
    <n v="0"/>
    <s v="NO INICIADA"/>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7"/>
    <s v="Desarrollo de habilidades para la apropociación del conocimiento en innovacion y tecnología a estudiantes de instituciones educativas públicas y servidores públicos"/>
    <n v="2302059"/>
    <s v="Servicio de educación informal en uso responsable y seguro de las tecnologías de la información y las comunicaciones "/>
    <n v="230205900"/>
    <s v="Personas de la comunidad sensibilizadas en uso responsable y seguro de las TIC"/>
    <s v="Incremento"/>
    <m/>
    <n v="200"/>
    <n v="1800"/>
    <n v="300"/>
    <n v="500"/>
    <n v="500"/>
    <n v="500"/>
    <m/>
    <n v="0"/>
    <x v="0"/>
    <m/>
    <n v="0"/>
    <s v="NO INICIADA"/>
    <m/>
    <n v="0"/>
    <s v="NO INICIADA"/>
    <m/>
    <n v="0"/>
    <s v="NO INICIADA"/>
    <m/>
    <n v="0"/>
    <s v="NO INICIADA"/>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88"/>
    <s v="Vinculado el departamento de Nariño a la RAP Amazonía."/>
    <n v="4599021"/>
    <s v="Documentos normativos"/>
    <n v="459902100"/>
    <s v="Documentos normativos realizados"/>
    <s v="Incremento"/>
    <m/>
    <n v="0"/>
    <n v="1"/>
    <s v="NP"/>
    <n v="1"/>
    <n v="1"/>
    <n v="1"/>
    <m/>
    <n v="0"/>
    <x v="1"/>
    <m/>
    <n v="0"/>
    <s v="NO INICIADA"/>
    <m/>
    <n v="0"/>
    <s v="NO INICIADA"/>
    <m/>
    <n v="0"/>
    <s v="NO INICIADA"/>
    <m/>
    <n v="0"/>
    <s v="NO INICIADA"/>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89"/>
    <s v="Diseñada e implementada la ruta de coordinación y gestión de programas, proyectos e iniciativas de Cooperación Internacional en Nariño. _x000a_"/>
    <n v="4599020"/>
    <s v="Documentos metodológicos"/>
    <n v="459902000"/>
    <s v="Documentos metodológicos realizados"/>
    <s v="Incremento "/>
    <m/>
    <n v="0"/>
    <n v="1"/>
    <n v="1"/>
    <n v="1"/>
    <n v="1"/>
    <n v="1"/>
    <m/>
    <n v="0"/>
    <x v="0"/>
    <m/>
    <n v="0"/>
    <s v="NO INICIADA"/>
    <m/>
    <n v="0"/>
    <s v="NO INICIADA"/>
    <m/>
    <n v="0"/>
    <s v="NO INICIADA"/>
    <m/>
    <n v="0"/>
    <s v="NO INICIADA"/>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90"/>
    <s v="Formalización de acuerdos de hermanamiento con países del Caribe, Medio Oriente, Asia Pacifico y Europa."/>
    <n v="4599019"/>
    <s v="Documentos de planeación"/>
    <n v="459901902"/>
    <s v="Documentos de planeación con seguimiento realizado"/>
    <s v="Incremento "/>
    <m/>
    <n v="2"/>
    <n v="8"/>
    <n v="2"/>
    <n v="2"/>
    <n v="2"/>
    <n v="2"/>
    <m/>
    <n v="0"/>
    <x v="0"/>
    <m/>
    <n v="0"/>
    <s v="NO INICIADA"/>
    <m/>
    <n v="0"/>
    <s v="NO INICIADA"/>
    <m/>
    <n v="0"/>
    <s v="NO INICIADA"/>
    <m/>
    <n v="0"/>
    <s v="NO INICIADA"/>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91"/>
    <s v="Realizar vitrinas comerciales regionales, nacionales e internacionales para incentivar la dinámica económica y social que promuevan acuerdos comerciales de exportación e importación de productos y servicios con paises aliados."/>
    <n v="4599029"/>
    <s v="Servicio de integración de la oferta pública"/>
    <n v="459902900"/>
    <s v="Espacios de integración de oferta pública generados"/>
    <s v="Incremento"/>
    <m/>
    <n v="1"/>
    <n v="12"/>
    <n v="3"/>
    <n v="3"/>
    <n v="3"/>
    <n v="3"/>
    <m/>
    <n v="0"/>
    <x v="0"/>
    <m/>
    <n v="0"/>
    <s v="NO INICIADA"/>
    <m/>
    <n v="0"/>
    <s v="NO INICIADA"/>
    <m/>
    <n v="0"/>
    <s v="NO INICIADA"/>
    <m/>
    <n v="0"/>
    <s v="NO INICIADA"/>
  </r>
  <r>
    <s v="INTEGRACION REGIONAL Y DESARROLLO FRONTERIZO"/>
    <s v="NARIÑO SIN FRONTERAS"/>
    <s v="_x000a__x000a_Integración y desarrollo fronterizo ZIFEC_x000a_"/>
    <x v="27"/>
    <s v="Indice de internacionalización departamental"/>
    <s v="2.34"/>
    <n v="2.5"/>
    <n v="592"/>
    <s v="Fortalecimiento de las relaciones en la zona de integración fronteriza: relaciones binacionales, departamentos, provincias y municipios fronterizos, mediante: _x000a__x000a_* Reactivación del  convenio de hermanamiento Ecuador - Colombia._x000a_* Reactivación del Observatorio de la Zona de Integración Fronteriza, en articulación con la Cancillería. _x000a_* Encuentros culturales, deportivos, sociales, ferias, talleres en pro de la integracion de zona fronteriza."/>
    <n v="4599018"/>
    <s v="Documentos de lineamientos técnicos"/>
    <n v="459901802"/>
    <s v="Documentos de estrategias de posicionamiento y articulación interinstitucional implementados "/>
    <s v="Incremento"/>
    <m/>
    <n v="2"/>
    <n v="8"/>
    <n v="2"/>
    <n v="2"/>
    <n v="2"/>
    <n v="2"/>
    <m/>
    <n v="0"/>
    <x v="0"/>
    <m/>
    <n v="0"/>
    <s v="NO INICIADA"/>
    <m/>
    <n v="0"/>
    <s v="NO INICIADA"/>
    <m/>
    <n v="0"/>
    <s v="NO INICIADA"/>
    <m/>
    <n v="0"/>
    <s v="NO INICIADA"/>
  </r>
  <r>
    <s v="INTEGRACION REGIONAL Y DESARROLLO FRONTERIZO"/>
    <s v="NARIÑO SIN FRONTERAS"/>
    <s v="_x000a__x000a_Integración y desarrollo fronterizo ZIFEC_x000a_"/>
    <x v="27"/>
    <s v="Indice de internacionalización departamental"/>
    <s v="2.34"/>
    <n v="2.5"/>
    <n v="593"/>
    <s v="Asistencia técnica en programas y proyectos de apoyo a la gestión de la administración territorial a municipios de la zona de integración fronteriza y de la Exprovincia de Obando."/>
    <s v="4599031"/>
    <s v="Servicio de asistencia técnica"/>
    <s v="459903100"/>
    <s v="Entidades, organismos y dependencias asistidos técnicamente"/>
    <s v="Incremento"/>
    <m/>
    <n v="5"/>
    <n v="28"/>
    <n v="7"/>
    <n v="7"/>
    <n v="7"/>
    <n v="7"/>
    <m/>
    <n v="0"/>
    <x v="0"/>
    <m/>
    <n v="0"/>
    <s v="NO INICIADA"/>
    <m/>
    <n v="0"/>
    <s v="NO INICIADA"/>
    <m/>
    <n v="0"/>
    <s v="NO INICIADA"/>
    <m/>
    <n v="0"/>
    <s v="NO INICIADA"/>
  </r>
  <r>
    <s v="INTEGRACION REGIONAL Y DESARROLLO FRONTERIZO"/>
    <s v="NARIÑO SIN FRONTERAS"/>
    <s v="_x000a__x000a_Integración y desarrollo fronterizo ZIFEC_x000a_"/>
    <x v="27"/>
    <s v="Indice de internacionalización departamental"/>
    <s v="2.34"/>
    <n v="2.5"/>
    <n v="594"/>
    <s v="Apoyo en la formulación e implementación del plan estratégico para la atención de población migrante, en articulación con  la mesa departamental de migraciones y Secretaría de gobierno departamental."/>
    <n v="4599019"/>
    <s v="Documentos de planeación"/>
    <s v="459901901"/>
    <s v="Planes estratégicos elaborados"/>
    <s v="Incremento"/>
    <m/>
    <n v="0"/>
    <n v="4"/>
    <n v="1"/>
    <n v="1"/>
    <n v="1"/>
    <n v="1"/>
    <m/>
    <n v="0"/>
    <x v="0"/>
    <m/>
    <n v="0"/>
    <s v="NO INICIADA"/>
    <m/>
    <n v="0"/>
    <s v="NO INICIADA"/>
    <m/>
    <n v="0"/>
    <s v="NO INICIADA"/>
    <m/>
    <n v="0"/>
    <s v="NO INICIADA"/>
  </r>
  <r>
    <s v="INTEGRACION REGIONAL Y DESARROLLO FRONTERIZO"/>
    <s v="NARIÑO SIN FRONTERAS"/>
    <s v="_x000a__x000a_Integración y desarrollo fronterizo ZIFEC_x000a_"/>
    <x v="27"/>
    <s v="Indice de internacionalización departamental"/>
    <s v="2.34"/>
    <n v="2.5"/>
    <n v="595"/>
    <s v="Proyectos financiados a través de la gestión de fondos y recursos nacionales e internacionales del convenio de hermanamiento OZIFEC."/>
    <s v="4599031"/>
    <s v="Servicio de asistencia técnica"/>
    <s v="459903104"/>
    <s v="Proyectos asistidos técnicamente"/>
    <s v="Incremento"/>
    <m/>
    <n v="0"/>
    <n v="2"/>
    <n v="1"/>
    <n v="2"/>
    <n v="2"/>
    <n v="2"/>
    <m/>
    <n v="0"/>
    <x v="0"/>
    <m/>
    <n v="0"/>
    <s v="NO INICIADA"/>
    <m/>
    <n v="0"/>
    <s v="NO INICIADA"/>
    <m/>
    <n v="0"/>
    <s v="NO INICIADA"/>
    <m/>
    <n v="0"/>
    <s v="NO INICIADA"/>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6"/>
    <s v="Sedes institucionales adecuadas."/>
    <s v="4599011"/>
    <s v="Sedes adecuadas"/>
    <s v="459901100"/>
    <s v="Sedes adecuadas"/>
    <s v="mantenimiento "/>
    <m/>
    <n v="10"/>
    <n v="10"/>
    <n v="2"/>
    <n v="3"/>
    <n v="3"/>
    <n v="2"/>
    <m/>
    <n v="0"/>
    <x v="0"/>
    <m/>
    <n v="0"/>
    <s v="NO INICIADA"/>
    <m/>
    <n v="0"/>
    <s v="NO INICIADA"/>
    <m/>
    <n v="0"/>
    <s v="NO INICIADA"/>
    <m/>
    <n v="0"/>
    <s v="NO INICIADA"/>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7"/>
    <s v="Gestionados comodatos y/o donaciones de bienes inmuebles para el funcionamiento administrativo y/o operativo de la entidad."/>
    <n v="4599015"/>
    <s v="Sedes adquiridas"/>
    <n v="459901500"/>
    <s v="Sedes adquiridas"/>
    <s v="Incremento"/>
    <m/>
    <n v="2"/>
    <n v="6"/>
    <n v="1"/>
    <n v="1"/>
    <n v="1"/>
    <n v="1"/>
    <m/>
    <n v="0"/>
    <x v="0"/>
    <m/>
    <n v="0"/>
    <s v="NO INICIADA"/>
    <m/>
    <n v="0"/>
    <s v="NO INICIADA"/>
    <m/>
    <n v="0"/>
    <s v="NO INICIADA"/>
    <m/>
    <n v="0"/>
    <s v="NO INICIADA"/>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8"/>
    <s v="Sedes institucionales construidas."/>
    <n v="4599009"/>
    <s v="Sedes construidas"/>
    <n v="459900900"/>
    <s v="Sedes construidas"/>
    <s v="Incremento"/>
    <m/>
    <n v="0"/>
    <n v="7"/>
    <n v="1"/>
    <n v="2"/>
    <n v="2"/>
    <n v="2"/>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599"/>
    <s v="Sistema de gestión documental implementado."/>
    <n v="4599017"/>
    <s v="Servicio de gestión documental"/>
    <n v="459901700"/>
    <s v="Sistema de gestión documental implementado"/>
    <s v="mantenimiento "/>
    <m/>
    <n v="1"/>
    <n v="1"/>
    <n v="1"/>
    <n v="1"/>
    <n v="1"/>
    <n v="1"/>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0"/>
    <s v="Estudio de rediseño institucional elaborado."/>
    <s v="4599021"/>
    <s v="Documentos normativos"/>
    <n v="459902101"/>
    <s v="Actos administrativos elaborados"/>
    <s v="Incremento"/>
    <m/>
    <n v="0"/>
    <n v="1"/>
    <n v="1"/>
    <n v="1"/>
    <n v="1"/>
    <n v="1"/>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1"/>
    <s v="Política de servicio a la ciudadanía en el marco de MIPG implementada."/>
    <s v="4599001"/>
    <s v="Documentos de evaluación"/>
    <s v="459900100"/>
    <s v="Documentos de evaluación elaborados"/>
    <s v="mantenimiento "/>
    <m/>
    <n v="0.5"/>
    <n v="0.89999999999999991"/>
    <n v="0.1"/>
    <n v="0.1"/>
    <n v="0.1"/>
    <n v="0.1"/>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2"/>
    <s v="Archivos sobre graves violaciones a los Derechos Humanos, infracciones al Derecho Internacional Humanitario, Memoria Histórica y conflicto armado,  identificados e incorporados al Registro Especial de Archivos de Derechos Humanos."/>
    <n v="4502018"/>
    <s v="Servicio de archivo sobre violaciones de derechos humanos"/>
    <n v="450201802"/>
    <s v="Archivos localizados, identificados e incorporados al Registro Especial de Archivos de Derechos Humanos."/>
    <s v="mantenimiento "/>
    <m/>
    <n v="0"/>
    <n v="1"/>
    <s v="NP"/>
    <s v="NP"/>
    <n v="1"/>
    <n v="1"/>
    <m/>
    <n v="0"/>
    <x v="1"/>
    <m/>
    <n v="0"/>
    <s v="NO PROGRAM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3"/>
    <s v="Politica de integridad en el marco de MIPG implementada."/>
    <n v="4599023"/>
    <s v="Sistema de Gestión implementado"/>
    <n v="459902300"/>
    <s v="Número de sistemas"/>
    <s v="mantenimiento "/>
    <m/>
    <n v="1"/>
    <n v="1"/>
    <n v="1"/>
    <n v="1"/>
    <n v="1"/>
    <n v="1"/>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4"/>
    <s v="Sistema de seguridad y salud en el trabajo Implementada."/>
    <n v="4502039"/>
    <s v="Personas beneficiadas"/>
    <n v="450203901"/>
    <s v="Número de personas y empresas"/>
    <s v="mantenimiento "/>
    <m/>
    <n v="1"/>
    <n v="1"/>
    <n v="1"/>
    <n v="1"/>
    <n v="1"/>
    <n v="1"/>
    <m/>
    <n v="0"/>
    <x v="0"/>
    <m/>
    <n v="0"/>
    <s v="NO INICIADA"/>
    <m/>
    <n v="0"/>
    <s v="NO INICIADA"/>
    <m/>
    <n v="0"/>
    <s v="NO INICIADA"/>
    <m/>
    <n v="0"/>
    <s v="NO INICIADA"/>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5"/>
    <s v="Manual de Funciones de la Gobernación de  actualizado."/>
    <s v="4599032"/>
    <s v="Documentos de política"/>
    <s v="459903200"/>
    <s v="Documentos de política elaborados"/>
    <s v="mantenimiento "/>
    <m/>
    <n v="1"/>
    <n v="1"/>
    <n v="1"/>
    <n v="1"/>
    <n v="1"/>
    <n v="1"/>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06"/>
    <s v=" Incrementada la vigilancia y control a los establecimientos comerciales para fortalecer la lucha contra el contrabando y adulteración de productos que afectan las rentas departamentales."/>
    <s v="4599018"/>
    <s v="Documentos de lineamientos técnicos"/>
    <s v="459901800"/>
    <s v="Documentos de lineamientos técnicos realizados"/>
    <s v="Incremento"/>
    <m/>
    <n v="4273"/>
    <n v="4393"/>
    <n v="4423"/>
    <n v="4453"/>
    <n v="4483"/>
    <n v="4513"/>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07"/>
    <s v="Fortalecido el proceso de cobro coactivo ejecutivo y persuasivo para mejorar la recuperación de cartera reduciendo el numero de deudores."/>
    <s v="4599029"/>
    <s v="Servicio de integración de la oferta pública"/>
    <s v="459902900"/>
    <s v="Espacios de integración de oferta pública generados"/>
    <s v="Mejoramiento"/>
    <m/>
    <n v="64062"/>
    <n v="52069"/>
    <n v="49069"/>
    <n v="46069"/>
    <n v="43069"/>
    <n v="40069"/>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08"/>
    <s v="Mejorados los ingresos departamentales por concepto de recursos propios."/>
    <s v="4599002"/>
    <s v="Servicio de saneamiento fiscal y financiero"/>
    <s v="459900201"/>
    <s v="Estrategia para el mejoramiento del Índice de Desempeño Fiscal ejecutada"/>
    <s v="Incremento"/>
    <m/>
    <n v="260939"/>
    <n v="347719"/>
    <n v="300373"/>
    <n v="315391"/>
    <n v="331161"/>
    <n v="347719"/>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09"/>
    <s v="Reducido el desfase en el índice de capacidad de programación, planeación y ejecución de ingresos del Departamento."/>
    <s v="4599019"/>
    <s v="Documentos de planeación"/>
    <s v="459901900"/>
    <s v="Documentos de planeación realizados"/>
    <s v="Incremento"/>
    <m/>
    <n v="1.32"/>
    <s v="(- 12) Puntos"/>
    <n v="1.29"/>
    <n v="1.26"/>
    <n v="1.23"/>
    <n v="1.2"/>
    <m/>
    <n v="0"/>
    <x v="0"/>
    <m/>
    <n v="0"/>
    <s v="NO INICIADA"/>
    <m/>
    <n v="0"/>
    <s v="NO INICIADA"/>
    <m/>
    <n v="0"/>
    <s v="NO INICIADA"/>
    <m/>
    <e v="#VALUE!"/>
    <e v="#VALUE!"/>
  </r>
  <r>
    <s v="GESTION Y ADMINISTRACION PUBLICA PARA LA TRANSFORMACION"/>
    <s v="FINANZAS SANAS"/>
    <s v="Fortalecimiento de las finanzas públicas del departamento de Nariño"/>
    <x v="29"/>
    <s v="Finanzas públicas - Nuevo IDF Puntaje nuevo Índice de Desempeño Fiscal"/>
    <n v="46.59"/>
    <n v="50.59"/>
    <n v="610"/>
    <s v="Mejorada la posición del índice de capacidad de ejecución del gasto de inversión."/>
    <s v="4599020"/>
    <s v="Documentos metodológicos"/>
    <s v="459902000"/>
    <s v="Documentos metodológicos realizados"/>
    <s v="Incremento"/>
    <m/>
    <n v="0.89910000000000001"/>
    <s v="2 Puntos"/>
    <n v="0.9042"/>
    <n v="0.90920000000000001"/>
    <n v="0.91420000000000001"/>
    <s v="91.92%"/>
    <m/>
    <n v="0"/>
    <x v="0"/>
    <m/>
    <n v="0"/>
    <s v="NO INICIADA"/>
    <m/>
    <n v="0"/>
    <s v="NO INICIADA"/>
    <m/>
    <e v="#VALUE!"/>
    <s v="NO INICIADA"/>
    <m/>
    <e v="#VALUE!"/>
    <e v="#VALUE!"/>
  </r>
  <r>
    <s v="GESTION Y ADMINISTRACION PUBLICA PARA LA TRANSFORMACION"/>
    <s v="FINANZAS SANAS"/>
    <s v="Fortalecimiento de las finanzas públicas del departamento de Nariño"/>
    <x v="29"/>
    <s v="Finanzas públicas - Nuevo IDF Puntaje nuevo Índice de Desempeño Fiscal"/>
    <n v="46.59"/>
    <n v="50.59"/>
    <n v="611"/>
    <s v="Controlar el nivel de holgura y dar cumplimiento de los limites de la Ley  617 de 2000"/>
    <s v="4599021"/>
    <s v="Documentos normativos"/>
    <s v="459902100"/>
    <s v="Documentos normativos realizados"/>
    <s v="Incremento"/>
    <m/>
    <n v="0.55000000000000004"/>
    <n v="0.55000000000000004"/>
    <n v="0.55000000000000004"/>
    <n v="0.55000000000000004"/>
    <n v="0.55000000000000004"/>
    <n v="0.55000000000000004"/>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12"/>
    <s v="Diseñada e implementada estrategía para mejorar el control, depuración y saneamiento contable de los estados financieros del Departamento."/>
    <s v="4599005"/>
    <s v="Documento para la planeación estratégica en TI"/>
    <s v="459900500"/>
    <s v="Documentos para la planeación estratégica en TI "/>
    <s v="Incremento"/>
    <m/>
    <n v="0.35"/>
    <n v="0.47"/>
    <n v="0.5"/>
    <n v="0.53"/>
    <n v="0.56000000000000005"/>
    <n v="0.59000000000000008"/>
    <m/>
    <n v="0"/>
    <x v="0"/>
    <m/>
    <n v="0"/>
    <s v="NO INICIADA"/>
    <m/>
    <n v="0"/>
    <s v="NO INICIADA"/>
    <m/>
    <n v="0"/>
    <s v="NO INICIADA"/>
    <m/>
    <n v="0"/>
    <s v="NO INICIADA"/>
  </r>
  <r>
    <s v="GESTION Y ADMINISTRACION PUBLICA PARA LA TRANSFORMACION"/>
    <s v="FINANZAS SANAS"/>
    <s v="Fortalecimiento de las finanzas públicas del departamento de Nariño"/>
    <x v="29"/>
    <s v="Finanzas públicas - Nuevo IDF Puntaje nuevo Índice de Desempeño Fiscal"/>
    <n v="46.59"/>
    <n v="50.59"/>
    <n v="613"/>
    <s v="Unificados los procesos de presupuesto, contabilidad, tesorería y almacen, de la SED Nariño y nivel central de la gobernación."/>
    <n v="4599005"/>
    <s v="Documento para la planeación estratégica en TI"/>
    <s v="459900501"/>
    <s v="Documentos para la planeación estratégica en TI "/>
    <s v="Mejoramiento"/>
    <m/>
    <n v="2"/>
    <n v="1"/>
    <n v="1"/>
    <n v="1"/>
    <n v="1"/>
    <n v="1"/>
    <m/>
    <n v="0"/>
    <x v="0"/>
    <m/>
    <n v="0"/>
    <s v="NO INICIADA"/>
    <m/>
    <n v="0"/>
    <s v="NO INICIADA"/>
    <m/>
    <n v="0"/>
    <s v="NO INICIADA"/>
    <m/>
    <n v="0"/>
    <s v="NO INICIADA"/>
  </r>
  <r>
    <s v="GESTION Y ADMINISTRACION PUBLICA PARA LA TRANSFORMACION"/>
    <s v="PLANEACIÓN INSTITUCIONAL Y GESTIÓN PÚBLICA"/>
    <s v="Fortalecimiento y desarrollo Institucional "/>
    <x v="17"/>
    <s v="Medición de desempeño Institucional departamental "/>
    <n v="65"/>
    <n v="67"/>
    <n v="614"/>
    <s v="Contempla actividades de apoyo, necesarias para el diseño e implementación de sistemas de gestión y de desempeño institucional en el marco del Modelo Integrado de Planeación y Gestión - MIPG y otros instrumentos de gestión de la calidad."/>
    <n v="4599023"/>
    <s v="Servicio de Implementación Sistemas de Gestión"/>
    <n v="459902300"/>
    <s v="Sistema de Gestión implementado"/>
    <s v="mantenimiento "/>
    <m/>
    <n v="1"/>
    <n v="1"/>
    <n v="1"/>
    <n v="1"/>
    <n v="1"/>
    <n v="1"/>
    <m/>
    <n v="0"/>
    <x v="0"/>
    <m/>
    <n v="0"/>
    <s v="NO INICIADA"/>
    <m/>
    <n v="0"/>
    <s v="NO INICIADA"/>
    <m/>
    <n v="0"/>
    <s v="NO INICIADA"/>
    <m/>
    <n v="0"/>
    <s v="NO INICIADA"/>
  </r>
  <r>
    <s v="GESTION Y ADMINISTRACION PUBLICA PARA LA TRANSFORMACION"/>
    <s v="PLANEACIÓN INSTITUCIONAL Y GESTIÓN PÚBLICA"/>
    <s v="Fortalecimiento y desarrollo Institucional "/>
    <x v="17"/>
    <s v="Medición de desempeño Institucional departamental "/>
    <n v="65"/>
    <n v="67"/>
    <n v="615"/>
    <s v="Plan de Desarrollo Departamental formulado y aprobado"/>
    <s v="4599019"/>
    <s v="Documentos de planeación"/>
    <n v="459901900"/>
    <s v="Documentos de planeación realizados"/>
    <s v="Mantenimiento"/>
    <m/>
    <n v="1"/>
    <n v="1"/>
    <n v="1"/>
    <s v="NP"/>
    <s v="NP"/>
    <s v="NP"/>
    <m/>
    <n v="0"/>
    <x v="0"/>
    <m/>
    <n v="0"/>
    <s v="NO PROGRAMADA"/>
    <m/>
    <n v="0"/>
    <s v="NO PROGRAMADA"/>
    <m/>
    <n v="0"/>
    <s v="NO PROGRAMADA"/>
    <m/>
    <n v="0"/>
    <s v="NO INICIADA"/>
  </r>
  <r>
    <s v="GESTION Y ADMINISTRACION PUBLICA PARA LA TRANSFORMACION"/>
    <s v="PLANEACIÓN INSTITUCIONAL Y GESTIÓN PÚBLICA"/>
    <s v="Fortalecimiento y desarrollo Institucional "/>
    <x v="17"/>
    <s v="Medición de desempeño Institucional departamental "/>
    <n v="65"/>
    <n v="67"/>
    <n v="616"/>
    <s v="Seguimiento trimestral a instrumentos de planificación: Plan Indicativo, Planes de Acción, POAI"/>
    <n v="4599019"/>
    <s v="Documemto de planeación"/>
    <s v="459901902"/>
    <s v="Documentos de planeación con seguimiento realizado"/>
    <s v="Incremento"/>
    <m/>
    <n v="14"/>
    <n v="14"/>
    <n v="2"/>
    <n v="4"/>
    <n v="4"/>
    <n v="4"/>
    <m/>
    <n v="0"/>
    <x v="0"/>
    <m/>
    <n v="0"/>
    <s v="NO INICIADA"/>
    <m/>
    <n v="0"/>
    <s v="NO INICIADA"/>
    <m/>
    <n v="0"/>
    <s v="NO INICIADA"/>
    <m/>
    <n v="0"/>
    <s v="NO INICIADA"/>
  </r>
  <r>
    <s v="GESTION Y ADMINISTRACION PUBLICA PARA LA TRANSFORMACION"/>
    <s v="PLANEACIÓN INSTITUCIONAL Y GESTIÓN PÚBLICA"/>
    <s v="Fortalecimiento y desarrollo Institucional "/>
    <x v="17"/>
    <s v="Medición de desempeño Institucional departamental "/>
    <n v="65"/>
    <n v="67"/>
    <n v="617"/>
    <s v="Coordinar la Rendición de Cuentas del Plan de Desarrollo"/>
    <n v="4599018"/>
    <s v="Documentos de lineamientos técnicos"/>
    <n v="459901800"/>
    <s v="Documentos de lineamientos técnicos realizados"/>
    <s v="Incremento"/>
    <m/>
    <n v="1"/>
    <n v="4"/>
    <n v="1"/>
    <n v="1"/>
    <n v="1"/>
    <n v="1"/>
    <m/>
    <n v="0"/>
    <x v="0"/>
    <m/>
    <n v="0"/>
    <s v="NO INICIADA"/>
    <m/>
    <n v="0"/>
    <s v="NO INICIADA"/>
    <m/>
    <n v="0"/>
    <s v="NO INICIADA"/>
    <m/>
    <n v="0"/>
    <s v="NO INICIADA"/>
  </r>
  <r>
    <s v="GESTION Y ADMINISTRACION PUBLICA PARA LA TRANSFORMACION"/>
    <s v="PLANEACIÓN INSTITUCIONAL Y GESTIÓN PÚBLICA"/>
    <s v="Fortalecimiento y desarrollo Institucional "/>
    <x v="17"/>
    <s v="Medición de desempeño Institucional departamental "/>
    <n v="65"/>
    <n v="67"/>
    <n v="618"/>
    <s v="Fortalecimiento al Consejo Territorial de Planeación"/>
    <n v="4599029"/>
    <s v="Servicio de integración de la oferta pública"/>
    <n v="459902900"/>
    <s v="Espacios de integración de oferta pública generados"/>
    <s v="Mantenimiento"/>
    <m/>
    <n v="1"/>
    <n v="1"/>
    <n v="1"/>
    <n v="1"/>
    <n v="1"/>
    <n v="1"/>
    <m/>
    <n v="0"/>
    <x v="0"/>
    <m/>
    <n v="0"/>
    <s v="NO INICIADA"/>
    <m/>
    <n v="0"/>
    <s v="NO INICIADA"/>
    <m/>
    <n v="0"/>
    <s v="NO INICIADA"/>
    <m/>
    <n v="0"/>
    <s v="NO INICIADA"/>
  </r>
  <r>
    <s v="GESTION Y ADMINISTRACION PUBLICA PARA LA TRANSFORMACION"/>
    <s v="PLANEACIÓN INSTITUCIONAL Y GESTIÓN PÚBLICA"/>
    <s v="Fortalecimiento y desarrollo Institucional "/>
    <x v="17"/>
    <s v="Medición de desempeño Institucional departamental "/>
    <n v="65"/>
    <n v="67"/>
    <n v="619"/>
    <s v="Municipios  y dependencias de la gobernación asistidas técnciamente en procesos de formulación, estructuración, registro y seguimiento de proyectos de inversión pública._x000a__x000a_Entidades territoriales asistidas técnicamente en la expedición de acuerdos muncipales._x000a__x000a_Entidades territoriales asistidas técnicamente en SISBEN y Actualización Estratificación. _x000a__x000a_Instancias territoriales indigenas capacitadas en la  programación, administración y ejecución de los recursos de la asignación especial del Sistema General de Participaciones. "/>
    <n v="4599031"/>
    <s v="Servicio de asistencia técnica "/>
    <s v="459903100"/>
    <s v="Entidades, organismos y dependencias asistidos técnicamente"/>
    <s v="Mantenimiento"/>
    <m/>
    <n v="80"/>
    <n v="80"/>
    <n v="80"/>
    <n v="80"/>
    <n v="80"/>
    <n v="80"/>
    <m/>
    <n v="0"/>
    <x v="0"/>
    <m/>
    <n v="0"/>
    <s v="NO INICIADA"/>
    <m/>
    <n v="0"/>
    <s v="NO INICIADA"/>
    <m/>
    <n v="0"/>
    <s v="NO INICIADA"/>
    <m/>
    <n v="0"/>
    <s v="NO INICIADA"/>
  </r>
  <r>
    <s v="GESTION Y ADMINISTRACION PUBLICA PARA LA TRANSFORMACION"/>
    <s v="CAMINANDO LA PALABRA: COMUNICACIÓN INCLUSIVA, LIBRE Y DEMOCRÁTICA"/>
    <s v="Comunicación pública, política y estratégica para la construcción de paz territorial."/>
    <x v="30"/>
    <s v="Indice de Transparencia"/>
    <n v="64"/>
    <n v="78"/>
    <n v="620"/>
    <s v="Diseñada e implementada la estrategia de comunicación pública territorial."/>
    <s v="4599018"/>
    <s v="Documentos de lineamientos técnicos"/>
    <s v="459901800"/>
    <s v="Documentos de lineamientos técnicos realizados"/>
    <s v="Incremento"/>
    <m/>
    <n v="0"/>
    <n v="1"/>
    <n v="1"/>
    <n v="1"/>
    <n v="1"/>
    <n v="1"/>
    <m/>
    <n v="0"/>
    <x v="0"/>
    <m/>
    <n v="0"/>
    <s v="NO INICIADA"/>
    <m/>
    <n v="0"/>
    <s v="NO INICIADA"/>
    <m/>
    <n v="0"/>
    <s v="NO INICIADA"/>
    <m/>
    <n v="0"/>
    <s v="NO INICIADA"/>
  </r>
  <r>
    <s v="GESTION Y ADMINISTRACION PUBLICA PARA LA TRANSFORMACION"/>
    <s v="CAMINANDO LA PALABRA: COMUNICACIÓN INCLUSIVA, LIBRE Y DEMOCRÁTICA"/>
    <s v="Comunicación pública, política y estratégica para la construcción de paz territorial."/>
    <x v="30"/>
    <s v="Indice de Transparencia"/>
    <n v="64"/>
    <n v="78"/>
    <n v="621"/>
    <s v="Formulación del Plan Decenal de Comunicación 2024-2034 del Departamento de Nariño y la política pública de comunicaciones"/>
    <s v="4599019"/>
    <s v="Documentos de planeación"/>
    <s v="459901901"/>
    <s v="Planes estratégicos elaborados"/>
    <s v="Incremento"/>
    <m/>
    <n v="0"/>
    <n v="2"/>
    <s v="NP"/>
    <n v="1"/>
    <n v="1"/>
    <s v="NP"/>
    <m/>
    <n v="0"/>
    <x v="1"/>
    <m/>
    <n v="0"/>
    <s v="NO INICIADA"/>
    <m/>
    <n v="0"/>
    <s v="NO INICIADA"/>
    <m/>
    <n v="0"/>
    <s v="NO PROGRAMADA"/>
    <m/>
    <n v="0"/>
    <s v="NO INICIADA"/>
  </r>
  <r>
    <s v="GESTION Y ADMINISTRACION PUBLICA PARA LA TRANSFORMACION"/>
    <s v="CAMINANDO LA PALABRA: COMUNICACIÓN INCLUSIVA, LIBRE Y DEMOCRÁTICA"/>
    <s v="Comunicación pública, política y estratégica para la construcción de paz territorial."/>
    <x v="30"/>
    <s v="Indice de Transparencia"/>
    <n v="64"/>
    <n v="78"/>
    <n v="622"/>
    <s v="Fortalecimiento de medios alternativos, ciudadanos, comunitarios y populares de comunicación, así como a  comunicadores y periodistas de la regón mediante procesos de formación integral que redunde en el mejoramiento de los circuitos de creación, producción y  circulación. "/>
    <s v="4599030"/>
    <s v="Servicio de educación informal "/>
    <s v="459903001"/>
    <s v="Capacitaciones realizadas"/>
    <s v="Incremento"/>
    <m/>
    <n v="1"/>
    <n v="7"/>
    <n v="1"/>
    <n v="2"/>
    <n v="2"/>
    <n v="2"/>
    <m/>
    <n v="0"/>
    <x v="0"/>
    <m/>
    <n v="0"/>
    <s v="NO INICIADA"/>
    <m/>
    <n v="0"/>
    <s v="NO INICIADA"/>
    <m/>
    <n v="0"/>
    <s v="NO INICIADA"/>
    <m/>
    <n v="0"/>
    <s v="NO INICIADA"/>
  </r>
  <r>
    <s v="GESTION Y ADMINISTRACION PUBLICA PARA LA TRANSFORMACION"/>
    <s v="CAMINANDO LA PALABRA: COMUNICACIÓN INCLUSIVA, LIBRE Y DEMOCRÁTICA"/>
    <s v="Comunicación pública, política y estratégica para la construcción de paz territorial."/>
    <x v="30"/>
    <s v="Indice de Transparencia"/>
    <n v="64"/>
    <n v="78"/>
    <n v="623"/>
    <s v="Fortalecimiento de diseño, producción, creación y circulación de contenidos comunicativos estratégicos "/>
    <s v="4599025"/>
    <s v="Servicios de información implementados"/>
    <s v="459902500"/>
    <s v="Sistemas de información implementados"/>
    <s v="Mantenimiento"/>
    <m/>
    <n v="2"/>
    <n v="2"/>
    <n v="2"/>
    <n v="2"/>
    <n v="2"/>
    <n v="2"/>
    <m/>
    <n v="0"/>
    <x v="0"/>
    <m/>
    <n v="0"/>
    <s v="NO INICIADA"/>
    <m/>
    <n v="0"/>
    <s v="NO INICIADA"/>
    <m/>
    <n v="0"/>
    <s v="NO INICIADA"/>
    <m/>
    <n v="0"/>
    <s v="NO INICIAD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
  <r>
    <s v="DERECHOS HUMANOS, CULTURA DE PAZ Y ALIANZAS PARA LA VIDA"/>
    <s v="GOBERNANZA PARA LA PAZ TERRITORIAL"/>
    <s v="Fortalecimiento del acceso a la justicia. "/>
    <x v="0"/>
    <s v="Ejecución de estrategias  de promoción de acceso a la justicia efectivo."/>
    <n v="2.5000000000000001E-3"/>
    <n v="0.01"/>
    <n v="1"/>
    <s v="Apoyado el funcionamiento de las Casas de Justicia y Centros de Convivencia Ciudadana en el Departamento."/>
    <n v="1202001"/>
    <s v="Casas de Justicia en operación"/>
    <n v="120200100"/>
    <s v="Casas de justicia en operación"/>
    <s v="Incremento"/>
    <m/>
    <n v="3"/>
    <n v="4"/>
    <n v="3"/>
    <n v="3"/>
    <n v="4"/>
    <n v="4"/>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2"/>
    <s v="Asesoradas y acompañadas entidades territoriales del Departamento  para la creación y fortalecimiento de los Comités Locales de Justicia."/>
    <n v="1202004"/>
    <s v="Servicio de asistencia técnica para la articulación de los operadores de los servicios de justicia"/>
    <n v="120200400"/>
    <s v="Entidades territoriales asistidas técnicamente"/>
    <s v="Incremento"/>
    <m/>
    <n v="23"/>
    <n v="30"/>
    <n v="23"/>
    <n v="30"/>
    <n v="30"/>
    <n v="30"/>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3"/>
    <s v="Formulado e implementado anualmente el Plan de Acción del Comité Departamental de Justicia."/>
    <n v="1202006"/>
    <s v="Documentos de planeación"/>
    <n v="120200600"/>
    <s v="Documentos de planeación realizados"/>
    <s v="Mantenimiento"/>
    <m/>
    <n v="1"/>
    <n v="1"/>
    <n v="1"/>
    <n v="1"/>
    <n v="1"/>
    <n v="1"/>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4"/>
    <s v="Asistidas técnicamente para el fortalecimiento de sistemas de justicia propia de comunidades afrodescendientes e indígenas del Departamento."/>
    <n v="1202025"/>
    <s v="Servicio de asistencia técnica en fortalecimiento de justicia propia"/>
    <n v="120202500"/>
    <s v="Asistencias técnicas en fortalecimiento de justicia propia realizadas"/>
    <s v="Incremento"/>
    <m/>
    <n v="8"/>
    <n v="12"/>
    <n v="3"/>
    <n v="3"/>
    <n v="3"/>
    <n v="3"/>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5"/>
    <s v="Fortalecidos Centros de Armonización de resguardos indígenas de Nariño."/>
    <n v="1202024"/>
    <s v="Servicio de apoyo financiero para fortalecimiento de la justicia propia"/>
    <s v="120202401"/>
    <s v="Sistemas de justicia propia apoyados financieramente"/>
    <s v="Incremento"/>
    <m/>
    <n v="0"/>
    <n v="20"/>
    <n v="5"/>
    <n v="5"/>
    <n v="5"/>
    <n v="5"/>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6"/>
    <s v="Diseñada e implementada una estrategia para la promoción de los Jueces de Paz en Nariño"/>
    <n v="1202019"/>
    <s v="Servicio de pormoción del acceso a la justicia"/>
    <n v="120201900"/>
    <s v="Estrategias de acceso a la justicia desarrolladas"/>
    <s v="Incremento"/>
    <m/>
    <n v="0"/>
    <n v="1"/>
    <n v="1"/>
    <n v="1"/>
    <n v="1"/>
    <n v="1"/>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7"/>
    <s v="Realizadas jornadas móviles de servicios de justicia."/>
    <n v="1202026"/>
    <s v="Servicio de atención de justicia itinerante"/>
    <n v="120202600"/>
    <s v="Jornadas móviles de justicia itinerante realizadas"/>
    <s v="Incremento"/>
    <m/>
    <n v="4"/>
    <n v="7"/>
    <n v="1"/>
    <n v="2"/>
    <n v="2"/>
    <n v="2"/>
    <m/>
    <n v="0"/>
    <x v="0"/>
    <m/>
    <n v="0"/>
    <s v="NO INICIADA"/>
    <m/>
    <n v="0"/>
    <s v="NO INICIADA"/>
    <m/>
    <n v="0"/>
    <s v="NO INICIADA"/>
    <m/>
    <n v="0"/>
    <x v="0"/>
  </r>
  <r>
    <s v="DERECHOS HUMANOS, CULTURA DE PAZ Y ALIANZAS PARA LA VIDA"/>
    <s v="GOBERNANZA PARA LA PAZ TERRITORIAL"/>
    <s v="Fortalecimiento del acceso a la justicia. "/>
    <x v="0"/>
    <s v="Ejecución de estrategias  de promoción de acceso a la justicia efectivo."/>
    <n v="2.5000000000000001E-3"/>
    <n v="0.01"/>
    <n v="8"/>
    <s v="Realizadas jornadas gratuitas de conciliación."/>
    <n v="1203001"/>
    <s v="Servicio de divulgación para promover los métodos de resolución de conflictos"/>
    <n v="120300102"/>
    <s v="Jornadas móviles gratuitas de conciliación realizadas"/>
    <s v="Incremento"/>
    <m/>
    <n v="4"/>
    <n v="8"/>
    <n v="2"/>
    <n v="2"/>
    <n v="2"/>
    <n v="2"/>
    <m/>
    <n v="0"/>
    <x v="0"/>
    <m/>
    <n v="0"/>
    <s v="NO INICIADA"/>
    <m/>
    <n v="0"/>
    <s v="NO INICIADA"/>
    <m/>
    <n v="0"/>
    <s v="NO INICIADA"/>
    <m/>
    <n v="0"/>
    <x v="0"/>
  </r>
  <r>
    <s v="DERECHOS HUMANOS, CULTURA DE PAZ Y ALIANZAS PARA LA VIDA"/>
    <s v="GOBERNANZA PARA LA PAZ TERRITORIAL"/>
    <s v="Fortalecimiento del acceso a la justicia. "/>
    <x v="0"/>
    <s v="Porcentaje de adolescentes privados de la libertad con garantía de derechos en el Sistema de Responsabilidad Penal Adolescente -SRPA-._x000a_"/>
    <n v="0.59699999999999998"/>
    <n v="0.62"/>
    <n v="9"/>
    <s v="Formulado e implementado el Plan de Acción Anual del Sistema de Responsabilidad Penal para Adolescentes -SRPA-"/>
    <n v="1206011"/>
    <s v="Documentos de planeación"/>
    <n v="120601100"/>
    <s v="Documentos de planeación realizados"/>
    <s v="Mantenimiento"/>
    <m/>
    <n v="1"/>
    <n v="1"/>
    <n v="1"/>
    <n v="1"/>
    <n v="1"/>
    <n v="1"/>
    <m/>
    <n v="0"/>
    <x v="0"/>
    <m/>
    <n v="0"/>
    <s v="NO INICIADA"/>
    <m/>
    <n v="0"/>
    <s v="NO INICIADA"/>
    <m/>
    <n v="0"/>
    <s v="NO INICIADA"/>
    <m/>
    <n v="0"/>
    <x v="0"/>
  </r>
  <r>
    <s v="DERECHOS HUMANOS, CULTURA DE PAZ Y ALIANZAS PARA LA VIDA"/>
    <s v="GOBERNANZA PARA LA PAZ TERRITORIAL"/>
    <s v="Fortalecimiento del acceso a la justicia. "/>
    <x v="0"/>
    <s v="Porcentaje de adolescentes privados de la libertad con garantía de derechos en el Sistema de Responsabilidad Penal Adolescente -SRPA-._x000a_"/>
    <n v="0.59699999999999998"/>
    <n v="0.62"/>
    <n v="10"/>
    <s v="Mejorada la infraestructura del Internado en Reestablecimiento en Administración de Justicia - Pasto"/>
    <n v="1206003"/>
    <s v="Infraestructura penitenciaria y carcelaria con mejoramiento_x000a_"/>
    <n v="120600300"/>
    <s v="Establecimiento de reclusión (nacionales y territoriales) con mejoramiento_x000a_"/>
    <s v="Incremento"/>
    <m/>
    <n v="0"/>
    <n v="1"/>
    <n v="1"/>
    <n v="1"/>
    <n v="1"/>
    <n v="1"/>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1"/>
    <s v="Sistema de Información creado e implementado en el Observatorio de Paz y Derechos Humanos de la Gobernación de Nariño."/>
    <n v="1207009"/>
    <s v="Servicio de información para la política criminal"/>
    <n v="120700902"/>
    <s v="Sistema de Información de la Política Criminal en funcionamiento (T-762/15)"/>
    <s v="Incremento"/>
    <m/>
    <n v="0"/>
    <n v="1"/>
    <n v="1"/>
    <n v="1"/>
    <n v="1"/>
    <n v="1"/>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2"/>
    <s v="Apoyados los Centros de Detención Transitorios en Nariño:  Pasto, Ipiales, Tumaco y La Unión.."/>
    <s v="1206007"/>
    <s v="Servicio de bienestar a la población privada de libertad"/>
    <n v="120600700"/>
    <s v="Personas privadas de la libertad con servicio de bienestar"/>
    <s v="Incremento"/>
    <m/>
    <n v="1200"/>
    <n v="4200"/>
    <n v="600"/>
    <n v="1200"/>
    <n v="1200"/>
    <n v="1200"/>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3"/>
    <s v="Formulado e implementado el Plan Integral de Seguridad y Convivencia Ciudadana PISCC con enfoque de género y etareo."/>
    <n v="4501026"/>
    <s v="Documentos Planeación"/>
    <n v="450102602"/>
    <s v="Planes Integrales de Seguridad y Convivencia -PISCC con enfoque de género elaborados"/>
    <s v="Mantenimiento"/>
    <m/>
    <n v="1"/>
    <n v="1"/>
    <n v="1"/>
    <n v="1"/>
    <n v="1"/>
    <n v="1"/>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4"/>
    <s v="Implementados proyectos de convivencia y seguridad ciudadana en el marco del PISCC."/>
    <n v="4501029"/>
    <s v="Servicio de apoyo financiero para proyectos de convivencia y seguridad ciudadana_x000a_"/>
    <n v="450102900"/>
    <s v="Proyectos de convivencia y seguridad ciudadana apoyados financieramente"/>
    <s v="Incremento"/>
    <m/>
    <n v="1"/>
    <n v="15"/>
    <n v="3"/>
    <n v="4"/>
    <n v="4"/>
    <n v="4"/>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5"/>
    <s v="Formulado y ejecutado el Plan de Acción Anual para el Comité Departamental de Lucha contra la Trata de Personas. "/>
    <n v="4501046"/>
    <s v="Documentos de lineamientos técnicos"/>
    <n v="450104600"/>
    <s v="Documentos de lineamientos técnicos realizados"/>
    <s v="Incremento"/>
    <m/>
    <n v="0"/>
    <n v="4"/>
    <n v="1"/>
    <n v="1"/>
    <n v="1"/>
    <n v="1"/>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6"/>
    <s v="Protegidas y acompañadas víctimas del delito de trata de personas."/>
    <n v="4501006"/>
    <s v="Servicio de protección individual en riesgo extraordinario y extremo"/>
    <n v="450100600"/>
    <s v="Personas en riesgo extraordinario y extremo protegidas"/>
    <s v="Incremento"/>
    <m/>
    <n v="36"/>
    <n v="120"/>
    <n v="30"/>
    <n v="30"/>
    <n v="30"/>
    <n v="30"/>
    <m/>
    <n v="0"/>
    <x v="0"/>
    <m/>
    <n v="0"/>
    <s v="NO INICIADA"/>
    <m/>
    <n v="0"/>
    <s v="NO INICIADA"/>
    <m/>
    <n v="0"/>
    <s v="NO INICIADA"/>
    <m/>
    <n v="0"/>
    <x v="0"/>
  </r>
  <r>
    <s v="DERECHOS HUMANOS, CULTURA DE PAZ Y ALIANZAS PARA LA VIDA"/>
    <s v="GOBERNANZA PARA LA PAZ TERRITORIAL"/>
    <s v="Fortalecimiento Institucional en Seguridad Humana, Convivencia y DDHH"/>
    <x v="0"/>
    <s v="Denuncias criminales por cada 100.000 habitantes"/>
    <n v="2642"/>
    <n v="2200"/>
    <n v="17"/>
    <s v="Formulados lineamientos técnicos para la implementación de la Política Nacional de drogas y Consejo Nacional de Estupefacientes."/>
    <n v="4501046"/>
    <s v="Documentos de lineamientos técnicos"/>
    <n v="450104600"/>
    <s v="Documentos de lineamientos técnicos"/>
    <s v="Incremento"/>
    <m/>
    <n v="0"/>
    <n v="8"/>
    <n v="2"/>
    <n v="2"/>
    <n v="2"/>
    <n v="2"/>
    <m/>
    <n v="0"/>
    <x v="0"/>
    <m/>
    <n v="0"/>
    <s v="NO INICIADA"/>
    <m/>
    <n v="0"/>
    <s v="NO INICIADA"/>
    <m/>
    <n v="0"/>
    <s v="NO INICIADA"/>
    <m/>
    <n v="0"/>
    <x v="0"/>
  </r>
  <r>
    <s v="DERECHOS HUMANOS, CULTURA DE PAZ Y ALIANZAS PARA LA VIDA"/>
    <s v="GOBERNANZA PARA LA PAZ TERRITORIAL"/>
    <s v="Fortalecimiento Institucional en Seguridad Humana, Convivencia y DDHH"/>
    <x v="0"/>
    <s v="Personas lesionadas por pólvora."/>
    <n v="159"/>
    <n v="100"/>
    <n v="18"/>
    <s v="Elaborado y ejecutado el Plan de Acción Anual del Comité de Prevención al Uso de Pólvora."/>
    <s v="4501031"/>
    <s v="Documentos normativos"/>
    <s v="450103100"/>
    <s v="Documentos normativos realizados"/>
    <s v="Incremento"/>
    <m/>
    <n v="0"/>
    <n v="4"/>
    <n v="1"/>
    <n v="1"/>
    <n v="1"/>
    <n v="1"/>
    <m/>
    <n v="0"/>
    <x v="0"/>
    <m/>
    <n v="0"/>
    <s v="NO INICIADA"/>
    <m/>
    <n v="0"/>
    <s v="NO INICIADA"/>
    <m/>
    <n v="0"/>
    <s v="NO INICIADA"/>
    <m/>
    <n v="0"/>
    <x v="0"/>
  </r>
  <r>
    <s v="DERECHOS HUMANOS, CULTURA DE PAZ Y ALIANZAS PARA LA VIDA"/>
    <s v="GOBERNANZA PARA LA PAZ TERRITORIAL"/>
    <s v="Fortalecimiento Institucional en Seguridad Humana, Convivencia y DDHH"/>
    <x v="0"/>
    <s v="Personas lesionadas por pólvora."/>
    <n v="159"/>
    <n v="100"/>
    <n v="19"/>
    <s v="Implementadas campañas para la prevención de lesiones de personas  por pólvora."/>
    <n v="4501044"/>
    <s v="Servicio de promoción de convivencia y no repetición"/>
    <n v="450100400"/>
    <s v="Iniciativas para la promoción de la convivencia implementadas"/>
    <s v="Incremento"/>
    <m/>
    <n v="1"/>
    <n v="8"/>
    <n v="2"/>
    <n v="2"/>
    <n v="2"/>
    <n v="2"/>
    <m/>
    <n v="0"/>
    <x v="0"/>
    <m/>
    <n v="0"/>
    <s v="NO INICIADA"/>
    <m/>
    <n v="0"/>
    <s v="NO INICIADA"/>
    <m/>
    <n v="0"/>
    <s v="NO INICIADA"/>
    <m/>
    <n v="0"/>
    <x v="0"/>
  </r>
  <r>
    <s v="DERECHOS HUMANOS, CULTURA DE PAZ Y ALIANZAS PARA LA VIDA"/>
    <s v="GOBERNANZA PARA LA PAZ TERRITORIAL"/>
    <s v="Nuevos cultivos para la paz"/>
    <x v="0"/>
    <s v="Número de familias con iniciativas productivas apoyadas."/>
    <n v="200"/>
    <n v="750"/>
    <n v="20"/>
    <s v="Formulado e implementado el plan de acción anual del Consejo Departamental para la Sustitución Concertada de Cultivos de Uso Ilícito en Nariño."/>
    <n v="4501046"/>
    <s v="Documentos de lineamientos técnicos"/>
    <n v="450104601"/>
    <s v="Documentos de lineamientos sobre cultivos ilícitos realizados"/>
    <s v="Mantenimiento"/>
    <m/>
    <n v="1"/>
    <n v="1"/>
    <n v="1"/>
    <n v="1"/>
    <n v="1"/>
    <n v="1"/>
    <m/>
    <n v="0"/>
    <x v="0"/>
    <m/>
    <n v="0"/>
    <s v="NO INICIADA"/>
    <m/>
    <n v="0"/>
    <s v="NO INICIADA"/>
    <m/>
    <n v="0"/>
    <s v="NO INICIADA"/>
    <m/>
    <n v="0"/>
    <x v="0"/>
  </r>
  <r>
    <s v="DERECHOS HUMANOS, CULTURA DE PAZ Y ALIANZAS PARA LA VIDA"/>
    <s v="GOBERNANZA PARA LA PAZ TERRITORIAL"/>
    <s v="Nuevos cultivos para la paz"/>
    <x v="0"/>
    <s v="Número de familias con iniciativas productivas apoyadas."/>
    <n v="200"/>
    <n v="750"/>
    <n v="21"/>
    <s v="Asistidas técnicamente instancias territoriales, organizaciones sociales y campesinas para fortalecer los procesos de tránsito hacia economías productivas legales. "/>
    <n v="4501001"/>
    <s v="Servicio de asistencia técnica"/>
    <n v="450100100"/>
    <s v="Instancias territoriales asistidas técnicamente"/>
    <s v="Incremento"/>
    <m/>
    <n v="10"/>
    <n v="35"/>
    <n v="5"/>
    <n v="3"/>
    <n v="7"/>
    <n v="10"/>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2"/>
    <s v="Apoyados procesos colectivos de construcción plural de memorias históricas hacia la no repetición del conflicto armado."/>
    <n v="4502018"/>
    <s v="Servicio de archivo sobre violaciones de derechos humanos"/>
    <n v="450201801"/>
    <s v="Procesos colectivos de memoria histórica y archivos de derechos humanos apoyados"/>
    <s v="Incremento"/>
    <m/>
    <n v="4"/>
    <n v="16"/>
    <n v="3"/>
    <n v="3"/>
    <n v="3"/>
    <n v="3"/>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3"/>
    <s v="Brindada asistencia técnica para la creación y fortalecimiento de Consejos Territoriales de Paz, Reconciliación y Convivencia y Secretarías Municipales de paz."/>
    <n v="4502022"/>
    <s v="Servicio de asistencia técnica"/>
    <n v="450202200"/>
    <s v="Instancias territoriales de coordinación institucional asistidas y apoyadas"/>
    <s v="Incremento"/>
    <m/>
    <n v="18"/>
    <n v="25"/>
    <n v="7"/>
    <n v="7"/>
    <n v="6"/>
    <n v="5"/>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4"/>
    <s v="Apoyados proyectos e iniciativas que hagan parte del plan de acción del Consejo Departamental de Paz, Reconciliación y Convivencia."/>
    <s v="4502021"/>
    <s v="Servicio de apoyo financiero para la implementación de proyectos en materia de derechos humanos"/>
    <s v="450202100"/>
    <s v="Proyectos cofinanciados"/>
    <s v="Incremento"/>
    <m/>
    <n v="0"/>
    <n v="8"/>
    <n v="2"/>
    <n v="2"/>
    <n v="2"/>
    <n v="2"/>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5"/>
    <s v="Elaborados documentos de investigación sobre  experiencias territoriales de memoria histórica, cultura y construcción de paz del Departamento."/>
    <n v="4502030"/>
    <s v="Acciones orientadas a la recolección, análisis y procesamiento de la información."/>
    <n v="450203000"/>
    <s v="Documentos de investigación elaborados"/>
    <s v="Incremento"/>
    <m/>
    <n v="0"/>
    <n v="4"/>
    <n v="1"/>
    <n v="1"/>
    <n v="1"/>
    <n v="1"/>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6"/>
    <s v="Implementada una estrategia pedagógica para la difusión y apropiación del legado e informe final y capítulos territoriales (Región Pacífico y Región Nariño y Sur del Cauca) de la Comisión para el Esclarecimiento de la Verdad."/>
    <n v="4502034"/>
    <s v="Servicio de educación informal"/>
    <n v="450203404"/>
    <s v="Estrategias implementadas"/>
    <s v="Incremento"/>
    <m/>
    <s v="ND"/>
    <n v="1"/>
    <n v="1"/>
    <n v="1"/>
    <n v="1"/>
    <n v="1"/>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7"/>
    <s v="Implementadas estrategias de articulación interinstitucional alrededor del servicio social para la paz contemplado en la Ley 2272 de 2022."/>
    <n v="4502033"/>
    <s v="Servicio de integración de la oferta pública"/>
    <n v="450203302"/>
    <s v="Estrategia móvil implementada"/>
    <s v="Incremento"/>
    <m/>
    <n v="0"/>
    <n v="1"/>
    <s v="NP"/>
    <n v="1"/>
    <n v="1"/>
    <n v="1"/>
    <m/>
    <n v="0"/>
    <x v="1"/>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8"/>
    <s v="Diseñada e implementada estrategia de comunicación que promueva narrativas y prácticas de cultura de paz en medios digitales, escritos y radiales. "/>
    <s v="4502038"/>
    <s v="Servicio de promoción de la garantía de derechos"/>
    <s v="450203800"/>
    <s v="Estrategias de promoción de la garantía de derechos implementadas"/>
    <s v="Incremento"/>
    <m/>
    <n v="0"/>
    <n v="1"/>
    <n v="1"/>
    <n v="1"/>
    <n v="1"/>
    <n v="1"/>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29"/>
    <s v="Diseñada e implementada estrategia para los diálogos regionales para la paz hacia el fortalecimiento de la participación ciudadana en la búsqueda de la transformación territorial  de las  subregiones más afectadas por el conflicto armado."/>
    <s v="4502001"/>
    <s v="Servicio de promoción a la participación ciudadana"/>
    <s v="450200100"/>
    <s v="Espacios de participación promovidos"/>
    <s v="Incremento"/>
    <m/>
    <n v="0"/>
    <n v="1"/>
    <n v="1"/>
    <n v="1"/>
    <n v="1"/>
    <n v="1"/>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30"/>
    <s v="Fortalecidas iniciativas ciudadanas de no violencia, protección civil no armada, derechos humanos, reconciliación, convivencia, diálogo, cultura y construcción de paz. "/>
    <n v="4501004"/>
    <s v="Servicio de promoción de convivencia y no repetición"/>
    <n v="450100400"/>
    <s v="Iniciativas para la promoción de la convivencia implementadas"/>
    <s v="Incremento"/>
    <m/>
    <n v="18"/>
    <n v="100"/>
    <n v="20"/>
    <n v="20"/>
    <n v="20"/>
    <n v="22"/>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31"/>
    <s v="Creada e implementada la Escuela Itinerante Territorial para la Paz."/>
    <n v="4501003"/>
    <s v="Escuelas territoriales de convivencia ciudadana construidas"/>
    <n v="450100300"/>
    <s v="Escuelas territoriales de convivencia creadas en las regiones"/>
    <s v="Incremento"/>
    <m/>
    <n v="0"/>
    <n v="1"/>
    <n v="1"/>
    <n v="1"/>
    <n v="1"/>
    <n v="1"/>
    <m/>
    <n v="0"/>
    <x v="0"/>
    <m/>
    <n v="0"/>
    <s v="NO INICIADA"/>
    <m/>
    <n v="0"/>
    <s v="NO INICIADA"/>
    <m/>
    <n v="0"/>
    <s v="NO INICIADA"/>
    <m/>
    <n v="0"/>
    <x v="0"/>
  </r>
  <r>
    <s v="DERECHOS HUMANOS, CULTURA DE PAZ Y ALIANZAS PARA LA VIDA"/>
    <s v="GOBERNANZA PARA LA PAZ TERRITORIAL"/>
    <s v="Culturas y saberes para la vida y la paz"/>
    <x v="1"/>
    <s v="Índice de incidencia del conflicto armado."/>
    <s v="Alto"/>
    <s v="Medio"/>
    <n v="32"/>
    <s v="Gestionados acuerdos interinstitucionales que promuevan la implementación de las recomendaciones de la Comisión para el Esclarecimiento de la Verdad."/>
    <s v="4501004"/>
    <s v="Servicio de promoción de convivencia y no repetición"/>
    <s v="450100401"/>
    <s v="Acuerdos para la no repetición gestionados"/>
    <s v="Incremento"/>
    <m/>
    <n v="0"/>
    <n v="2"/>
    <n v="1"/>
    <n v="1"/>
    <s v="NP"/>
    <s v="NP"/>
    <m/>
    <n v="0"/>
    <x v="0"/>
    <m/>
    <n v="0"/>
    <s v="NO INICIADA"/>
    <m/>
    <n v="0"/>
    <s v="NO PROGRAMADA"/>
    <m/>
    <n v="0"/>
    <s v="NO PROGRAM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3"/>
    <s v="Cofinanciación de proyectos definidos en las Agendas Comunitarias de Reincorporación, expresiones de reconciliación en territorio y Trabajos Obras y Actividades con contenido Reparador (TOAR)."/>
    <n v="4502021"/>
    <s v="Servicio de apoyo financiero para la implementación de proyectos en materia de derechos humanos."/>
    <n v="450202100"/>
    <s v="Proyectos cofinanciados"/>
    <s v="Incremento"/>
    <m/>
    <n v="3"/>
    <n v="9"/>
    <n v="1"/>
    <n v="2"/>
    <n v="2"/>
    <n v="1"/>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4"/>
    <s v="Personas capacitadas a través de la Escuela de formación política, acuerdos de paz  y liderazgo para firmantes y comunidades en veeduría y seguimiento con enfoques de género y étnico."/>
    <n v="4502034"/>
    <s v="Servicio de educación informal "/>
    <n v="450203400"/>
    <s v="Personas capacitadas"/>
    <s v="Incremento"/>
    <m/>
    <n v="0"/>
    <n v="100"/>
    <n v="25"/>
    <n v="25"/>
    <n v="25"/>
    <n v="25"/>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5"/>
    <s v="Generados espacios de participación e intercambio de experiencias para personas en proceso de reincorporación, reintegración y sujetos incorporados de procesos de diálogos de paz regionales y nacionales."/>
    <n v="4502001"/>
    <s v="Fortalecimiento del buen gobierno para el respeto y garantía de los derechos humano"/>
    <n v="450200100"/>
    <s v="Espacios de participación promovidos"/>
    <s v="Incremento"/>
    <m/>
    <n v="0"/>
    <n v="8"/>
    <n v="2"/>
    <n v="2"/>
    <n v="2"/>
    <n v="2"/>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6"/>
    <s v="Implementados planes especiales de armonización étnica en resguardos indígenas y consejos comunitarios priorizados. "/>
    <n v="4502038"/>
    <s v="Servicio de promoción de la garantía de derechos"/>
    <n v="450203800"/>
    <s v="Estrategias de promoción de la garantía de derechos implementadas"/>
    <s v="Incremento"/>
    <m/>
    <n v="1"/>
    <n v="6"/>
    <n v="2"/>
    <n v="1"/>
    <n v="1"/>
    <n v="1"/>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7"/>
    <s v="Fortalecido el Consejo Departamental de Reincorporación"/>
    <n v="4502022"/>
    <s v="Servicio de asistencia técnica"/>
    <n v="450202200"/>
    <s v="Instancias territoriales de coordinación institucional asistidas y apoyadas"/>
    <s v="Mantenimiento"/>
    <m/>
    <n v="1"/>
    <n v="1"/>
    <n v="1"/>
    <n v="1"/>
    <n v="1"/>
    <n v="1"/>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8"/>
    <s v="Territorialización de la política de transversalización del enfoque de género para personas en proceso de reincorporación y reintegración."/>
    <n v="4502032"/>
    <s v="Documentos de lineamientos técnicos"/>
    <n v="450203201"/>
    <s v="Documentos de lineamientos técnicos para la transversalización del enfoque de género formulados"/>
    <s v="Incremento"/>
    <m/>
    <n v="0"/>
    <n v="1"/>
    <n v="1"/>
    <n v="1"/>
    <n v="1"/>
    <n v="1"/>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39"/>
    <s v="Cofinanciación de proyectos en el marco del Programa de Reincorporación Integral, dirigido a generar capacidades en sujetos en proceso de reincorporación social, económica y comunitaria orientadas hacia el alcance del buen vivir y la construcción de paz, por medio del acceso y goce efectivo de derechos, la vinculación a la oferta pública y el impulso de sus iniciativas."/>
    <n v="4502021"/>
    <s v="Servicio de apoyo financiero para la implementación de proyectos en materia de derechos humanos."/>
    <n v="450202100"/>
    <s v="Proyectos cofinanciados"/>
    <s v="Incremento"/>
    <m/>
    <n v="3"/>
    <n v="16"/>
    <n v="4"/>
    <n v="4"/>
    <n v="4"/>
    <n v="4"/>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0"/>
    <s v="Personas atendidas mediante la activación de las rutas de atención en protección por riesgo extraordinario en proceso de reincorporación y reintegración."/>
    <n v="4501006"/>
    <s v="Servicio de protección individual en riesgo extraordinario y extremo"/>
    <n v="450100600"/>
    <s v="Personas en riesgo extraordinario y extremo protegidas"/>
    <s v="Incremento"/>
    <m/>
    <n v="23"/>
    <n v="55"/>
    <n v="8"/>
    <n v="8"/>
    <n v="8"/>
    <n v="8"/>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1"/>
    <s v="Implementadas iniciativas para la prevención del riesgo y la protección de la vida de personas en proceso de reincorporación y reintegración. "/>
    <n v="4501004"/>
    <s v="Servicio de promoción de convivencia y no repetición"/>
    <n v="450100400"/>
    <s v="Iniciativas para la promoción de la convivencia implementadas"/>
    <s v="Incremento"/>
    <m/>
    <n v="0"/>
    <n v="2"/>
    <n v="2"/>
    <n v="2"/>
    <n v="2"/>
    <n v="2"/>
    <m/>
    <n v="0"/>
    <x v="0"/>
    <m/>
    <n v="0"/>
    <s v="NO INICIADA"/>
    <m/>
    <n v="0"/>
    <s v="NO INICIADA"/>
    <m/>
    <n v="0"/>
    <s v="NO INICIADA"/>
    <m/>
    <n v="0"/>
    <x v="0"/>
  </r>
  <r>
    <s v="DERECHOS HUMANOS, CULTURA DE PAZ Y ALIANZAS PARA LA VIDA"/>
    <s v="GOBERNANZA PARA LA PAZ TERRITORIAL"/>
    <s v="Tejido restaurativo para la reconciliación comunitaria"/>
    <x v="1"/>
    <s v="_x000a_Personas en procesos de reincorporación beneficiadas de acciones interinstitucionales en concurrencia y complementariedad de la Gobernación de Nariño"/>
    <n v="140"/>
    <n v="300"/>
    <n v="42"/>
    <s v="Actualizado e implementado plan estratégico para la prevención de la estigmatización acorde a los Decretos 660 de 2018 y 1444 de 2022. "/>
    <n v="4501026"/>
    <s v="Documentos Planeación"/>
    <n v="450102600"/>
    <s v="Planes estratégicos elaborados"/>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3"/>
    <s v="Actualizado e implementado el  Plan Integral de Prevención, Protección y Garantías de No Repetición."/>
    <s v="4502035"/>
    <s v="Documentos de planeación"/>
    <n v="450203500"/>
    <s v="Documentos de planeación elaborados"/>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4"/>
    <s v="Implementadas rutas de atención ante amenaza por riesgo extraordinario para líderes, lideresas, defensores, defensoras, población OSIG, niños, niñas, adolescentes, jóvenes, víctimas de minas, entre otras."/>
    <n v="4502038"/>
    <s v="Servicio de promoción de la garantía de derechos"/>
    <n v="450203801"/>
    <s v="Rutas de atención implementadas"/>
    <s v="Mantenimiento"/>
    <m/>
    <n v="25"/>
    <n v="25"/>
    <n v="25"/>
    <n v="25"/>
    <n v="25"/>
    <n v="25"/>
    <m/>
    <n v="0"/>
    <x v="0"/>
    <m/>
    <n v="0"/>
    <s v="NO INICIADA"/>
    <m/>
    <n v="0"/>
    <s v="NO INICIADA"/>
    <m/>
    <n v="0"/>
    <s v="NO INICIADA"/>
    <m/>
    <n v="0"/>
    <x v="0"/>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5"/>
    <s v="Implementadas y articuladas iniciativas comunitarias de la Mesa Departamental para la Prevención del Reclutamiento, uso y utilización de niños, niñas y adolescentes en el conflicto armado."/>
    <n v="4501004"/>
    <s v="Servicio de promoción de convivencia y no repetición"/>
    <n v="450100402"/>
    <s v="Estrategias para la promoción de la mediación comunitaria implementadas"/>
    <s v="Incremento"/>
    <m/>
    <n v="11"/>
    <n v="42"/>
    <n v="7"/>
    <n v="8"/>
    <n v="8"/>
    <n v="8"/>
    <m/>
    <n v="0"/>
    <x v="0"/>
    <m/>
    <n v="0"/>
    <s v="NO INICIADA"/>
    <m/>
    <n v="0"/>
    <s v="NO INICIADA"/>
    <m/>
    <n v="0"/>
    <s v="NO INICIADA"/>
    <m/>
    <n v="0"/>
    <x v="0"/>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6"/>
    <s v="Implementada estrategia de prevención, asistencia, acompañamiento y protección frente al riesgo de minas antipersonal. "/>
    <n v="4502024"/>
    <s v="Servicio de apoyo para la implementación de medidas en derechos humanos y derecho internacional humanitario"/>
    <n v="450202400"/>
    <s v="Medidas implementadas en cumplimiento de las obligaciones internacionales en materia de Derechos Humanos y Derecho Internacional Humanitario"/>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Planes integrales de prevención de infracciones al Derecho Internacional Humanitario en etapa de implementación."/>
    <n v="2.5000000000000001E-3"/>
    <n v="3.0000000000000001E-3"/>
    <n v="47"/>
    <s v="Actualizado e implementado el Plan de Acción Integral contra Minas Antipersonal - AICMA del Comité de Acción Integral contra Minas en Nariño"/>
    <n v="4501026"/>
    <s v="Documentos Planeación"/>
    <n v="450102600"/>
    <s v="Planes estratégicos elaborados"/>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48"/>
    <s v="Entregada  ayuda humanitaria inmediata  para desplazamientos masivos."/>
    <n v="4101025"/>
    <s v="Servicio de ayuda y atención humanitaria"/>
    <n v="410102506"/>
    <s v="Hogares víctimas con atención humanitaria"/>
    <s v="Incremento"/>
    <m/>
    <n v="34212"/>
    <n v="30342"/>
    <n v="8533"/>
    <n v="7697"/>
    <n v="7270"/>
    <n v="6842"/>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49"/>
    <s v="Entregada  Ayuda Humanitaria inmediata  para otros hechos victimizantes."/>
    <n v="4101100"/>
    <s v="Servicio de asistencia humanitaria a víctimas del conflicto armado"/>
    <n v="410110003"/>
    <s v="Personas víctimas con ayuda humanitaria"/>
    <s v="Incremento"/>
    <m/>
    <n v="1"/>
    <n v="20"/>
    <n v="5"/>
    <n v="5"/>
    <n v="5"/>
    <n v="5"/>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0"/>
    <s v="Entregada Ayuda Humanitaria inmediata  en asistencia funeraria para todos los hechos victimizantes. "/>
    <n v="4101027"/>
    <s v="Servicio de asistencia funeraria"/>
    <n v="410102701"/>
    <s v="Hogares subsidiados en asistencia funeraria "/>
    <s v="Incremento"/>
    <m/>
    <n v="20"/>
    <n v="20"/>
    <n v="5"/>
    <n v="5"/>
    <n v="5"/>
    <n v="5"/>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1"/>
    <s v="Apoyadas e implementadas medidas en el marco de los planes de retorno y reubicación. "/>
    <n v="4101081"/>
    <s v="Servicio de apoyo al fortalecimiento comunitario a los hogares en riesgo de desplazamiento, retornados o reubicados"/>
    <n v="410108100"/>
    <s v="Iniciativas comunitarias apoyadas"/>
    <s v="Incremento"/>
    <m/>
    <n v="20"/>
    <n v="39"/>
    <n v="7"/>
    <n v="10"/>
    <n v="10"/>
    <n v="12"/>
    <m/>
    <n v="0"/>
    <x v="0"/>
    <m/>
    <n v="0"/>
    <s v="NO INICIADA"/>
    <m/>
    <n v="0"/>
    <s v="NO INICIADA"/>
    <m/>
    <n v="0"/>
    <s v="NO INICIADA"/>
    <m/>
    <n v="0"/>
    <x v="1"/>
  </r>
  <r>
    <s v="DERECHOS HUMANOS, CULTURA DE PAZ Y ALIANZAS PARA LA VIDA"/>
    <s v="GOBERNANZA PARA LA PAZ TERRITORIAL"/>
    <s v="Las víctimas en el corazón de la paz territorial"/>
    <x v="2"/>
    <s v="Indice de superación de la situación de vulnerabilidad."/>
    <n v="0.27529999999999999"/>
    <s v="28.5%"/>
    <n v="52"/>
    <s v="Apoyada la implementación de las iniciativas de  seguridad alimentaria  para victimas de conflicto armado."/>
    <n v="4101042"/>
    <s v="Servicio de apoyo para la seguridad alimentaria"/>
    <n v="410104203"/>
    <s v="Hogares víctimas que reciben recursos en especie para seguridad alimentaria"/>
    <s v="Incremento"/>
    <m/>
    <n v="0"/>
    <n v="40"/>
    <n v="10"/>
    <n v="10"/>
    <n v="10"/>
    <n v="10"/>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3"/>
    <s v="Apoyados planes, programas, proyectos restaurativos y  TOARs (Trabajos, obras y actividades con contenido restaurador-reparador) "/>
    <n v="4101079"/>
    <s v="Servicio de asistencia técnica a comunidades en temas de fortalecimiento del tejido social y construcción de escenarios comunitarios protectores de derechos"/>
    <n v="410107900"/>
    <s v="Acciones ejecutadas con las comunidades"/>
    <s v="aumento"/>
    <m/>
    <s v="ND"/>
    <n v="4"/>
    <n v="1"/>
    <n v="1"/>
    <n v="1"/>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4"/>
    <s v="Apoyados  los procesos de participación de las víctimas en las jornadas de orientación, pedagogia y apoyo a la acreditación dentro de los macro casos de la Jurisdicción Especial para la Paz. "/>
    <n v="4101031"/>
    <s v="Servicios de implementaciónde medidas de satisfacción y acompañamiento a las víctimas del conflicto armado"/>
    <n v="410103100"/>
    <s v="Víctimas reconocidas, recordadas y dignificadas por el Estado."/>
    <s v="sostenimiento"/>
    <m/>
    <s v="ND"/>
    <n v="3"/>
    <n v="3"/>
    <n v="3"/>
    <n v="3"/>
    <n v="3"/>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5"/>
    <s v="Implementado el plan operativo anual de la Mesa Departamental de Trabajo para la Prevención, Asistencia y Atención a Víctimas de Desaparición de Personas."/>
    <n v="4101031"/>
    <s v="Servicios de implementaciónde medidas de satisfacción y acompañamiento a las víctimas del conflicto armado"/>
    <n v="410103102"/>
    <s v="Acciones realizadas en cumplimiento de las medidas de satisfacción, distintas al mensaje estatal de reconocimiento."/>
    <s v="Mantenimiento"/>
    <m/>
    <n v="4"/>
    <n v="4"/>
    <n v="4"/>
    <n v="4"/>
    <n v="4"/>
    <n v="4"/>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6"/>
    <s v="Apoyadas  diligencias de recuperación de cuerpos.  "/>
    <n v="4101027"/>
    <s v="Servicio de asistencia funeraria"/>
    <n v="410102700"/>
    <s v="Procesos de entrega de cuerpos o restos óseos acompañados según solicitudes remitidas por la Fiscalía"/>
    <s v="sostenimiento"/>
    <m/>
    <s v="ND"/>
    <n v="2"/>
    <n v="1"/>
    <n v="2"/>
    <n v="2"/>
    <n v="2"/>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7"/>
    <s v="Capacitadas personas de las mesas de participacion efectiva de victimas en fortalecimiento organizacional, formulacion de proyectos y construccion de paz territorial."/>
    <n v="4101038"/>
    <s v="Servicio de asistencia técnica para la participación de las víctimas"/>
    <n v="410103802"/>
    <s v="Víctimas asistidas técnicamente"/>
    <s v="sostenimiento"/>
    <m/>
    <s v="ND"/>
    <n v="23"/>
    <n v="7"/>
    <n v="10"/>
    <n v="5"/>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8"/>
    <s v="Apoyados  los proyectos de mejoramiento de vivienda para víctimas de conflicto armado."/>
    <n v="4101076"/>
    <s v="Servicio de apoyo para el mejoramiento de condiciones de habitabilidad para población víctima de desplazamiento forzado "/>
    <n v="410107600"/>
    <s v="Hogares víctimas apoyados para el mejoramiento de condiciones de habitabilidad"/>
    <s v="Incremento"/>
    <m/>
    <n v="30"/>
    <n v="30"/>
    <s v="NP"/>
    <s v="NP"/>
    <n v="15"/>
    <n v="15"/>
    <m/>
    <n v="0"/>
    <x v="1"/>
    <m/>
    <n v="0"/>
    <s v="NO PROGRAM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59"/>
    <s v=" Realizadas jornadas descentralizadas de servicio para acceso a la oferta institucional dirigidas a víctimas."/>
    <n v="4101007"/>
    <s v="Servicio de divulgación de la oferta institucional"/>
    <n v="410100701"/>
    <s v="Eventos de divulgación realizados con comunidades víctimas y organizaciones de víctimas"/>
    <s v="Incremento"/>
    <m/>
    <n v="8"/>
    <n v="16"/>
    <n v="2"/>
    <n v="2"/>
    <n v="2"/>
    <n v="2"/>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0"/>
    <s v="Realizados  eventos conmemorativos de fechas trascendentales para víctimas de conflicto armado."/>
    <n v="4101068"/>
    <s v="Servicios de divulgación de temáticas de memoria histórica"/>
    <n v="410106802"/>
    <s v="Eventos realizados"/>
    <s v="mantenimiento "/>
    <m/>
    <n v="5"/>
    <n v="5"/>
    <n v="5"/>
    <n v="5"/>
    <n v="5"/>
    <n v="5"/>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1"/>
    <s v="Implementadas iniciativas de reparación simbólica dirigidas a grupos, comunidades y organizaciones de víctimas."/>
    <n v="4101094"/>
    <s v="Servicio de reparación simbólica"/>
    <n v="410109400"/>
    <s v="Medidas de reparación simbólica apoyadas"/>
    <s v="Incremento"/>
    <m/>
    <n v="25"/>
    <n v="53"/>
    <n v="7"/>
    <n v="7"/>
    <n v="7"/>
    <n v="7"/>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2"/>
    <s v="Generada articulación para la Implementación de medidas en los sujetos de reparación colectiva en fase de implementación."/>
    <n v="4101045"/>
    <s v="Servicio de asistencia técnica para la formulación de planes y proyectos de reparación colectiva"/>
    <n v="410104500"/>
    <s v="Sujetos colectivos con proyecto o plan formulado"/>
    <s v="aumento"/>
    <m/>
    <n v="21"/>
    <n v="49"/>
    <n v="5"/>
    <n v="7"/>
    <n v="7"/>
    <n v="9"/>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3"/>
    <s v="Implementadas acciones de prevención comunitaria en cumplimiento de las medidas cautelares emitidas por los jueces de restitución de tierras."/>
    <n v="4101090"/>
    <s v="Servicios de apoyo para el desarrollo de obras de infraestructura para la prevención y atención de emergencias humanitarias"/>
    <n v="410109000"/>
    <s v="Proyectos apoyados en ejecución de obras de infraestructura social"/>
    <s v="Incremento"/>
    <m/>
    <n v="12"/>
    <n v="24"/>
    <n v="2"/>
    <n v="3"/>
    <n v="3"/>
    <n v="4"/>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4"/>
    <s v="Formulado, aprobado e implemantado el Plan de Acción Territorial Departamental."/>
    <n v="4101063"/>
    <s v="Servicios de asistencia técnica para la articulación interinstitucional en la implementación de la polìtica pública para las víctimas"/>
    <n v="410106300"/>
    <s v="Planes de acción articulados"/>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5"/>
    <s v="Actualizadas e implementadas las metas  del Plan Operativo de Sistemas de Información - POSI"/>
    <n v="410103"/>
    <s v="Documentos de Planeación"/>
    <n v="410110300"/>
    <s v="Documentos de Planeación elaborados"/>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6"/>
    <s v="Garantizado el funcionamiento de la Mesa Departamental de Participación Efectiva de Víctimas a través de la implementación de su plan de trabajo."/>
    <n v="4101038"/>
    <s v="Servicio de asistencia técnica para la participación de las víctimas"/>
    <n v="410103801"/>
    <s v="Mesas de participación en funcionamiento"/>
    <s v="Mantenimiento"/>
    <m/>
    <n v="1"/>
    <n v="1"/>
    <n v="1"/>
    <n v="1"/>
    <n v="1"/>
    <n v="1"/>
    <m/>
    <n v="0"/>
    <x v="0"/>
    <m/>
    <n v="0"/>
    <s v="NO INICIADA"/>
    <m/>
    <n v="0"/>
    <s v="NO INICIADA"/>
    <m/>
    <n v="0"/>
    <s v="NO INICIADA"/>
    <m/>
    <n v="0"/>
    <x v="0"/>
  </r>
  <r>
    <s v="DERECHOS HUMANOS, CULTURA DE PAZ Y ALIANZAS PARA LA VIDA"/>
    <s v="GOBERNANZA PARA LA PAZ TERRITORIAL"/>
    <s v="Las víctimas en el corazón de la paz territorial"/>
    <x v="2"/>
    <s v="Indice de superación de la situación de vulnerabilidad."/>
    <n v="0.27529999999999999"/>
    <s v="28.5%"/>
    <n v="67"/>
    <s v="Apoyado e implementado el plan operativo anual de la Mesa Departamental de Trabajo para la Prevención, Asistencia y Atención a Víctimas de Desaparición de Personas."/>
    <s v="4101103"/>
    <s v="Documentos de planeación"/>
    <s v="410110300"/>
    <s v="Documentos de planeación elaborados"/>
    <s v="Mantenimiento"/>
    <m/>
    <n v="1"/>
    <n v="1"/>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68"/>
    <s v="Ejecutado el plan de trabajo anual del Comité Departamental de Derechos Humanos y Derecho Internacional Humanitario para la protección de los Derechos Humanos._x000a_"/>
    <n v="4502035"/>
    <s v="Documentos de planeación"/>
    <n v="450203501"/>
    <s v="Planes estratégicos elaborados"/>
    <s v="Mantenimiento"/>
    <m/>
    <n v="4"/>
    <n v="4"/>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69"/>
    <s v="Asistidos técnicamente los municipios para la conformación  e implementación de los comités de derechos Humanos."/>
    <n v="4502022"/>
    <s v="Servicio de asistencia técnica"/>
    <n v="450202200"/>
    <s v="Instancias territoriales de coordinación institucional asistidas y apoyadas"/>
    <s v="aumento"/>
    <m/>
    <n v="64"/>
    <n v="64"/>
    <n v="10"/>
    <n v="18"/>
    <n v="18"/>
    <n v="18"/>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0"/>
    <s v="Implementadas estrategias para la protección de los Derechos Humanos y el Derecho Internacional Humanitario en perspectiva de construcción de Paz. "/>
    <n v="4502038"/>
    <s v="Servicio de promoción de la garantía de derechos"/>
    <n v="450203800"/>
    <s v="Estrategias de promoción de la garantía de derechos implementadas"/>
    <s v="Incremento"/>
    <m/>
    <n v="4"/>
    <n v="4"/>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1"/>
    <s v="Realizados periódicamente informes de la Mesa Técnica para la observación y evaluación de las violaciones a los Derechos Humanos y el Derecho Internacional Humanitario (mesa de contraste)"/>
    <n v="4502020"/>
    <s v="Servicio de información estadística en temas de Derechos Humanos"/>
    <n v="450202001"/>
    <s v="Informes publicados"/>
    <s v="Mantenimiento"/>
    <m/>
    <n v="1"/>
    <n v="14"/>
    <n v="2"/>
    <n v="4"/>
    <n v="4"/>
    <n v="4"/>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2"/>
    <s v="Fortalecida la Mesa de Garantías de Nariño y Costa Pacífica."/>
    <s v="4502001"/>
    <s v="Servicio de promoción a la participación ciudadana"/>
    <s v="450200110"/>
    <s v="Instancias formales y no formales de participación fortalecidas"/>
    <s v="Mantenimiento"/>
    <m/>
    <n v="4"/>
    <n v="4"/>
    <n v="4"/>
    <n v="4"/>
    <n v="4"/>
    <n v="4"/>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3"/>
    <s v="Apoyado el funcionamiento de la Mesa de Asuntos Religiosos en perspectiva de protección de Derechos Humanos."/>
    <n v="4502021"/>
    <s v="Servicio de apoyo financiero para la implementación de proyectos en materia de derechos humanos"/>
    <n v="4502001"/>
    <s v="Iniciativas creadas"/>
    <s v="Incremento"/>
    <m/>
    <n v="1"/>
    <n v="4"/>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4"/>
    <s v="Elaborado el plan de seguimiento del Comité Departamental para la Respuesta Rápida a las recomendaciones de alertas tempranas emitidas por la Defensoría del Pueblo."/>
    <n v="4502035"/>
    <s v="Documentos de planeación"/>
    <n v="450203501"/>
    <s v="Planes estratégicos elaborados"/>
    <s v="Mantenimiento"/>
    <m/>
    <n v="4"/>
    <n v="4"/>
    <n v="4"/>
    <n v="4"/>
    <n v="4"/>
    <n v="4"/>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5"/>
    <s v="Implementado Programa Integral de Garantías para Mujeres Lideresas y Defensoras de Derechos Humanos en el Departamento. "/>
    <n v="4502021"/>
    <s v="Servicio de apoyo financiero para la implementación de proyectos en materia de derechos humanos"/>
    <n v="450202100"/>
    <s v="Proyectos cofinanciados"/>
    <s v="Incremento"/>
    <m/>
    <n v="0"/>
    <n v="1"/>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6"/>
    <s v="Impulsada la búsqueda de personas dadas por desaparecidas de manera planificada, organizada y estructurada, conforme a lo establecido en los planes regionales de búsqueda"/>
    <n v="4502034"/>
    <s v="Servicio de educación informal "/>
    <n v="450203414"/>
    <s v="Administraciones de cementerios capacitadas para la identificación de victimas y desaparición en el marco de las obligaciones del estado a nivel nacional priorizados"/>
    <s v="aumento"/>
    <m/>
    <s v="ND"/>
    <n v="4"/>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7"/>
    <s v="Capacitados líderes y lideresas en componentes de prevención temprana, como red de alertas tempranas, redes de consejos comunitarios, redes de reguardos indigenas etc."/>
    <n v="4502034"/>
    <s v="Servicio de educación informal "/>
    <n v="450203413"/>
    <s v="Líderes capacitados"/>
    <s v="Incremento"/>
    <m/>
    <s v="ND"/>
    <n v="80"/>
    <n v="20"/>
    <n v="20"/>
    <n v="20"/>
    <n v="20"/>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8"/>
    <s v="Formulación e implementation de plan de acción para la garantía de derechos de migrantes, refugiados y retornados  en el marco de la Mesa Departamental de Migrantes de Nariño. "/>
    <n v="4502001"/>
    <s v="Servicio de promoción a la participación ciudadana"/>
    <n v="450200113"/>
    <s v="Estrategias de promoción a la participación ciudadana implementadas"/>
    <s v="Incremento"/>
    <m/>
    <n v="0"/>
    <n v="1"/>
    <n v="1"/>
    <n v="1"/>
    <n v="1"/>
    <n v="1"/>
    <m/>
    <n v="0"/>
    <x v="0"/>
    <m/>
    <n v="0"/>
    <s v="NO INICIADA"/>
    <m/>
    <n v="0"/>
    <s v="NO INICIADA"/>
    <m/>
    <n v="0"/>
    <s v="NO INICIADA"/>
    <m/>
    <n v="0"/>
    <x v="0"/>
  </r>
  <r>
    <s v="DERECHOS HUMANOS, CULTURA DE PAZ Y ALIANZAS PARA LA VIDA"/>
    <s v="GOBERNANZA PARA LA PAZ TERRITORIAL"/>
    <s v="Derechos Humanos y Derecho Internacional Humanitario"/>
    <x v="2"/>
    <s v="índice de violaciones a DD.HH"/>
    <n v="6.9999999999999999E-4"/>
    <n v="1E-3"/>
    <n v="79"/>
    <s v="Creada e implementada política pública de paz y Derechos Humanos  en el Departamento"/>
    <s v="4502032"/>
    <s v="Documentos de lineamientos técnicos"/>
    <s v="450203200"/>
    <s v="Documentos de lineamientos técnicos realizados"/>
    <s v="sostenimiento"/>
    <m/>
    <n v="1"/>
    <n v="1"/>
    <n v="1"/>
    <n v="1"/>
    <n v="1"/>
    <n v="1"/>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0"/>
    <s v="Implementada estrategia de promoción de derechos que permita el reconocimiento y visibilización de la cosmovisión, modos de existir y construcción histórica territorial de los pueblos afrodescendientes en el escenario regional hacia la lucha contra el racismo y la prevención de la discriminación. "/>
    <n v="4502038"/>
    <s v="Servicio de promoción de la garantía de derechos"/>
    <n v="450203800"/>
    <s v="Estrategias de promoción de la garantía de derechos implementadas"/>
    <s v="Incremento"/>
    <m/>
    <n v="0"/>
    <n v="1"/>
    <s v="NP"/>
    <n v="1"/>
    <n v="1"/>
    <n v="1"/>
    <m/>
    <n v="0"/>
    <x v="1"/>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1"/>
    <s v="Reconocida y fortalecida la Comisión Consultiva Departamental y otras instancias e iniciativas de participación de las comunidades y autoridades tradicionales afrodescendientes. "/>
    <n v="4502001"/>
    <s v="Servicio de promoción a la participación ciudadana"/>
    <n v="450200100"/>
    <s v="Espacios de participación promovidos"/>
    <s v="Incremento"/>
    <m/>
    <n v="0"/>
    <n v="14"/>
    <n v="2"/>
    <n v="4"/>
    <n v="4"/>
    <n v="4"/>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2"/>
    <s v="Construida e implementada una estrategia hacia el fortalecimiento y  seguimiento a los planes de salvaguarda de los pueblos indígenas Awá, Inga, Kofán y Eperara-Siapidara en cumplimiento de los autos y sentencias de la Corte Constitucional."/>
    <n v="4502022"/>
    <s v="Servicio de asistencia técnica"/>
    <n v="450202201"/>
    <s v="Grupos étnicos asistidos técnicamente"/>
    <s v="Incremento"/>
    <m/>
    <n v="0"/>
    <n v="4"/>
    <n v="4"/>
    <n v="4"/>
    <n v="4"/>
    <n v="4"/>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3"/>
    <s v="Apoyados procesos de promoción de prácticas culturales y ancestrales, mingas de pensamiento y encuentros territoriales de las  comunidades indígenas de Nariño hacia el fortalecimiento y pervivencia de su identidad"/>
    <n v="4502034"/>
    <s v="Servicio de educación informal "/>
    <n v="450203418"/>
    <s v="Personas capacitadas en promoción cultural y ancestral de la  Comunidades Indígenas"/>
    <s v="Incremento"/>
    <m/>
    <s v="ND"/>
    <n v="400"/>
    <n v="100"/>
    <n v="100"/>
    <n v="100"/>
    <n v="100"/>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4"/>
    <s v="Apoyadas cumbres interculturales como instancias de incidencia y participación de los pueblos indígenas ."/>
    <n v="4502001"/>
    <s v="Número de iniciativas"/>
    <n v="450200110"/>
    <s v="Instancias formales y no formales de participación fortalecidas"/>
    <s v="Incremento"/>
    <m/>
    <n v="3"/>
    <n v="7"/>
    <n v="1"/>
    <n v="1"/>
    <n v="1"/>
    <n v="1"/>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5"/>
    <s v="Asistidos técnicamente los procesos de fortalecimiento de identidad cultural que permitan reconocer los modos de existir y filosofías de vida de las comunidades ROM hacia la garantía de sus derechos."/>
    <n v="4502022"/>
    <s v="Servicio de asistencia técnica"/>
    <n v="450202203"/>
    <s v="Numero de Comunidad Rom asistida técnicamente"/>
    <s v="mantenimiento "/>
    <m/>
    <n v="1"/>
    <n v="1"/>
    <n v="1"/>
    <n v="1"/>
    <n v="1"/>
    <n v="1"/>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6"/>
    <s v="Apoyada la formulación de planes de etnodesarrollo y de vida de pueblos étnicos en el Departamento."/>
    <n v="4502035"/>
    <s v="Documentos de planeación"/>
    <n v="450203503"/>
    <s v="Documento de planes de etnodesarrollo y planes de vida elaborados"/>
    <s v="Incremento"/>
    <m/>
    <n v="0"/>
    <n v="20"/>
    <n v="5"/>
    <n v="5"/>
    <n v="5"/>
    <n v="5"/>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7"/>
    <s v="Fortalecidas emisoras indígenas y otros medios de comunicación propios de las comunidades y organizaciones étnicas como estrategia de participación ciudadana para la promoción de sus derechos, cosmovisiones y prácticas culturales."/>
    <n v="4502001"/>
    <s v="Servicio de promoción a la participación ciudadana"/>
    <n v="450200113"/>
    <s v="Estrategias de promoción a la participación ciudadana implementadas"/>
    <s v="Incremento"/>
    <m/>
    <n v="6"/>
    <n v="18"/>
    <n v="6"/>
    <n v="4"/>
    <n v="4"/>
    <n v="4"/>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8"/>
    <s v="Investigadas y sistematizadas prácticas culturales y experiencias de organización, autonomía territorial y gobierno propio de pueblos étnicos hacia el fortalecimiento de su identidad cultural."/>
    <n v="4502030"/>
    <s v="Documentos de investigación"/>
    <n v="450203007"/>
    <s v="Documentos de investigación de los grupos indígenas, ROM y minorías realizados"/>
    <s v="Incremento"/>
    <m/>
    <n v="0"/>
    <n v="9"/>
    <n v="1"/>
    <n v="2"/>
    <n v="3"/>
    <n v="3"/>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89"/>
    <s v="Fortalecidas capacidades técnicas, organizativas y administrativas de consejos comunitarios, cabildos indígenas y organizaciones étnicas para la gestión de proyectos y/o la formalización de territorios y/o alianzas público populares"/>
    <n v="4502022"/>
    <s v="Servicio de asistencia técnica"/>
    <n v="450202201"/>
    <s v="Grupos étnicos asistidos técnicamente"/>
    <s v="Incremento"/>
    <m/>
    <n v="0"/>
    <n v="17"/>
    <n v="2"/>
    <n v="5"/>
    <n v="5"/>
    <n v="5"/>
    <m/>
    <n v="0"/>
    <x v="0"/>
    <m/>
    <n v="0"/>
    <s v="NO INICIADA"/>
    <m/>
    <n v="0"/>
    <s v="NO INICIADA"/>
    <m/>
    <n v="0"/>
    <s v="NO INICIADA"/>
    <m/>
    <n v="0"/>
    <x v="0"/>
  </r>
  <r>
    <s v="DERECHOS HUMANOS, CULTURA DE PAZ Y ALIANZAS PARA LA VIDA"/>
    <s v="GOBERNANZA PARA LA PAZ TERRITORIAL"/>
    <s v="Saberes de vida, territorios y cosmovisiones de los pueblos étnicos en Nariño"/>
    <x v="3"/>
    <s v="Índice de Gobernabilidad democrática territorial - Participación ciudadana"/>
    <s v="53,53 (medio)"/>
    <s v="Nivel medio alto (55-68)"/>
    <n v="90"/>
    <s v="Creadas e implementadas estrategias para el fomento de la participación de las mujeres en los espaciós colectivos y de toma de decisiones de las comunidades étnicas. _x000a_"/>
    <n v="4502001"/>
    <s v="Servicio de promoción a la participación ciudadana"/>
    <n v="450200108"/>
    <s v="Estrategias para el fomento de a la participación de las mujeres en los espacios de participación política y de toma de decisión implementadas"/>
    <s v="Incremento"/>
    <m/>
    <n v="0"/>
    <n v="2"/>
    <s v="NP"/>
    <n v="1"/>
    <n v="1"/>
    <s v="NP"/>
    <m/>
    <n v="0"/>
    <x v="1"/>
    <m/>
    <n v="0"/>
    <s v="NO INICIADA"/>
    <m/>
    <n v="0"/>
    <s v="NO INICIADA"/>
    <m/>
    <n v="0"/>
    <s v="NO PROGRAM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1"/>
    <s v="Impulsada la formulación de planes estratégicos de desarrollo comunal en el departamento de Nariño."/>
    <n v="4502001"/>
    <s v="Servicio de promoción a la participación ciudadana"/>
    <n v="450200107"/>
    <s v="Iniciativas creadas"/>
    <s v="mantenimiento "/>
    <m/>
    <n v="0"/>
    <n v="17"/>
    <n v="2"/>
    <n v="5"/>
    <n v="5"/>
    <n v="5"/>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2"/>
    <s v="Fortalecidas capacidades técnicas, organizativas y administrativas de representantes, delegados o delegadas de organizaciones comunales y comunitarias para la gestión de proyectos, alianzas público populares y convenios solidarios.  "/>
    <n v="4502034"/>
    <s v="Servicio de educación informal"/>
    <n v="450203413"/>
    <s v="Líderes capacitados"/>
    <s v="Incremento"/>
    <m/>
    <n v="0"/>
    <n v="400"/>
    <n v="100"/>
    <n v="100"/>
    <n v="100"/>
    <n v="100"/>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3"/>
    <s v="Asitidas técnicamente entidades territoriales en procesos de capacitación, renovación y actualización de las Organizaciones de Acción Comunal de primer y segundo grado"/>
    <n v="4502022"/>
    <s v="Servicio de asistencia técnica"/>
    <s v="450202207"/>
    <s v="Número de Entidades asistidas técnicamente"/>
    <s v="mantenimiento "/>
    <m/>
    <n v="64"/>
    <n v="64"/>
    <n v="16"/>
    <n v="16"/>
    <n v="16"/>
    <n v="16"/>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4"/>
    <s v="Apoyada la creación de la Federación de Juntas de Acción Comunal del Pacífico."/>
    <n v="4502001"/>
    <s v="Servicio de promoción a la participación ciudadana"/>
    <n v="450200109"/>
    <s v="Iniciativas organizativas de participación ciudadana promovidas"/>
    <s v="Incremento"/>
    <m/>
    <n v="0"/>
    <n v="1"/>
    <n v="1"/>
    <n v="1"/>
    <n v="1"/>
    <n v="1"/>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5"/>
    <s v="Implementada una estrategia para fortalecer la participación de las mujeres y la incorporación del enfoque de género en espacios de participación comunal."/>
    <n v="4502001"/>
    <s v="Número de iniciativas"/>
    <n v="450200112"/>
    <s v="Estrategias para el fomento de a la participación de las mujeres en los espacios de participación política y de toma de decisión implementadas"/>
    <s v="Incremento "/>
    <m/>
    <n v="0"/>
    <n v="4"/>
    <n v="1"/>
    <n v="1"/>
    <n v="1"/>
    <n v="1"/>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6"/>
    <s v="Implementado y ejecutado el plan anual de apoyo a la Red de Control Social y Veedurías Ciudadanas.  "/>
    <n v="4502022"/>
    <s v="Servicio de asistencia técnica"/>
    <n v="450202208"/>
    <s v="Personas asistidas técnicamente para el ejercicio del control social, rendición de cuentas y participación ciudadana"/>
    <s v="mantenimiento "/>
    <m/>
    <n v="4"/>
    <n v="8"/>
    <n v="1"/>
    <n v="1"/>
    <n v="1"/>
    <n v="1"/>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7"/>
    <s v="Asistidos técnicamene servidores públicos y líderes/as del departamento de Nariño en cultura de la integridad y transparencia para la promoción del control social en la gestión pública."/>
    <n v="4502022"/>
    <s v="Servicio de asistencia técnica"/>
    <n v="450202209"/>
    <s v="Personas asistidas técnicamente en cultura de la integridad y transparencia"/>
    <s v="Incremento"/>
    <m/>
    <n v="0"/>
    <n v="200"/>
    <n v="50"/>
    <n v="50"/>
    <n v="50"/>
    <n v="50"/>
    <m/>
    <n v="0"/>
    <x v="0"/>
    <m/>
    <n v="0"/>
    <s v="NO INICI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98"/>
    <s v="Fortalecidos procesos de diálogo social y concertación con comunidades y niveles de gobierno hacia el trámite de conflictividades sociales en lo local y regional."/>
    <s v="4502001"/>
    <s v="Servicio de promoción a la participación ciudadana"/>
    <s v="450200100"/>
    <s v="Espacios de participación promovidos"/>
    <s v="Incremento"/>
    <m/>
    <n v="0"/>
    <n v="16"/>
    <n v="4"/>
    <n v="4"/>
    <n v="4"/>
    <n v="4"/>
    <m/>
    <n v="0"/>
    <x v="0"/>
    <m/>
    <n v="0"/>
    <s v="NO INICIADA"/>
    <m/>
    <n v="0"/>
    <s v="NO INICIADA"/>
    <m/>
    <n v="0"/>
    <s v="NO INICIADA"/>
    <m/>
    <n v="0"/>
    <x v="0"/>
  </r>
  <r>
    <s v="DERECHOS HUMANOS, CULTURA DE PAZ Y ALIANZAS PARA LA VIDA"/>
    <s v="GOBERNANZA PARA LA PAZ TERRITORIAL"/>
    <s v="Participación Ciudadana y Gobernanza Democrática"/>
    <x v="0"/>
    <s v="Índice de Gobernabilidad democrática territorial - Participación ciudadana"/>
    <s v="53,53 (medio)"/>
    <s v="Nivel medio alto (55-68)"/>
    <n v="99"/>
    <s v="Apoyadas las jornadas electorales y promoción de la participación ciudadana en los procesos democráticos en Nariño"/>
    <n v="4502025"/>
    <s v="Servicio de organización de procesos electorales"/>
    <n v="450202500"/>
    <s v="procesos electorales realizados"/>
    <s v="mantenimiento "/>
    <m/>
    <n v="5"/>
    <n v="5"/>
    <n v="1"/>
    <s v="NP"/>
    <n v="3"/>
    <n v="1"/>
    <m/>
    <n v="0"/>
    <x v="0"/>
    <m/>
    <n v="0"/>
    <s v="NO PROGRAMADA"/>
    <m/>
    <n v="0"/>
    <s v="NO INICIADA"/>
    <m/>
    <n v="0"/>
    <s v="NO INICIADA"/>
    <m/>
    <n v="0"/>
    <x v="0"/>
  </r>
  <r>
    <s v="DERECHOS HUMANOS, CULTURA DE PAZ Y ALIANZAS PARA LA VIDA"/>
    <s v="GOBERNANZA PARA LA PAZ TERRITORIAL"/>
    <s v="Participación Ciudadana y Gobernanza Democrática"/>
    <x v="3"/>
    <s v="Índice de Gobernabilidad democrática territorial - Participación ciudadana"/>
    <s v="53,53 (medio)"/>
    <s v="Nivel medio alto (55-68)"/>
    <n v="100"/>
    <s v="Gestionados espacios de oferta institucional para asistencia técnica a entidades sin ánimo de lucro en temas de Inspección, Vigilancia y Control en las 13 subregiones.  "/>
    <n v="4502033"/>
    <s v="Servicio de integración de la oferta pública"/>
    <n v="450203302"/>
    <s v="Estrategia móvil implementada"/>
    <s v="Incremento"/>
    <m/>
    <n v="0"/>
    <n v="13"/>
    <n v="3"/>
    <n v="4"/>
    <n v="3"/>
    <n v="3"/>
    <m/>
    <n v="0"/>
    <x v="0"/>
    <m/>
    <n v="0"/>
    <s v="NO INICIADA"/>
    <m/>
    <n v="0"/>
    <s v="NO INICIADA"/>
    <m/>
    <n v="0"/>
    <s v="NO INICI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1"/>
    <s v="Creación e implementación de la Escuela Itinerante por los Territorios Agroalimentarios Campesinos, la Paz y la Vida. _x000a_"/>
    <s v="4502034"/>
    <s v="Servicio de educación informal"/>
    <n v="450203410"/>
    <s v="Comunidades capacitadas "/>
    <s v="Incremento"/>
    <m/>
    <n v="0"/>
    <n v="35"/>
    <n v="5"/>
    <n v="10"/>
    <n v="10"/>
    <n v="10"/>
    <m/>
    <n v="0"/>
    <x v="0"/>
    <m/>
    <n v="0"/>
    <s v="NO INICIADA"/>
    <m/>
    <n v="0"/>
    <s v="NO INICIADA"/>
    <m/>
    <n v="0"/>
    <s v="NO INICI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2"/>
    <s v="Capacitadas técnicamente mujeres y jóvenes campesinos en emprendimiento y gestión de proyectos. "/>
    <n v="4502034"/>
    <s v="Servicio de educación informal"/>
    <n v="450203413"/>
    <s v="Líderes capacitados"/>
    <s v="Incremento"/>
    <m/>
    <n v="0"/>
    <n v="200"/>
    <n v="50"/>
    <n v="50"/>
    <n v="50"/>
    <n v="50"/>
    <m/>
    <n v="0"/>
    <x v="0"/>
    <m/>
    <n v="0"/>
    <s v="NO INICIADA"/>
    <m/>
    <n v="0"/>
    <s v="NO INICIADA"/>
    <m/>
    <n v="0"/>
    <s v="NO INICI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3"/>
    <s v="Implementada estrategia que reconozca y fortalezca a la Mesa Agraria Étnico Popular del departamento como un espacio de articulación, construcción y consenso de la política de desarrollo rural."/>
    <n v="4502038"/>
    <s v="Servicio de promoción de la garantía de derechos"/>
    <n v="450203800"/>
    <s v="Estrategia de promoción de la garantía de derechos implementada"/>
    <s v="Incremento"/>
    <m/>
    <n v="0"/>
    <n v="1"/>
    <s v="NP"/>
    <n v="1"/>
    <n v="1"/>
    <n v="1"/>
    <m/>
    <n v="0"/>
    <x v="1"/>
    <m/>
    <n v="0"/>
    <s v="NO INICIADA"/>
    <m/>
    <n v="0"/>
    <s v="NO INICIADA"/>
    <m/>
    <n v="0"/>
    <s v="NO INICI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4"/>
    <s v="Fortalecidas capacidades de líderes y lideresas hacia la promoción de los territorios campesinos, con acompañamiento técnico en la formulación de planes de vida y la promocion de la organización politica e identidad cultural de las comunidades campesianas. "/>
    <n v="4502034"/>
    <s v="Servicio de educación informal"/>
    <n v="450203413"/>
    <s v="Líderes capacitados"/>
    <s v="Incremento"/>
    <m/>
    <n v="0"/>
    <n v="150"/>
    <s v="NP"/>
    <n v="50"/>
    <n v="50"/>
    <n v="50"/>
    <m/>
    <n v="0"/>
    <x v="1"/>
    <m/>
    <n v="0"/>
    <s v="NO INICIADA"/>
    <m/>
    <n v="0"/>
    <s v="NO INICIADA"/>
    <m/>
    <n v="0"/>
    <s v="NO INICI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5"/>
    <s v="Elaborados estudios de viabilidad para la creación del Instituto de Fomento del Campesino y el Agro "/>
    <n v="4599018"/>
    <s v="Documentos de lineamientos técnicos"/>
    <n v="459901800"/>
    <s v="Documentos de lineamientos técnicos realizados"/>
    <s v="Incremento"/>
    <m/>
    <n v="0"/>
    <n v="1"/>
    <s v="NP"/>
    <n v="1"/>
    <s v="NP"/>
    <s v="NP"/>
    <m/>
    <n v="0"/>
    <x v="1"/>
    <m/>
    <n v="0"/>
    <s v="NO INICIADA"/>
    <m/>
    <n v="0"/>
    <s v="NO PROGRAMADA"/>
    <m/>
    <n v="0"/>
    <s v="NO PROGRAMADA"/>
    <m/>
    <n v="0"/>
    <x v="0"/>
  </r>
  <r>
    <s v="DERECHOS HUMANOS, CULTURA DE PAZ Y ALIANZAS PARA LA VIDA"/>
    <s v="GOBERNANZA PARA LA PAZ TERRITORIAL"/>
    <s v="Campesinado como sujeto de derechos: territorios, organización y vida"/>
    <x v="1"/>
    <s v="Índice de Gobernabilidad democrática territorial - Participación ciudadana"/>
    <s v="53,53 (medio)"/>
    <s v="Nivel medio alto (55-68)"/>
    <n v="106"/>
    <s v="Elaborados estudios de viabilidad para la creación de la Agencia de Desarrollo para la Transformación Territorial del Pacífico_x000a__x000a_"/>
    <n v="4599018"/>
    <s v="Documentos de lineamientos técnicos"/>
    <n v="459901800"/>
    <s v="Documentos de lineamientos técnicos realizados"/>
    <s v="Incremento"/>
    <m/>
    <n v="0"/>
    <n v="1"/>
    <n v="1"/>
    <s v="NP"/>
    <s v="NP"/>
    <s v="NP"/>
    <m/>
    <n v="0"/>
    <x v="0"/>
    <m/>
    <n v="0"/>
    <s v="NO PROGRAMADA"/>
    <m/>
    <n v="0"/>
    <s v="NO PROGRAMADA"/>
    <m/>
    <n v="0"/>
    <s v="NO PROGRAMADA"/>
    <m/>
    <n v="0"/>
    <x v="0"/>
  </r>
  <r>
    <s v="DERECHOS HUMANOS, CULTURA DE PAZ Y ALIANZAS PARA LA VIDA"/>
    <s v="CUNA - CULTURAS Y SABERES PARA LA VIDA Y LA PAZ"/>
    <s v="Gobernanza cultural para la paz y la vida"/>
    <x v="1"/>
    <s v="Entidades territoriales, organizaciones comunitarias e instancias culturales de los municipios del Departamento fortalecidas en participación y gobernanza cultural"/>
    <n v="65"/>
    <n v="69"/>
    <n v="107"/>
    <s v="Plan Departamental para las culturas, artes y saberes, Plan Departamental de Lectura Escritura y Oralidad, Red Departamental de Bibliotecas Comunitarias. Lineamientos para el reconocimiento de casas de la memoria, casas de saberes, casas espirituales, espacios de organización de mujeres y diversidades, espacios de juventudes, espacios comunitarios, redes, nodos, y otros de los pueblos afro, indigenas y campesinos, fomulados."/>
    <s v="3301129"/>
    <s v="Documentos de planeación"/>
    <s v="330112900"/>
    <s v="Documentos de planeación realizados"/>
    <s v="Incremento"/>
    <m/>
    <n v="1"/>
    <n v="9"/>
    <n v="1"/>
    <n v="3"/>
    <n v="3"/>
    <n v="2"/>
    <m/>
    <n v="0"/>
    <x v="0"/>
    <m/>
    <n v="0"/>
    <s v="NO INICIADA"/>
    <m/>
    <n v="0"/>
    <s v="NO INICIADA"/>
    <m/>
    <n v="0"/>
    <s v="NO INICIADA"/>
    <m/>
    <n v="0"/>
    <x v="0"/>
  </r>
  <r>
    <s v="DERECHOS HUMANOS, CULTURA DE PAZ Y ALIANZAS PARA LA VIDA"/>
    <s v="CUNA - CULTURAS Y SABERES PARA LA VIDA Y LA PAZ"/>
    <s v="Gobernanza cultural para la paz y la vida"/>
    <x v="4"/>
    <s v="Entidades territoriales, organizaciones comunitarias e instancias culturales de los municipios del Departamento fortalecidas en participación y gobernanza cultural"/>
    <n v="65"/>
    <n v="69"/>
    <n v="108"/>
    <s v="Apoyo a los Consejos de Cultura, Consejos de Área y otras instancias y expresiones de organización, mediante espacios para la participación ciudadana y comunitaria en torno a la organización y la gobernanza cultural."/>
    <s v="3301074"/>
    <s v="Servicio de apoyo para la organización y la participación del sector artístico, cultural y la ciudadanía"/>
    <s v="330107400"/>
    <s v="Encuentros realizados"/>
    <s v="Incremento"/>
    <m/>
    <n v="4"/>
    <n v="42"/>
    <n v="6"/>
    <n v="12"/>
    <n v="12"/>
    <n v="12"/>
    <m/>
    <n v="0"/>
    <x v="0"/>
    <m/>
    <n v="0"/>
    <s v="NO INICIADA"/>
    <m/>
    <n v="0"/>
    <s v="NO INICIADA"/>
    <m/>
    <n v="0"/>
    <s v="NO INICIADA"/>
    <m/>
    <n v="0"/>
    <x v="0"/>
  </r>
  <r>
    <s v="DERECHOS HUMANOS, CULTURA DE PAZ Y ALIANZAS PARA LA VIDA"/>
    <s v="CUNA - CULTURAS Y SABERES PARA LA VIDA Y LA PAZ"/>
    <s v="Gobernanza cultural para la paz y la vida"/>
    <x v="4"/>
    <s v="Entidades territoriales, organizaciones comunitarias e instancias culturales de los municipios del Departamento fortalecidas en participación y gobernanza cultural"/>
    <n v="65"/>
    <n v="69"/>
    <n v="109"/>
    <s v="Asistencia a los entes territoriales en la gestión de los Beneficios Económicos Periódicos (BEPS) destinados a creadores y gestores culturales como garantía para pensiones."/>
    <s v="3301128"/>
    <s v="Servicio de apoyo financiero para creadores y gestores culturales"/>
    <s v="330112800"/>
    <s v="Creadores y gestores culturales beneficiados"/>
    <s v="Incremento"/>
    <m/>
    <n v="35"/>
    <n v="140"/>
    <n v="35"/>
    <n v="35"/>
    <n v="35"/>
    <n v="35"/>
    <m/>
    <n v="0"/>
    <x v="0"/>
    <m/>
    <n v="0"/>
    <s v="NO INICIADA"/>
    <m/>
    <n v="0"/>
    <s v="NO INICIADA"/>
    <m/>
    <n v="0"/>
    <s v="NO INICIADA"/>
    <m/>
    <n v="0"/>
    <x v="0"/>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0"/>
    <s v="Apoyadas actividades culturales, con el fin de enriquecer el tejido cultural y fortalecer el sentido de identidad y pertenencia en la región."/>
    <s v="3301053"/>
    <s v="Servicio de promoción de actividades culturales"/>
    <s v="330105301"/>
    <s v="Actividades culturales para la promoción de la cultura realizadas"/>
    <s v="Incremento"/>
    <m/>
    <n v="120"/>
    <n v="500"/>
    <n v="110"/>
    <n v="130"/>
    <n v="130"/>
    <n v="130"/>
    <m/>
    <n v="0"/>
    <x v="0"/>
    <m/>
    <n v="0"/>
    <s v="NO INICIADA"/>
    <m/>
    <n v="0"/>
    <s v="NO INICIADA"/>
    <m/>
    <n v="0"/>
    <s v="NO INICIADA"/>
    <m/>
    <n v="0"/>
    <x v="0"/>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1"/>
    <s v="Apoyada la circulación de contenidos culturales de artistas y creadores."/>
    <s v="3301073"/>
    <s v="Servicio de circulación artística y cultural"/>
    <s v="330107300"/>
    <s v="Contenidos culturales  en circulación"/>
    <s v="Incremento"/>
    <m/>
    <n v="10"/>
    <n v="60"/>
    <n v="15"/>
    <n v="15"/>
    <n v="15"/>
    <n v="15"/>
    <m/>
    <n v="0"/>
    <x v="0"/>
    <m/>
    <n v="0"/>
    <s v="NO INICIADA"/>
    <m/>
    <n v="0"/>
    <s v="NO INICIADA"/>
    <m/>
    <n v="0"/>
    <s v="NO INICIADA"/>
    <m/>
    <n v="0"/>
    <x v="0"/>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2"/>
    <s v=" Otorgados incentivos en el marco del Plan Departamental de Estímulos y Apoyos Concertados, dirigidos a procesos de investigación, creación, formación y difusión cultural, considerando enfoques de género, poblacional y territorial."/>
    <s v="3301054"/>
    <s v="Servicio de apoyo financiero al sector artístico y cultural"/>
    <s v="330105400"/>
    <s v="Estímulos otorgados"/>
    <s v="Incremento"/>
    <m/>
    <n v="314"/>
    <n v="1280"/>
    <n v="320"/>
    <n v="320"/>
    <n v="320"/>
    <n v="320"/>
    <m/>
    <n v="0"/>
    <x v="0"/>
    <m/>
    <n v="0"/>
    <s v="NO INICIADA"/>
    <m/>
    <n v="0"/>
    <s v="NO INICIADA"/>
    <m/>
    <n v="0"/>
    <s v="NO INICIADA"/>
    <m/>
    <n v="0"/>
    <x v="0"/>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3"/>
    <s v="Caracterizado el sector cultural en el Departamento. "/>
    <s v="3301069"/>
    <s v="Documentos de investigación"/>
    <s v="330106900"/>
    <s v="Documentos de investigación realizados"/>
    <s v="Incremento"/>
    <m/>
    <n v="0"/>
    <n v="1"/>
    <n v="1"/>
    <n v="1"/>
    <n v="1"/>
    <n v="1"/>
    <m/>
    <n v="0"/>
    <x v="0"/>
    <m/>
    <n v="0"/>
    <s v="NO INICIADA"/>
    <m/>
    <n v="0"/>
    <s v="NO INICIADA"/>
    <m/>
    <n v="0"/>
    <s v="NO INICIADA"/>
    <m/>
    <n v="0"/>
    <x v="0"/>
  </r>
  <r>
    <s v="DERECHOS HUMANOS, CULTURA DE PAZ Y ALIANZAS PARA LA VIDA"/>
    <s v="CUNA - CULTURAS Y SABERES PARA LA VIDA Y LA PAZ"/>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n v="114"/>
    <s v="Espacios de formación para el sector artistico y cultural. "/>
    <s v="3301051"/>
    <s v="Servicio de educación informal al sector artístico y cultural"/>
    <s v="330105110"/>
    <s v="Capacitaciones de educación informal realizadas"/>
    <s v="Incremento"/>
    <m/>
    <n v="26"/>
    <n v="150"/>
    <n v="30"/>
    <n v="40"/>
    <n v="40"/>
    <n v="40"/>
    <m/>
    <n v="0"/>
    <x v="0"/>
    <m/>
    <n v="0"/>
    <s v="NO INICIADA"/>
    <m/>
    <n v="0"/>
    <s v="NO INICIADA"/>
    <m/>
    <n v="0"/>
    <s v="NO INICIADA"/>
    <m/>
    <n v="0"/>
    <x v="0"/>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5"/>
    <s v="Usuarios beneficiarios de los servicios de la Biblioteca Departamental, Centro de las Artes y los Saberes de Nariño, Casa de la Cultura y Concha Acústica. "/>
    <s v="3301085"/>
    <s v="Servicios bibliotecarios"/>
    <s v="330108500"/>
    <s v="Usuarios atendidos"/>
    <s v="Incremento"/>
    <m/>
    <n v="9000"/>
    <n v="46000"/>
    <n v="9000"/>
    <n v="12000"/>
    <n v="12000"/>
    <n v="13000"/>
    <m/>
    <n v="0"/>
    <x v="0"/>
    <m/>
    <n v="0"/>
    <s v="NO INICIADA"/>
    <m/>
    <n v="0"/>
    <s v="NO INICIADA"/>
    <m/>
    <n v="0"/>
    <s v="NO INICIADA"/>
    <m/>
    <n v="0"/>
    <x v="0"/>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6"/>
    <s v="Dotación de material didáctico, pedagógico, tecnológico y/o mobiliario a bibliotecas, casas de la cultura, escuelas de formación, y otros espacios culturales. "/>
    <s v="3301127"/>
    <s v="Infraestructuras culturales dotadas"/>
    <s v="330112700"/>
    <s v="Infraestructuras culturales dotadas"/>
    <s v="Incremento"/>
    <m/>
    <n v="89"/>
    <n v="400"/>
    <n v="100"/>
    <n v="100"/>
    <n v="100"/>
    <n v="100"/>
    <m/>
    <n v="0"/>
    <x v="0"/>
    <m/>
    <n v="0"/>
    <s v="NO INICIADA"/>
    <m/>
    <n v="0"/>
    <s v="NO INICIADA"/>
    <m/>
    <n v="0"/>
    <s v="NO INICIADA"/>
    <m/>
    <n v="0"/>
    <x v="0"/>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7"/>
    <s v="Adecuación de infraestructura cultural para fortalecer las expresiones artisticas y culturales."/>
    <n v="3301068"/>
    <s v="Servicio de mantenimiento de infraestructura cultural"/>
    <n v="330106800"/>
    <s v="Infraestructura cultural intervenida"/>
    <s v="Incremento"/>
    <m/>
    <s v="ND"/>
    <n v="16"/>
    <n v="4"/>
    <n v="4"/>
    <n v="4"/>
    <n v="4"/>
    <m/>
    <n v="0"/>
    <x v="0"/>
    <m/>
    <n v="0"/>
    <s v="NO INICIADA"/>
    <m/>
    <n v="0"/>
    <s v="NO INICIADA"/>
    <m/>
    <n v="0"/>
    <s v="NO INICIADA"/>
    <m/>
    <n v="0"/>
    <x v="0"/>
  </r>
  <r>
    <s v="DERECHOS HUMANOS, CULTURA DE PAZ Y ALIANZAS PARA LA VIDA"/>
    <s v="CUNA - CULTURAS Y SABERES PARA LA VIDA Y LA PAZ"/>
    <s v="Espacios y Escenarios para la Paz y la Vida"/>
    <x v="4"/>
    <s v="Escenarios que fomenten la participación ciudadana, la diversidad y la apropiación social del arte y la cultura en el Departamento de Nariño"/>
    <n v="333"/>
    <n v="340"/>
    <n v="118"/>
    <s v="Construcción de Infraestructura cultural para fortalecer las expresiones artisticas y culturales."/>
    <n v="3301088"/>
    <s v="_x000a_  Centros_x000a_  culturales construidos"/>
    <n v="330108800"/>
    <s v="Centros culturales construidos"/>
    <s v="Incremento"/>
    <m/>
    <n v="2"/>
    <n v="2"/>
    <s v="NP"/>
    <n v="1"/>
    <s v="NP"/>
    <n v="1"/>
    <m/>
    <n v="0"/>
    <x v="1"/>
    <m/>
    <n v="0"/>
    <s v="NO INICIADA"/>
    <m/>
    <n v="0"/>
    <s v="NO PROGRAMADA"/>
    <m/>
    <n v="0"/>
    <s v="NO INICIADA"/>
    <m/>
    <n v="0"/>
    <x v="0"/>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19"/>
    <s v="Capacitaciones dirigidas a bibliotecas públicas y comunitarias,  procesos de comunicación, gestores, sabedores,  líderes y lideresas culturales y/o comunitarios del Departamento."/>
    <s v="3301051"/>
    <s v="Servicio de educación informal al sector artístico y cultural"/>
    <s v="330105110"/>
    <s v="Capacitaciones de educación informal realizadas"/>
    <s v="Incremento"/>
    <m/>
    <n v="20"/>
    <n v="150"/>
    <n v="30"/>
    <n v="40"/>
    <n v="40"/>
    <n v="40"/>
    <m/>
    <n v="0"/>
    <x v="0"/>
    <m/>
    <n v="0"/>
    <s v="NO INICIADA"/>
    <m/>
    <n v="0"/>
    <s v="NO INICIADA"/>
    <m/>
    <n v="0"/>
    <s v="NO INICIADA"/>
    <m/>
    <n v="0"/>
    <x v="0"/>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0"/>
    <s v="Fomentadas actividades dedicadas a la transmisión de prácticas, conocimientos y saberes asociados a la preservación de la vida, la conservación de la biodiversidad, la superación de paradigmas de violencia, pràcticas patriarcales, homofóbicas, racistas y clasistas y en el respeto a las lenguas autóctonas y las celebraciones comunitarias. "/>
    <s v="3301053"/>
    <s v="Servicio de promoción de actividades culturales"/>
    <s v="330105301"/>
    <s v="Actividades culturales para la promoción de la cultura realizadas"/>
    <s v="Incremento"/>
    <m/>
    <s v="ND"/>
    <n v="140"/>
    <n v="20"/>
    <n v="40"/>
    <n v="40"/>
    <n v="40"/>
    <m/>
    <n v="0"/>
    <x v="0"/>
    <m/>
    <n v="0"/>
    <s v="NO INICIADA"/>
    <m/>
    <n v="0"/>
    <s v="NO INICIADA"/>
    <m/>
    <n v="0"/>
    <s v="NO INICIADA"/>
    <m/>
    <n v="0"/>
    <x v="0"/>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1"/>
    <s v="Apoyo a la promoción cultural del Departamento mediante publicaciones artesanales, impresas y/o digitales._x000a_"/>
    <s v="3301100"/>
    <s v="Servicio de divulgación y publicaciones"/>
    <s v="330110000"/>
    <s v="Publicaciones realizadas"/>
    <s v="Incremento"/>
    <m/>
    <n v="5"/>
    <n v="29"/>
    <n v="5"/>
    <n v="8"/>
    <n v="8"/>
    <n v="8"/>
    <m/>
    <n v="0"/>
    <x v="0"/>
    <m/>
    <n v="0"/>
    <s v="NO INICIADA"/>
    <m/>
    <n v="0"/>
    <s v="NO INICIADA"/>
    <m/>
    <n v="0"/>
    <s v="NO INICIADA"/>
    <m/>
    <n v="0"/>
    <x v="0"/>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2"/>
    <s v="Promocionados y difundidas  expresiones, prácticas y conocimientos relacionados con el cuidado y la diversificación de la vida (ferias artesanales, espacios de formación formales y no formales, intercambios culturales)."/>
    <s v="3301073"/>
    <s v="Servicio de circulación artística y cultural"/>
    <s v="330107300"/>
    <s v="Contenidos culturales  en circulación"/>
    <s v="Incremento"/>
    <m/>
    <n v="1"/>
    <n v="18"/>
    <n v="3"/>
    <n v="5"/>
    <n v="5"/>
    <n v="5"/>
    <m/>
    <n v="0"/>
    <x v="0"/>
    <m/>
    <n v="0"/>
    <s v="NO INICIADA"/>
    <m/>
    <n v="0"/>
    <s v="NO INICIADA"/>
    <m/>
    <n v="0"/>
    <s v="NO INICIADA"/>
    <m/>
    <n v="0"/>
    <x v="0"/>
  </r>
  <r>
    <s v="DERECHOS HUMANOS, CULTURA DE PAZ Y ALIANZAS PARA LA VIDA"/>
    <s v="CUNA - CULTURAS Y SABERES PARA LA VIDA Y LA PAZ"/>
    <s v="Saberes para la paz y la vida"/>
    <x v="4"/>
    <s v="Municipios que fortalecen su identidad cultural a partir de los procesos de transmisión y revitalización de las prácticas y los saberes que garantizan la paz, la vida y su diversidad."/>
    <n v="64"/>
    <n v="64"/>
    <n v="123"/>
    <s v="Creados espacios dedicados a la transmisión y fortalecimiento de prácticas y conocimientos vinculados a las economías populares: Viche, Filigrana, Iraka, Culturas Andinas y del Pacífico."/>
    <s v="3301074"/>
    <s v="Servicio de apoyo para la organización y la participación del sector artístico, cultural y la ciudadanía"/>
    <s v="330107400"/>
    <s v="Encuentros realizados"/>
    <s v="Incremento "/>
    <m/>
    <s v="ND"/>
    <n v="60"/>
    <n v="12"/>
    <n v="16"/>
    <n v="16"/>
    <n v="16"/>
    <m/>
    <n v="0"/>
    <x v="0"/>
    <m/>
    <n v="0"/>
    <s v="NO INICIADA"/>
    <m/>
    <n v="0"/>
    <s v="NO INICIADA"/>
    <m/>
    <n v="0"/>
    <s v="NO INICIADA"/>
    <m/>
    <n v="0"/>
    <x v="0"/>
  </r>
  <r>
    <s v="DERECHOS HUMANOS, CULTURA DE PAZ Y ALIANZAS PARA LA VIDA"/>
    <s v="CUNA - CULTURAS Y SABERES PARA LA VIDA Y LA PAZ"/>
    <s v="Patrimonio y Memoria para la Paz y la Vida"/>
    <x v="4"/>
    <s v="Procesos para la conservación, reconocimiento, activación, difusión y sostenibilidad de los bienes y valores culturales patrimoniales materiales, innmateriales y naturales."/>
    <n v="19"/>
    <n v="19"/>
    <n v="124"/>
    <s v="Apoyo a los procesos de salvaguardia de las manifestaciones del patrimonio cultural inmaterial, primeros auxilios y el mantenimiento, conservación o intervención de bienes de interés cultural. "/>
    <n v="3302049"/>
    <s v="Servicio de salvaguardia al patrimonio inmaterial"/>
    <s v="330204900"/>
    <s v="Procesos de salvaguardia efectiva del patrimonio inmaterial realizados"/>
    <s v="Mantenimiento"/>
    <m/>
    <n v="19"/>
    <n v="19"/>
    <n v="19"/>
    <n v="19"/>
    <n v="19"/>
    <n v="19"/>
    <m/>
    <n v="0"/>
    <x v="0"/>
    <m/>
    <n v="0"/>
    <s v="NO INICIADA"/>
    <m/>
    <n v="0"/>
    <s v="NO INICIADA"/>
    <m/>
    <n v="0"/>
    <s v="NO INICIADA"/>
    <m/>
    <n v="0"/>
    <x v="0"/>
  </r>
  <r>
    <s v="DERECHOS HUMANOS, CULTURA DE PAZ Y ALIANZAS PARA LA VIDA"/>
    <s v="CUNA - CULTURAS Y SABERES PARA LA VIDA Y LA PAZ"/>
    <s v="Patrimonio y Memoria para la Paz y la Vida"/>
    <x v="4"/>
    <s v="Procesos para la conservación, reconocimiento, activación, difusión y sostenibilidad de los bienes y valores culturales patrimoniales materiales, innmateriales y naturales."/>
    <n v="19"/>
    <n v="19"/>
    <n v="125"/>
    <s v="Acompañamiento técnico para la  implementación de procedimientos relacionados con el patrimonio material, inmaterial y natural en las entidades territoriales del Departamento, con el objetivo de promover su preservación y gestión adecuada."/>
    <s v="3302042"/>
    <s v="Servicio de asistencia técnica en el manejo y gestión del patrimonio arqueológico, antropológico e histórico."/>
    <s v="330204200"/>
    <s v="Asistencias técnicas realizadas a entidades territoriales "/>
    <s v="Incremento"/>
    <m/>
    <n v="10"/>
    <n v="64"/>
    <n v="16"/>
    <n v="16"/>
    <n v="16"/>
    <n v="16"/>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6"/>
    <s v="Construcción de escenarios deportivos y recreativos para diferentes disciplinas deportivas  en las subregiones de Nariño."/>
    <n v="4301015"/>
    <s v="Canchas multifuncionales construidas y dotadas"/>
    <n v="430101500"/>
    <s v="Canchas multifuncionales construidas y dotadas"/>
    <s v="Incremento"/>
    <m/>
    <s v="ND"/>
    <n v="9"/>
    <s v="NP"/>
    <n v="3"/>
    <n v="3"/>
    <n v="3"/>
    <m/>
    <n v="0"/>
    <x v="1"/>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7"/>
    <s v="Infraestructura deportiva municipal adecuada y mejorada.  "/>
    <n v="4301004"/>
    <s v="Servicio de mantenimiento a la infraestructura deportiva"/>
    <s v="430100400"/>
    <s v="Infraestructura deportiva mantenida"/>
    <s v="Incremento"/>
    <m/>
    <n v="10"/>
    <n v="64"/>
    <n v="16"/>
    <n v="16"/>
    <n v="16"/>
    <n v="16"/>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8"/>
    <s v="Fortalecido el programa de Escuelas de Formación Deportiva, a través de los entes deportivos municipales"/>
    <n v="4301007"/>
    <s v="Servicio de Escuelas Deportivas"/>
    <n v="430100701"/>
    <s v="Municipios  con escuelas deportivas "/>
    <s v="Incremento"/>
    <m/>
    <n v="10"/>
    <n v="64"/>
    <n v="64"/>
    <n v="64"/>
    <n v="64"/>
    <n v="64"/>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29"/>
    <s v="Fortalecidos municipios con los programas de:  Hábitos y Estilos de Vida Saludable (HEVS)  y Vías Activas y Saludables VAS con enfoque de género_x000a_y el de Recreación (Persona mayor -  Programa Nuevo Comienzo )"/>
    <s v="4301038"/>
    <s v="Servicio de organización de eventos recreativos comunitarios"/>
    <s v="430103801"/>
    <s v="Eventos recreativos comunitarios realizados"/>
    <s v="Incremento"/>
    <m/>
    <n v="33"/>
    <n v="64"/>
    <n v="40"/>
    <n v="64"/>
    <n v="64"/>
    <n v="64"/>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0"/>
    <s v="Apoyados los entes deportivos municipales a través del programa de gestores deportivos para la construcción de Paz territorial."/>
    <s v="4301001"/>
    <s v="Servicio de apoyo a la actividad física, la recreación y el deporte"/>
    <s v="430100104"/>
    <s v="Organismos deportivos apoyados"/>
    <s v="Incremento"/>
    <m/>
    <n v="0"/>
    <n v="64"/>
    <n v="40"/>
    <n v="50"/>
    <n v="64"/>
    <n v="64"/>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1"/>
    <s v="Implementado el programa de Barrismo Social en Nariño.  "/>
    <n v="4301035"/>
    <s v="Servicio de educación informal en recreación"/>
    <n v="430103501"/>
    <s v="Eventos de capacitación desarrollados"/>
    <s v="Incremento"/>
    <m/>
    <n v="0"/>
    <n v="1"/>
    <n v="1"/>
    <n v="1"/>
    <n v="1"/>
    <n v="1"/>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2"/>
    <s v="Fortalecido el programa de Recreación  - Campamentos de Paz  juveniles y primera infancia e infancia."/>
    <s v="4301032"/>
    <s v="Servicio de organización de eventos deportivos comunitarios"/>
    <s v="430103201"/>
    <s v="Personas beneficiadas"/>
    <s v="Incremento"/>
    <m/>
    <n v="1315"/>
    <n v="11000"/>
    <n v="2600"/>
    <n v="2700"/>
    <n v="2800"/>
    <n v="2900"/>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3"/>
    <s v="Organizado y ejecutado los  juegos del sector educativo: juegos  Intercolegiados y del magisterio en sus diferentes fases."/>
    <s v="4301037"/>
    <s v="Servicio de promoción de la actividad física, la recreación y el deporte"/>
    <s v="430103701"/>
    <s v="Municipios vinculados al programa Supérate-Intercolegiados"/>
    <s v="mantenimiento "/>
    <m/>
    <n v="64"/>
    <n v="64"/>
    <n v="64"/>
    <n v="64"/>
    <n v="64"/>
    <n v="64"/>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4"/>
    <s v="Apoyados deportistas en los juegos deportivos ancestrales y campeonatos deportivos y recreativos con las comunidades indígenas, afros y  campesinas,  así como también las organizaciones deportivas que desarrollen eventos deportivos,   comunitarios y de deportes extremos."/>
    <n v="4301001"/>
    <s v="Servicio de apoyo a la actividad física, la recreación y el deporte"/>
    <n v="430100100"/>
    <s v="Personas beneficiadas  "/>
    <s v="Incremento"/>
    <m/>
    <n v="2470"/>
    <n v="62060"/>
    <n v="13170"/>
    <n v="14770"/>
    <n v="16270"/>
    <n v="17850"/>
    <m/>
    <n v="0"/>
    <x v="0"/>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5"/>
    <s v="Realizado el estudio, técnico, administrativo y financiero para determinar la viabilidad de la creación del Ente descentralizado para el deporte, recreación y actividad física INDEPORTES NARIÑO. "/>
    <n v="4301006"/>
    <s v="Documentos normativos realizados"/>
    <s v="430100600"/>
    <s v="Documentos normativos realizados"/>
    <s v="Incremento"/>
    <m/>
    <n v="0"/>
    <n v="1"/>
    <s v="NP"/>
    <n v="1"/>
    <n v="1"/>
    <n v="1"/>
    <m/>
    <n v="0"/>
    <x v="1"/>
    <m/>
    <n v="0"/>
    <s v="NO INICIADA"/>
    <m/>
    <n v="0"/>
    <s v="NO INICIADA"/>
    <m/>
    <n v="0"/>
    <s v="NO INICIADA"/>
    <m/>
    <n v="0"/>
    <x v="0"/>
  </r>
  <r>
    <s v="DERECHOS HUMANOS, CULTURA DE PAZ Y ALIANZAS PARA LA VIDA"/>
    <s v="RECREACIÓN Y DEPORTE: MOTOR DE LA CONVIVENCIA PACÍFICA"/>
    <s v="Deporte para la construcción de Paz Territorial "/>
    <x v="5"/>
    <s v="Población  que accede a servicios deportivos recreativos, de actividad física y aprovechamiento del tiempo libre."/>
    <n v="34633"/>
    <n v="260000"/>
    <n v="136"/>
    <s v="Diseñado e Implementado el Observatorio del Deporte. "/>
    <s v="4301003"/>
    <s v="Servicio de administración de la infraestructura deportiva"/>
    <s v="430100300"/>
    <s v="Infraestructura deportiva en operación"/>
    <s v="Incremento"/>
    <m/>
    <n v="0"/>
    <n v="1"/>
    <s v="NP"/>
    <n v="1"/>
    <n v="1"/>
    <n v="1"/>
    <m/>
    <n v="0"/>
    <x v="1"/>
    <m/>
    <n v="0"/>
    <s v="NO INICIADA"/>
    <m/>
    <n v="0"/>
    <s v="NO INICIADA"/>
    <m/>
    <n v="0"/>
    <s v="NO INICIADA"/>
    <m/>
    <n v="0"/>
    <x v="0"/>
  </r>
  <r>
    <s v="DERECHOS HUMANOS, CULTURA DE PAZ Y ALIANZAS PARA LA VIDA"/>
    <s v="RECREACIÓN Y DEPORTE: MOTOR DE LA CONVIVENCIA PACÍFICA"/>
    <s v="Deporte para el alto rendimiento. "/>
    <x v="5"/>
    <s v="Ranking Nacional en deporte competitivo."/>
    <n v="20"/>
    <n v="10"/>
    <n v="137"/>
    <s v="Apoyados financiera,  técnica y administrativamente los organismos del deporte asociado a nivel departamental  en su participación, competencia  y/o organización de eventos regionales, nacionales e internacionales."/>
    <n v="4302075"/>
    <s v="Servicio de asistencia técnica para la promoción del deporte"/>
    <n v="430207500"/>
    <s v="Número de organismos deportivos asistidos "/>
    <s v="mantenimiento "/>
    <m/>
    <n v="38"/>
    <n v="38"/>
    <n v="38"/>
    <n v="38"/>
    <n v="38"/>
    <n v="38"/>
    <m/>
    <n v="0"/>
    <x v="0"/>
    <m/>
    <n v="0"/>
    <s v="NO INICIADA"/>
    <m/>
    <n v="0"/>
    <s v="NO INICIADA"/>
    <m/>
    <n v="0"/>
    <s v="NO INICIADA"/>
    <m/>
    <n v="0"/>
    <x v="0"/>
  </r>
  <r>
    <s v="DERECHOS HUMANOS, CULTURA DE PAZ Y ALIANZAS PARA LA VIDA"/>
    <s v="RECREACIÓN Y DEPORTE: MOTOR DE LA CONVIVENCIA PACÍFICA"/>
    <s v="Deporte para el alto rendimiento. "/>
    <x v="5"/>
    <s v="Ranking Nacional en deporte competitivo."/>
    <n v="20"/>
    <n v="10"/>
    <n v="138"/>
    <s v="Apoyados atletas en el marco del programa Deporte para Alto Rendimiento DAR Nariño"/>
    <n v="4302001"/>
    <s v="Servicio de preparación deportiva"/>
    <n v="430200100"/>
    <s v="Atletas preparados"/>
    <s v="Incremento"/>
    <m/>
    <n v="0"/>
    <n v="330"/>
    <n v="50"/>
    <n v="70"/>
    <n v="90"/>
    <n v="120"/>
    <m/>
    <n v="0"/>
    <x v="0"/>
    <m/>
    <n v="0"/>
    <s v="NO INICIADA"/>
    <m/>
    <n v="0"/>
    <s v="NO INICIADA"/>
    <m/>
    <n v="0"/>
    <s v="NO INICIADA"/>
    <m/>
    <n v="0"/>
    <x v="0"/>
  </r>
  <r>
    <s v="DERECHOS HUMANOS, CULTURA DE PAZ Y ALIANZAS PARA LA VIDA"/>
    <s v="RECREACIÓN Y DEPORTE: MOTOR DE LA CONVIVENCIA PACÍFICA"/>
    <s v="Deporte para el alto rendimiento. "/>
    <x v="5"/>
    <s v="Ranking Nacional en deporte competitivo."/>
    <n v="20"/>
    <n v="10"/>
    <n v="139"/>
    <s v="Apoyados anualmente deportistas del Departamento con la resolución de entrega de incentivos y estímulos. "/>
    <n v="4302002"/>
    <s v="Servicio de apoyo financiero a atletas"/>
    <s v="430200200"/>
    <s v="Número de deportistas beneficiados"/>
    <s v="mantenimiento "/>
    <m/>
    <n v="40"/>
    <n v="40"/>
    <n v="40"/>
    <n v="40"/>
    <n v="40"/>
    <n v="40"/>
    <m/>
    <n v="0"/>
    <x v="0"/>
    <m/>
    <n v="0"/>
    <s v="NO INICIADA"/>
    <m/>
    <n v="0"/>
    <s v="NO INICIADA"/>
    <m/>
    <n v="0"/>
    <s v="NO INICIADA"/>
    <m/>
    <n v="0"/>
    <x v="0"/>
  </r>
  <r>
    <s v="DERECHOS HUMANOS, CULTURA DE PAZ Y ALIANZAS PARA LA VIDA"/>
    <s v="RECREACIÓN Y DEPORTE: MOTOR DE LA CONVIVENCIA PACÍFICA"/>
    <s v="Deporte para el alto rendimiento. "/>
    <x v="5"/>
    <s v="Ranking Nacional en deporte competitivo."/>
    <n v="20"/>
    <n v="10"/>
    <n v="140"/>
    <s v="Gestionada la realización y/o participación de  los XXIII juegos Nacionales Convencionales y VII Paranacionales en  el Departamento de  Nariño 2027 _x000a__x000a_Organizados y ejecutados eventos deportivos institucionalizados, Vuelta a Nariño  y Juegos deportivos departamentales en deporte convencional y paradepartamental._x000a__x000a_Participar y competir en los 1 Juegos Deportivos Nacionales Juveniles en el Eje Cafetero"/>
    <n v="4302004"/>
    <s v="Servicio de organización de eventos deportivos de alto rendimiento"/>
    <s v="430200401"/>
    <s v="Eventos deportivos de alto rendimiento con sede en Colombia realizados "/>
    <s v="Incremento"/>
    <m/>
    <n v="8"/>
    <n v="9"/>
    <n v="2"/>
    <n v="2"/>
    <n v="2"/>
    <n v="3"/>
    <m/>
    <n v="0"/>
    <x v="0"/>
    <m/>
    <n v="0"/>
    <s v="NO INICIADA"/>
    <m/>
    <n v="0"/>
    <s v="NO INICIADA"/>
    <m/>
    <n v="0"/>
    <s v="NO INICIADA"/>
    <m/>
    <n v="0"/>
    <x v="0"/>
  </r>
  <r>
    <s v="DERECHOS HUMANOS, CULTURA DE PAZ Y ALIANZAS PARA LA VIDA"/>
    <s v="RECREACIÓN Y DEPORTE: MOTOR DE LA CONVIVENCIA PACÍFICA"/>
    <s v="Deporte para el alto rendimiento. "/>
    <x v="5"/>
    <s v="Ranking Nacional en deporte competitivo."/>
    <n v="20"/>
    <n v="10"/>
    <n v="141"/>
    <s v="Apoyados los deportistas con la intervención del equipo de fortalecimiento integral de la Secretaria de Recreación y Deporte"/>
    <n v="4302003"/>
    <s v="Servicio de atención médica especializada"/>
    <s v="430200300"/>
    <s v="Atletas atendidos con medicina especializada"/>
    <s v="Incremento"/>
    <m/>
    <n v="2411"/>
    <n v="4700"/>
    <n v="1100"/>
    <n v="1150"/>
    <n v="1200"/>
    <n v="1250"/>
    <m/>
    <n v="0"/>
    <x v="0"/>
    <m/>
    <n v="0"/>
    <s v="NO INICIADA"/>
    <m/>
    <n v="0"/>
    <s v="NO INICIADA"/>
    <m/>
    <n v="0"/>
    <s v="NO INICIADA"/>
    <m/>
    <n v="0"/>
    <x v="0"/>
  </r>
  <r>
    <s v="DERECHOS HUMANOS, CULTURA DE PAZ Y ALIANZAS PARA LA VIDA"/>
    <s v="MOVILIDAD SEGURA Y ALTERNATIVA"/>
    <s v="Seguridad vial , movilidad sostenible, segura y en paz."/>
    <x v="6"/>
    <s v="Personas fallecidas en siniestros viales."/>
    <n v="263"/>
    <n v="183"/>
    <n v="142"/>
    <s v="Formulado e implementado el Plan Departamental de Seguridad Vial."/>
    <n v="2409008"/>
    <s v="Documentos de lineamientos técnicos"/>
    <n v="240900801"/>
    <s v="Documentos de lineamientos técnicos en temas de seguridad de transporte formulados"/>
    <s v="Incremento"/>
    <m/>
    <n v="0"/>
    <n v="1"/>
    <n v="1"/>
    <n v="1"/>
    <n v="1"/>
    <n v="1"/>
    <m/>
    <n v="0"/>
    <x v="0"/>
    <m/>
    <n v="0"/>
    <s v="NO INICIADA"/>
    <m/>
    <n v="0"/>
    <s v="NO INICIADA"/>
    <m/>
    <n v="0"/>
    <s v="NO INICIADA"/>
    <m/>
    <n v="0"/>
    <x v="0"/>
  </r>
  <r>
    <s v="DERECHOS HUMANOS, CULTURA DE PAZ Y ALIANZAS PARA LA VIDA"/>
    <s v="MOVILIDAD SEGURA Y ALTERNATIVA"/>
    <s v="Seguridad vial , movilidad sostenible, segura y en paz."/>
    <x v="6"/>
    <s v="Personas fallecidas en siniestros viales."/>
    <n v="263"/>
    <n v="183"/>
    <n v="143"/>
    <s v="Implementados sistemas de demarcación, señalización e instalación de dispositivos reductores de velocidad en vías urbanas de municipios."/>
    <s v="2409039"/>
    <s v="Vías con dispositivos de control y señalización"/>
    <n v="240903900"/>
    <s v="Vías con dispositivos de control y señalización instalados"/>
    <s v="Incremento"/>
    <m/>
    <n v="30"/>
    <n v="32"/>
    <n v="6"/>
    <n v="10"/>
    <n v="8"/>
    <n v="8"/>
    <m/>
    <n v="0"/>
    <x v="0"/>
    <m/>
    <n v="0"/>
    <s v="NO INICIADA"/>
    <m/>
    <n v="0"/>
    <s v="NO INICIADA"/>
    <m/>
    <n v="0"/>
    <s v="NO INICIADA"/>
    <m/>
    <n v="0"/>
    <x v="0"/>
  </r>
  <r>
    <s v="DERECHOS HUMANOS, CULTURA DE PAZ Y ALIANZAS PARA LA VIDA"/>
    <s v="MOVILIDAD SEGURA Y ALTERNATIVA"/>
    <s v="Seguridad vial , movilidad sostenible, segura y en paz."/>
    <x v="6"/>
    <s v="Personas lesionadas no fatales en los siniestros viales."/>
    <n v="777"/>
    <n v="544"/>
    <n v="144"/>
    <s v="Implementados sistemas de semaforización en municipios."/>
    <s v="2409059"/>
    <s v="Servicio de información implementado"/>
    <s v="240905901"/>
    <s v="Sistema de información de tráfico y transporte implementado"/>
    <s v="Incremento"/>
    <m/>
    <n v="0"/>
    <n v="12"/>
    <n v="3"/>
    <n v="3"/>
    <n v="3"/>
    <n v="3"/>
    <m/>
    <n v="0"/>
    <x v="0"/>
    <m/>
    <n v="0"/>
    <s v="NO INICIADA"/>
    <m/>
    <n v="0"/>
    <s v="NO INICIADA"/>
    <m/>
    <n v="0"/>
    <s v="NO INICIADA"/>
    <m/>
    <n v="0"/>
    <x v="0"/>
  </r>
  <r>
    <s v="DERECHOS HUMANOS, CULTURA DE PAZ Y ALIANZAS PARA LA VIDA"/>
    <s v="MOVILIDAD SEGURA Y ALTERNATIVA"/>
    <s v="Seguridad vial , movilidad sostenible, segura y en paz."/>
    <x v="6"/>
    <s v="Personas lesionadas no fatales en los siniestros viales."/>
    <n v="777"/>
    <n v="544"/>
    <n v="145"/>
    <s v="Asistencia técnica a municipios para la elaboración e implementación de planes locales de seguridad vial y planes de movilidad escolar."/>
    <n v="2409007"/>
    <s v="Servicio de asistencia técnica en temas de seguridad de transporte"/>
    <n v="240900700"/>
    <s v="Entidades asistidas técnicamente"/>
    <s v="Mantenimiento"/>
    <m/>
    <n v="24"/>
    <n v="24"/>
    <n v="24"/>
    <n v="24"/>
    <n v="24"/>
    <n v="24"/>
    <m/>
    <n v="0"/>
    <x v="0"/>
    <m/>
    <n v="0"/>
    <s v="NO INICIADA"/>
    <m/>
    <n v="0"/>
    <s v="NO INICIADA"/>
    <m/>
    <n v="0"/>
    <s v="NO INICIADA"/>
    <m/>
    <n v="0"/>
    <x v="0"/>
  </r>
  <r>
    <s v="DERECHOS HUMANOS, CULTURA DE PAZ Y ALIANZAS PARA LA VIDA"/>
    <s v="MOVILIDAD SEGURA Y ALTERNATIVA"/>
    <s v="Seguridad vial , movilidad sostenible, segura y en paz."/>
    <x v="6"/>
    <s v="Municipios sensibilizados en movilidad sostenible."/>
    <n v="29"/>
    <n v="35"/>
    <n v="146"/>
    <s v="Municipios apoyados para el desarrollo de campañas de ciclorutas, actividades al aire libre y fomento del uso alternativo de medios de transporte ."/>
    <n v="2409002"/>
    <s v="Servicio de sensibilización a usuarios de los sistemas de transporte, en relación con la seguridad al desplazarse"/>
    <n v="240900200"/>
    <s v="Campañas realizadas"/>
    <s v="Incremento"/>
    <m/>
    <n v="29"/>
    <n v="35"/>
    <n v="5"/>
    <n v="10"/>
    <n v="10"/>
    <n v="10"/>
    <m/>
    <n v="0"/>
    <x v="0"/>
    <m/>
    <n v="0"/>
    <s v="NO INICIADA"/>
    <m/>
    <n v="0"/>
    <s v="NO INICIADA"/>
    <m/>
    <n v="0"/>
    <s v="NO INICIADA"/>
    <m/>
    <n v="0"/>
    <x v="0"/>
  </r>
  <r>
    <s v="DERECHOS HUMANOS, CULTURA DE PAZ Y ALIANZAS PARA LA VIDA"/>
    <s v="MOVILIDAD SEGURA Y ALTERNATIVA"/>
    <s v="Seguridad vial , movilidad sostenible, segura y en paz."/>
    <x v="6"/>
    <s v="Municipios sensibilizados en movilidad sostenible."/>
    <n v="29"/>
    <n v="35"/>
    <n v="147"/>
    <s v="Municipios beneficiados de la estrategia de impulso para el uso de medios alternativos de transporte a través de la  dotación de bicicletas électricas."/>
    <s v="2409009"/>
    <s v="Servicio de promoción y difusión para la seguridad de transporte"/>
    <s v="240900900"/>
    <s v="Estrategias implementadas"/>
    <s v="Incremento"/>
    <m/>
    <n v="0"/>
    <n v="8"/>
    <s v="NP"/>
    <n v="8"/>
    <s v="NP"/>
    <s v="NP"/>
    <m/>
    <n v="0"/>
    <x v="1"/>
    <m/>
    <n v="0"/>
    <s v="NO INICIADA"/>
    <m/>
    <n v="0"/>
    <s v="NO PROGRAMADA"/>
    <m/>
    <n v="0"/>
    <s v="NO PROGRAM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48"/>
    <s v="Atención educativa diferencial para los y las estudiantes con discapacidad, capacidades  y talentos excepcionales conforme al Decreto 1075/2015."/>
    <n v="2201084"/>
    <s v="Servicio de apoyo pedagógico para  la oferta de educación inclusiva para preescolar, básica y media"/>
    <n v="220108401"/>
    <s v="Beneficiarios de apoyo pedagógico para  la oferta de educación inclusiva para preescolar, básica y media"/>
    <s v="Incremento"/>
    <m/>
    <n v="3082"/>
    <n v="4302"/>
    <n v="4607"/>
    <n v="4912"/>
    <n v="5217"/>
    <n v="5522"/>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49"/>
    <s v="Desarrollados procesos de búsqueda activa de estudiantes  &quot;Un Pacto por la Educación de  Nariño &quot;."/>
    <n v="2201002"/>
    <s v="Servicio de divulgación para la educación inicial, preescolar, básica y media"/>
    <n v="220100200"/>
    <s v="Procesos de socialización de lineamientos, política y normativa para la educación inicial, preescolar, básica y media realizados "/>
    <s v="mantenimiento "/>
    <m/>
    <n v="4"/>
    <n v="4"/>
    <n v="1"/>
    <n v="1"/>
    <n v="1"/>
    <n v="1"/>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0"/>
    <s v="Construcción de aulas  de clase nuevas para la educación inicial de conformidad con lo establecido en las políticas, normatividad y lineamientos técnicos del Ministerio de Educación."/>
    <s v="2201022"/>
    <s v="Infraestructura para educación inicial construida"/>
    <n v="220102200"/>
    <s v="Aulas nuevas para la educación inicial construidas."/>
    <s v="Incremento"/>
    <m/>
    <s v="ND"/>
    <n v="10"/>
    <n v="1"/>
    <n v="2"/>
    <n v="3"/>
    <n v="4"/>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1"/>
    <s v="Mejorada infraestructura educativa: intervenciones de tipo estructural, reparaciones, remodelaciones, ampliaciones y/o mantenimientos estéticos de aulas y sedes educativas para la educación inicial."/>
    <n v="2201023"/>
    <s v="Infraestructura para educación inicial mejorada"/>
    <n v="220102300"/>
    <s v="Aulas para la educación inicial mejoradas"/>
    <s v="Incremento"/>
    <m/>
    <s v="ND"/>
    <n v="20"/>
    <n v="5"/>
    <n v="5"/>
    <n v="5"/>
    <n v="5"/>
    <m/>
    <n v="0"/>
    <x v="0"/>
    <m/>
    <n v="0"/>
    <s v="NO INICIADA"/>
    <m/>
    <n v="0"/>
    <s v="NO INICIADA"/>
    <m/>
    <n v="0"/>
    <s v="NO INICIADA"/>
    <m/>
    <n v="0"/>
    <x v="2"/>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2"/>
    <s v="Fortalecimiento de los ambientes de aprendizaje a través de la dotación básica escolar con  material didáctico – pedagógico,  dispositivos tecnológicos en el marco de los lineamientos establecidos por el Ministerio de Educación Nacional "/>
    <n v="2201070"/>
    <s v="Ambientes de aprendizaje para la educación inicial preescolar, básica y media dotados"/>
    <n v="220107000"/>
    <s v="Ambientes de aprendizaje dotados "/>
    <s v="Incremento"/>
    <m/>
    <n v="223"/>
    <n v="273"/>
    <n v="47"/>
    <n v="82"/>
    <n v="82"/>
    <n v="62"/>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3"/>
    <s v="Infraestructura educativa construida y mejorada."/>
    <n v="2201026"/>
    <s v="Servicio de acondicionamiento de ambientes de aprendizaje"/>
    <n v="220102600"/>
    <s v="Ambientes de aprendizaje en funcionamiento"/>
    <s v="Incremento"/>
    <m/>
    <n v="247"/>
    <n v="257"/>
    <n v="35"/>
    <n v="84"/>
    <n v="74"/>
    <n v="64"/>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4"/>
    <s v="Creados y fortalecidos establecimientos educativos con atención integral a la primera infancia,  de acuerdo a la política  nacional."/>
    <n v="2201037"/>
    <s v="Servicio de atención integral para la primera infancia"/>
    <n v="220103700"/>
    <s v="Instituciones educativas oficiales que implementan el nivel preescolar en el marco de la atención integral"/>
    <s v="Incremento"/>
    <m/>
    <n v="18"/>
    <n v="42"/>
    <n v="6"/>
    <n v="6"/>
    <n v="6"/>
    <n v="6"/>
    <m/>
    <n v="0"/>
    <x v="0"/>
    <m/>
    <n v="0"/>
    <s v="NO INICIADA"/>
    <m/>
    <n v="0"/>
    <s v="NO INICIADA"/>
    <m/>
    <n v="0"/>
    <s v="NO INICIADA"/>
    <m/>
    <n v="0"/>
    <x v="0"/>
  </r>
  <r>
    <s v="INCLUSIÓN SOCIAL Y ACCESO A DERECHOS"/>
    <s v="EDUCACIÓN PARA LA TRANSFORMACIÓN"/>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n v="155"/>
    <s v="Estrategia de  transito armónico de niñas y niños de 5 años de edad del ICBF al sistema educativo oficial."/>
    <s v="2201056"/>
    <s v="Servicio de acompañamiento para el desarrollo de modelos educativos interculturales"/>
    <s v="220105600"/>
    <s v="Modelos educativos acompañados"/>
    <s v="Incremento"/>
    <m/>
    <n v="1"/>
    <n v="4"/>
    <n v="1"/>
    <n v="1"/>
    <n v="1"/>
    <n v="1"/>
    <m/>
    <n v="0"/>
    <x v="0"/>
    <m/>
    <n v="0"/>
    <s v="NO INICIADA"/>
    <m/>
    <n v="0"/>
    <s v="NO INICIADA"/>
    <m/>
    <n v="0"/>
    <s v="NO INICIADA"/>
    <m/>
    <n v="0"/>
    <x v="0"/>
  </r>
  <r>
    <s v="INCLUSIÓN SOCIAL Y ACCESO A DERECHOS"/>
    <s v="EDUCACIÓN PARA LA TRANSFORMACIÓN"/>
    <s v="La escuela te espera"/>
    <x v="7"/>
    <s v="Tasa de deserción intra-anual del sector oficial en educación básica y media_x000a_"/>
    <n v="1.9300000000000001E-2"/>
    <n v="1.4999999999999999E-2"/>
    <n v="156"/>
    <s v="Ampliación, reestructuración y mejoramiento del programa de alimentación escolar que garantice cantidad, calidad , nutrición e inocuidad, con identidad cultural y enfoque diferencial, facilitando las compras  públicas a producción de menor escala."/>
    <n v="2201028"/>
    <s v="Servicio de apoyo a la permanencia con alimentación escolar"/>
    <n v="220102805"/>
    <s v="Estudiantes beneficiados del programa de alimentación escolar"/>
    <s v="Incremento"/>
    <m/>
    <n v="126552"/>
    <n v="127772"/>
    <n v="126857"/>
    <n v="127162"/>
    <n v="127467"/>
    <n v="127772"/>
    <m/>
    <n v="0"/>
    <x v="0"/>
    <m/>
    <n v="0"/>
    <s v="NO INICIADA"/>
    <m/>
    <n v="0"/>
    <s v="NO INICIADA"/>
    <m/>
    <n v="0"/>
    <s v="NO INICIADA"/>
    <m/>
    <n v="0"/>
    <x v="0"/>
  </r>
  <r>
    <s v="INCLUSIÓN SOCIAL Y ACCESO A DERECHOS"/>
    <s v="EDUCACIÓN PARA LA TRANSFORMACIÓN"/>
    <s v="La escuela te espera"/>
    <x v="7"/>
    <s v="Tasa de deserción intra-anual del sector oficial en educación básica y media_x000a_"/>
    <n v="1.9300000000000001E-2"/>
    <n v="1.4999999999999999E-2"/>
    <n v="157"/>
    <s v="Mejorada conectividad de los establecimientos educativos mediante instalación del servicio de internet."/>
    <n v="2201050"/>
    <s v="Servicio de accesibilidad a contenidos web para fines pedagógicos"/>
    <n v="220105001"/>
    <s v="Establecimientos educativos conectados a internet"/>
    <s v="Incremento"/>
    <m/>
    <n v="166"/>
    <n v="445"/>
    <n v="166"/>
    <n v="93"/>
    <n v="93"/>
    <n v="93"/>
    <m/>
    <n v="0"/>
    <x v="0"/>
    <m/>
    <n v="0"/>
    <s v="NO INICIADA"/>
    <m/>
    <n v="0"/>
    <s v="NO INICIADA"/>
    <m/>
    <n v="0"/>
    <s v="NO INICIADA"/>
    <m/>
    <n v="0"/>
    <x v="0"/>
  </r>
  <r>
    <s v="INCLUSIÓN SOCIAL Y ACCESO A DERECHOS"/>
    <s v="EDUCACIÓN PARA LA TRANSFORMACIÓN"/>
    <s v="La escuela te espera"/>
    <x v="7"/>
    <s v="Tasa de deserción intra-anual del sector oficial en educación básica y media_x000a_"/>
    <n v="1.9300000000000001E-2"/>
    <n v="1.4999999999999999E-2"/>
    <n v="158"/>
    <s v="Estrategias de transporte escolar para fortalecer las acciones de prevención de la deserción estudiantil, de acuerdo a la  guia para la prestación del servicio de transporte escolar. "/>
    <n v="2201029"/>
    <s v="Servicio de apoyo a la permanencia con transporte escolar"/>
    <n v="220102902"/>
    <s v="Estrategias de movilidad escolar implementadas"/>
    <s v="Incremento"/>
    <m/>
    <n v="1"/>
    <n v="4"/>
    <n v="1"/>
    <n v="1"/>
    <n v="1"/>
    <n v="1"/>
    <m/>
    <n v="0"/>
    <x v="0"/>
    <m/>
    <n v="0"/>
    <s v="NO INICIADA"/>
    <m/>
    <n v="0"/>
    <s v="NO INICIADA"/>
    <m/>
    <n v="0"/>
    <s v="NO INICIADA"/>
    <m/>
    <n v="0"/>
    <x v="0"/>
  </r>
  <r>
    <s v="INCLUSIÓN SOCIAL Y ACCESO A DERECHOS"/>
    <s v="EDUCACIÓN PARA LA TRANSFORMACIÓN"/>
    <s v="La escuela te espera"/>
    <x v="7"/>
    <s v="Tasa de deserción intra-anual del sector oficial en educación básica y media_x000a_"/>
    <n v="1.9300000000000001E-2"/>
    <n v="1.4999999999999999E-2"/>
    <n v="159"/>
    <s v="Estrategia pedagógica multigradual pertinente para los adolescentes del Sistema de Responsabilidad Penal para Adolescentes -SRPA."/>
    <n v="2201077"/>
    <s v="Servicio de apoyo para la implementación de la estrategia educativa del sistema de responsabilidad penal adolescente"/>
    <n v="220107700"/>
    <s v="Estrategias de protección para el restablecimiento de derechos implementadas"/>
    <s v="Incremento"/>
    <m/>
    <s v="ND"/>
    <n v="1"/>
    <n v="1"/>
    <n v="1"/>
    <n v="1"/>
    <n v="1"/>
    <m/>
    <n v="0"/>
    <x v="0"/>
    <m/>
    <n v="0"/>
    <s v="NO INICIADA"/>
    <m/>
    <n v="0"/>
    <s v="NO INICIADA"/>
    <m/>
    <n v="0"/>
    <s v="NO INICIADA"/>
    <m/>
    <n v="0"/>
    <x v="0"/>
  </r>
  <r>
    <s v="INCLUSIÓN SOCIAL Y ACCESO A DERECHOS"/>
    <s v="EDUCACIÓN PARA LA TRANSFORMACIÓN"/>
    <s v="La escuela te espera"/>
    <x v="7"/>
    <s v="Tasa de deserción intra-anual del sector oficial en educación básica y media_x000a_"/>
    <n v="1.9300000000000001E-2"/>
    <n v="1.4999999999999999E-2"/>
    <n v="160"/>
    <s v="Plan Integral de Gestión del Riesgo para fortalecer las acciones de prevención de la deserción estudiantil por efectos del conflicto armado, reclutamiento, presencia de minas antipersonas y muse, amenazas y desastres naturales y trabajo infantil. Se trabajará con los establecimientos educativos en la implemetación de los planes de gestión integral del riesgo."/>
    <s v="2201080"/>
    <s v="Servicio de fomento a las instancias de participación del sector educación"/>
    <s v="220108000"/>
    <s v="Estrategias de fomento implementadas"/>
    <s v="mantenimiento "/>
    <m/>
    <n v="1"/>
    <n v="1"/>
    <n v="1"/>
    <n v="1"/>
    <n v="1"/>
    <n v="1"/>
    <m/>
    <n v="0"/>
    <x v="0"/>
    <m/>
    <n v="0"/>
    <s v="NO INICIADA"/>
    <m/>
    <n v="0"/>
    <s v="NO INICIADA"/>
    <m/>
    <n v="0"/>
    <s v="NO INICIADA"/>
    <m/>
    <n v="0"/>
    <x v="0"/>
  </r>
  <r>
    <s v="INCLUSIÓN SOCIAL Y ACCESO A DERECHOS"/>
    <s v="EDUCACIÓN PARA LA TRANSFORMACIÓN"/>
    <s v="La escuela te espera"/>
    <x v="7"/>
    <s v=" Tasa de analfabetismo de personas de 15 y más años- CLEI 1"/>
    <n v="7.5399999999999995E-2"/>
    <n v="6.5000000000000002E-2"/>
    <n v="161"/>
    <s v="Estrategia para la erradicación del analfabetismo &quot;Nariño lee y escribe bien&quot;."/>
    <s v="2201072"/>
    <s v="Servicio de evaluación de las estrategias educativas implementadas en la educación inicial, preescolar, básica y media"/>
    <s v="220107200"/>
    <s v="Programas, proyectos y estrategias evaluadas"/>
    <s v="mantenimiento "/>
    <m/>
    <n v="1"/>
    <n v="1"/>
    <n v="1"/>
    <n v="1"/>
    <n v="1"/>
    <n v="1"/>
    <m/>
    <n v="0"/>
    <x v="0"/>
    <m/>
    <n v="0"/>
    <s v="NO INICIADA"/>
    <m/>
    <n v="0"/>
    <s v="NO INICIADA"/>
    <m/>
    <n v="0"/>
    <s v="NO INICIADA"/>
    <m/>
    <n v="0"/>
    <x v="0"/>
  </r>
  <r>
    <s v="INCLUSIÓN SOCIAL Y ACCESO A DERECHOS"/>
    <s v="EDUCACIÓN PARA LA TRANSFORMACIÓN"/>
    <s v="La escuela te espera"/>
    <x v="7"/>
    <s v=" Tasa de analfabetismo de personas de 15 y más años- CLEI 1"/>
    <m/>
    <m/>
    <n v="162"/>
    <s v="Programas flexibles para atención educativa a población adulta y en extra edad."/>
    <n v="2201031"/>
    <s v="Servicio de formación por ciclos lectivos especiales integrados"/>
    <n v="220103100"/>
    <s v="Personas beneficiarias de ciclos lectivos especiales integrados"/>
    <s v="Mantenimiento"/>
    <m/>
    <n v="3730"/>
    <n v="3730"/>
    <n v="3730"/>
    <n v="3730"/>
    <n v="3730"/>
    <n v="3730"/>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3"/>
    <s v="Formación de directivos docentes  y agentes educativos para mejorar sus capacidades pedagógicas, investigativas didácticas e innovadoras para el aprendizaje, en evaluación educativa, innovación tecnológica, educación inclusiva e inicial, bilinguismo, fundamentalmente y en aquellos aspectos definidos en el Plan Territorial de Formación Docente."/>
    <n v="2201044"/>
    <s v="Servicios conexos a la prestación del servicio educativo oficial"/>
    <n v="220104400"/>
    <s v="Docentes beneficiados"/>
    <s v="Mantenimiento"/>
    <m/>
    <n v="7000"/>
    <n v="7000"/>
    <n v="7000"/>
    <n v="7000"/>
    <n v="7000"/>
    <n v="7000"/>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4"/>
    <s v="Programa de semilleros de Investigación desde la primera infancia, para incentivar la creatividad y espiritu innovador - CREANDO ANDO"/>
    <n v="2201035"/>
    <s v="Servicio de articulación entre la educación media y el sector productivo."/>
    <n v="220103500"/>
    <s v="Programas y proyectos de educación pertinente articulados con el sector productivo"/>
    <s v="Incremento"/>
    <m/>
    <n v="0"/>
    <n v="1"/>
    <n v="1"/>
    <n v="1"/>
    <n v="1"/>
    <n v="1"/>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5"/>
    <s v="Implementado  Plan Educativo Rural -PER-,  con calidad y pertinencia,  que contemple la asesoría y orientación técnica a las Instituciones Educativas rurales del Departamento  y a las familias."/>
    <n v="2201001"/>
    <s v="Documentos de planeación"/>
    <n v="220100103"/>
    <s v="Documentos de política educativa con enfoque poblacional emitidos "/>
    <s v="Mantenimiento"/>
    <m/>
    <n v="1"/>
    <n v="1"/>
    <n v="1"/>
    <n v="1"/>
    <n v="1"/>
    <n v="1"/>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6"/>
    <s v="Implementadas concertadamente las Politicas Públicas: _x000a_* Politica Pública Etnoeducativa Afronariñense PRETAN._x000a_* Politica Pública de educación propia de los pueblos indigenas. "/>
    <n v="2201005"/>
    <s v="Documentos de lineamientos técnicos"/>
    <n v="220100500"/>
    <s v="Documentos de lineamientos técnicos en educación inicial, preescolar, básica y media expedidos"/>
    <s v="mantenimiento "/>
    <m/>
    <n v="2"/>
    <n v="2"/>
    <n v="2"/>
    <n v="2"/>
    <n v="2"/>
    <n v="2"/>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7"/>
    <s v="Implementación de Proyectos Transversales  Ambientales -PRAES, para la Sexualidad y Construcción de la Ciudadanía PESC y el Programa de Educaciòn Ciudadana para la Reconciliación y Socioemocional CRESE, en  establecimientos educativos  (estrategías y rutas de atención, promoción, prevención, y seguimiento en el ejercicio de los derechos humanos sexuales y reproductivos )"/>
    <n v="2201061"/>
    <s v="Servicio de apoyo a proyectos pedagógicos productivos"/>
    <n v="220106100"/>
    <s v="Establecimientos educativos beneficiados  "/>
    <s v="Incremento"/>
    <m/>
    <n v="72"/>
    <n v="242"/>
    <n v="242"/>
    <n v="242"/>
    <n v="242"/>
    <n v="242"/>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8"/>
    <s v="Escuelas normales fortalecidas para lograr que la educación complementaria contribuya a mejorar la calidad educativa en el Departamento."/>
    <n v="2201068"/>
    <s v="Servicio de gestión en establecimientos educativos"/>
    <n v="220106801"/>
    <s v="Establecimientos educativos dotados con equipos y materiales"/>
    <s v="Mantenimiento"/>
    <m/>
    <n v="5"/>
    <n v="5"/>
    <n v="5"/>
    <n v="5"/>
    <n v="5"/>
    <n v="5"/>
    <m/>
    <n v="0"/>
    <x v="0"/>
    <m/>
    <n v="0"/>
    <s v="NO INICIADA"/>
    <m/>
    <n v="0"/>
    <s v="NO INICIADA"/>
    <m/>
    <n v="0"/>
    <s v="NO INICIADA"/>
    <m/>
    <n v="0"/>
    <x v="0"/>
  </r>
  <r>
    <s v="INCLUSIÓN SOCIAL Y ACCESO A DERECHOS"/>
    <s v="EDUCACIÓN PARA LA TRANSFORMACIÓN"/>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n v="169"/>
    <s v="Lineamientos pedagógicos y curriculares para la articulación de la educación media con la educación superior facilitando su acceso y permanencia en programas educativos de educación superior, especialmente en los establecimientos educativos focalizados por el programa SIMES del Ministerio de Educación. "/>
    <s v="2201056"/>
    <s v="Servicio de acompañamiento para el desarrollo de modelos educativos interculturales"/>
    <s v="220105600"/>
    <s v="Modelos educativos acompañados"/>
    <s v="Incremento"/>
    <m/>
    <n v="0"/>
    <n v="3"/>
    <n v="3"/>
    <n v="3"/>
    <n v="3"/>
    <n v="3"/>
    <m/>
    <n v="0"/>
    <x v="0"/>
    <m/>
    <n v="0"/>
    <s v="NO INICIADA"/>
    <m/>
    <n v="0"/>
    <s v="NO INICIADA"/>
    <m/>
    <n v="0"/>
    <s v="NO INICIADA"/>
    <m/>
    <n v="0"/>
    <x v="0"/>
  </r>
  <r>
    <s v="INCLUSIÓN SOCIAL Y ACCESO A DERECHOS"/>
    <s v="EDUCACIÓN PARA LA TRANSFORMACIÓN"/>
    <s v="Nariño piensa"/>
    <x v="7"/>
    <s v="Categorización de las Instituciones Educativas"/>
    <s v="A+ = 0_x000a_A = 19_x000a_B= 69_x000a_C = 83_x000a_D= 65"/>
    <s v="A+ = 5_x000a_A = 24_x000a_B= 89_x000a_C = 103_x000a_D= 15_x000a_"/>
    <n v="170"/>
    <s v="Mejorada infraestructura de instituciones educativas con modalidad técnica."/>
    <n v="2201052"/>
    <s v="Infraestructura educativa mejorada"/>
    <n v="220105200"/>
    <s v="Sedes educativas mejoradas "/>
    <s v="Incremento"/>
    <m/>
    <s v="ND"/>
    <n v="13"/>
    <n v="2"/>
    <n v="4"/>
    <n v="4"/>
    <n v="3"/>
    <m/>
    <n v="0"/>
    <x v="0"/>
    <m/>
    <n v="0"/>
    <s v="NO INICIADA"/>
    <m/>
    <n v="0"/>
    <s v="NO INICIADA"/>
    <m/>
    <n v="0"/>
    <s v="NO INICIADA"/>
    <m/>
    <n v="0"/>
    <x v="0"/>
  </r>
  <r>
    <s v="INCLUSIÓN SOCIAL Y ACCESO A DERECHOS"/>
    <s v="EDUCACIÓN PARA LA TRANSFORMACIÓN"/>
    <s v="Nariño piensa"/>
    <x v="7"/>
    <s v="Categorización de las Instituciones Educativas"/>
    <s v="A+ = 0_x000a_A = 19_x000a_B= 69_x000a_C = 83_x000a_D= 65"/>
    <s v="A+ = 5_x000a_A = 24_x000a_B= 89_x000a_C = 103_x000a_D= 15_x000a_"/>
    <n v="171"/>
    <s v="Resignificación de los manuales de convivencia enfocados a la construcción de una Cultura de Paz y Convivencia Escolar, orientado acciones tendientes a la transformación de ambientes escolares tolerantes y amigables, con inclusión a escuelas de familia que contribuyan a superar los problemas que enfrenta la niñez,la adolescencia y juventud."/>
    <n v="2201047"/>
    <s v="Servicios de apoyo a la implementación de modelos de innovación educativa"/>
    <n v="220104700"/>
    <s v="Establecimientos educativos apoyados para la  implementación de modelos de innovación educativa"/>
    <s v="Incremento"/>
    <m/>
    <s v="ND"/>
    <n v="242"/>
    <n v="242"/>
    <n v="242"/>
    <n v="242"/>
    <n v="242"/>
    <m/>
    <n v="0"/>
    <x v="0"/>
    <m/>
    <n v="0"/>
    <s v="NO INICIADA"/>
    <m/>
    <n v="0"/>
    <s v="NO INICIADA"/>
    <m/>
    <n v="0"/>
    <s v="NO INICIADA"/>
    <m/>
    <n v="0"/>
    <x v="0"/>
  </r>
  <r>
    <s v="INCLUSIÓN SOCIAL Y ACCESO A DERECHOS"/>
    <s v="EDUCACIÓN PARA LA TRANSFORMACIÓN"/>
    <s v="Nariño piensa"/>
    <x v="7"/>
    <s v="Categorización de las Instituciones Educativas"/>
    <s v="A+ = 0_x000a_A = 19_x000a_B= 69_x000a_C = 83_x000a_D= 65"/>
    <s v="A+ = 5_x000a_A = 24_x000a_B= 89_x000a_C = 103_x000a_D= 15_x000a_"/>
    <n v="172"/>
    <s v="Asesorar y prestar asistencia técnica a las Instituciones Educativas en los temas relacionados con la política educativa, resignificación e implementación de Proyectos Educativos Institucionales y Proyectos Educativos Comunitarios y aquellos definidos para la prestación del servicio educativo, orientado hacia la pertinencia, la transformación social, territorial y de paz."/>
    <n v="2201006"/>
    <s v="Servicio de asistencia técnica en educación inicial, preescolar, básica y media"/>
    <n v="220100600"/>
    <s v="Entidades y organizaciones asistidas técnicamente"/>
    <s v="Incremento"/>
    <m/>
    <n v="50"/>
    <n v="242"/>
    <n v="242"/>
    <n v="242"/>
    <n v="242"/>
    <n v="242"/>
    <m/>
    <n v="0"/>
    <x v="0"/>
    <m/>
    <n v="0"/>
    <s v="NO INICIADA"/>
    <m/>
    <n v="0"/>
    <s v="NO INICIADA"/>
    <m/>
    <n v="0"/>
    <s v="NO INICIADA"/>
    <m/>
    <n v="0"/>
    <x v="0"/>
  </r>
  <r>
    <s v="INCLUSIÓN SOCIAL Y ACCESO A DERECHOS"/>
    <s v="EDUCACIÓN PARA LA TRANSFORMACIÓN"/>
    <s v="Nariño piensa"/>
    <x v="7"/>
    <s v="Categorización de las Instituciones Educativas"/>
    <s v="A+ = 0_x000a_A = 19_x000a_B= 69_x000a_C = 83_x000a_D= 65"/>
    <s v="A+ = 5_x000a_A = 24_x000a_B= 89_x000a_C = 103_x000a_D= 15_x000a_"/>
    <n v="173"/>
    <s v="Fortalecimiento de los programas de orientación vocacional,  educación socio ocupacional y de educación para el trabajo."/>
    <n v="2201085"/>
    <s v="Servicio de orientación socio ocupacional"/>
    <n v="220108500"/>
    <s v="Estudiantes vinculados a procesos de orientación socio ocupacional"/>
    <s v="Incremento"/>
    <m/>
    <n v="20"/>
    <n v="520"/>
    <n v="125"/>
    <n v="125"/>
    <n v="125"/>
    <n v="125"/>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74"/>
    <s v="Recertificación de los macroprocesos que cuentan con certificación de calidad."/>
    <s v="2201005"/>
    <s v="Documentos de lineamientos técnicos"/>
    <s v="220100500"/>
    <s v="Documentos de lineamientos técnicos en educación inicial, preescolar, básica y media expedidos"/>
    <s v="mantenimiento "/>
    <m/>
    <n v="4"/>
    <n v="4"/>
    <n v="4"/>
    <n v="4"/>
    <n v="4"/>
    <n v="4"/>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75"/>
    <s v="Conformado y funcionando la Junta Departamental de Educación - JUDE -y motivados  los municipios para que  conformen las Juntas Municipales de Educación - JUME - en el marco de los artículos 158 y 161 de la Ley 115 de 1994"/>
    <n v="2201048"/>
    <s v="Servicios de información en materia educativa"/>
    <n v="220104800"/>
    <s v="Documentos elaborados"/>
    <s v="Incremento"/>
    <m/>
    <n v="0"/>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76"/>
    <s v="Evaluados docentes y directivos docentes vinculados bajo el Estatuto 1278 del 2012 "/>
    <s v="2201064"/>
    <s v="Servicio de evaluación para docentes"/>
    <n v="220106400"/>
    <s v="Docentes evaluados"/>
    <s v="Mantenimiento"/>
    <m/>
    <n v="1393"/>
    <n v="1393"/>
    <n v="1393"/>
    <n v="1393"/>
    <n v="1393"/>
    <n v="1393"/>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77"/>
    <s v="Ampliación de la planta de docentes de apoyo para atender la educación inclusiva en el marco del Decreto 1421 de 2017 "/>
    <s v="2201074"/>
    <s v="Servicio de fortalecimiento a las capacidades de los docentes de educación Inicial, preescolar, básica y media"/>
    <s v="220107400"/>
    <s v="Docentes y agentes educativos  de educación inicial, preescolar, básica y media beneficiados con estrategias de mejoramiento de sus capacidades"/>
    <s v="Incremento"/>
    <m/>
    <n v="37"/>
    <n v="37"/>
    <n v="37"/>
    <n v="37"/>
    <n v="37"/>
    <n v="37"/>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78"/>
    <s v="Ampliación de la planta de docentes para educación inicial y en áreas de matematicas, física, quimica, biología e ingles. "/>
    <n v="2201038"/>
    <s v="Servicio de docencia escolar"/>
    <n v="220103800"/>
    <s v="Docentes del nivel inicial, preescolar, básica o media - vinculados"/>
    <s v="Incremento"/>
    <m/>
    <n v="7685"/>
    <n v="7735"/>
    <n v="7685"/>
    <s v="7735 _x000a_(50 +)"/>
    <n v="7785"/>
    <n v="7785"/>
    <m/>
    <n v="0"/>
    <x v="0"/>
    <m/>
    <e v="#VALUE!"/>
    <s v="NO INICIADA"/>
    <m/>
    <n v="0"/>
    <s v="NO INICIADA"/>
    <m/>
    <n v="0"/>
    <s v="NO INICIADA"/>
    <m/>
    <n v="0"/>
    <x v="0"/>
  </r>
  <r>
    <s v="INCLUSIÓN SOCIAL Y ACCESO A DERECHOS"/>
    <s v="EDUCACIÓN PARA LA TRANSFORMACIÓN"/>
    <s v="Gestión Administrativa para la educación."/>
    <x v="7"/>
    <s v="Medición de desempeño municipal - Educación"/>
    <n v="44.81"/>
    <n v="46"/>
    <n v="179"/>
    <s v="Garantizada la prestación del servicio educativo mediante los recursos del Sistema General de Participaciones en los establecimientos educativos del Departamento "/>
    <n v="2201071"/>
    <s v="Servicio educativo"/>
    <s v="220107101"/>
    <s v="Establecimientos educativos con recursos del Sistema General de Participaciones -SGP- en operación"/>
    <s v="mantenimiento "/>
    <m/>
    <n v="2039"/>
    <n v="2039"/>
    <n v="2039"/>
    <n v="2039"/>
    <n v="2039"/>
    <n v="2039"/>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0"/>
    <s v="Saneamiento contable y  financiero de la Secretaría de Educación Departamental."/>
    <n v="2201015"/>
    <s v="Servicio de monitoreo y seguimiento a la gestión del sector educativo"/>
    <n v="220101500"/>
    <s v="Entidades territoriales con seguimiento y evaluación a la gestión "/>
    <s v="mantenimiento "/>
    <m/>
    <n v="1"/>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1"/>
    <s v="Actualizado el inventario de bienes muebles e inmuebles de los establecimientos educativos de los 61 municipios no certificados del  Departamento."/>
    <s v="2201087"/>
    <s v="Documentos de estudios técnicos"/>
    <s v="220108700"/>
    <s v="Documentos de estudios técnicos realizados"/>
    <s v="Incremento"/>
    <m/>
    <n v="0"/>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2"/>
    <s v="Fortalecimiento del Sistema de Gestión Documental en la Secretaría de Educación Departamental. "/>
    <s v="2201018"/>
    <s v="Servicio de información para la gestión de la educación inicial y preescolar en condiciones de calidad"/>
    <s v="220101800"/>
    <s v="Sistemas de reporte de información operando"/>
    <s v="mantenimiento "/>
    <m/>
    <n v="1"/>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3"/>
    <s v="Servicio de asesoría y orientación a establecimientos educativos privados, de educación regular, educación de adultos (Decreto 3011) y establecimientos de educación para el trabajo y desarrollo humano (ETDH) para que implementen adecuadamente los lineamientos sobre inspección, vigilancia y control del sector educativo._x000a_Se  creará el programa del Sistema de Vigilancia Educativa -SIVE-"/>
    <n v="2201013"/>
    <s v="Servicio de asistencia técnica en inspección, vigilancia y control del sector educativo"/>
    <n v="220101300"/>
    <s v="Instituciones Educativas asistidas técnicamente"/>
    <s v="Incremento"/>
    <m/>
    <n v="18"/>
    <n v="143"/>
    <n v="25"/>
    <n v="35"/>
    <n v="40"/>
    <n v="43"/>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4"/>
    <s v="Seguimiento y verificación a la atención y  prestación del servicio educativo público  (242 IE) y privado (143 IE)"/>
    <n v="2201014"/>
    <s v="Servicio de inspección, vigilancia y control del sector educativo"/>
    <n v="220101400"/>
    <s v="Entidades del sector educativo con inspección, vigilancia y control"/>
    <s v="Mantenimiento"/>
    <m/>
    <n v="385"/>
    <n v="385"/>
    <n v="385"/>
    <n v="385"/>
    <n v="385"/>
    <n v="385"/>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5"/>
    <s v="Plan de Bienestar Social para los funcionarios de la Secretaría de Educación Departamental.  "/>
    <n v="2299057"/>
    <s v="Servicio de Apoyo Financiero para el Fortalecimiento del Talento Humano"/>
    <n v="229905700"/>
    <s v="Funcionarios apoyados"/>
    <s v="mantenimiento "/>
    <m/>
    <n v="9068"/>
    <n v="9068"/>
    <n v="9068"/>
    <n v="9068"/>
    <n v="9068"/>
    <n v="9068"/>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6"/>
    <s v="Proceso de organización de la oferta educativa con enfoque diferencial con el propósito de garantizar docentes en la totalidad de los establecimientos educativos."/>
    <n v="2201004"/>
    <s v="Documentos normativos"/>
    <n v="220100400"/>
    <s v="Documentos normativos para la educación inicial, preescolar, básica y media expedidos"/>
    <s v="Incremento"/>
    <m/>
    <n v="0"/>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7"/>
    <s v="Dotación de la Secretaría de Educación sede administrativa, con adquisición e instalación de mobiliario, equipos tecnológicos  y demás elementos no consumibles requeridos para apoyar la prestación de los servicios de la entidad."/>
    <s v="2201069"/>
    <s v="Infraestructura educativa dotada"/>
    <s v="220106903"/>
    <s v="Sedes dotadas con mobiliario"/>
    <s v="Incremento"/>
    <m/>
    <n v="0"/>
    <n v="1"/>
    <n v="1"/>
    <n v="1"/>
    <n v="1"/>
    <n v="1"/>
    <m/>
    <n v="0"/>
    <x v="0"/>
    <m/>
    <n v="0"/>
    <s v="NO INICIADA"/>
    <m/>
    <n v="0"/>
    <s v="NO INICIADA"/>
    <m/>
    <n v="0"/>
    <s v="NO INICIADA"/>
    <m/>
    <n v="0"/>
    <x v="0"/>
  </r>
  <r>
    <s v="INCLUSIÓN SOCIAL Y ACCESO A DERECHOS"/>
    <s v="EDUCACIÓN PARA LA TRANSFORMACIÓN"/>
    <s v="Gestión Administrativa para la educación."/>
    <x v="7"/>
    <s v="Medición de desempeño municipal - Educación"/>
    <n v="44.81"/>
    <n v="46"/>
    <n v="188"/>
    <s v="Articulación interinstitucional para la gestión de la construcción del archivo de la Secretaría de Educación de Nariño."/>
    <s v="2201051"/>
    <s v="Infraestructura educativa construida"/>
    <s v="220105113"/>
    <s v="Ambientes de residencias escolares nuevos construidos"/>
    <s v="Incremento"/>
    <m/>
    <n v="0"/>
    <n v="1"/>
    <s v="NP"/>
    <s v="NP"/>
    <n v="1"/>
    <n v="1"/>
    <m/>
    <n v="0"/>
    <x v="1"/>
    <m/>
    <n v="0"/>
    <s v="NO PROGRAMADA"/>
    <m/>
    <n v="0"/>
    <s v="NO INICIADA"/>
    <m/>
    <n v="0"/>
    <s v="NO INICIADA"/>
    <m/>
    <n v="0"/>
    <x v="0"/>
  </r>
  <r>
    <s v="INCLUSIÓN SOCIAL Y ACCESO A DERECHOS"/>
    <s v="EDUCACIÓN PARA LA TRANSFORMACIÓN"/>
    <s v="Nariño Superior"/>
    <x v="7"/>
    <s v="Tasa de cobertura  bruta"/>
    <s v="30,06 % _x000a__x000a_(41.449)"/>
    <s v=" 47,66%    (60.449)"/>
    <n v="189"/>
    <s v="Firma de pactos y alianzas por la educación superior en Nariño  con el Gobierno Nacional-MEN, instituciones de educación superior con presencia en el Departamento, SENA, sectores productivos, cooperación internacional,  organizaciones sociales especialmente de las juventudes nariñenses e instituciones públicas, entre éstas alcaldías, quienes como parte del Estado Social de Derecho son garantes de derechos constitucionales, especialmente de niños, niñas, adolescentes y jóvenes y responsables, a su vez, de formular, impulsar, promover y materializar las transformaciones territoriales en los 64 municipios."/>
    <n v="2202086"/>
    <s v="Documento de planeación."/>
    <n v="220208600"/>
    <s v="Documento de planeación elaborado."/>
    <s v="Incremento"/>
    <m/>
    <n v="0"/>
    <n v="83"/>
    <n v="83"/>
    <n v="83"/>
    <n v="83"/>
    <n v="83"/>
    <m/>
    <n v="0"/>
    <x v="0"/>
    <m/>
    <n v="0"/>
    <s v="NO INICIADA"/>
    <m/>
    <n v="0"/>
    <s v="NO INICIADA"/>
    <m/>
    <n v="0"/>
    <s v="NO INICIADA"/>
    <m/>
    <n v="0"/>
    <x v="0"/>
  </r>
  <r>
    <s v="INCLUSIÓN SOCIAL Y ACCESO A DERECHOS"/>
    <s v="EDUCACIÓN PARA LA TRANSFORMACIÓN"/>
    <s v="Nariño Superior"/>
    <x v="7"/>
    <s v="Tasa de cobertura  bruta"/>
    <s v="30,06 % _x000a__x000a_(41.449)"/>
    <s v=" 47,66%    (60.449)"/>
    <n v="190"/>
    <s v="Apoyo  a la Universidad de Nariño en cumplimiento de las ordenanzas que disponen la asignación  de recursos como base presupuestal, en su politica  de regionalización y sus propuestas de apertura de seccionales. Igualmente, la propuesta de creación de la Universidad  de los pueblos Pastos y Quillasingas."/>
    <n v="2202073"/>
    <s v="Servicio de fomento para la regionalización en la educación superior."/>
    <n v="220207300"/>
    <s v="Instituciones de educacion superior con acompañamiento en procesos de regionalización."/>
    <s v="Incremento"/>
    <m/>
    <n v="1"/>
    <n v="2"/>
    <n v="1"/>
    <n v="2"/>
    <n v="2"/>
    <n v="2"/>
    <m/>
    <n v="0"/>
    <x v="0"/>
    <m/>
    <n v="0"/>
    <s v="NO INICIADA"/>
    <m/>
    <n v="0"/>
    <s v="NO INICIADA"/>
    <m/>
    <n v="0"/>
    <s v="NO INICIADA"/>
    <m/>
    <n v="0"/>
    <x v="0"/>
  </r>
  <r>
    <s v="INCLUSIÓN SOCIAL Y ACCESO A DERECHOS"/>
    <s v="EDUCACIÓN PARA LA TRANSFORMACIÓN"/>
    <s v="Nariño Superior"/>
    <x v="7"/>
    <s v="Tasa de cobertura  bruta"/>
    <s v="30,06 % _x000a__x000a_(41.449)"/>
    <s v=" 47,66%    (60.449)"/>
    <n v="191"/>
    <s v="Programas ofertados  por parte de las IES y el SENA que atiendan la pertinencia en los territorios, que promuevan el desarrollo productivo sostenible, tengan en cuenta las nuevas tendencias internacionales  y aboguen por la construcción de una cultura de paz desde la memoria historica, apoyados."/>
    <n v="2202067"/>
    <s v="Servicio de articulación entre la educación superior y el ssector productivo."/>
    <n v="220206701"/>
    <s v="Programas académicos ofrecidos de forma conjunta entre IES y el sector productivo."/>
    <s v="Incremento"/>
    <m/>
    <n v="0"/>
    <n v="10"/>
    <s v="NP"/>
    <n v="4"/>
    <n v="4"/>
    <n v="2"/>
    <m/>
    <n v="0"/>
    <x v="1"/>
    <m/>
    <n v="0"/>
    <s v="NO INICIADA"/>
    <m/>
    <n v="0"/>
    <s v="NO INICIADA"/>
    <m/>
    <n v="0"/>
    <s v="NO INICIADA"/>
    <m/>
    <n v="0"/>
    <x v="0"/>
  </r>
  <r>
    <s v="INCLUSIÓN SOCIAL Y ACCESO A DERECHOS"/>
    <s v="EDUCACIÓN PARA LA TRANSFORMACIÓN"/>
    <s v="Nariño Superior"/>
    <x v="7"/>
    <s v="Tasa de cobertura  bruta"/>
    <s v="30,06 % _x000a__x000a_(41.449)"/>
    <s v=" 47,66%    (60.449)"/>
    <n v="192"/>
    <s v="Construcción de la Política Pública de Educación Superior, con la participación de la academia, organizaciones sociales, el sector productivo formal e informal, las economías populares y la institucionalidad oficial y privada del departamento, que impulse la cobertura con equidad, la calidad y pertinencia, la permanencia y la graduación."/>
    <n v="2202082"/>
    <s v="Documentos normativos"/>
    <n v="220208200"/>
    <s v="Documentos normativicen educación superior emitidos."/>
    <s v="Incremento"/>
    <m/>
    <n v="0"/>
    <n v="1"/>
    <n v="1"/>
    <n v="1"/>
    <n v="1"/>
    <n v="1"/>
    <m/>
    <n v="0"/>
    <x v="0"/>
    <m/>
    <n v="0"/>
    <s v="NO INICIADA"/>
    <m/>
    <n v="0"/>
    <s v="NO INICIADA"/>
    <m/>
    <n v="0"/>
    <s v="NO INICIADA"/>
    <m/>
    <n v="0"/>
    <x v="0"/>
  </r>
  <r>
    <s v="INCLUSIÓN SOCIAL Y ACCESO A DERECHOS"/>
    <s v="EDUCACIÓN PARA LA TRANSFORMACIÓN"/>
    <s v="Nariño Superior"/>
    <x v="7"/>
    <s v="Tasa de cobertura  bruta"/>
    <s v="30,06 % _x000a__x000a_(41.449)"/>
    <s v=" 47,66%    (60.449)"/>
    <n v="193"/>
    <s v="Cofinanciada, construida, mejorada y en operación infraestructura de instituciones de educación superior ( El Charco, Samaniego, Barbacoas. El Norte de Nariño, Pasto - Barrios Surorientales, Pie de Monte Costero, Cordillera y Guambuyaco. "/>
    <n v="2202071"/>
    <s v="Sedes de instituciones de educación superior construidas."/>
    <n v="220207100"/>
    <s v="Sedes de instituciones de educación superior construidas."/>
    <s v="Incremento"/>
    <m/>
    <n v="4"/>
    <n v="9"/>
    <s v="NP"/>
    <n v="3"/>
    <n v="3"/>
    <n v="3"/>
    <m/>
    <n v="0"/>
    <x v="1"/>
    <m/>
    <n v="0"/>
    <s v="NO INICIADA"/>
    <m/>
    <n v="0"/>
    <s v="NO INICIADA"/>
    <m/>
    <n v="0"/>
    <s v="NO INICIADA"/>
    <m/>
    <n v="0"/>
    <x v="0"/>
  </r>
  <r>
    <s v="INCLUSIÓN SOCIAL Y ACCESO A DERECHOS"/>
    <s v="EDUCACIÓN PARA LA TRANSFORMACIÓN"/>
    <s v="Nariño Superior"/>
    <x v="7"/>
    <s v="Tasa de cobertura  bruta"/>
    <s v="30,06 % _x000a__x000a_(41.449)"/>
    <s v=" 47,66%    (60.449)"/>
    <n v="194"/>
    <s v="Sedes de la Universidad de Nariño de Ipiales y Tuquerres, apoyadas en el mejoramiento de su infraestructura."/>
    <n v="2202072"/>
    <s v="Sedes de instituciones de educación superior mejoradas"/>
    <n v="220207200"/>
    <s v="Sedes  de instituciones de educación  superior mejoradas"/>
    <s v="Mantenimiento"/>
    <m/>
    <n v="2"/>
    <n v="2"/>
    <n v="1"/>
    <n v="1"/>
    <n v="2"/>
    <n v="2"/>
    <m/>
    <n v="0"/>
    <x v="0"/>
    <m/>
    <n v="0"/>
    <s v="NO INICIADA"/>
    <m/>
    <n v="0"/>
    <s v="NO INICIADA"/>
    <m/>
    <n v="0"/>
    <s v="NO INICIADA"/>
    <m/>
    <n v="0"/>
    <x v="0"/>
  </r>
  <r>
    <s v="INCLUSIÓN SOCIAL Y ACCESO A DERECHOS"/>
    <s v="EDUCACIÓN PARA LA TRANSFORMACIÓN"/>
    <s v="Nariño Superior"/>
    <x v="7"/>
    <s v="Tasa de cobertura  bruta"/>
    <s v="30,06 % _x000a__x000a_(41.449)"/>
    <s v=" 47,66%    (60.449)"/>
    <n v="195"/>
    <s v="IES  con diseños e implementación de  estrategias de permanencia, con enfoque diferencial, especialmente el de género, apoyadas."/>
    <n v="2202079"/>
    <s v="Servicio de apoyo a la permanencia a la educación superior."/>
    <n v="220207904"/>
    <s v="Estrategias y programas de fomento para acceso y permanencia a la educación superior o postsecundaria implementados."/>
    <s v="Incremento"/>
    <m/>
    <n v="0"/>
    <n v="8"/>
    <n v="1"/>
    <n v="1"/>
    <n v="1"/>
    <n v="8"/>
    <m/>
    <n v="0"/>
    <x v="0"/>
    <m/>
    <n v="0"/>
    <s v="NO INICIADA"/>
    <m/>
    <n v="0"/>
    <s v="NO INICIADA"/>
    <m/>
    <n v="0"/>
    <s v="NO INICIADA"/>
    <m/>
    <n v="0"/>
    <x v="0"/>
  </r>
  <r>
    <s v="INCLUSIÓN SOCIAL Y ACCESO A DERECHOS"/>
    <s v="EDUCACIÓN PARA LA TRANSFORMACIÓN"/>
    <s v="Nariño Superior"/>
    <x v="7"/>
    <s v="Tasa de cobertura  bruta"/>
    <s v="30,06 % _x000a__x000a_(41.449)"/>
    <s v=" 47,66%    (60.449)"/>
    <n v="196"/>
    <s v="Apoyo a las IES con dotación de infraestructura tecnológica como requerimiento basico en la actualidad para el cumplimiento de sus fines misionales. "/>
    <n v="2202050"/>
    <s v="Ambientes de aprendizaje dotados"/>
    <s v="220205000"/>
    <s v="Ambientes de aprendizaje dotados"/>
    <s v="Incremento"/>
    <m/>
    <n v="0"/>
    <n v="8"/>
    <n v="8"/>
    <n v="8"/>
    <n v="8"/>
    <n v="8"/>
    <m/>
    <n v="0"/>
    <x v="0"/>
    <m/>
    <n v="0"/>
    <s v="NO INICIADA"/>
    <m/>
    <n v="0"/>
    <s v="NO INICIADA"/>
    <m/>
    <n v="0"/>
    <s v="NO INICIADA"/>
    <m/>
    <n v="0"/>
    <x v="0"/>
  </r>
  <r>
    <s v="INCLUSIÓN SOCIAL Y ACCESO A DERECHOS"/>
    <s v="EDUCACIÓN PARA LA TRANSFORMACIÓN"/>
    <s v="Nariño Superior"/>
    <x v="7"/>
    <s v="Tasa de cobertura  bruta"/>
    <s v="30,06 % _x000a__x000a_(41.449)"/>
    <s v=" 47,66%    (60.449)"/>
    <n v="197"/>
    <s v="Impulso a estrategias y programas con enfoque diferencial e interseccional, especialmente dirigido a mujeres,  para fomentar la graduacion de la educación superior."/>
    <s v="2202077"/>
    <s v="Servicio de apoyo financiero para el fomento de la graduación en la educación superior "/>
    <s v="220207700"/>
    <s v="Beneficiarios de estrategias o programas de  apoyo financiero para el fomento de la graduación en la educación superior  "/>
    <s v="Incremento"/>
    <m/>
    <n v="0"/>
    <n v="8"/>
    <n v="8"/>
    <n v="8"/>
    <n v="8"/>
    <n v="8"/>
    <m/>
    <n v="0"/>
    <x v="0"/>
    <m/>
    <n v="0"/>
    <s v="NO INICIADA"/>
    <m/>
    <n v="0"/>
    <s v="NO INICIADA"/>
    <m/>
    <n v="0"/>
    <s v="NO INICIADA"/>
    <m/>
    <n v="0"/>
    <x v="0"/>
  </r>
  <r>
    <s v="INCLUSIÓN SOCIAL Y ACCESO A DERECHOS"/>
    <s v="EDUCACIÓN PARA LA TRANSFORMACIÓN"/>
    <s v="Nariño Superior"/>
    <x v="7"/>
    <s v="Tasa de cobertura  bruta"/>
    <s v="30,06 % _x000a__x000a_(41.449)"/>
    <s v=" 47,66%    (60.449)"/>
    <n v="198"/>
    <s v="Promoverá que las IES que firmen el pacto por la educacion superior - NariñoSuperior, diseñen e implementen estrategias diferenciales e interseccionales  para la inclusión educativa de mujeres con enfasis en las madres comunitarias para que su formacion profesional se refleje en circulos virtuosos en los escenarios de cuidado de la primera infancia; en cuanto a poblaciones, se promoverá la inclusion de poblacion indígena, afro, campesinos, personas en discapacidad, víctimas, lgtbi, deportistas y personas en procesos de reincorporación, reintegración y sujetos incorporados en procesos de diálogos de paz nacionales y regionales, incluyendo sus familias."/>
    <n v="2202062"/>
    <s v="Servicio de fomento para el acceso a la educación superior"/>
    <n v="220206204"/>
    <s v="IES con acompañamiento en estrategias de fomento a la educación inclusiva,"/>
    <s v="Incremento"/>
    <m/>
    <n v="0"/>
    <n v="8"/>
    <s v="NP"/>
    <n v="8"/>
    <n v="8"/>
    <n v="8"/>
    <m/>
    <n v="0"/>
    <x v="1"/>
    <m/>
    <n v="0"/>
    <s v="NO INICIADA"/>
    <m/>
    <n v="0"/>
    <s v="NO INICIADA"/>
    <m/>
    <n v="0"/>
    <s v="NO INICIADA"/>
    <m/>
    <n v="0"/>
    <x v="0"/>
  </r>
  <r>
    <s v="INCLUSIÓN SOCIAL Y ACCESO A DERECHOS"/>
    <s v="EDUCACIÓN PARA LA TRANSFORMACIÓN"/>
    <s v="Nariño Superior"/>
    <x v="7"/>
    <s v="Tasa de cobertura  bruta"/>
    <s v="30,06 % _x000a__x000a_(41.449)"/>
    <s v=" 47,66%    (60.449)"/>
    <n v="199"/>
    <s v="Apoyo a docentes, directivos docentes, agentes educativos de las IED oficiales y liderazgos sociales en defensa de DDHH y construcción de paz, de las diferentes subregiones de Nariño para que realicen sus estudios de postgrado con el fin de fortalecer sus capacidades y actualizar sus contenidos académicos y metodologías de enseñanza que materialicen un sistema educativo departamental articulado, innovador, pertinente con el territorio, inclusivo y de calidad. "/>
    <n v="2202069"/>
    <s v="Servicio de fortalecimiento a las capacidades de los docentes de educación superior"/>
    <n v="220206901"/>
    <s v="Docentes de educación  superior beneficiados con estrategias de acceso y permanencia a programas de posgrado"/>
    <s v="Incremento"/>
    <m/>
    <s v="ND"/>
    <n v="1000"/>
    <n v="64"/>
    <n v="231"/>
    <n v="346"/>
    <n v="359"/>
    <m/>
    <n v="0"/>
    <x v="0"/>
    <m/>
    <n v="0"/>
    <s v="NO INICIADA"/>
    <m/>
    <n v="0"/>
    <s v="NO INICIADA"/>
    <m/>
    <n v="0"/>
    <s v="NO INICIADA"/>
    <m/>
    <n v="0"/>
    <x v="0"/>
  </r>
  <r>
    <s v="INCLUSIÓN SOCIAL Y ACCESO A DERECHOS"/>
    <s v="EDUCACIÓN PARA LA TRANSFORMACIÓN"/>
    <s v="Nariño Superior"/>
    <x v="7"/>
    <s v="Tasa de Transito Inmediato"/>
    <s v="27,48% _x000a_(4.397)"/>
    <s v="48,45% _x000a_(8.000)"/>
    <n v="200"/>
    <s v="Estrategia implementada para generar condiciones administrativas, logísticas, didácticas, pedagógicas para que estudiantes de educación media de las trece subregiones de Nariño, accedan, permanezcan y se graduen en programas técnicos profesionales, profesionales, tecnológicos y postgrado ofertados por la instituciones de educación superior, el SENA, Normales Superiores, e instituciones educativas municipales en especial agropecuarias orientando se trabaje bajo los enfoques de paridad, género, étnico y territorial, con enfasis en condiciones habilitantes para las mujeres madres con dificultades en el acceso, la permanencia y el logro educativo. "/>
    <n v="2202063"/>
    <s v="Servicio de apoyo financiero para el acceso a la educación superior."/>
    <n v="220206300"/>
    <s v="Beneficiarios de estrategias o programas de apoyo financiero para el acceso a educación superior."/>
    <s v="Incremento"/>
    <m/>
    <n v="0"/>
    <n v="1"/>
    <n v="1"/>
    <n v="1"/>
    <n v="1"/>
    <n v="1"/>
    <m/>
    <n v="0"/>
    <x v="0"/>
    <m/>
    <n v="0"/>
    <s v="NO INICIADA"/>
    <m/>
    <n v="0"/>
    <s v="NO INICIADA"/>
    <m/>
    <n v="0"/>
    <s v="NO INICIADA"/>
    <m/>
    <n v="0"/>
    <x v="0"/>
  </r>
  <r>
    <s v="INCLUSIÓN SOCIAL Y ACCESO A DERECHOS"/>
    <s v="EDUCACIÓN PARA LA TRANSFORMACIÓN"/>
    <s v="Nariño Superior"/>
    <x v="7"/>
    <s v="Tasa de Transito Inmediato"/>
    <s v="27,48% _x000a_(4.397)"/>
    <s v="48,45% _x000a_(8.000)"/>
    <n v="201"/>
    <s v="Gestion para la inclusión de Nariño en los programas  del Ministerio de Educación, como: Alianzas Rurales de Educación y Desarrollo, Regionalización y Flexibilidad de la Oferta de la Educación Superior, Fortalecimiento de la Educación Técnica y Tecnológica, Fortalecimiento de la Educación Supeiror, Matrícula Cero, Regulación ICETEX, Simes, Pties y Universidad en tu Territorio."/>
    <n v="2202084"/>
    <s v="Servicio de aseguramiento de la calidad de la educación superior."/>
    <n v="220208400"/>
    <s v="Procesos para el aseguramiento de la calidad de la educación superior adelantados."/>
    <s v="Incremento"/>
    <m/>
    <n v="0"/>
    <n v="9"/>
    <n v="3"/>
    <n v="9"/>
    <n v="9"/>
    <n v="9"/>
    <m/>
    <n v="0"/>
    <x v="0"/>
    <m/>
    <n v="0"/>
    <s v="NO INICIADA"/>
    <m/>
    <n v="0"/>
    <s v="NO INICIADA"/>
    <m/>
    <n v="0"/>
    <s v="NO INICIADA"/>
    <m/>
    <n v="0"/>
    <x v="0"/>
  </r>
  <r>
    <s v="INCLUSIÓN SOCIAL Y ACCESO A DERECHOS"/>
    <s v="EDUCACIÓN PARA LA TRANSFORMACIÓN"/>
    <s v="Nariño Superior"/>
    <x v="7"/>
    <s v="Tasa de Transito Inmediato"/>
    <s v="27,48% _x000a_(4.397)"/>
    <s v="48,45% _x000a_(8.000)"/>
    <n v="202"/>
    <s v=" Apoyadas IES con procesos de investigacion de impacto territorial, innovación pedagógica, implementación de modalidades que fortalezcan la permanencia estudiantil y las transformaciones metodológicas en la enseñanza; incluyendo la adopcion de competencias para el trabajo y modelos de  asociatividad  en los curriculos como expresion de la atencion a las trayectorias de vida de los estudiantes."/>
    <n v="2202067"/>
    <s v="Servicios de innovación pedagógica en la educación superior."/>
    <n v="220206799"/>
    <s v="Instituciones de educación que implementan procesos de innovación pedagógica."/>
    <s v="Mantenimiento"/>
    <m/>
    <n v="0"/>
    <n v="3"/>
    <s v="NP"/>
    <n v="3"/>
    <n v="3"/>
    <n v="3"/>
    <m/>
    <n v="0"/>
    <x v="1"/>
    <m/>
    <n v="0"/>
    <s v="NO INICIADA"/>
    <m/>
    <n v="0"/>
    <s v="NO INICIADA"/>
    <m/>
    <n v="0"/>
    <s v="NO INICIADA"/>
    <m/>
    <n v="0"/>
    <x v="0"/>
  </r>
  <r>
    <s v="INCLUSIÓN SOCIAL Y ACCESO A DERECHOS"/>
    <s v="EDUCACIÓN PARA LA TRANSFORMACIÓN"/>
    <s v="Nariño Superior"/>
    <x v="7"/>
    <s v="Tasa de Transito Inmediato"/>
    <s v="27,48% _x000a_(4.397)"/>
    <s v="48,45% _x000a_(8.000)"/>
    <n v="203"/>
    <s v="Realizar espacios de encuentros académicos, para analizar la calidad y la pertinencia de los programas ofrecidos por instituciones de educación superior en el Departamento."/>
    <n v="2202068"/>
    <s v="Sevicio de innovación pedagógica en la educación superior"/>
    <n v="220206800"/>
    <s v="Número de encuentros"/>
    <s v="Incremento"/>
    <m/>
    <s v="ND"/>
    <n v="3"/>
    <s v="NP"/>
    <n v="1"/>
    <n v="1"/>
    <n v="1"/>
    <m/>
    <n v="0"/>
    <x v="1"/>
    <m/>
    <n v="0"/>
    <s v="NO INICIADA"/>
    <m/>
    <n v="0"/>
    <s v="NO INICIADA"/>
    <m/>
    <n v="0"/>
    <s v="NO INICIADA"/>
    <m/>
    <n v="0"/>
    <x v="0"/>
  </r>
  <r>
    <s v="INCLUSIÓN SOCIAL Y ACCESO A DERECHOS"/>
    <s v="SALUD PARA EL BUEN VIVIR"/>
    <s v="Atencion Primaria Integral en Salud para la Paz"/>
    <x v="8"/>
    <s v="Cobertura en la implementación de la rutas integrales de atención de promoción y mantenimiento de la salud"/>
    <n v="23"/>
    <n v="0.8"/>
    <n v="204"/>
    <s v="Realizadas asistencias técnicas a los entes territoriales para la implementación de normas, guías, protocolos y lineamientos técnicos, para la atención en salud de la población víctima del conflicto armado interno, en situación de discapacidad, en situación de calle y en calle, étnica, primera infancia e infancia y persona mayores del Departamento."/>
    <n v="1905050"/>
    <s v="Servicio de asistencia técnica"/>
    <n v="190505002"/>
    <s v="Entidades territoriales asistidas técnicamente"/>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5"/>
    <s v="Realizado asistencias técnicas a los entes territoriales para la implementación de normas, guías, protocolos y lineamientos técnicos para la atención en salud de la población Etnica del Departamento."/>
    <n v="1905050"/>
    <s v="Servicio de asistencia técnica"/>
    <n v="190505002"/>
    <s v="Entidades territoriales asistidas técnicamente"/>
    <s v="Incremento"/>
    <m/>
    <n v="32"/>
    <n v="43"/>
    <n v="43"/>
    <n v="43"/>
    <n v="43"/>
    <n v="43"/>
    <m/>
    <n v="0"/>
    <x v="0"/>
    <m/>
    <n v="0"/>
    <s v="NO INICIADA"/>
    <m/>
    <n v="0"/>
    <s v="NO INICIADA"/>
    <m/>
    <n v="0"/>
    <s v="NO INICIADA"/>
    <m/>
    <n v="0"/>
    <x v="0"/>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6"/>
    <s v="Realizado asistencias técnicas a los entes territoriales para la implementación de normas, guías, protocolos y lineamientos técnicos para la atención en salud de la población de personas mayores del Departamento."/>
    <n v="1905050"/>
    <s v="Servicio de asistencia técnica"/>
    <n v="190505002"/>
    <s v="Entidades territoriales asistidas técnicamente"/>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 en la implementación de la Rutas Integrales de Atención de Promoción y mantenimiento de la salud con enfoque diferencial"/>
    <n v="23"/>
    <n v="0.5"/>
    <n v="207"/>
    <s v="Realizado formulación y seguimiento a la implementación de planes de acción bajo enfoque de articulación intersectorial para la atención en salud de la población: Victima de conflicto armado, Etnica, en Situación de Discapacidad, en Situación de Calle."/>
    <n v="1905049"/>
    <s v="Servicio de promoción de la participación social en salud"/>
    <n v="190504900"/>
    <s v="Estrategias de promoción de la participación social en salud implementadas"/>
    <s v="Mantenimiento"/>
    <m/>
    <n v="4"/>
    <n v="4"/>
    <n v="4"/>
    <n v="4"/>
    <n v="4"/>
    <n v="4"/>
    <m/>
    <n v="0"/>
    <x v="0"/>
    <m/>
    <n v="0"/>
    <s v="NO INICIADA"/>
    <m/>
    <n v="0"/>
    <s v="NO INICIADA"/>
    <m/>
    <n v="0"/>
    <s v="NO INICIADA"/>
    <m/>
    <n v="0"/>
    <x v="0"/>
  </r>
  <r>
    <s v="INCLUSIÓN SOCIAL Y ACCESO A DERECHOS"/>
    <s v="SALUD PARA EL BUEN VIVIR"/>
    <s v="Atencion Primaria Integral en Salud para la Paz"/>
    <x v="8"/>
    <s v="Tasa de mortalidad infantil en menores de 1 año (x cada 1.000 nacidos vivos)"/>
    <n v="21.12"/>
    <n v="19"/>
    <n v="208"/>
    <s v="Realizado seguimiento a los planes de acción y compromisos establecidos en las mesas  técnicas y comités relacionados con la población menor de 1 año."/>
    <n v="1905014"/>
    <s v="Documentos de lineamientos técnicos"/>
    <n v="190501400"/>
    <s v="Documentos de lineamientos técnicos elaborados"/>
    <s v="Incremento"/>
    <m/>
    <n v="61"/>
    <n v="64"/>
    <n v="61"/>
    <n v="62"/>
    <n v="63"/>
    <n v="64"/>
    <m/>
    <n v="0"/>
    <x v="0"/>
    <m/>
    <n v="0"/>
    <s v="NO INICIADA"/>
    <m/>
    <n v="0"/>
    <s v="NO INICIADA"/>
    <m/>
    <n v="0"/>
    <s v="NO INICIADA"/>
    <m/>
    <n v="0"/>
    <x v="0"/>
  </r>
  <r>
    <s v="INCLUSIÓN SOCIAL Y ACCESO A DERECHOS"/>
    <s v="SALUD PARA EL BUEN VIVIR"/>
    <s v="Atencion Primaria Integral en Salud para la Paz"/>
    <x v="8"/>
    <s v="Tasa de mortalidad infantil en menores de 1 año (x cada 1.000 nacidos vivos)"/>
    <n v="21.12"/>
    <n v="19"/>
    <n v="209"/>
    <s v="Realizado seguimiento a los entes territoriales en la elaboración del protocolo de atención del recién nacido de acuerdo a la Ruta Integral de Atención Materno Perinatal, Resolución 3280 de 2018. "/>
    <s v="1905036"/>
    <s v="Documentos metodológicos"/>
    <s v="190503600"/>
    <s v="Documentos metodológicos realizados"/>
    <s v="Mantenido"/>
    <m/>
    <n v="64"/>
    <n v="64"/>
    <n v="64"/>
    <n v="64"/>
    <n v="64"/>
    <n v="64"/>
    <m/>
    <n v="0"/>
    <x v="0"/>
    <m/>
    <n v="0"/>
    <s v="NO INICIADA"/>
    <m/>
    <n v="0"/>
    <s v="NO INICIADA"/>
    <m/>
    <n v="0"/>
    <s v="NO INICIADA"/>
    <m/>
    <n v="0"/>
    <x v="0"/>
  </r>
  <r>
    <s v="INCLUSIÓN SOCIAL Y ACCESO A DERECHOS"/>
    <s v="SALUD PARA EL BUEN VIVIR"/>
    <s v="Atencion Primaria Integral en Salud para la Paz"/>
    <x v="8"/>
    <s v="Tasa de mortalidad en la niñez (en menores de 5 años por cada 1000 nacidos vivos) "/>
    <s v="13.50"/>
    <n v="12"/>
    <n v="210"/>
    <s v="Fortalecido el seguimiento a la formulación e implementación del plan para la reducción de mortalidad por Infección Respiratoria Aguda (IRA) y Enfermedades Diarréicas Agudas (EDA) en menores de 5 años de acuerdo a los lineamientos vigentes del nivel nacional"/>
    <n v="1905053"/>
    <s v="Documentos de evaluación"/>
    <n v="190505300"/>
    <s v="Documentos de evaluación realizados"/>
    <s v="Incremento"/>
    <m/>
    <n v="61"/>
    <n v="64"/>
    <n v="61"/>
    <n v="62"/>
    <n v="63"/>
    <n v="64"/>
    <m/>
    <n v="0"/>
    <x v="0"/>
    <m/>
    <n v="0"/>
    <s v="NO INICIADA"/>
    <m/>
    <n v="0"/>
    <s v="NO INICIADA"/>
    <m/>
    <n v="0"/>
    <s v="NO INICIADA"/>
    <m/>
    <n v="0"/>
    <x v="0"/>
  </r>
  <r>
    <s v="INCLUSIÓN SOCIAL Y ACCESO A DERECHOS"/>
    <s v="SALUD PARA EL BUEN VIVIR"/>
    <s v="Atencion Primaria Integral en Salud para la Paz"/>
    <x v="8"/>
    <s v="Tasa de mortalidad en la niñez (en menores de 5 años por cada 1000 nacidos vivos) "/>
    <s v="13.50"/>
    <n v="12"/>
    <n v="211"/>
    <s v="Implementado estrategias para la difusión de los 3 mensajes clave para la prevención de Infección Respiratoria Aguda (IRA) y Enfermedades Diarréicas Agudas (EDA) en los municipios con mayor carga de morbimortalidad por estas enfermedades."/>
    <n v="1905054"/>
    <s v="Servicio de promoción de la salud"/>
    <n v="190505400"/>
    <s v="Estrategias de promoción de la salud implementadas"/>
    <s v="Incremento"/>
    <m/>
    <s v="ND"/>
    <n v="12"/>
    <n v="2"/>
    <n v="5"/>
    <n v="10"/>
    <n v="12"/>
    <m/>
    <n v="0"/>
    <x v="0"/>
    <m/>
    <n v="0"/>
    <s v="NO INICIADA"/>
    <m/>
    <n v="0"/>
    <s v="NO INICIADA"/>
    <m/>
    <n v="0"/>
    <s v="NO INICIADA"/>
    <m/>
    <n v="0"/>
    <x v="0"/>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2"/>
    <s v="Prevención, control, mitigación y minimización de los riesgos que propician la aparición de enfermedades prevenibles por vacunas en los municipios."/>
    <n v="1905027"/>
    <s v="Servicio de gestión del riesgo para enfermedades inmunoprebenibles "/>
    <n v="190502702"/>
    <s v="Estrategias de gestión del riesgo  para enfermedades inmunoprebenibles implement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3"/>
    <s v="Adquisisicón, distribución y suministro oportuno de los biológicos de interés en Salud Pública a nivel municipal."/>
    <n v="1905029"/>
    <s v="Servicio de suministro de insumos para el manejo de eventos de interés en salud pública"/>
    <s v="190502900"/>
    <s v="Entidades territoriales con servicio de suministro de insumos para el manejo de eventos de interés en salud pública"/>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s de vacunación (Bacilo de Calmette y Guérin, pentavalente a 6 y 18 meses de edad, triple viral de un año, VPH, DPT a los 5 años)"/>
    <n v="79.599999999999994"/>
    <n v="95"/>
    <n v="214"/>
    <s v="Disposición de información accesible, confiable y oportuna del sistema PAIWEB."/>
    <n v="1905051"/>
    <s v="Servicios de información actualizados"/>
    <s v="190505100"/>
    <s v="Sistemas de información actualizados"/>
    <s v="Mantenimiento"/>
    <m/>
    <n v="1"/>
    <n v="1"/>
    <n v="1"/>
    <n v="1"/>
    <n v="1"/>
    <n v="1"/>
    <m/>
    <n v="0"/>
    <x v="0"/>
    <m/>
    <n v="0"/>
    <s v="NO INICIADA"/>
    <m/>
    <n v="0"/>
    <s v="NO INICIADA"/>
    <m/>
    <n v="0"/>
    <s v="NO INICIADA"/>
    <m/>
    <n v="0"/>
    <x v="0"/>
  </r>
  <r>
    <s v="INCLUSIÓN SOCIAL Y ACCESO A DERECHOS"/>
    <s v="SALUD PARA EL BUEN VIVIR"/>
    <s v="Atencion Primaria Integral en Salud para la Paz"/>
    <x v="8"/>
    <s v="Razón de mortalidad materna temprana por causa directa evitable"/>
    <n v="42.6"/>
    <n v="0"/>
    <n v="215"/>
    <s v="Formulado  y ejecutado el Plan de Aceleración para la Reducción de Mortalidad Materna."/>
    <n v="1905014"/>
    <s v="Documentos de lineamientos técnicos"/>
    <n v="190501400"/>
    <s v="Documentos de lineamientos técnicos elaborados"/>
    <s v="Mantenimiento"/>
    <m/>
    <n v="1"/>
    <n v="1"/>
    <n v="1"/>
    <n v="1"/>
    <n v="1"/>
    <n v="1"/>
    <m/>
    <n v="0"/>
    <x v="0"/>
    <m/>
    <n v="0"/>
    <s v="NO INICIADA"/>
    <m/>
    <n v="0"/>
    <s v="NO INICIADA"/>
    <m/>
    <n v="0"/>
    <s v="NO INICIADA"/>
    <m/>
    <n v="0"/>
    <x v="0"/>
  </r>
  <r>
    <s v="INCLUSIÓN SOCIAL Y ACCESO A DERECHOS"/>
    <s v="SALUD PARA EL BUEN VIVIR"/>
    <s v="Atencion Primaria Integral en Salud para la Paz"/>
    <x v="8"/>
    <s v="Razón de mortalidad materna temprana por causa directa evitable"/>
    <n v="42.6"/>
    <n v="0"/>
    <n v="216"/>
    <s v="Realizado seguimiento al cumplimiento de los planes de aceleración para la reducción de mortalidad materna de los actores del sistema general de seguridad social en salud de Nariño."/>
    <n v="1905021"/>
    <s v="Servicio de gestión del riesgo en temas de salud sexual y reproductiva"/>
    <n v="190502102"/>
    <s v="Estrategias de gestión del riesgo en temas de salud sexual y reproductiva implementadas"/>
    <s v="Incremento"/>
    <m/>
    <n v="0"/>
    <n v="1"/>
    <n v="1"/>
    <n v="1"/>
    <n v="1"/>
    <n v="1"/>
    <m/>
    <n v="0"/>
    <x v="0"/>
    <m/>
    <n v="0"/>
    <s v="NO INICIADA"/>
    <m/>
    <n v="0"/>
    <s v="NO INICIADA"/>
    <m/>
    <n v="0"/>
    <s v="NO INICIADA"/>
    <m/>
    <n v="0"/>
    <x v="0"/>
  </r>
  <r>
    <s v="INCLUSIÓN SOCIAL Y ACCESO A DERECHOS"/>
    <s v="SALUD PARA EL BUEN VIVIR"/>
    <s v="Atencion Primaria Integral en Salud para la Paz"/>
    <x v="8"/>
    <s v="Tasa de fecundidad específica en mujeres de 10 a 14 años"/>
    <n v="2.5"/>
    <n v="2"/>
    <n v="217"/>
    <s v="Formulado  y ejecutado el Plan Intersectorial de Prevención de Embarazo en Adolescentes (Salud, Educación, Deportes, ICBF, Cultura, Secretaría de Equidad de Género e Inclusión Social (SEGIS), entre otros)"/>
    <n v="1905015"/>
    <s v="Documentos de planeación"/>
    <n v="190501506"/>
    <s v="Documentos de planeación con seguimiento realizado"/>
    <s v="Mantenimiento"/>
    <m/>
    <n v="1"/>
    <n v="1"/>
    <n v="1"/>
    <n v="1"/>
    <n v="1"/>
    <n v="1"/>
    <m/>
    <n v="0"/>
    <x v="0"/>
    <m/>
    <n v="0"/>
    <s v="NO INICIADA"/>
    <m/>
    <n v="0"/>
    <s v="NO INICIADA"/>
    <m/>
    <n v="0"/>
    <s v="NO INICIADA"/>
    <m/>
    <n v="0"/>
    <x v="0"/>
  </r>
  <r>
    <s v="INCLUSIÓN SOCIAL Y ACCESO A DERECHOS"/>
    <s v="SALUD PARA EL BUEN VIVIR"/>
    <s v="Atencion Primaria Integral en Salud para la Paz"/>
    <x v="8"/>
    <s v="Tasa de fecundidad específica en mujeres de 10 a 14 años"/>
    <n v="2.5"/>
    <n v="2"/>
    <n v="218"/>
    <s v="Realizada asistencia técnica a las mesas municipales de prevención de embarazo en adolescentes con formulación de planes y su respectiva ejecución."/>
    <n v="1905049"/>
    <s v="Servicio de promoción de la participación social en salud"/>
    <n v="1905049"/>
    <s v="Mecanismos y espacios de participación social en salud conformados "/>
    <s v="Incremento"/>
    <m/>
    <n v="18"/>
    <n v="64"/>
    <n v="18"/>
    <n v="20"/>
    <n v="14"/>
    <n v="12"/>
    <m/>
    <n v="0"/>
    <x v="0"/>
    <m/>
    <n v="0"/>
    <s v="NO INICIADA"/>
    <m/>
    <n v="0"/>
    <s v="NO INICIADA"/>
    <m/>
    <n v="0"/>
    <s v="NO INICIADA"/>
    <m/>
    <n v="0"/>
    <x v="0"/>
  </r>
  <r>
    <s v="INCLUSIÓN SOCIAL Y ACCESO A DERECHOS"/>
    <s v="SALUD PARA EL BUEN VIVIR"/>
    <s v="Atencion Primaria Integral en Salud para la Paz"/>
    <x v="8"/>
    <s v="Tasa de fecundidad en mujeres entre 15 y 19 años"/>
    <n v="36.4"/>
    <n v="30"/>
    <n v="219"/>
    <s v="Implementada la estrategia de difusión de garantía de derechos sexuales y reproductivos (DSR) a través de Información Educación y Comunicación (IEC) en redes sociales y medios convencionales, educación integral para la sexualidad dirigida a la comunidad educativa, garantia de los servicios de salud para adolescentes y jóvenes en los municipios."/>
    <n v="1905021"/>
    <s v="Servicio de gestión del riesgo en temas de salud sexual y reproductiva"/>
    <n v="190502100"/>
    <s v="Campañas de gestión del riesgo en temas de salud sexual y reproductiva implementadas"/>
    <s v="Incremento"/>
    <m/>
    <n v="1"/>
    <n v="5"/>
    <n v="1"/>
    <n v="2"/>
    <n v="1"/>
    <n v="1"/>
    <m/>
    <n v="0"/>
    <x v="0"/>
    <m/>
    <n v="0"/>
    <s v="NO INICIADA"/>
    <m/>
    <n v="0"/>
    <s v="NO INICIADA"/>
    <m/>
    <n v="0"/>
    <s v="NO INICIADA"/>
    <m/>
    <n v="0"/>
    <x v="0"/>
  </r>
  <r>
    <s v="INCLUSIÓN SOCIAL Y ACCESO A DERECHOS"/>
    <s v="SALUD PARA EL BUEN VIVIR"/>
    <s v="Atencion Primaria Integral en Salud para la Paz"/>
    <x v="8"/>
    <s v="Tasa de fecundidad en mujeres entre 15 y 19 años"/>
    <n v="36.4"/>
    <n v="30"/>
    <n v="220"/>
    <s v="Realizada asistencia técnica a direcciones locales de salud para la implementación de estrategias de información, comunicación y educación a adolescentes y jóvenes para empoderamiento de derechos sexuales y reproductivos."/>
    <n v="1905050"/>
    <s v="Servicio de asistencia técnica"/>
    <n v="190505000"/>
    <s v="Asistencia técnicas realizadas"/>
    <s v="Incrementar"/>
    <m/>
    <n v="18"/>
    <n v="64"/>
    <n v="18"/>
    <n v="20"/>
    <n v="14"/>
    <n v="14"/>
    <m/>
    <n v="0"/>
    <x v="0"/>
    <m/>
    <n v="0"/>
    <s v="NO INICIADA"/>
    <m/>
    <n v="0"/>
    <s v="NO INICIADA"/>
    <m/>
    <n v="0"/>
    <s v="NO INICIADA"/>
    <m/>
    <n v="0"/>
    <x v="0"/>
  </r>
  <r>
    <s v="INCLUSIÓN SOCIAL Y ACCESO A DERECHOS"/>
    <s v="SALUD PARA EL BUEN VIVIR"/>
    <s v="Atencion Primaria Integral en Salud para la Paz"/>
    <x v="8"/>
    <s v="Atención a victimas de violencia sexual"/>
    <n v="80"/>
    <n v="90"/>
    <n v="221"/>
    <s v="Realizado seguimiento a casos de violencia sexual reportados por SIVIGILA que asisten antes de las 72 horas de haber ocurrido el evento, visitas de acompañamiento y asistencia técnica e inspección y vigilancia."/>
    <n v="1905053"/>
    <s v="Documentos de evaluación "/>
    <n v="190505300"/>
    <s v="Documentos de evaluación realizados"/>
    <s v="Mantenimiento"/>
    <m/>
    <n v="1"/>
    <n v="1"/>
    <n v="1"/>
    <n v="1"/>
    <n v="1"/>
    <n v="1"/>
    <m/>
    <n v="0"/>
    <x v="0"/>
    <m/>
    <n v="0"/>
    <s v="NO INICIADA"/>
    <m/>
    <n v="0"/>
    <s v="NO INICIADA"/>
    <m/>
    <n v="0"/>
    <s v="NO INICIADA"/>
    <m/>
    <n v="0"/>
    <x v="0"/>
  </r>
  <r>
    <s v="INCLUSIÓN SOCIAL Y ACCESO A DERECHOS"/>
    <s v="SALUD PARA EL BUEN VIVIR"/>
    <s v="Atencion Primaria Integral en Salud para la Paz"/>
    <x v="8"/>
    <s v="Atención a victimas de violencia sexual"/>
    <n v="80"/>
    <n v="90"/>
    <n v="222"/>
    <s v="Realizada asistencia técnica a la red de prestación de servicios de salud municipales abordaje integral a victimas de violencia sexual en coordinación con Medicina Legal y Fiscalía."/>
    <n v="1905050"/>
    <s v="Servicio de asistencia técnica"/>
    <n v="190505002"/>
    <s v="Entidades territoriales asistidas técnicamente"/>
    <s v="Mantenimiento"/>
    <m/>
    <n v="64"/>
    <n v="64"/>
    <n v="64"/>
    <n v="64"/>
    <n v="64"/>
    <n v="64"/>
    <m/>
    <n v="0"/>
    <x v="0"/>
    <m/>
    <n v="0"/>
    <s v="NO INICIADA"/>
    <m/>
    <n v="0"/>
    <s v="NO INICIADA"/>
    <m/>
    <n v="0"/>
    <s v="NO INICIADA"/>
    <m/>
    <n v="0"/>
    <x v="0"/>
  </r>
  <r>
    <s v="INCLUSIÓN SOCIAL Y ACCESO A DERECHOS"/>
    <s v="SALUD PARA EL BUEN VIVIR"/>
    <s v="Atencion Primaria Integral en Salud para la Paz"/>
    <x v="8"/>
    <s v="Desarrollar el plan de respuesta ante las ITS VIH "/>
    <n v="1.6"/>
    <n v="1"/>
    <n v="223"/>
    <s v="Realizada asistencia ténica a los actores del Sistema General de Seguridad Social en Salud en el marco del plan de respuesta frente a las Infecciones de Transmisión Sexual - VIH/SIDA con énfasis en la prevención combinada (uso de preservativo, formación de talento humano y disposición de insumos)"/>
    <n v="1905050"/>
    <s v="Servicio de asistencia técnica"/>
    <n v="190505000"/>
    <s v="Asistencia técnicas realizadas"/>
    <s v="Incremento"/>
    <m/>
    <n v="10"/>
    <n v="30"/>
    <n v="10"/>
    <n v="10"/>
    <n v="10"/>
    <n v="30"/>
    <m/>
    <n v="0"/>
    <x v="0"/>
    <m/>
    <n v="0"/>
    <s v="NO INICIADA"/>
    <m/>
    <n v="0"/>
    <s v="NO INICIADA"/>
    <m/>
    <n v="0"/>
    <s v="NO INICIADA"/>
    <m/>
    <n v="0"/>
    <x v="0"/>
  </r>
  <r>
    <s v="INCLUSIÓN SOCIAL Y ACCESO A DERECHOS"/>
    <s v="SALUD PARA EL BUEN VIVIR"/>
    <s v="Atencion Primaria Integral en Salud para la Paz"/>
    <x v="8"/>
    <s v="Desarrollar el plan de respuesta ante las ITS VIH "/>
    <n v="1.6"/>
    <n v="1"/>
    <n v="224"/>
    <s v="Realizado seguimiento al cumplimiento de protocolos de atención de infecciones de transmisión sexual VIH/SIDA por parte de la red de prestación de servicios del Departamento."/>
    <n v="1905053"/>
    <s v="Documentos de evaluación "/>
    <n v="190505300"/>
    <s v="Documentos de evaluación realizados"/>
    <s v="Incremento"/>
    <m/>
    <n v="0"/>
    <n v="1"/>
    <n v="1"/>
    <n v="1"/>
    <n v="1"/>
    <n v="1"/>
    <m/>
    <n v="0"/>
    <x v="0"/>
    <m/>
    <n v="0"/>
    <s v="NO INICIADA"/>
    <m/>
    <n v="0"/>
    <s v="NO INICIADA"/>
    <m/>
    <n v="0"/>
    <s v="NO INICIADA"/>
    <m/>
    <n v="0"/>
    <x v="0"/>
  </r>
  <r>
    <s v="INCLUSIÓN SOCIAL Y ACCESO A DERECHOS"/>
    <s v="SALUD PARA EL BUEN VIVIR"/>
    <s v="Atencion Primaria Integral en Salud para la Paz"/>
    <x v="8"/>
    <s v="Modelo de atención a población con orientación, identidades, expresiones de genero diversas (OSIEGD) en la red de prestación de servicios de salud publica implementado."/>
    <n v="0"/>
    <n v="20"/>
    <n v="225"/>
    <s v="Capacitaciones a las Empresas Sociales del Estado de servicios de salud municipales y alta complejidad en el modelo de atención a población de orientación, identidad y expresión diversas."/>
    <n v="1905050"/>
    <s v="Servicio de asistencia técnica"/>
    <n v="190505000"/>
    <s v="Asistencia técnicas realizadas"/>
    <s v="Incremento"/>
    <m/>
    <n v="0"/>
    <n v="64"/>
    <n v="10"/>
    <n v="20"/>
    <n v="20"/>
    <n v="14"/>
    <m/>
    <n v="0"/>
    <x v="0"/>
    <m/>
    <n v="0"/>
    <s v="NO INICIADA"/>
    <m/>
    <n v="0"/>
    <s v="NO INICIADA"/>
    <m/>
    <n v="0"/>
    <s v="NO INICIADA"/>
    <m/>
    <n v="0"/>
    <x v="0"/>
  </r>
  <r>
    <s v="INCLUSIÓN SOCIAL Y ACCESO A DERECHOS"/>
    <s v="SALUD PARA EL BUEN VIVIR"/>
    <s v="Atencion Primaria Integral en Salud para la Paz"/>
    <x v="8"/>
    <s v="Modelo de atención a población con orientación, identidades, expresiones de genero diversas (OSIEGD) en la red de prestación de servicios de salud publica implementado."/>
    <n v="0"/>
    <n v="20"/>
    <n v="226"/>
    <s v="Realizado seguimiento a la implementación del modelo de atención a población de orientación, identidad y expresión diversas en las empresas sociales del estado de servicios de salud municipales y de alta complejidad"/>
    <n v="1905053"/>
    <s v="Documentos de evaluación "/>
    <n v="190505300"/>
    <s v="Documentos de evaluación realizados"/>
    <s v="Incremento"/>
    <m/>
    <n v="0"/>
    <n v="1"/>
    <n v="1"/>
    <n v="1"/>
    <n v="1"/>
    <n v="1"/>
    <m/>
    <n v="0"/>
    <x v="0"/>
    <m/>
    <n v="0"/>
    <s v="NO INICIADA"/>
    <m/>
    <n v="0"/>
    <s v="NO INICIADA"/>
    <m/>
    <n v="0"/>
    <s v="NO INICIADA"/>
    <m/>
    <n v="0"/>
    <x v="0"/>
  </r>
  <r>
    <s v="INCLUSIÓN SOCIAL Y ACCESO A DERECHOS"/>
    <s v="SALUD PARA EL BUEN VIVIR"/>
    <s v="Atencion Primaria Integral en Salud para la Paz"/>
    <x v="8"/>
    <s v="Control de la Hipertensión Arterial."/>
    <n v="0.621"/>
    <n v="0.72"/>
    <n v="227"/>
    <s v="Fortalecimiento de capacidades mediante asistencia técnica  dirigido a los  municipios del Departamento para la promoción de los modos, condiciones y estilos de vida saludable según lineamientos del Ministerio de Salud y Protección Social-MSPS"/>
    <n v="1903053"/>
    <s v="Servicio de asistencia técnica"/>
    <n v="190305300"/>
    <s v="Asistencias técnic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ntrol de la Hipertensión Arterial."/>
    <n v="0.621"/>
    <n v="0.72"/>
    <n v="228"/>
    <s v="Seguimiento a los municipios del Departamento, del desarrollo de estrategías que promueven: modos, condiciones y estilos de vida saludable, según lineamientos del Ministerio de Salud y Protección Social."/>
    <n v="1903011"/>
    <s v="Servicio de inspección, vigilancia y control"/>
    <n v="190301100"/>
    <s v="Visit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ntrol de la Diabetes"/>
    <n v="0.59"/>
    <n v="0.69"/>
    <n v="229"/>
    <s v="Fortalecimiento de capacidades mediante asistencia técnica  dirigida a los municipios del Departamento para la implementación de la ruta de atención cardiovascular y metabólica acorde al perfil epidemiológico."/>
    <n v="1903053"/>
    <s v="Servicio de asistencia técnica"/>
    <n v="190305300"/>
    <s v="Asistencias técnic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ntrol de la Diabetes"/>
    <n v="0.59"/>
    <n v="0.69"/>
    <n v="230"/>
    <s v="Desarrollada inspección y vigilancia en salud pública a municipios en  la implemetacion de la ruta de riesgo cardiovascular y metabólico"/>
    <n v="1903011"/>
    <s v="Servicio de inspección, vigilancia y control"/>
    <n v="190301100"/>
    <s v="Visit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 Mortalidad en menores de 5 años por infección respiratoria aguda (IRA)"/>
    <n v="9.09"/>
    <n v="8.18"/>
    <n v="231"/>
    <s v="Implementadas las estrategias del programa Infección Respiratoria Aguda (IRA) y Enfermedades Diarréicas agudas (EDA) en los municipios. "/>
    <n v="1905026"/>
    <s v="Servicio de gestión de riesgo para enfermedades emergentes, reemergentes y desatendidas"/>
    <n v="190502602"/>
    <s v="Estrategias de gestión de riesgo para enfermedades emergentes, reemergentes y desatendidas implement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 Mortalidad en menores de 5 años por infección respiratoria aguda (IRA)"/>
    <n v="9.09"/>
    <n v="8.18"/>
    <n v="232"/>
    <s v="Fortalecida la adherencia a lineamientos, protocolos y guias de práctica clínica relacionadas con el abordaje de la IRA en los actores del Sistema General de Seguridad Social en Salud de Nariño."/>
    <n v="1905050"/>
    <s v="Servicio de asistencia técnica"/>
    <n v="190505000"/>
    <s v="Asistencia técnic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Incidencia de la tuberculosis"/>
    <n v="13.9"/>
    <n v="12.51"/>
    <n v="233"/>
    <s v="Formulado e implementado documento de Plan Estratégico hacia el fin de la tuberculosis en los municipios priorizados."/>
    <n v="1905015"/>
    <s v="Documentos de planeación"/>
    <n v="190501505"/>
    <s v="Planes estratégicos elaborados"/>
    <s v="Mantenimiento"/>
    <m/>
    <n v="1"/>
    <n v="1"/>
    <n v="1"/>
    <n v="1"/>
    <n v="1"/>
    <n v="1"/>
    <m/>
    <n v="0"/>
    <x v="0"/>
    <m/>
    <n v="0"/>
    <s v="NO INICIADA"/>
    <m/>
    <n v="0"/>
    <s v="NO INICIADA"/>
    <m/>
    <n v="0"/>
    <s v="NO INICIADA"/>
    <m/>
    <n v="0"/>
    <x v="0"/>
  </r>
  <r>
    <s v="INCLUSIÓN SOCIAL Y ACCESO A DERECHOS"/>
    <s v="SALUD PARA EL BUEN VIVIR"/>
    <s v="Atencion Primaria Integral en Salud para la Paz"/>
    <x v="8"/>
    <s v="Incidencia de la tuberculosis"/>
    <n v="13.9"/>
    <n v="12.51"/>
    <n v="234"/>
    <s v="Seguimiento a la implementación del plan estrategico hacia el fin de la tuberculosis (TB) y adherencia a la resolución 227 de 2020 en los municipios priorizados"/>
    <n v="1905053"/>
    <s v="Documentos de evaluación"/>
    <n v="190505300"/>
    <s v="Documentos de evaluación realizado"/>
    <s v="Mantenimiento"/>
    <m/>
    <n v="64"/>
    <n v="64"/>
    <n v="64"/>
    <n v="64"/>
    <n v="64"/>
    <n v="64"/>
    <m/>
    <n v="0"/>
    <x v="0"/>
    <m/>
    <n v="0"/>
    <s v="NO INICIADA"/>
    <m/>
    <n v="0"/>
    <s v="NO INICIADA"/>
    <m/>
    <n v="0"/>
    <s v="NO INICIADA"/>
    <m/>
    <n v="0"/>
    <x v="0"/>
  </r>
  <r>
    <s v="INCLUSIÓN SOCIAL Y ACCESO A DERECHOS"/>
    <s v="SALUD PARA EL BUEN VIVIR"/>
    <s v="Atencion Primaria Integral en Salud para la Paz"/>
    <x v="8"/>
    <s v="Instituciones de media y alta complejidad_x000a_con implementación de la vigilancia de infecciones asociadas a la atención en salud IAAS"/>
    <n v="1"/>
    <n v="1"/>
    <n v="235"/>
    <s v="Implementación de estrategias para fortalecer la adherencia de la  Resolucion 2471 en los programas: Infecciones Asociadas a la Atención en Salud - IAAS, programas de optimización de antimicrobianos PROA e higiene de manos en las instituciones de mediana y alta complejidad."/>
    <n v="1905026"/>
    <s v="Servicio de gestión del riesgo para enfermedades emergentes, reemergentes y desatendidas"/>
    <n v="190502602"/>
    <s v="Estrategias de gestión del riesgo para enfermedades emergentes, reemergentes y desatendidas implementadas"/>
    <s v="Mantenimiento"/>
    <m/>
    <n v="13"/>
    <n v="13"/>
    <n v="13"/>
    <n v="13"/>
    <n v="13"/>
    <n v="13"/>
    <m/>
    <n v="0"/>
    <x v="0"/>
    <m/>
    <n v="0"/>
    <s v="NO INICIADA"/>
    <m/>
    <n v="0"/>
    <s v="NO INICIADA"/>
    <m/>
    <n v="0"/>
    <s v="NO INICIADA"/>
    <m/>
    <n v="0"/>
    <x v="0"/>
  </r>
  <r>
    <s v="INCLUSIÓN SOCIAL Y ACCESO A DERECHOS"/>
    <s v="SALUD PARA EL BUEN VIVIR"/>
    <s v="Atencion Primaria Integral en Salud para la Paz"/>
    <x v="8"/>
    <s v="Instituciones de media y alta complejidad_x000a_con implementación de la vigilancia de infecciones asociadas a la atención en salud IAAS"/>
    <n v="1"/>
    <n v="1"/>
    <n v="236"/>
    <s v="Evaluada la implementación de los Planes de Control de Infecciones en las instituciones de mediana y alta complejidad."/>
    <n v="1905053"/>
    <s v="Documentos de evaluación"/>
    <n v="190505300"/>
    <s v="Documentos de evaluación realizados"/>
    <s v="Mantenimiento"/>
    <m/>
    <n v="13"/>
    <n v="13"/>
    <n v="13"/>
    <n v="13"/>
    <n v="13"/>
    <n v="13"/>
    <m/>
    <n v="0"/>
    <x v="0"/>
    <m/>
    <n v="0"/>
    <s v="NO INICIADA"/>
    <m/>
    <n v="0"/>
    <s v="NO INICIADA"/>
    <m/>
    <n v="0"/>
    <s v="NO INICIADA"/>
    <m/>
    <n v="0"/>
    <x v="0"/>
  </r>
  <r>
    <s v="INCLUSIÓN SOCIAL Y ACCESO A DERECHOS"/>
    <s v="SALUD PARA EL BUEN VIVIR"/>
    <s v="Atencion Primaria Integral en Salud para la Paz"/>
    <x v="8"/>
    <s v="Tasa de discapacidad grado severo  en las personas con diagnóstico nuevo de lepra."/>
    <n v="0"/>
    <n v="0"/>
    <n v="237"/>
    <s v="Implementado plan estratégico de enfermedad de Hansen en los municipios priorizados para aliviar la carga de la enfermedad y sostener las actividades de control."/>
    <n v="1905015"/>
    <s v="Documentos de planeación"/>
    <n v="190501500"/>
    <s v="Documento planeación elaborado"/>
    <s v="Mantenimiento"/>
    <m/>
    <n v="1"/>
    <n v="1"/>
    <n v="1"/>
    <n v="1"/>
    <n v="1"/>
    <n v="1"/>
    <m/>
    <n v="0"/>
    <x v="0"/>
    <m/>
    <n v="0"/>
    <s v="NO INICIADA"/>
    <m/>
    <n v="0"/>
    <s v="NO INICIADA"/>
    <m/>
    <n v="0"/>
    <s v="NO INICIADA"/>
    <m/>
    <n v="0"/>
    <x v="0"/>
  </r>
  <r>
    <s v="INCLUSIÓN SOCIAL Y ACCESO A DERECHOS"/>
    <s v="SALUD PARA EL BUEN VIVIR"/>
    <s v="Atencion Primaria Integral en Salud para la Paz"/>
    <x v="8"/>
    <s v="Tasa de discapacidad grado severo  en las personas con diagnóstico nuevo de lepra."/>
    <n v="0"/>
    <n v="0"/>
    <n v="238"/>
    <s v="Seguimiento a la implementación del Plan Estratégico Nacional de Prevención y Control de la Enfermedad de Hansen en los municipios priorizados."/>
    <n v="1905053"/>
    <s v="Documentos de evaluación"/>
    <n v="190505300"/>
    <s v="Documentos de evaluación realizados"/>
    <s v="Mantenimiento"/>
    <m/>
    <n v="19"/>
    <n v="19"/>
    <n v="19"/>
    <n v="19"/>
    <n v="19"/>
    <n v="19"/>
    <m/>
    <n v="0"/>
    <x v="0"/>
    <m/>
    <n v="0"/>
    <s v="NO INICIADA"/>
    <m/>
    <n v="0"/>
    <s v="NO INICIADA"/>
    <m/>
    <n v="0"/>
    <s v="NO INICIADA"/>
    <m/>
    <n v="0"/>
    <x v="0"/>
  </r>
  <r>
    <s v="INCLUSIÓN SOCIAL Y ACCESO A DERECHOS"/>
    <s v="SALUD PARA EL BUEN VIVIR"/>
    <s v="Atencion Primaria Integral en Salud para la Paz"/>
    <x v="8"/>
    <s v="Mortalidad en menores de 5 años por enfermedad diarréica aguda (EDA)"/>
    <n v="0.16"/>
    <n v="0.13"/>
    <n v="239"/>
    <s v="Realizada la vigilancia de calidad del agua para consumo humano."/>
    <n v="1903040"/>
    <s v="Servicio de vigilancia de calidad del agua para consumo humano, recolección, transporte y disposición final de residuos sólidos; manejo y disposición final de radiaciones ionizantes, excretas, residuos líquidos y aguas servidas y calidad del aire."/>
    <n v="190304000"/>
    <s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Mortalidad en menores de 5 años por enfermedad diarréica aguda (EDA)"/>
    <n v="0.16"/>
    <n v="0.13"/>
    <n v="240"/>
    <s v="Realizadas acciones de inspección, vigilancia y control sanitario a establecimientos abiertos al público en relación con factores de riesgo relacionados con salud ambiental teles como: establecimientos de  alimentos, bebidas alcohólicas, sistemas de almacenamiento y tratamiento de agua, expendios de plaguicidas y otras sustancias químicas, puertos, aeropuertos, pasos fronterizos, instituciones educativas, establecimientos comerciales, industriales  y todos aquellos que oferten  bienes y servicos de uso y consumo en el Departamento."/>
    <n v="1903042"/>
    <s v="Servicio de vigilancia y control sanitario de los factores de riesgo para la salud, en los establecimientos y espacios que pueden generar riesgos para la población."/>
    <n v="190304200"/>
    <s v="Municipios especiales 1,2 y 3 con vigilancia y control sanitario real y efectivo en su jurisdicción, sobre los factores de riesgo para la salud, en los establecimientos y espacios que pueden generar riesgos para la población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Mortalidad en menores de 5 años por enfermedad diarréica aguda (EDA)"/>
    <n v="0.16"/>
    <n v="0.13"/>
    <n v="241"/>
    <s v="Elaborados informes de evaluación, aprobación y seguimiento de planes de gestión integral de riesgo, para abordar la prevencion de las enfermedades trasmitidas por alimentos, intoxicaciones por sustancias químicas y zoonosis entre otras."/>
    <n v="1903027"/>
    <s v="Servicio de evaluación, aprobación y seguimiento de planes de gestión integral del riesgo"/>
    <n v="190302700"/>
    <s v="Informes de evaluación, aprobación y seguimiento de Planes de Gestión Integral de Riesgo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Implementar la Política Integral de Salud Ambiental (PISA) en un 40%"/>
    <n v="0"/>
    <n v="0.4"/>
    <n v="242"/>
    <s v="Asistencia técnica en Inspección, Vigilancia y Control y demás actividades y lineamientos de salud ambiental relacionados con los determinantes sicioambientales de la salud."/>
    <n v="1903023"/>
    <s v="Servicio de asistencia técnica en inspección, vigilancia y control"/>
    <n v="190302300"/>
    <s v="Asistencias tecnicas en inspeccion, vigilancia y control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Implementar la Política Integral de Salud Ambiental (PISA) en un 40%"/>
    <n v="0"/>
    <n v="0.4"/>
    <n v="243"/>
    <s v="Actualizado y ejecutado el plan de acción del Consejo Departamental de Salud Ambiental por cada mesa temática: (Agua, Alimentos, Resíduos Peligrosos, Seguridad Química, Entornos Saludables, Cambio Climático y Zoonosis)"/>
    <n v="1903051"/>
    <s v="Documentos de planeación"/>
    <n v="190305102"/>
    <s v="Documentos de planeación con seguimiento realizados"/>
    <s v="Mantenimiento"/>
    <m/>
    <n v="1"/>
    <n v="1"/>
    <n v="1"/>
    <n v="1"/>
    <n v="1"/>
    <n v="1"/>
    <m/>
    <n v="0"/>
    <x v="0"/>
    <m/>
    <n v="0"/>
    <s v="NO INICIADA"/>
    <m/>
    <n v="0"/>
    <s v="NO INICIADA"/>
    <m/>
    <n v="0"/>
    <s v="NO INICIADA"/>
    <m/>
    <n v="0"/>
    <x v="0"/>
  </r>
  <r>
    <s v="INCLUSIÓN SOCIAL Y ACCESO A DERECHOS"/>
    <s v="SALUD PARA EL BUEN VIVIR"/>
    <s v="Atencion Primaria Integral en Salud para la Paz"/>
    <x v="8"/>
    <s v="Implementar la Política Integral de Salud Ambiental (PISA) en un 40%"/>
    <n v="0"/>
    <n v="0.4"/>
    <n v="244"/>
    <s v="Formulado e implementado los planes y protocolos de: Calidad de Aire, Adaptación al Cambio Climático, Estrategia Integral de Zoonosis, Movilidad Segura y Plan de Acción de la Estrategia de Entornos saludables."/>
    <n v="1903001"/>
    <s v="Documentos de lineamientos técnicos"/>
    <n v="190300103"/>
    <s v="Documento de lineamientos tecnicos realizados"/>
    <s v="Incremento"/>
    <m/>
    <n v="3"/>
    <n v="5"/>
    <n v="3"/>
    <n v="4"/>
    <n v="4"/>
    <n v="5"/>
    <m/>
    <n v="0"/>
    <x v="0"/>
    <m/>
    <n v="0"/>
    <s v="NO INICIADA"/>
    <m/>
    <n v="0"/>
    <s v="NO INICIADA"/>
    <m/>
    <n v="0"/>
    <s v="NO INICIADA"/>
    <m/>
    <n v="0"/>
    <x v="0"/>
  </r>
  <r>
    <s v="INCLUSIÓN SOCIAL Y ACCESO A DERECHOS"/>
    <s v="SALUD PARA EL BUEN VIVIR"/>
    <s v="Atencion Primaria Integral en Salud para la Paz"/>
    <x v="8"/>
    <s v="Implementar la Política Integral de Salud Ambiental (PISA) en un 40%"/>
    <n v="0"/>
    <n v="0.4"/>
    <n v="245"/>
    <s v="Actualizada e implementada la infraestructura tecnológica y el sistema de información de salud ambiental  orientado a la gestión de la inspección, vigilancia y control sanitario, para uso y apropiacion de la informacion a nivel municipal."/>
    <n v="1903045"/>
    <s v="Servicio de información para la gestión de la inspección, vigilancia y control sanitario"/>
    <n v="190304500"/>
    <s v="Usuarios del sistema"/>
    <s v="Incremento"/>
    <m/>
    <n v="0"/>
    <n v="64"/>
    <n v="64"/>
    <n v="64"/>
    <n v="64"/>
    <n v="64"/>
    <m/>
    <n v="0"/>
    <x v="0"/>
    <m/>
    <n v="0"/>
    <s v="NO INICIADA"/>
    <m/>
    <n v="0"/>
    <s v="NO INICIADA"/>
    <m/>
    <n v="0"/>
    <s v="NO INICIADA"/>
    <m/>
    <n v="0"/>
    <x v="0"/>
  </r>
  <r>
    <s v="INCLUSIÓN SOCIAL Y ACCESO A DERECHOS"/>
    <s v="SALUD PARA EL BUEN VIVIR"/>
    <s v="Atencion Primaria Integral en Salud para la Paz"/>
    <x v="8"/>
    <s v="Implementar la Política Integral de Salud Ambiental (PISA) en un 40%"/>
    <n v="0"/>
    <n v="0.4"/>
    <n v="246"/>
    <s v="Evaluado el  riesgo de toxicidad de plaguicidas mediante la aplicación del programa de Vigilancia Epidemiológica. "/>
    <n v="1903006"/>
    <s v="Servicio de evaluación del riesgo de toxicidad de plaguicidas"/>
    <n v="190300600"/>
    <s v="Solicitudes evaluadas en la vigencia/solicitudes recibidas en la vigencia"/>
    <s v="Mantenimiento"/>
    <m/>
    <n v="63"/>
    <n v="64"/>
    <n v="16"/>
    <n v="16"/>
    <n v="16"/>
    <n v="15"/>
    <m/>
    <n v="0"/>
    <x v="0"/>
    <m/>
    <n v="0"/>
    <s v="NO INICIADA"/>
    <m/>
    <n v="0"/>
    <s v="NO INICIADA"/>
    <m/>
    <n v="0"/>
    <s v="NO INICIADA"/>
    <m/>
    <n v="0"/>
    <x v="0"/>
  </r>
  <r>
    <s v="INCLUSIÓN SOCIAL Y ACCESO A DERECHOS"/>
    <s v="SALUD PARA EL BUEN VIVIR"/>
    <s v="Atencion Primaria Integral en Salud para la Paz"/>
    <x v="8"/>
    <s v="Mortalidad por rabia humana por linaje urbano* 100,000 Hab."/>
    <n v="0"/>
    <n v="0"/>
    <n v="247"/>
    <s v="Ejecutada la jornada masiva de vacunación antirrábica en caninos y felinos del Departamento."/>
    <n v="1903057"/>
    <s v="Servicio de promoción, prevención, vigilancia y control de vectores y zoonosis"/>
    <n v="190305700"/>
    <s v="Municipios con acciones de promoción, prevención, vigilancia  y control de vectores y zoonosi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Mortalidad por rabia humana por linaje urbano* 100,000 Hab."/>
    <n v="0"/>
    <n v="0"/>
    <n v="248"/>
    <s v="Servicio de información en vigilancia sanitaria y epidemiológica de eventos de salud ambiental por cada municipio."/>
    <n v="1903031"/>
    <s v="Servicio de información de vigilancia epidemiológica"/>
    <n v="190303100"/>
    <s v="Informes de evento generados en la vigencia"/>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  en la implementacion de la RIA de Promoción y mantenimiento de la salud"/>
    <n v="0.23"/>
    <n v="0.7"/>
    <n v="249"/>
    <s v="Asistencia Técnica a los prestadores públicos de servicios de salud municipales para la implementación de la ruta de atención de promoción y mantenimiento de la salud, dentro de la estrategia de Acciones  Preventivas de Salud APS"/>
    <n v="1905050"/>
    <s v="Servicio de asistencia técnica"/>
    <n v="190505000"/>
    <s v="Asistencias técnicas realizadas"/>
    <s v="Mantenida"/>
    <m/>
    <n v="68"/>
    <n v="68"/>
    <n v="68"/>
    <n v="68"/>
    <n v="68"/>
    <n v="68"/>
    <m/>
    <n v="0"/>
    <x v="0"/>
    <m/>
    <n v="0"/>
    <s v="NO INICIADA"/>
    <m/>
    <n v="0"/>
    <s v="NO INICIADA"/>
    <m/>
    <n v="0"/>
    <s v="NO INICIADA"/>
    <m/>
    <n v="0"/>
    <x v="0"/>
  </r>
  <r>
    <s v="INCLUSIÓN SOCIAL Y ACCESO A DERECHOS"/>
    <s v="SALUD PARA EL BUEN VIVIR"/>
    <s v="Atencion Primaria Integral en Salud para la Paz"/>
    <x v="8"/>
    <s v="Cobertura  en la implementacion de la RIA de Promocion y mantenimiento de la salud"/>
    <n v="0.23"/>
    <n v="0.8"/>
    <n v="250"/>
    <s v="Incrementadas las acciones de inspección, vigilancia y control (IVC) para dar cumplimiento a la política farmacéutica y los programas de farmacovigilancia y técnovigilancia en los establecimientos farmacéuticos de Nariño"/>
    <n v="1903011"/>
    <s v="Servicio de inspección, vigilancia y control"/>
    <s v="190301100"/>
    <s v="Visitas realizadas"/>
    <s v="Incremento"/>
    <m/>
    <n v="1564"/>
    <n v="2000"/>
    <n v="1600"/>
    <n v="1750"/>
    <n v="1850"/>
    <n v="2000"/>
    <m/>
    <n v="0"/>
    <x v="0"/>
    <m/>
    <n v="0"/>
    <s v="NO INICIADA"/>
    <m/>
    <n v="0"/>
    <s v="NO INICIADA"/>
    <m/>
    <n v="0"/>
    <s v="NO INICIADA"/>
    <m/>
    <n v="0"/>
    <x v="0"/>
  </r>
  <r>
    <s v="INCLUSIÓN SOCIAL Y ACCESO A DERECHOS"/>
    <s v="SALUD PARA EL BUEN VIVIR"/>
    <s v="Atencion Primaria Integral en Salud para la Paz"/>
    <x v="8"/>
    <s v="Cobertura  en la implementacion de la RIA de Promocion y mantenimiento de la salud"/>
    <n v="0.23"/>
    <n v="0.8"/>
    <n v="251"/>
    <s v="Fortalecida la implementación de la política farmacéutica y los programas de farmacovigilancia y tecnovigilancia en los establecimientos farmacéuticos del Departamento."/>
    <n v="1903023"/>
    <s v="Servicio de asistencia técnica en inspección, vigilancia y control"/>
    <s v="190302300"/>
    <s v="Asistencias técnica en Inspección, Vigilancia y Control realizadas"/>
    <s v="Incremento"/>
    <m/>
    <n v="12"/>
    <n v="24"/>
    <n v="12"/>
    <n v="16"/>
    <n v="20"/>
    <n v="24"/>
    <m/>
    <n v="0"/>
    <x v="0"/>
    <m/>
    <n v="0"/>
    <s v="NO INICIADA"/>
    <m/>
    <n v="0"/>
    <s v="NO INICIADA"/>
    <m/>
    <n v="0"/>
    <s v="NO INICIADA"/>
    <m/>
    <n v="0"/>
    <x v="0"/>
  </r>
  <r>
    <s v="INCLUSIÓN SOCIAL Y ACCESO A DERECHOS"/>
    <s v="SALUD PARA EL BUEN VIVIR"/>
    <s v="Atencion Primaria Integral en Salud para la Paz"/>
    <x v="8"/>
    <s v="Cobertura  en la implementacion de la RIA de Promocion y mantenimiento de la salud"/>
    <n v="0.23"/>
    <n v="0.7"/>
    <n v="252"/>
    <s v="Seguimiento y monitoreo a los prestadores públicos de salud municipales responsables de la implementación de la Ruta de Promocion y Mantenimiento de la Salud."/>
    <s v="1905053"/>
    <s v="Documento de evaluación"/>
    <s v="190505300"/>
    <s v="Documentos de evaluación realizados"/>
    <s v="Incremento"/>
    <m/>
    <n v="0"/>
    <n v="68"/>
    <n v="68"/>
    <n v="68"/>
    <n v="68"/>
    <n v="68"/>
    <m/>
    <n v="0"/>
    <x v="0"/>
    <m/>
    <n v="0"/>
    <s v="NO INICIADA"/>
    <m/>
    <n v="0"/>
    <s v="NO INICIADA"/>
    <m/>
    <n v="0"/>
    <s v="NO INICIADA"/>
    <m/>
    <n v="0"/>
    <x v="0"/>
  </r>
  <r>
    <s v="INCLUSIÓN SOCIAL Y ACCESO A DERECHOS"/>
    <s v="SALUD PARA EL BUEN VIVIR"/>
    <s v="Gobernanza y Gobernabilidad de la salud para la paz"/>
    <x v="8"/>
    <s v="Porcentaje de ejecucion de Planes Territoriales de Salud Municipales"/>
    <n v="0.89900000000000002"/>
    <n v="0.92"/>
    <n v="253"/>
    <s v="Realizados informes trimestrales de los eventos de interés en salud pública y remisión al Instituto Nacional de Salud -INS- de acuerdo a lineamientos nacionales."/>
    <n v="1903031"/>
    <s v="Servicio de información de vigilancia epidemiológica"/>
    <n v="190303100"/>
    <s v="Informes de evento generados en la vigencia"/>
    <s v="Mantemiento "/>
    <m/>
    <n v="4"/>
    <n v="4"/>
    <n v="4"/>
    <n v="4"/>
    <n v="4"/>
    <n v="4"/>
    <m/>
    <n v="0"/>
    <x v="0"/>
    <m/>
    <n v="0"/>
    <s v="NO INICIADA"/>
    <m/>
    <n v="0"/>
    <s v="NO INICIADA"/>
    <m/>
    <n v="0"/>
    <s v="NO INICIADA"/>
    <m/>
    <n v="0"/>
    <x v="0"/>
  </r>
  <r>
    <s v="INCLUSIÓN SOCIAL Y ACCESO A DERECHOS"/>
    <s v="SALUD PARA EL BUEN VIVIR"/>
    <s v="Gobernanza y Gobernabilidad de la salud para la paz"/>
    <x v="8"/>
    <s v="Porcentaje de ejecucion de Planes Territoriales de Salud Municipales"/>
    <n v="0.89900000000000002"/>
    <m/>
    <n v="254"/>
    <s v="Realizada la notificación obligatoria de los eventos de interés en salud pública del Departamento, durante las 52 semanas epidemiológicas."/>
    <n v="1903052"/>
    <s v="Documentos de evaluación"/>
    <n v="190305200"/>
    <s v="Documentos de evaluación realizados"/>
    <s v="Mantemiento "/>
    <m/>
    <n v="64"/>
    <n v="64"/>
    <n v="64"/>
    <n v="64"/>
    <n v="64"/>
    <n v="64"/>
    <m/>
    <n v="0"/>
    <x v="0"/>
    <m/>
    <n v="0"/>
    <s v="NO INICIADA"/>
    <m/>
    <n v="0"/>
    <s v="NO INICIADA"/>
    <m/>
    <n v="0"/>
    <s v="NO INICIADA"/>
    <m/>
    <n v="0"/>
    <x v="0"/>
  </r>
  <r>
    <s v="INCLUSIÓN SOCIAL Y ACCESO A DERECHOS"/>
    <s v="SALUD PARA EL BUEN VIVIR"/>
    <s v="Gobernanza y Gobernabilidad de la salud para la paz"/>
    <x v="8"/>
    <s v="Porcentaje de ejecucion de Planes Territoriales de Salud Municipales"/>
    <n v="0.89900000000000002"/>
    <m/>
    <n v="255"/>
    <s v="Realizadas asistencias técnicas, sobre lineamientos de vigilancia en salud publica"/>
    <n v="1903023"/>
    <s v="Servicio de asistencia técnica en inspección, vigilancia y control"/>
    <n v="190302300"/>
    <s v="Asistencias técnica en inspección, vigilancia y control realizadas"/>
    <s v="Mantemiento "/>
    <m/>
    <n v="64"/>
    <n v="64"/>
    <n v="64"/>
    <n v="64"/>
    <n v="64"/>
    <n v="64"/>
    <m/>
    <n v="0"/>
    <x v="0"/>
    <m/>
    <n v="0"/>
    <s v="NO INICIADA"/>
    <m/>
    <n v="0"/>
    <s v="NO INICIADA"/>
    <m/>
    <n v="0"/>
    <s v="NO INICIADA"/>
    <m/>
    <n v="0"/>
    <x v="0"/>
  </r>
  <r>
    <s v="INCLUSIÓN SOCIAL Y ACCESO A DERECHOS"/>
    <s v="SALUD PARA EL BUEN VIVIR"/>
    <s v="Atencion Primaria Integral en Salud para la Paz"/>
    <x v="8"/>
    <s v="Porcentaje de ejecucion de Planes Territoriales de Salud Municipales"/>
    <n v="0.89900000000000002"/>
    <n v="0.92"/>
    <n v="256"/>
    <s v="Planes estratégicos y operativos Territoriales de Salud municipales, con instrumentos de seguimiento, diseñados y en ejecución."/>
    <n v="1905015"/>
    <s v="Documentos de planeación"/>
    <s v="190501506"/>
    <s v="Documentos de planeación con seguimiento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Porcentaje de ejecucion de Planes Territoriales de Salud Municipales"/>
    <n v="0.89900000000000002"/>
    <n v="0.92"/>
    <n v="257"/>
    <s v="Municipios con asistencia técnica en la formulación, ejecución y monitoreo de los Planes Territoriales de Salud."/>
    <s v="1905050"/>
    <s v="Servicio de asistencia técnica"/>
    <n v="190505005"/>
    <s v="Entidades territoriales asistidas técnicamente en el plan territorial del salud"/>
    <s v="Mantenimiento"/>
    <m/>
    <n v="64"/>
    <n v="64"/>
    <n v="64"/>
    <n v="64"/>
    <n v="64"/>
    <n v="64"/>
    <m/>
    <n v="0"/>
    <x v="0"/>
    <m/>
    <n v="0"/>
    <s v="NO INICIADA"/>
    <m/>
    <n v="0"/>
    <s v="NO INICIADA"/>
    <m/>
    <n v="0"/>
    <s v="NO INICIADA"/>
    <m/>
    <n v="0"/>
    <x v="0"/>
  </r>
  <r>
    <s v="INCLUSIÓN SOCIAL Y ACCESO A DERECHOS"/>
    <s v="SALUD PARA EL BUEN VIVIR"/>
    <s v="Atencion Primaria Integral en Salud para la Paz"/>
    <x v="8"/>
    <s v="Porcentaje de ejecucion de Planes Territoriales de Salud Municipales"/>
    <n v="0.89900000000000002"/>
    <n v="0.92"/>
    <n v="258"/>
    <s v="Documentos de evaluación en la aplicación de la metodología de la capacidad de gestión de las Direcciones Locales de Salud , en el marco del Decreto 3003/2005 del Plan Territorial de Salud."/>
    <n v="1905053"/>
    <s v="Documentos de evaluación"/>
    <n v="190505300"/>
    <s v="Documentos de evaluación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Tasa de mortalidad  por suicidio_x000a_"/>
    <n v="7"/>
    <n v="5.95"/>
    <n v="259"/>
    <s v="Formulados, implementados y con seguimiento planes de acción obtenidos de las Salas situacionales de Suicidio para la atención integral en salud en los territorios desde las acciones colectivas."/>
    <n v="1905050"/>
    <s v="Servicio de asistencia tecnica"/>
    <n v="190505004"/>
    <s v="Entidades territoriales asistidas tecnicamente en el plan de intervencines colectivas"/>
    <s v="Incremento"/>
    <m/>
    <n v="15"/>
    <n v="30"/>
    <n v="6"/>
    <n v="7"/>
    <n v="8"/>
    <n v="9"/>
    <m/>
    <n v="0"/>
    <x v="0"/>
    <m/>
    <n v="0"/>
    <s v="NO INICIADA"/>
    <m/>
    <n v="0"/>
    <s v="NO INICIADA"/>
    <m/>
    <n v="0"/>
    <s v="NO INICIADA"/>
    <m/>
    <n v="0"/>
    <x v="0"/>
  </r>
  <r>
    <s v="INCLUSIÓN SOCIAL Y ACCESO A DERECHOS"/>
    <s v="SALUD PARA EL BUEN VIVIR"/>
    <s v="Atencion Primaria Integral en Salud para la Paz"/>
    <x v="8"/>
    <s v="Tasa de mortalidad  por suicidio_x000a_"/>
    <n v="7"/>
    <n v="5.95"/>
    <n v="260"/>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Número de asistencias técnicas realizadas"/>
    <s v="Incremento"/>
    <m/>
    <n v="5"/>
    <n v="64"/>
    <n v="64"/>
    <n v="64"/>
    <n v="64"/>
    <n v="64"/>
    <m/>
    <n v="0"/>
    <x v="0"/>
    <m/>
    <n v="0"/>
    <s v="NO INICIADA"/>
    <m/>
    <n v="0"/>
    <s v="NO INICIADA"/>
    <m/>
    <n v="0"/>
    <s v="NO INICIADA"/>
    <m/>
    <n v="0"/>
    <x v="0"/>
  </r>
  <r>
    <s v="INCLUSIÓN SOCIAL Y ACCESO A DERECHOS"/>
    <s v="SALUD PARA EL BUEN VIVIR"/>
    <s v="Atencion Primaria Integral en Salud para la Paz"/>
    <x v="8"/>
    <s v="Tasa de violencia niños, niñas y adolescentes y jóvenes _x000a_"/>
    <n v="13.77"/>
    <n v="12.3"/>
    <n v="261"/>
    <s v="_x000a_Ampliacion de la atencion integral en salud mental a través de la Plataforma  GLIA, como estrategia de prevención de los trastornos mentales, conducta suicida y epilepsia para la contención, derivación y activación de ruta._x000a__x000a_"/>
    <n v="1905022"/>
    <s v="Servicio de gestión del riesgo en temas de trastornos mentales"/>
    <n v="190502202"/>
    <s v="Estrategias de gestión del riesgo en temas de trastornos mentales implementadas"/>
    <s v="Mantenimmiento"/>
    <m/>
    <n v="1"/>
    <n v="1"/>
    <n v="1"/>
    <n v="1"/>
    <n v="1"/>
    <n v="1"/>
    <m/>
    <n v="0"/>
    <x v="0"/>
    <m/>
    <n v="0"/>
    <s v="NO INICIADA"/>
    <m/>
    <n v="0"/>
    <s v="NO INICIADA"/>
    <m/>
    <n v="0"/>
    <s v="NO INICIADA"/>
    <m/>
    <n v="0"/>
    <x v="0"/>
  </r>
  <r>
    <s v="INCLUSIÓN SOCIAL Y ACCESO A DERECHOS"/>
    <s v="SALUD PARA EL BUEN VIVIR"/>
    <s v="Atencion Primaria Integral en Salud para la Paz"/>
    <x v="8"/>
    <s v="Tasa de violencia niños, niñas y adolescentes y jóvenes _x000a_"/>
    <n v="13.77"/>
    <n v="12.3"/>
    <n v="262"/>
    <s v="Fortalecimiento intersectorial para la atencion integral en salud a los ninños, niñas, adolescentes y jovenes NNAJ, victimas de violencia  a nivel municipal"/>
    <n v="1905050"/>
    <s v="Servicio de asistencia tecnica"/>
    <n v="190505002"/>
    <s v="Entidades territoriales asististidas tecnicamente"/>
    <s v="Mantenimiento"/>
    <m/>
    <n v="64"/>
    <n v="64"/>
    <n v="64"/>
    <n v="64"/>
    <n v="64"/>
    <n v="64"/>
    <m/>
    <n v="0"/>
    <x v="0"/>
    <m/>
    <n v="0"/>
    <s v="NO INICIADA"/>
    <m/>
    <n v="0"/>
    <s v="NO INICIADA"/>
    <m/>
    <n v="0"/>
    <s v="NO INICIADA"/>
    <m/>
    <n v="0"/>
    <x v="0"/>
  </r>
  <r>
    <s v="INCLUSIÓN SOCIAL Y ACCESO A DERECHOS"/>
    <s v="SALUD PARA EL BUEN VIVIR"/>
    <s v="Atencion Primaria Integral en Salud para la Paz"/>
    <x v="8"/>
    <s v="Tasa de intoxicación por consumo de sustancias psicoactivas"/>
    <n v="15.8"/>
    <n v="14.2"/>
    <n v="263"/>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Asistencias técnicas realizadas"/>
    <s v="Incremento"/>
    <m/>
    <n v="5"/>
    <n v="30"/>
    <n v="6"/>
    <n v="7"/>
    <n v="8"/>
    <n v="9"/>
    <m/>
    <n v="0"/>
    <x v="0"/>
    <m/>
    <n v="0"/>
    <s v="NO INICIADA"/>
    <m/>
    <n v="0"/>
    <s v="NO INICIADA"/>
    <m/>
    <n v="0"/>
    <s v="NO INICIADA"/>
    <m/>
    <n v="0"/>
    <x v="0"/>
  </r>
  <r>
    <s v="INCLUSIÓN SOCIAL Y ACCESO A DERECHOS"/>
    <s v="SALUD PARA EL BUEN VIVIR"/>
    <s v="Atencion Primaria Integral en Salud para la Paz"/>
    <x v="8"/>
    <s v="Tasa de intoxicación por consumo de sustancias psicoactivas"/>
    <n v="15.8"/>
    <n v="14.2"/>
    <n v="264"/>
    <s v="Inspección y vigilancia dirigidas a los municipios mediante análisis de resultados e impactos de la política pública de salud."/>
    <n v="1905053"/>
    <s v="Servicio de asistencia técnica"/>
    <n v="190505300"/>
    <s v="Documentos de evaluación realizados por Municipio."/>
    <s v="Incremento"/>
    <m/>
    <n v="40"/>
    <n v="60"/>
    <n v="45"/>
    <n v="50"/>
    <n v="55"/>
    <n v="60"/>
    <m/>
    <n v="0"/>
    <x v="0"/>
    <m/>
    <n v="0"/>
    <s v="NO INICIADA"/>
    <m/>
    <n v="0"/>
    <s v="NO INICIADA"/>
    <m/>
    <n v="0"/>
    <s v="NO INICIADA"/>
    <m/>
    <n v="0"/>
    <x v="0"/>
  </r>
  <r>
    <s v="INCLUSIÓN SOCIAL Y ACCESO A DERECHOS"/>
    <s v="SALUD PARA EL BUEN VIVIR"/>
    <s v="Atencion Primaria Integral en Salud para la Paz"/>
    <x v="8"/>
    <s v=" Incidencia del dengue"/>
    <n v="852.9"/>
    <n v="682"/>
    <n v="265"/>
    <s v="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
    <n v="1905054"/>
    <s v="Servicio de promoción de la salud"/>
    <n v="190505400"/>
    <s v="Estrategias de promoción de la salud implementadas"/>
    <s v="Incremento"/>
    <m/>
    <n v="18"/>
    <n v="22"/>
    <n v="19"/>
    <n v="20"/>
    <n v="21"/>
    <n v="22"/>
    <m/>
    <n v="0"/>
    <x v="0"/>
    <m/>
    <n v="0"/>
    <s v="NO INICIADA"/>
    <m/>
    <n v="0"/>
    <s v="NO INICIADA"/>
    <m/>
    <n v="0"/>
    <s v="NO INICIADA"/>
    <m/>
    <n v="0"/>
    <x v="0"/>
  </r>
  <r>
    <s v="INCLUSIÓN SOCIAL Y ACCESO A DERECHOS"/>
    <s v="SALUD PARA EL BUEN VIVIR"/>
    <s v="Atencion Primaria Integral en Salud para la Paz"/>
    <x v="8"/>
    <s v="Letalidad por dengue "/>
    <n v="0.21"/>
    <n v="0.13"/>
    <n v="266"/>
    <s v="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
    <n v="1905050"/>
    <s v="Servicio de asistencia técnica"/>
    <n v="190505000"/>
    <s v="Asistencias técnicas realizadas"/>
    <s v="Incrementar"/>
    <m/>
    <n v="19"/>
    <n v="23"/>
    <n v="20"/>
    <n v="21"/>
    <n v="22"/>
    <n v="23"/>
    <m/>
    <n v="0"/>
    <x v="0"/>
    <m/>
    <n v="0"/>
    <s v="NO INICIADA"/>
    <m/>
    <n v="0"/>
    <s v="NO INICIADA"/>
    <m/>
    <n v="0"/>
    <s v="NO INICIADA"/>
    <m/>
    <n v="0"/>
    <x v="0"/>
  </r>
  <r>
    <s v="INCLUSIÓN SOCIAL Y ACCESO A DERECHOS"/>
    <s v="SALUD PARA EL BUEN VIVIR"/>
    <s v="Atencion Primaria Integral en Salud para la Paz"/>
    <x v="8"/>
    <s v="Mortalidad por malaria "/>
    <n v="0.2"/>
    <n v="0"/>
    <n v="267"/>
    <s v="Socializadas las guías de atención integral de paciente con malaria, documentos técnicos en donde se realiza el seguimiento y el análisis de resultados e impactos de una política pública a través de indicadores,  índices y tasas y otras herramientas técnicas para la toma de decisiones."/>
    <n v="1905053"/>
    <s v="Documentos de evaluación"/>
    <n v="190505300"/>
    <s v="Documentos de evaluación realizados"/>
    <s v="Incrementar"/>
    <m/>
    <n v="19"/>
    <n v="23"/>
    <n v="20"/>
    <n v="21"/>
    <n v="22"/>
    <n v="23"/>
    <m/>
    <n v="0"/>
    <x v="0"/>
    <m/>
    <n v="0"/>
    <s v="NO INICIADA"/>
    <m/>
    <n v="0"/>
    <s v="NO INICIADA"/>
    <m/>
    <n v="0"/>
    <s v="NO INICIADA"/>
    <m/>
    <n v="0"/>
    <x v="0"/>
  </r>
  <r>
    <s v="INCLUSIÓN SOCIAL Y ACCESO A DERECHOS"/>
    <s v="SALUD PARA EL BUEN VIVIR"/>
    <s v="Atencion Primaria Integral en Salud para la Paz"/>
    <x v="8"/>
    <s v="Tasa de mortalidad por cáncer en el Departamento. "/>
    <n v="52.9"/>
    <n v="45"/>
    <n v="268"/>
    <s v="Asistencia técnica, Inspección, vigilancia a la línea de cancer de la red de prestadores y administradores, evaluación y verificación del cumplimiento de las acciones"/>
    <n v="1905053"/>
    <s v="Servicio de inspección, vigilancia y control"/>
    <n v="190505300"/>
    <s v="Documentos de evaluacion realizados"/>
    <s v="Incrementada"/>
    <m/>
    <n v="30"/>
    <n v="50"/>
    <n v="35"/>
    <n v="40"/>
    <n v="45"/>
    <n v="50"/>
    <m/>
    <n v="0"/>
    <x v="0"/>
    <m/>
    <n v="0"/>
    <s v="NO INICIADA"/>
    <m/>
    <n v="0"/>
    <s v="NO INICIADA"/>
    <m/>
    <n v="0"/>
    <s v="NO INICIADA"/>
    <m/>
    <n v="0"/>
    <x v="0"/>
  </r>
  <r>
    <s v="INCLUSIÓN SOCIAL Y ACCESO A DERECHOS"/>
    <s v="SALUD PARA EL BUEN VIVIR"/>
    <s v="Atencion Primaria Integral en Salud para la Paz"/>
    <x v="8"/>
    <s v="Proporción de pacientes con detección temprana de cáncer según protocolo médico y tipo de cáncer. "/>
    <n v="8.1"/>
    <n v="50"/>
    <n v="269"/>
    <s v="Implementada la estrategia de detección temprana para cáncer."/>
    <n v="1905049"/>
    <s v="Servicio de promoción de la participación social en salud"/>
    <n v="190504900"/>
    <s v="Estrategias de promoción de la participación social en salud implementadas"/>
    <s v="Mantenimiento"/>
    <m/>
    <n v="1"/>
    <n v="1"/>
    <n v="1"/>
    <n v="1"/>
    <n v="1"/>
    <n v="1"/>
    <m/>
    <n v="0"/>
    <x v="0"/>
    <m/>
    <n v="0"/>
    <s v="NO INICIADA"/>
    <m/>
    <n v="0"/>
    <s v="NO INICIADA"/>
    <m/>
    <n v="0"/>
    <s v="NO INICIADA"/>
    <m/>
    <n v="0"/>
    <x v="0"/>
  </r>
  <r>
    <s v="INCLUSIÓN SOCIAL Y ACCESO A DERECHOS"/>
    <s v="SALUD PARA EL BUEN VIVIR"/>
    <s v="Atencion Primaria Integral en Salud para la Paz"/>
    <x v="8"/>
    <s v="Tasa de mortalidad en eventos de emergencias y desastres "/>
    <s v="4.9"/>
    <s v="4.5"/>
    <n v="270"/>
    <s v="Formulado y Ejecutado el Plan de Respuesta del sector salud frente a emergencias y desastres."/>
    <n v="1905015"/>
    <s v="Documentos de planeación"/>
    <n v="190501502"/>
    <s v="Documentos de planeación en salud publica para atención de emergencias y desastres elaborados"/>
    <s v="Incremento"/>
    <m/>
    <n v="0"/>
    <n v="1"/>
    <n v="1"/>
    <n v="1"/>
    <n v="1"/>
    <n v="1"/>
    <m/>
    <n v="0"/>
    <x v="0"/>
    <m/>
    <n v="0"/>
    <s v="NO INICIADA"/>
    <m/>
    <n v="0"/>
    <s v="NO INICIADA"/>
    <m/>
    <n v="0"/>
    <s v="NO INICIADA"/>
    <m/>
    <n v="0"/>
    <x v="0"/>
  </r>
  <r>
    <s v="INCLUSIÓN SOCIAL Y ACCESO A DERECHOS"/>
    <s v="SALUD PARA EL BUEN VIVIR"/>
    <s v="Atencion Primaria Integral en Salud para la Paz"/>
    <x v="8"/>
    <s v="Tasa de mortalidad en eventos de emergencias y desastres "/>
    <s v="4.9"/>
    <s v="4.5"/>
    <n v="271"/>
    <s v="Servicio de asistencia técnica y acompañamiento a IPS y Direcciones Locales de Salud (DLS) del Departamento en las etapas de conocimiento, preparación y respuesta frente a situaciones en Salud Pública derivadas de emergencias, desastres y pandemias."/>
    <n v="1905035"/>
    <s v="Servicio de gestión territorial para atención en salud -pandemias- a población afectada por emergencias o desastres"/>
    <n v="190503505"/>
    <s v="Estrategias de gestión territorial para atención en salud -pandemias- a población afectada por emergencias o desastres implementadas"/>
    <s v="Incremento"/>
    <m/>
    <n v="0"/>
    <n v="1"/>
    <n v="1"/>
    <n v="1"/>
    <n v="1"/>
    <n v="1"/>
    <m/>
    <n v="0"/>
    <x v="0"/>
    <m/>
    <n v="0"/>
    <s v="NO INICIADA"/>
    <m/>
    <n v="0"/>
    <s v="NO INICIADA"/>
    <m/>
    <n v="0"/>
    <s v="NO INICIADA"/>
    <m/>
    <n v="0"/>
    <x v="0"/>
  </r>
  <r>
    <s v="INCLUSIÓN SOCIAL Y ACCESO A DERECHOS"/>
    <s v="SALUD PARA EL BUEN VIVIR"/>
    <s v="Gobernanza y Gobernabilidad de la salud para la paz"/>
    <x v="8"/>
    <s v="Cobertura en la implementacion de la Ruta de Promocion y Mantenimiento de la Salud en Nariño"/>
    <n v="0.23"/>
    <n v="0.8"/>
    <n v="272"/>
    <s v="Realizadas visitas de inspección, vigilancia y control a los integrantes a la red departamental de laboratorios, para verificación de cumplimiento de estándares de calidad según Resolución 1619 de 2015 y demás normatividad vigente."/>
    <n v="1903016"/>
    <s v="servicios de auditoria y visitas inspectivas"/>
    <n v="190301600"/>
    <s v="Auditorias y visitas de inspección realizadas"/>
    <s v="Incremento"/>
    <m/>
    <n v="12"/>
    <n v="23"/>
    <n v="17"/>
    <n v="19"/>
    <n v="21"/>
    <n v="23"/>
    <m/>
    <n v="0"/>
    <x v="0"/>
    <m/>
    <n v="0"/>
    <s v="NO INICIADA"/>
    <m/>
    <n v="0"/>
    <s v="NO INICIADA"/>
    <m/>
    <n v="0"/>
    <s v="NO INICIADA"/>
    <m/>
    <n v="0"/>
    <x v="0"/>
  </r>
  <r>
    <s v="INCLUSIÓN SOCIAL Y ACCESO A DERECHOS"/>
    <s v="SALUD PARA EL BUEN VIVIR"/>
    <s v="Gobernanza y Gobernabilidad de la salud para la paz"/>
    <x v="8"/>
    <s v="Cobertura en la implementacion de la Ruta de Promocion y Mantenimiento de la Salud en Nariño"/>
    <n v="0.23"/>
    <n v="0.8"/>
    <n v="273"/>
    <s v="Realizados los análisis en el laboratorio de salud pública en el marco de coordinación de la red departamental de laboratorios, la vigilancia en salud pública y el control sanitario."/>
    <n v="1903012"/>
    <s v="Servicio de análisis de laboratorio"/>
    <n v="190301200"/>
    <s v="Analisis realizados"/>
    <s v="Incremento"/>
    <m/>
    <n v="14000"/>
    <n v="16000"/>
    <n v="16000"/>
    <n v="16000"/>
    <n v="16000"/>
    <n v="16000"/>
    <m/>
    <n v="0"/>
    <x v="0"/>
    <m/>
    <n v="0"/>
    <s v="NO INICIADA"/>
    <m/>
    <n v="0"/>
    <s v="NO INICIADA"/>
    <m/>
    <n v="0"/>
    <s v="NO INICIADA"/>
    <m/>
    <n v="0"/>
    <x v="0"/>
  </r>
  <r>
    <s v="INCLUSIÓN SOCIAL Y ACCESO A DERECHOS"/>
    <s v="SALUD PARA EL BUEN VIVIR"/>
    <s v="Gobernanza y Gobernabilidad de la salud para la paz"/>
    <x v="8"/>
    <s v="Cobertura en la implementacion de la Ruta de Promocion y Mantenimiento de la Salud en Nariño"/>
    <n v="0.23"/>
    <n v="0.8"/>
    <n v="274"/>
    <s v="Realizadas asistencias técnicas a los integrantes de la red departamental de laboratorios de Nariño para el cumplimiento de la normatividad vigente"/>
    <n v="1903034"/>
    <s v="Servicio de asistencia técnica"/>
    <n v="190303400"/>
    <s v="Asistencias técnicas realizadas"/>
    <s v="Incremento"/>
    <m/>
    <n v="141"/>
    <n v="150"/>
    <n v="150"/>
    <n v="150"/>
    <n v="150"/>
    <n v="150"/>
    <m/>
    <n v="0"/>
    <x v="0"/>
    <m/>
    <n v="0"/>
    <s v="NO INICIADA"/>
    <m/>
    <n v="0"/>
    <s v="NO INICIADA"/>
    <m/>
    <n v="0"/>
    <s v="NO INICIADA"/>
    <m/>
    <n v="0"/>
    <x v="0"/>
  </r>
  <r>
    <s v="INCLUSIÓN SOCIAL Y ACCESO A DERECHOS"/>
    <s v="SALUD PARA EL BUEN VIVIR"/>
    <s v="Gobernanza y Gobernabilidad de la salud para la paz"/>
    <x v="8"/>
    <s v="Cobertura en la implementacion de la Ruta de Promocion y Mantenimiento de la Salud en Nariño"/>
    <n v="0.23"/>
    <n v="0.8"/>
    <n v="275"/>
    <s v="Fortalecida la cultura de autocuidado de la salud en la población de Nariño mediante estrategias de comunicación y difusión."/>
    <n v="1903047"/>
    <s v="Servicios de comunicación y divulgación en inspección, vigilancia y control"/>
    <n v="190304700"/>
    <s v="Productos de comunicación difundidos"/>
    <s v="Incremento"/>
    <m/>
    <n v="460"/>
    <n v="850"/>
    <n v="700"/>
    <n v="750"/>
    <n v="800"/>
    <n v="850"/>
    <m/>
    <n v="0"/>
    <x v="0"/>
    <m/>
    <n v="0"/>
    <s v="NO INICIADA"/>
    <m/>
    <n v="0"/>
    <s v="NO INICIADA"/>
    <m/>
    <n v="0"/>
    <s v="NO INICIADA"/>
    <m/>
    <n v="0"/>
    <x v="0"/>
  </r>
  <r>
    <s v="INCLUSIÓN SOCIAL Y ACCESO A DERECHOS"/>
    <s v="SALUD PARA EL BUEN VIVIR"/>
    <s v="Sostenibiliad del sistema mejoramiento de la red publica en salud para la paz"/>
    <x v="8"/>
    <s v="Cobertura del régimen subsidiado"/>
    <n v="0.9839"/>
    <n v="0.98799999999999999"/>
    <n v="276"/>
    <s v=" Generando documentos resultantes de las acciones de inspección y vigilancia a las Empresas Promotoras de Salud y municipios en el flujo de recursos (circular 030/2013)e Inspección y vigilancia en la auditoría de la Guía de Auditorías a Empresas Promotoras de Salud, gestión de Peticiones Quejas y Reclamos, evaluación de la capacidad de gestión de las Direcciones Locales de Salud (Decreto 3003/2005). "/>
    <n v="1906040"/>
    <s v="Documentos de evaluación"/>
    <n v="190604000"/>
    <s v="Documentos de evaluación realizados"/>
    <s v="Incremento"/>
    <m/>
    <n v="100"/>
    <n v="115"/>
    <n v="100"/>
    <n v="105"/>
    <n v="110"/>
    <n v="115"/>
    <m/>
    <n v="0"/>
    <x v="0"/>
    <m/>
    <n v="0"/>
    <s v="NO INICIADA"/>
    <m/>
    <n v="0"/>
    <s v="NO INICIADA"/>
    <m/>
    <n v="0"/>
    <s v="NO INICIADA"/>
    <m/>
    <n v="0"/>
    <x v="0"/>
  </r>
  <r>
    <s v="INCLUSIÓN SOCIAL Y ACCESO A DERECHOS"/>
    <s v="SALUD PARA EL BUEN VIVIR"/>
    <s v="Sostenibiliad del sistema mejoramiento de la red publica en salud para la paz"/>
    <x v="8"/>
    <s v="Cobertura del régimen subsidiado"/>
    <n v="0.9839"/>
    <n v="0.98799999999999999"/>
    <n v="277"/>
    <s v="Asignación y giro de recursos a los entes municipales (giro directo ESE) para la cofinanciación del régimen subsidiado."/>
    <n v="1906035"/>
    <s v="Servicio de apoyo financiero para la atención en salud a la población"/>
    <n v="190603500"/>
    <s v="Instituciones financiadas para la atención en salud a la población"/>
    <s v="Mantenimiento"/>
    <m/>
    <n v="64"/>
    <n v="64"/>
    <n v="64"/>
    <n v="64"/>
    <n v="64"/>
    <n v="64"/>
    <m/>
    <n v="0"/>
    <x v="0"/>
    <m/>
    <n v="0"/>
    <s v="NO INICIADA"/>
    <m/>
    <n v="0"/>
    <s v="NO INICIADA"/>
    <m/>
    <n v="0"/>
    <s v="NO INICIADA"/>
    <m/>
    <n v="0"/>
    <x v="0"/>
  </r>
  <r>
    <s v="INCLUSIÓN SOCIAL Y ACCESO A DERECHOS"/>
    <s v="SALUD PARA EL BUEN VIVIR"/>
    <s v="Sostenibiliad del sistema mejoramiento de la red publica en salud para la paz"/>
    <x v="8"/>
    <s v="Cobertura del régimen subsidiado"/>
    <n v="0.9839"/>
    <n v="0.98799999999999999"/>
    <n v="278"/>
    <s v="Jornadas de asistencia técnica a los actores del Sistema General de Seguridad Social en Salud en fortalecimiento de sus competencias en: Aseguramiento, Prestación de Servicios, Vigilancia a Direcciones Locales de Salud, Riesgo Financiero de Empresas Sociales del Estado (ESE), Centro Regulador de Urgencias y Emergencias y Atención a Usuarios. "/>
    <n v="1906041"/>
    <s v="Servicio de asistencia técnica"/>
    <n v="190604100"/>
    <s v="Asistencias técnicas realizadas"/>
    <s v=" incremento"/>
    <m/>
    <n v="32"/>
    <n v="38"/>
    <n v="32"/>
    <n v="34"/>
    <n v="36"/>
    <n v="38"/>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79"/>
    <s v="Visitas de Inspección Vigilancia y Control a los prestadores de servicios de salud públicos y privados en el cumplimiento de estándares de habilitación."/>
    <n v="1906040"/>
    <s v="Documentos de evaluación"/>
    <n v="190604000"/>
    <s v="Documentos de evaluación realizados - Informes de Visitas de Certificación de Habilitación"/>
    <s v="Incremento"/>
    <m/>
    <n v="100"/>
    <n v="275"/>
    <n v="150"/>
    <n v="225"/>
    <n v="250"/>
    <n v="275"/>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0"/>
    <s v="Visitas de Inspección y Vigilancia  al Plan de Mantenimiento Hospitalario de los prestadores de servicios de salud públicos."/>
    <n v="1906040"/>
    <s v="Documentos de evaluación"/>
    <n v="190604000"/>
    <s v="Documentos de evaluación realizados - Informes de Visitas de Vigilancia a Planes de Mantenimiento Hospitalario"/>
    <s v="Incremento"/>
    <m/>
    <n v="40"/>
    <n v="52"/>
    <n v="43"/>
    <n v="45"/>
    <n v="49"/>
    <n v="52"/>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1"/>
    <s v="Seguimiento a los recursos de oferta. "/>
    <n v="1906040"/>
    <s v="Documentos de evaluación"/>
    <n v="190604000"/>
    <s v="Documentos de evaluación realizados - Contratos de Subsidio a la oferta suscritos con las 21 Empresas Sociales del Estado de los municipios descertificados y no descentralizados para el seguimiento a la ejecución de los recursos de SGP-oferta"/>
    <s v="Mantenimiento"/>
    <m/>
    <n v="21"/>
    <n v="21"/>
    <n v="21"/>
    <n v="21"/>
    <n v="21"/>
    <n v="21"/>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al de los usuarios en las Instituciones Prestadoras de Servicios de Salud"/>
    <n v="0.92500000000000004"/>
    <n v="0.95"/>
    <n v="282"/>
    <s v="Seguimiento a los Programas de Saneamiento Fiscal y Financiero de las Empresas Sociales del Estado categorizadas en riesgo financiero por el Ministerio de Salud y Protección Social."/>
    <n v="1906040"/>
    <s v="Documentos de evaluación"/>
    <n v="190604000"/>
    <s v="Documentos de evaluación realizados - Informes Trimestrales de Seguimiento a los Programas de Saneamiento Fiscal y Financiero"/>
    <s v="Mantenimiento"/>
    <m/>
    <n v="44"/>
    <n v="44"/>
    <n v="44"/>
    <n v="44"/>
    <n v="44"/>
    <n v="44"/>
    <m/>
    <n v="0"/>
    <x v="0"/>
    <m/>
    <n v="0"/>
    <s v="NO INICIADA"/>
    <m/>
    <n v="0"/>
    <s v="NO INICIADA"/>
    <m/>
    <n v="0"/>
    <s v="NO INICIADA"/>
    <m/>
    <n v="0"/>
    <x v="0"/>
  </r>
  <r>
    <s v="INCLUSIÓN SOCIAL Y ACCESO A DERECHOS"/>
    <s v="SALUD PARA EL BUEN VIVIR"/>
    <s v="Sostenibiliad del sistema mejoramiento de la red publica en salud para la paz"/>
    <x v="8"/>
    <s v="Medición del Desempeño Institucional"/>
    <n v="62.1"/>
    <n v="65"/>
    <n v="283"/>
    <s v="Implementación de Sistema de gestiòn de calidad de la entidad."/>
    <n v="1906039"/>
    <s v="Documentos de lineamientos técnicos"/>
    <n v="190603900"/>
    <s v="Documentos de planeación realizados"/>
    <s v="Mantenimiento"/>
    <m/>
    <n v="1"/>
    <n v="1"/>
    <n v="1"/>
    <n v="1"/>
    <n v="1"/>
    <n v="1"/>
    <m/>
    <n v="0"/>
    <x v="0"/>
    <m/>
    <n v="0"/>
    <s v="NO INICIADA"/>
    <m/>
    <n v="0"/>
    <s v="NO INICIADA"/>
    <m/>
    <n v="0"/>
    <s v="NO INICIADA"/>
    <m/>
    <n v="0"/>
    <x v="0"/>
  </r>
  <r>
    <s v="INCLUSIÓN SOCIAL Y ACCESO A DERECHOS"/>
    <s v="SALUD PARA EL BUEN VIVIR"/>
    <s v="Gobernanza y Gobernabilidad de la salud para la paz"/>
    <x v="8"/>
    <s v="Medición del Desempeño Institucional"/>
    <n v="62.1"/>
    <n v="65"/>
    <n v="284"/>
    <s v="Actualización e implementación de sistemas de información para mejorar la calidad de estadísticas del sector salud."/>
    <n v="1905052"/>
    <s v="Servicio de información implementados"/>
    <n v="190505200"/>
    <s v="sistemas de informacion implementados"/>
    <s v="Incremento"/>
    <m/>
    <n v="10"/>
    <n v="15"/>
    <n v="10"/>
    <n v="15"/>
    <n v="15"/>
    <n v="15"/>
    <m/>
    <n v="0"/>
    <x v="0"/>
    <m/>
    <n v="0"/>
    <s v="NO INICIADA"/>
    <m/>
    <n v="0"/>
    <s v="NO INICIADA"/>
    <m/>
    <n v="0"/>
    <s v="NO INICIADA"/>
    <m/>
    <n v="0"/>
    <x v="0"/>
  </r>
  <r>
    <s v="INCLUSIÓN SOCIAL Y ACCESO A DERECHOS"/>
    <s v="SALUD PARA EL BUEN VIVIR"/>
    <s v="Gobernanza y Gobernabilidad de la salud para la paz"/>
    <x v="8"/>
    <s v="Medición del Desempeño Institucional"/>
    <n v="62.1"/>
    <n v="65"/>
    <n v="285"/>
    <s v="Formulación e implementación del plan estratégico de tecnología de la información y comunicación, plan de seguridad de la información y riesgos de la seguridad de la información."/>
    <n v="1905015"/>
    <s v="Documentos de planeación"/>
    <n v="190501505"/>
    <s v="Planes estratégicos elaborados"/>
    <s v="Mantenimiento"/>
    <m/>
    <n v="3"/>
    <n v="3"/>
    <n v="3"/>
    <n v="3"/>
    <n v="3"/>
    <n v="3"/>
    <m/>
    <n v="0"/>
    <x v="0"/>
    <m/>
    <n v="0"/>
    <s v="NO INICIADA"/>
    <m/>
    <n v="0"/>
    <s v="NO INICIADA"/>
    <m/>
    <n v="0"/>
    <s v="NO INICIADA"/>
    <m/>
    <n v="0"/>
    <x v="0"/>
  </r>
  <r>
    <s v="INCLUSIÓN SOCIAL Y ACCESO A DERECHOS"/>
    <s v="SALUD PARA EL BUEN VIVIR"/>
    <s v="Talento Humano de Salud con suficiencia y dignidad  para la paz"/>
    <x v="8"/>
    <s v="Medición del Desempeño Institucional"/>
    <n v="62.1"/>
    <n v="65"/>
    <n v="286"/>
    <s v="Fortalecimiento de la formación y bienestar social del Talento Humano"/>
    <n v="1906024"/>
    <s v="Servicio de apoyo financiero para el fortalecimiento del talento humano en salud"/>
    <n v="190602400"/>
    <s v="Personas apoyadas"/>
    <s v="Mantenimiento"/>
    <m/>
    <n v="296"/>
    <n v="296"/>
    <n v="296"/>
    <n v="296"/>
    <n v="296"/>
    <n v="296"/>
    <m/>
    <n v="0"/>
    <x v="0"/>
    <m/>
    <n v="0"/>
    <s v="NO INICIADA"/>
    <m/>
    <n v="0"/>
    <s v="NO INICIADA"/>
    <m/>
    <n v="0"/>
    <s v="NO INICIADA"/>
    <m/>
    <n v="0"/>
    <x v="0"/>
  </r>
  <r>
    <s v="INCLUSIÓN SOCIAL Y ACCESO A DERECHOS"/>
    <s v="SALUD PARA EL BUEN VIVIR"/>
    <s v="Talento Humano de Salud con suficiencia y dignidad  para la paz"/>
    <x v="8"/>
    <s v="Medición del Desempeño Institucional"/>
    <n v="62.1"/>
    <n v="65"/>
    <n v="287"/>
    <s v="Formulacion, ejecucion y seguimiento del plan de formalizacion laboral para IDSN."/>
    <n v="1906045"/>
    <s v="Formulacion, ejecucion y seguimiento del plan de formalizacion laboral para IDSN."/>
    <n v="190604500"/>
    <s v="Documentos normativos realizados"/>
    <s v="Incremento"/>
    <m/>
    <n v="0"/>
    <n v="1"/>
    <n v="1"/>
    <n v="1"/>
    <n v="1"/>
    <n v="1"/>
    <m/>
    <n v="0"/>
    <x v="0"/>
    <m/>
    <n v="0"/>
    <s v="NO INICIADA"/>
    <m/>
    <n v="0"/>
    <s v="NO INICIADA"/>
    <m/>
    <n v="0"/>
    <s v="NO INICIADA"/>
    <m/>
    <n v="0"/>
    <x v="0"/>
  </r>
  <r>
    <s v="INCLUSIÓN SOCIAL Y ACCESO A DERECHOS"/>
    <s v="SALUD PARA EL BUEN VIVIR"/>
    <s v="Talento Humano de Salud con suficiencia y dignidad  para la paz"/>
    <x v="8"/>
    <s v="Medición del Desempeño Institucional"/>
    <n v="62.1"/>
    <n v="65"/>
    <n v="288"/>
    <s v="Implementación del Sistema de Seguridad y Salud en el Trabajo de la entidad."/>
    <s v="1906040"/>
    <s v="Implementación del Sistema de Seguridad y Salud en el Trabajo de la entidad"/>
    <s v="190604000"/>
    <s v="Documentos de evaluación realizados"/>
    <s v="Mantenimiento"/>
    <m/>
    <n v="1"/>
    <n v="1"/>
    <n v="1"/>
    <n v="1"/>
    <n v="1"/>
    <n v="1"/>
    <m/>
    <n v="0"/>
    <x v="0"/>
    <m/>
    <n v="0"/>
    <s v="NO INICIADA"/>
    <m/>
    <n v="0"/>
    <s v="NO INICIADA"/>
    <m/>
    <n v="0"/>
    <s v="NO INICIADA"/>
    <m/>
    <n v="0"/>
    <x v="0"/>
  </r>
  <r>
    <s v="INCLUSIÓN SOCIAL Y ACCESO A DERECHOS"/>
    <s v="SALUD PARA EL BUEN VIVIR"/>
    <s v="Talento Humano de Salud con suficiencia y dignidad  para la paz"/>
    <x v="8"/>
    <s v="Medición del Desempeño Institucional"/>
    <n v="62.1"/>
    <n v="65"/>
    <n v="289"/>
    <s v="Implementación del sistema de gestión documental."/>
    <n v="1906039"/>
    <s v="Documentos de lineamientos técnicos para la implementación del sistema de gestión documental"/>
    <n v="190603900"/>
    <s v="Documentos de planeación realizados"/>
    <s v="Mantenimiento"/>
    <m/>
    <n v="1"/>
    <n v="1"/>
    <n v="1"/>
    <n v="1"/>
    <n v="1"/>
    <n v="1"/>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0"/>
    <s v="Programa de reorganización de Empresas Sociales del Estado para el Departamento, formulado y/o actualizado."/>
    <s v="1906037"/>
    <s v="Documentos de planeación"/>
    <s v="190603700"/>
    <s v="Documentos de planeación realizados"/>
    <s v="Mantenimiento"/>
    <m/>
    <n v="1"/>
    <n v="1"/>
    <s v="NP"/>
    <n v="1"/>
    <s v="NP"/>
    <n v="1"/>
    <m/>
    <n v="0"/>
    <x v="1"/>
    <m/>
    <n v="0"/>
    <s v="NO INICIADA"/>
    <m/>
    <n v="0"/>
    <s v="NO PROGRAM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1"/>
    <s v="Infraestructura hospitalaria de primer nivel de atención ampliada."/>
    <n v="1906002"/>
    <s v="Hospitales de primer nivel de atención ampliados"/>
    <s v="190600200"/>
    <s v="Hospitales de primer nivel de atención ampliados"/>
    <s v="Incremento"/>
    <m/>
    <n v="5"/>
    <n v="15"/>
    <s v="NP"/>
    <n v="5"/>
    <n v="5"/>
    <n v="5"/>
    <m/>
    <n v="0"/>
    <x v="1"/>
    <m/>
    <n v="0"/>
    <s v="NO INICI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2"/>
    <s v="Infraestructura hospitalaria de segundo nivel de atención ampliada."/>
    <s v="1906009"/>
    <s v="Hospitales de segundo nivel de atención ampliados"/>
    <s v="190600900"/>
    <s v="Hospitales de segundo nivel de atención ampliados"/>
    <s v="Incremento"/>
    <m/>
    <n v="2"/>
    <n v="4"/>
    <s v="NP"/>
    <s v="NP"/>
    <n v="2"/>
    <n v="2"/>
    <m/>
    <n v="0"/>
    <x v="1"/>
    <m/>
    <n v="0"/>
    <s v="NO PROGRAM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3"/>
    <s v="Infraestructura hospitalaria de segundo nivel de atención construida y dotada con equipos y mobiliario."/>
    <s v="1906011"/>
    <s v="Hospitales de segundo nivel de atención construidos y dotados"/>
    <s v="190601100"/>
    <s v="Hospitales de segundo nivel de atención construidos y dotados"/>
    <s v="Incremento"/>
    <m/>
    <n v="0"/>
    <n v="2"/>
    <s v="NP"/>
    <s v="NP"/>
    <s v="NP"/>
    <n v="2"/>
    <m/>
    <n v="0"/>
    <x v="1"/>
    <m/>
    <n v="0"/>
    <s v="NO PROGRAMADA"/>
    <m/>
    <n v="0"/>
    <s v="NO PROGRAM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4"/>
    <s v="Infraestructura hospitalaria de tercer nivel de atención ampliada."/>
    <s v="1906016"/>
    <s v="Hospitales de tercer nivel de atención ampliados"/>
    <s v="190601600"/>
    <s v="Hospitales de tercer nivel ampliados"/>
    <s v="Incremento"/>
    <m/>
    <n v="0"/>
    <n v="2"/>
    <s v="NP"/>
    <s v="NP"/>
    <s v="NP"/>
    <n v="2"/>
    <m/>
    <n v="0"/>
    <x v="1"/>
    <m/>
    <n v="0"/>
    <s v="NO PROGRAMADA"/>
    <m/>
    <n v="0"/>
    <s v="NO PROGRAM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5"/>
    <s v="Incluye el apoyo tanto el financiero como en especie para prestar el servicio de transporte de pacientes. "/>
    <s v="1906022"/>
    <s v="Servicio de apoyo a la prestación del servicio de transporte de pacientes"/>
    <s v="190602200"/>
    <s v="Entidades de la red pública en salud apoyadas en la adquisición de ambulancias"/>
    <s v="Incremento"/>
    <m/>
    <n v="30"/>
    <n v="39"/>
    <n v="9"/>
    <n v="10"/>
    <n v="10"/>
    <n v="10"/>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6"/>
    <s v="Apoyo financieros y/o bienes para la adquisición de equipos biomédicos, dispositivos médicos, mobiliario asistencial, mobiliario administrativo, equipos de Tecnologías de la Información y las Comunicaciones (TIC) y equipos industriales de uso hospitalario, de acuerdo a la normatividad vigente en salud."/>
    <s v="1906026"/>
    <s v="Servicio de apoyo para la dotación hospitalaria"/>
    <s v="190602600"/>
    <s v="Elementos de dotación hospitalaria adquiridos"/>
    <s v="Reduccion"/>
    <m/>
    <n v="5172"/>
    <n v="3500"/>
    <n v="500"/>
    <n v="1000"/>
    <n v="1000"/>
    <n v="1000"/>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7"/>
    <s v="Infraestructura hospitalaria de primer nivel de atención construida y dotada con equipos y mobiliario."/>
    <s v="1906030"/>
    <s v="Hospitales de primer nivel de atención construidos y dotados"/>
    <s v="190603000"/>
    <s v="Hospitales de primer nivel de atención construidos y dotados"/>
    <s v="Incremento"/>
    <m/>
    <n v="10"/>
    <n v="35"/>
    <n v="5"/>
    <n v="10"/>
    <n v="10"/>
    <n v="10"/>
    <m/>
    <n v="0"/>
    <x v="0"/>
    <m/>
    <n v="0"/>
    <s v="NO INICIADA"/>
    <m/>
    <n v="0"/>
    <s v="NO INICIADA"/>
    <m/>
    <n v="0"/>
    <s v="NO INICIADA"/>
    <m/>
    <n v="0"/>
    <x v="0"/>
  </r>
  <r>
    <s v="INCLUSIÓN SOCIAL Y ACCESO A DERECHOS"/>
    <s v="SALUD PARA EL BUEN VIVIR"/>
    <s v="Sostenibiliad del sistema mejoramiento de la red publica en salud para la paz"/>
    <x v="8"/>
    <s v="Proporción de satisfacción globlal de los usuarios en las IPS"/>
    <n v="0.92500000000000004"/>
    <n v="0.95"/>
    <n v="298"/>
    <s v="Vehículos que permiten desplazar el servicio de salud al lugar de demanda."/>
    <s v="1906033"/>
    <s v="Unidades móviles para la atención médica adquiridas y dotadas"/>
    <s v="190603300"/>
    <s v="Unidades móviles para la atención médica adquiridas y dotadas"/>
    <s v="Incremento"/>
    <m/>
    <n v="6"/>
    <n v="24"/>
    <n v="9"/>
    <n v="5"/>
    <n v="5"/>
    <n v="5"/>
    <m/>
    <n v="0"/>
    <x v="0"/>
    <m/>
    <n v="0"/>
    <s v="NO INICIADA"/>
    <m/>
    <n v="0"/>
    <s v="NO INICIADA"/>
    <m/>
    <n v="0"/>
    <s v="NO INICIADA"/>
    <m/>
    <n v="0"/>
    <x v="0"/>
  </r>
  <r>
    <s v="INCLUSIÓN SOCIAL Y ACCESO A DERECHOS"/>
    <s v="SALUD PARA EL BUEN VIVIR"/>
    <s v="Sostenibiliad del sistema mejoramiento de la red publica en salud para la paz"/>
    <x v="8"/>
    <s v="Incrementar la Razón estimada de talento humano de medicos generales en el departamento de Nariño  "/>
    <n v="0.188"/>
    <n v="0.22"/>
    <n v="299"/>
    <s v="Implementación de estrategias sectoriales e intersectoriales, para generar mecanismos y espacios de participación, socialización y abogacía, para la atención integral en salud, la salud pública, la gobernanza en salud y las intervenciones colectivas. "/>
    <n v="1906037"/>
    <s v="Documentos de planeación"/>
    <n v="190603700"/>
    <s v="documento de planeacion realizado"/>
    <s v="Incremento"/>
    <m/>
    <n v="0"/>
    <n v="1"/>
    <n v="1"/>
    <n v="1"/>
    <n v="1"/>
    <n v="1"/>
    <m/>
    <n v="0"/>
    <x v="0"/>
    <m/>
    <n v="0"/>
    <s v="NO INICIADA"/>
    <m/>
    <n v="0"/>
    <s v="NO INICIADA"/>
    <m/>
    <n v="0"/>
    <s v="NO INICIADA"/>
    <m/>
    <n v="0"/>
    <x v="0"/>
  </r>
  <r>
    <s v="INCLUSIÓN SOCIAL Y ACCESO A DERECHOS"/>
    <s v="SALUD PARA EL BUEN VIVIR"/>
    <s v="Atencion Primaria Integral en Salud para la Paz"/>
    <x v="8"/>
    <s v="Porcentaje de nacidos vivos con bajo peso al nacer a termino"/>
    <s v="4.5%"/>
    <s v="4.1%"/>
    <n v="300"/>
    <s v="Planes municipales de Soberanía y Seguridad Alimentaria con enfoque de derecho humano a la alimentación, formulados e implementados"/>
    <n v="1905015"/>
    <s v="Documentos de planeación"/>
    <n v="190501500"/>
    <s v="Documentos de planeación elaborados"/>
    <s v="Incremento"/>
    <m/>
    <n v="10"/>
    <n v="50"/>
    <n v="12"/>
    <n v="20"/>
    <n v="35"/>
    <n v="50"/>
    <m/>
    <n v="0"/>
    <x v="0"/>
    <m/>
    <n v="0"/>
    <s v="NO INICIADA"/>
    <m/>
    <n v="0"/>
    <s v="NO INICIADA"/>
    <m/>
    <n v="0"/>
    <s v="NO INICIADA"/>
    <m/>
    <n v="0"/>
    <x v="0"/>
  </r>
  <r>
    <s v="INCLUSIÓN SOCIAL Y ACCESO A DERECHOS"/>
    <s v="SALUD PARA EL BUEN VIVIR"/>
    <s v="Atencion Primaria Integral en Salud para la Paz"/>
    <x v="8"/>
    <s v="Porcentaje de nacidos vivos con bajo peso al nacer a termino"/>
    <s v="4.5%"/>
    <s v="4.1%"/>
    <n v="301"/>
    <s v="Evaluadas y certificadas las IPS con la estrategia de Instituciones Amigas de la Mujer y la Infancia Integral - IAMII"/>
    <s v="1905053"/>
    <s v="Documentos de evaluación"/>
    <n v="190505300"/>
    <s v="Documentos de evaluación realizados"/>
    <s v="Incremento"/>
    <m/>
    <n v="26"/>
    <n v="38"/>
    <n v="29"/>
    <n v="32"/>
    <n v="35"/>
    <n v="38"/>
    <m/>
    <n v="0"/>
    <x v="0"/>
    <m/>
    <n v="0"/>
    <s v="NO INICIADA"/>
    <m/>
    <n v="0"/>
    <s v="NO INICIADA"/>
    <m/>
    <n v="0"/>
    <s v="NO INICIADA"/>
    <m/>
    <n v="0"/>
    <x v="0"/>
  </r>
  <r>
    <s v="INCLUSIÓN SOCIAL Y ACCESO A DERECHOS"/>
    <s v="SALUD PARA EL BUEN VIVIR"/>
    <s v="Atencion Primaria Integral en Salud para la Paz"/>
    <x v="8"/>
    <s v="Mortalidad por desnutrición aguda en menores de 5 años"/>
    <n v="4.0999999999999996"/>
    <n v="3.3"/>
    <n v="302"/>
    <s v="Fortalecida la asistencia técnica en el lineamiento de atención a la desnutrición aguda en menores de 5 años."/>
    <n v="1905050"/>
    <s v="Servicio de asistencia técnica"/>
    <n v="190505001"/>
    <s v="Entidades apoy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Mortalidad por desnutrición aguda en menores de 5 años"/>
    <n v="4.0999999999999996"/>
    <n v="3.3"/>
    <n v="303"/>
    <s v="Implementadas en empresas públicas y privadas la sala amiga de la familia lactante de acuerdo a la Ley 1823/2017 y Resolución 2423/2018. "/>
    <n v="1905028"/>
    <s v="Servicio de gestión del riesgo para temas de consumo, aprovechamiento biológico, calidad e inocuidad de los alimentos"/>
    <n v="190502802"/>
    <s v="Estrategias de gestión para temas de consumo, aprovechamiento biológico, calidad e inocuidad de los alimentos implementadas"/>
    <s v="Incremento"/>
    <m/>
    <n v="27"/>
    <n v="45"/>
    <n v="30"/>
    <n v="35"/>
    <n v="40"/>
    <n v="45"/>
    <m/>
    <n v="0"/>
    <x v="0"/>
    <m/>
    <n v="0"/>
    <s v="NO INICIADA"/>
    <m/>
    <n v="0"/>
    <s v="NO INICIADA"/>
    <m/>
    <n v="0"/>
    <s v="NO INICIADA"/>
    <m/>
    <n v="0"/>
    <x v="0"/>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4"/>
    <s v="Fortalecida la articulación en la red de comités normativos de salud y seguridad en el trabajo y el consejo municipal de política social."/>
    <n v="1905025"/>
    <s v="Servicio de gestion del riesgo para abordar situaciones prevalentes de origen laboral"/>
    <n v="190502503"/>
    <s v="Estrategias de gestion del riesgo para abordar situaciones prevalentes de origen laboral implmentadas"/>
    <s v="Mantenimiento"/>
    <m/>
    <n v="7"/>
    <n v="7"/>
    <n v="7"/>
    <n v="7"/>
    <n v="7"/>
    <n v="7"/>
    <m/>
    <n v="0"/>
    <x v="0"/>
    <m/>
    <n v="0"/>
    <s v="NO INICIADA"/>
    <m/>
    <n v="0"/>
    <s v="NO INICIADA"/>
    <m/>
    <n v="0"/>
    <s v="NO INICIADA"/>
    <m/>
    <n v="0"/>
    <x v="0"/>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5"/>
    <s v="Aplicada la política pública de seguridad y salud en el trabajo en los municipios a través de los planes operativos anuales."/>
    <n v="1905055"/>
    <s v="Documentos normativos "/>
    <n v="190505500"/>
    <s v="Documentos normativos realizados"/>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6"/>
    <s v="Fortalecida la política pública: &quot;Erradicación de trabajo infantil y sus peores formas&quot; en el Departamento."/>
    <n v="1905049"/>
    <s v="Servicios de promocion de la participacion social en salud"/>
    <n v="190504902"/>
    <s v="Mecanismos y espacios de participación social en salud conformados "/>
    <s v="Mantenimiento"/>
    <m/>
    <n v="64"/>
    <n v="64"/>
    <n v="64"/>
    <n v="64"/>
    <n v="64"/>
    <n v="64"/>
    <m/>
    <n v="0"/>
    <x v="0"/>
    <m/>
    <n v="0"/>
    <s v="NO INICIADA"/>
    <m/>
    <n v="0"/>
    <s v="NO INICIADA"/>
    <m/>
    <n v="0"/>
    <s v="NO INICIADA"/>
    <m/>
    <n v="0"/>
    <x v="0"/>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7"/>
    <s v="Incrementado el porcentaje de caracterización de las condiciones de salud y laborales para los trabajadores de la economia popular y comunitaria."/>
    <n v="1905055"/>
    <s v="Documentos normativos "/>
    <n v="190505500"/>
    <s v="Documentos normativos realizados"/>
    <s v="Incremento"/>
    <m/>
    <n v="34.67"/>
    <n v="49.06"/>
    <n v="38.26"/>
    <n v="41.86"/>
    <n v="45.46"/>
    <n v="49.06"/>
    <m/>
    <n v="0"/>
    <x v="0"/>
    <m/>
    <n v="0"/>
    <s v="NO INICIADA"/>
    <m/>
    <n v="0"/>
    <s v="NO INICIADA"/>
    <m/>
    <n v="0"/>
    <s v="NO INICIADA"/>
    <m/>
    <n v="0"/>
    <x v="0"/>
  </r>
  <r>
    <s v="INCLUSIÓN SOCIAL Y ACCESO A DERECHOS"/>
    <s v="SALUD PARA EL BUEN VIVIR"/>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n v="308"/>
    <s v="Fortalecida la capacidad técnica para la notificación de casos de accidente de trabajo en la economia popular y comunitaria, a través del aplicativo ATSIWeb"/>
    <n v="1905050"/>
    <s v="Servicio de asistencia tecnica"/>
    <n v="190505000"/>
    <s v="Asistencias tecnicas  realizadas"/>
    <s v="Mantenimiento"/>
    <m/>
    <n v="64"/>
    <n v="64"/>
    <n v="64"/>
    <n v="64"/>
    <n v="64"/>
    <n v="64"/>
    <m/>
    <n v="0"/>
    <x v="0"/>
    <m/>
    <n v="0"/>
    <s v="NO INICIADA"/>
    <m/>
    <n v="0"/>
    <s v="NO INICIADA"/>
    <m/>
    <n v="0"/>
    <s v="NO INICIADA"/>
    <m/>
    <n v="0"/>
    <x v="0"/>
  </r>
  <r>
    <s v="INCLUSIÓN SOCIAL Y ACCESO A DERECHOS"/>
    <s v="SALUD PARA EL BUEN VIVIR"/>
    <s v="Atencion Primaria Integral en Salud para la Paz"/>
    <x v="8"/>
    <s v="Municipios endémicos para malaria pasan de categoría de riesgo 5 a 4"/>
    <n v="10"/>
    <n v="8"/>
    <n v="309"/>
    <s v="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
    <n v="1905043"/>
    <s v="Servicio de gestión del riesgo para abordar situaciones situaciones endemo-epidémicas"/>
    <n v="190504300"/>
    <s v="Campañas de gestión del riesgo para abordar situaciones situaciones endemo-epidémicas implementadas"/>
    <s v="Incrementar"/>
    <m/>
    <n v="18"/>
    <n v="22"/>
    <n v="19"/>
    <n v="20"/>
    <n v="21"/>
    <n v="22"/>
    <m/>
    <n v="0"/>
    <x v="0"/>
    <m/>
    <n v="0"/>
    <s v="NO INICIADA"/>
    <m/>
    <n v="0"/>
    <s v="NO INICIADA"/>
    <m/>
    <n v="0"/>
    <s v="NO INICIADA"/>
    <m/>
    <n v="0"/>
    <x v="0"/>
  </r>
  <r>
    <s v="INCLUSIÓN SOCIAL Y ACCESO A DERECHOS"/>
    <s v="SALUD PARA EL BUEN VIVIR"/>
    <s v="Gobernanza y Gobernabilidad de la salud para la paz"/>
    <x v="8"/>
    <s v="Porcentaje de ejecucion de Planes Territoriales de Salud Municipales"/>
    <n v="0.89900000000000002"/>
    <n v="0.92"/>
    <n v="310"/>
    <s v="Consolidada, analizada y publicada la información epidemiologica de los procesos de vigilancia en salud publica: Indicadores básicos en salud, analisis de situación en salud (ASIS), eventos de notificación obligatoria (ENOS), boletin epidemiológico e informe de estadisticas vitales"/>
    <n v="1903001"/>
    <s v="Documentos de lineamientos técnicos"/>
    <n v="190300100"/>
    <s v="Documentos técnicos publicados y/o socializados"/>
    <s v="Mantemiento "/>
    <m/>
    <n v="5"/>
    <n v="5"/>
    <n v="5"/>
    <n v="5"/>
    <n v="5"/>
    <n v="5"/>
    <m/>
    <n v="0"/>
    <x v="0"/>
    <m/>
    <n v="0"/>
    <s v="NO INICIADA"/>
    <m/>
    <n v="0"/>
    <s v="NO INICIADA"/>
    <m/>
    <n v="0"/>
    <s v="NO INICIADA"/>
    <m/>
    <n v="0"/>
    <x v="0"/>
  </r>
  <r>
    <s v="INCLUSIÓN SOCIAL Y ACCESO A DERECHOS"/>
    <s v="SALUD PARA EL BUEN VIVIR"/>
    <s v="Gobernanza y Gobernabilidad de la salud para la paz"/>
    <x v="8"/>
    <s v="Porcentaje de ejecucion de Planes Territoriales de Salud Municipales"/>
    <n v="0.89900000000000002"/>
    <n v="0.92"/>
    <n v="311"/>
    <s v="Realizadas investigaciones en salud pública, en articulacion con la academia"/>
    <n v="1903046"/>
    <s v="Documentos metodológicos"/>
    <n v="190304600"/>
    <s v="Documentos metodológicos elaborados"/>
    <s v="Mantemiento "/>
    <m/>
    <n v="4"/>
    <n v="4"/>
    <n v="1"/>
    <n v="1"/>
    <n v="1"/>
    <n v="1"/>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cueducto rural"/>
    <n v="0.60743397724303239"/>
    <n v="0.7"/>
    <n v="312"/>
    <s v="Acueductos rurales construidos."/>
    <s v="4003015"/>
    <s v="Acueductos construidos"/>
    <s v="400301500"/>
    <s v="Acueductos construidos"/>
    <s v="Incremento"/>
    <m/>
    <n v="4"/>
    <n v="10"/>
    <n v="3"/>
    <n v="3"/>
    <n v="2"/>
    <n v="2"/>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cueducto rural"/>
    <n v="0.60743397724303239"/>
    <n v="0.7"/>
    <n v="313"/>
    <s v="Estudios de pre inversión e inversión para acueductos rurales realizados."/>
    <n v="4003042"/>
    <s v="Estudios de pre inversión e inversión"/>
    <s v="400304200"/>
    <s v="Estudios o diseños realizados "/>
    <s v="Incremento"/>
    <m/>
    <n v="11"/>
    <n v="30"/>
    <n v="6"/>
    <n v="10"/>
    <n v="10"/>
    <n v="4"/>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cueducto rural"/>
    <n v="0.60743397724303239"/>
    <n v="0.7"/>
    <n v="314"/>
    <s v="Soluciones alternativas para acceso al agua para consumo humano implementadas a través de casas aguateras y filtros."/>
    <s v="4003053"/>
    <s v="Soluciones alternativas para acceso al agua para consumo humano"/>
    <n v="400305300"/>
    <s v="Soluciones alternativas para acceso al agua para consumo humano implementadas"/>
    <s v="Incremento"/>
    <m/>
    <n v="300"/>
    <n v="530"/>
    <n v="10"/>
    <n v="180"/>
    <n v="180"/>
    <n v="160"/>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cueducto rural"/>
    <n v="0.60743397724303239"/>
    <n v="0.7"/>
    <n v="315"/>
    <s v="Acueductos rurales optimizados a través de proyectos de agua para mi vereda e  intradomiciliaria social."/>
    <s v="4003017"/>
    <s v="Acueductos optimizados"/>
    <s v="400301700"/>
    <s v="Acueductos optimizados"/>
    <s v="Incremento"/>
    <m/>
    <n v="13"/>
    <n v="50"/>
    <n v="10"/>
    <n v="15"/>
    <n v="15"/>
    <n v="10"/>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cueducto urbano"/>
    <n v="0.91132064834299276"/>
    <n v="0.93"/>
    <n v="316"/>
    <s v="Estudios de pre inversión e inversión para acueductos urbanos realizados."/>
    <n v="4003042"/>
    <s v="Estudios de pre inversión e inversión"/>
    <s v="400304200"/>
    <s v="Estudios o diseños realizados "/>
    <s v="Incremento"/>
    <m/>
    <n v="4"/>
    <n v="10"/>
    <n v="3"/>
    <n v="5"/>
    <n v="2"/>
    <s v="NP"/>
    <m/>
    <n v="0"/>
    <x v="0"/>
    <m/>
    <n v="0"/>
    <s v="NO INICIADA"/>
    <m/>
    <n v="0"/>
    <s v="NO INICIADA"/>
    <m/>
    <n v="0"/>
    <s v="NO PROGRAMADA"/>
    <m/>
    <n v="0"/>
    <x v="0"/>
  </r>
  <r>
    <s v="INCLUSIÓN SOCIAL Y ACCESO A DERECHOS"/>
    <s v="AGUA Y SANEAMIENTO PARA EL BUEN VIVIR"/>
    <s v="Agua y saneamiento para la transformación del territorio por la vida y la paz."/>
    <x v="9"/>
    <s v="Cobertura de acueducto urbano"/>
    <n v="0.91132064834299276"/>
    <n v="0.93"/>
    <n v="317"/>
    <s v="Acueductos urbanos optimizados."/>
    <s v="4003017"/>
    <s v="Acueductos optimizados"/>
    <s v="400301700"/>
    <s v="Acueductos optimizados"/>
    <s v="Incremento"/>
    <m/>
    <n v="3"/>
    <n v="10"/>
    <n v="1"/>
    <n v="4"/>
    <n v="4"/>
    <n v="1"/>
    <m/>
    <n v="0"/>
    <x v="0"/>
    <m/>
    <n v="0"/>
    <s v="NO INICIADA"/>
    <m/>
    <n v="0"/>
    <s v="NO INICIADA"/>
    <m/>
    <n v="0"/>
    <s v="NO INICIADA"/>
    <m/>
    <n v="0"/>
    <x v="0"/>
  </r>
  <r>
    <s v="INCLUSIÓN SOCIAL Y ACCESO A DERECHOS"/>
    <s v="AGUA Y SANEAMIENTO PARA EL BUEN VIVIR"/>
    <s v="Agua y saneamiento para la transformación del territorio por la vida y la paz."/>
    <x v="9"/>
    <s v="IRCA urbano"/>
    <n v="23.492187500000007"/>
    <n v="14"/>
    <n v="318"/>
    <s v="Plantas de tratamiento de agua potable del sector urbano construidas."/>
    <s v="4003015"/>
    <s v="Acueductos construidos"/>
    <n v="400301503"/>
    <s v="Plantas de tratamiento de agua potable construidas"/>
    <s v="Incremento"/>
    <m/>
    <n v="1"/>
    <n v="3"/>
    <s v="NP"/>
    <n v="1"/>
    <n v="1"/>
    <n v="1"/>
    <m/>
    <n v="0"/>
    <x v="1"/>
    <m/>
    <n v="0"/>
    <s v="NO INICIADA"/>
    <m/>
    <n v="0"/>
    <s v="NO INICIADA"/>
    <m/>
    <n v="0"/>
    <s v="NO INICIADA"/>
    <m/>
    <n v="0"/>
    <x v="0"/>
  </r>
  <r>
    <s v="INCLUSIÓN SOCIAL Y ACCESO A DERECHOS"/>
    <s v="AGUA Y SANEAMIENTO PARA EL BUEN VIVIR"/>
    <s v="Agua y saneamiento para la transformación del territorio por la vida y la paz."/>
    <x v="9"/>
    <s v="IRCA urbano"/>
    <n v="23.492187500000007"/>
    <n v="14"/>
    <n v="319"/>
    <s v="Plantas de tratamiento de agua potable del sector urbano optimizadas."/>
    <s v="4003017"/>
    <s v="Acueductos optimizados"/>
    <s v="400301702"/>
    <s v="Plantas de tratamiento de agua potable optimizadas"/>
    <s v="Incremento"/>
    <m/>
    <n v="2"/>
    <n v="5"/>
    <s v="NP"/>
    <n v="1"/>
    <n v="2"/>
    <n v="2"/>
    <m/>
    <n v="0"/>
    <x v="1"/>
    <m/>
    <n v="0"/>
    <s v="NO INICIADA"/>
    <m/>
    <n v="0"/>
    <s v="NO INICIADA"/>
    <m/>
    <n v="0"/>
    <s v="NO INICIADA"/>
    <m/>
    <n v="0"/>
    <x v="0"/>
  </r>
  <r>
    <s v="INCLUSIÓN SOCIAL Y ACCESO A DERECHOS"/>
    <s v="AGUA Y SANEAMIENTO PARA EL BUEN VIVIR"/>
    <s v="Agua y saneamiento para la transformación del territorio por la vida y la paz."/>
    <x v="9"/>
    <s v="IRCA rural"/>
    <n v="54.340350877192982"/>
    <n v="35"/>
    <n v="320"/>
    <s v="Plantas de tratamiento de agua potable del sector rural construidas."/>
    <s v="4003015"/>
    <s v="Acueductos construidos"/>
    <s v="400301503"/>
    <s v="Plantas de tratamiento de agua potable construidas"/>
    <s v="Incremento"/>
    <m/>
    <n v="1"/>
    <n v="4"/>
    <n v="1"/>
    <n v="1"/>
    <n v="1"/>
    <n v="1"/>
    <m/>
    <n v="0"/>
    <x v="0"/>
    <m/>
    <n v="0"/>
    <s v="NO INICIADA"/>
    <m/>
    <n v="0"/>
    <s v="NO INICIADA"/>
    <m/>
    <n v="0"/>
    <s v="NO INICIADA"/>
    <m/>
    <n v="0"/>
    <x v="0"/>
  </r>
  <r>
    <s v="INCLUSIÓN SOCIAL Y ACCESO A DERECHOS"/>
    <s v="AGUA Y SANEAMIENTO PARA EL BUEN VIVIR"/>
    <s v="Agua y saneamiento para la transformación del territorio por la vida y la paz."/>
    <x v="9"/>
    <s v="IRCA rural"/>
    <n v="54.340350877192982"/>
    <n v="35"/>
    <n v="321"/>
    <s v="Plantas de tratamiento de agua potable del sector rural optimizadas."/>
    <s v="4003017"/>
    <s v="Acueductos optimizados"/>
    <s v="400301702"/>
    <s v="Plantas de tratamiento de agua potable optimizadas"/>
    <s v="Incremento"/>
    <m/>
    <n v="3"/>
    <n v="5"/>
    <s v="NP"/>
    <n v="2"/>
    <n v="2"/>
    <n v="1"/>
    <m/>
    <n v="0"/>
    <x v="1"/>
    <m/>
    <n v="0"/>
    <s v="NO INICIADA"/>
    <m/>
    <n v="0"/>
    <s v="NO INICIADA"/>
    <m/>
    <n v="0"/>
    <s v="NO INICIADA"/>
    <m/>
    <n v="0"/>
    <x v="0"/>
  </r>
  <r>
    <s v="INCLUSIÓN SOCIAL Y ACCESO A DERECHOS"/>
    <s v="AGUA Y SANEAMIENTO PARA EL BUEN VIVIR"/>
    <s v="Agua y saneamiento para la transformación del territorio por la vida y la paz."/>
    <x v="9"/>
    <s v="Cobertura de alcantarillado urbano"/>
    <n v="0.83492074793459081"/>
    <n v="0.86"/>
    <n v="322"/>
    <s v="Alcantarillados urbanos optimizados."/>
    <s v="4003020"/>
    <s v="Alcantarillados optimizados"/>
    <s v="400302000"/>
    <s v="Alcantarillados optimizados"/>
    <s v="Incremento"/>
    <m/>
    <n v="5"/>
    <n v="9"/>
    <s v="NP"/>
    <n v="3"/>
    <n v="3"/>
    <n v="3"/>
    <m/>
    <n v="0"/>
    <x v="1"/>
    <m/>
    <n v="0"/>
    <s v="NO INICIADA"/>
    <m/>
    <n v="0"/>
    <s v="NO INICIADA"/>
    <m/>
    <n v="0"/>
    <s v="NO INICIADA"/>
    <m/>
    <n v="0"/>
    <x v="0"/>
  </r>
  <r>
    <s v="INCLUSIÓN SOCIAL Y ACCESO A DERECHOS"/>
    <s v="AGUA Y SANEAMIENTO PARA EL BUEN VIVIR"/>
    <s v="Agua y saneamiento para la transformación del territorio por la vida y la paz."/>
    <x v="9"/>
    <s v="Cobertura de alcantarillado urbano"/>
    <n v="0.83492074793459081"/>
    <n v="0.86"/>
    <n v="323"/>
    <s v="Estudios de pre inversión e inversión para alcantarillados urbanos realizados."/>
    <s v="4003042"/>
    <s v="Estudios de pre inversión e inversión"/>
    <n v="400304200"/>
    <s v="Estudios o diseños realizados "/>
    <s v="Incremento"/>
    <m/>
    <n v="7"/>
    <n v="12"/>
    <n v="5"/>
    <n v="3"/>
    <n v="2"/>
    <n v="2"/>
    <m/>
    <n v="0"/>
    <x v="0"/>
    <m/>
    <n v="0"/>
    <s v="NO INICIADA"/>
    <m/>
    <n v="0"/>
    <s v="NO INICIADA"/>
    <m/>
    <n v="0"/>
    <s v="NO INICIADA"/>
    <m/>
    <n v="0"/>
    <x v="0"/>
  </r>
  <r>
    <s v="INCLUSIÓN SOCIAL Y ACCESO A DERECHOS"/>
    <s v="AGUA Y SANEAMIENTO PARA EL BUEN VIVIR"/>
    <s v="Agua y saneamiento para la transformación del territorio por la vida y la paz."/>
    <x v="9"/>
    <s v="Cobertura de alcantarillado rural"/>
    <n v="0.19827196689919549"/>
    <n v="0.3"/>
    <n v="324"/>
    <s v="Alcantarillados rurales construidos."/>
    <n v="4003018"/>
    <s v="Alcantarillados construidos"/>
    <s v="400301800"/>
    <s v="Alcantarillados construidos"/>
    <s v="Incremento"/>
    <m/>
    <n v="5"/>
    <n v="9"/>
    <s v="NP"/>
    <n v="4"/>
    <n v="3"/>
    <n v="2"/>
    <m/>
    <n v="0"/>
    <x v="1"/>
    <m/>
    <n v="0"/>
    <s v="NO INICIADA"/>
    <m/>
    <n v="0"/>
    <s v="NO INICIADA"/>
    <m/>
    <n v="0"/>
    <s v="NO INICIADA"/>
    <m/>
    <n v="0"/>
    <x v="0"/>
  </r>
  <r>
    <s v="INCLUSIÓN SOCIAL Y ACCESO A DERECHOS"/>
    <s v="AGUA Y SANEAMIENTO PARA EL BUEN VIVIR"/>
    <s v="Agua y saneamiento para la transformación del territorio por la vida y la paz."/>
    <x v="9"/>
    <s v="Cobertura de alcantarillado rural"/>
    <n v="0.19827196689919549"/>
    <n v="0.3"/>
    <n v="325"/>
    <s v="Alcantarillados rurales optimizados."/>
    <s v="4003020"/>
    <s v="Alcantarillados optimizados"/>
    <s v="400302000"/>
    <s v="Alcantarillados optimizados"/>
    <s v="Incremento"/>
    <m/>
    <n v="6"/>
    <n v="10"/>
    <s v="NP"/>
    <n v="5"/>
    <n v="3"/>
    <n v="2"/>
    <m/>
    <n v="0"/>
    <x v="1"/>
    <m/>
    <n v="0"/>
    <s v="NO INICIADA"/>
    <m/>
    <n v="0"/>
    <s v="NO INICIADA"/>
    <m/>
    <n v="0"/>
    <s v="NO INICIADA"/>
    <m/>
    <n v="0"/>
    <x v="0"/>
  </r>
  <r>
    <s v="INCLUSIÓN SOCIAL Y ACCESO A DERECHOS"/>
    <s v="AGUA Y SANEAMIENTO PARA EL BUEN VIVIR"/>
    <s v="Agua y saneamiento para la transformación del territorio por la vida y la paz."/>
    <x v="9"/>
    <s v="Cobertura de alcantarillado rural"/>
    <n v="0.19827196689919549"/>
    <n v="0.3"/>
    <n v="326"/>
    <s v="Unidades sanitarias con saneamiento básico construidas en el sector rural."/>
    <s v="4003044"/>
    <s v="Unidades sanitarias con saneamiento básico construidas"/>
    <s v="400304400"/>
    <s v="Viviendas beneficiadas con la construcción de  unidades sanitarias "/>
    <s v="Incremento"/>
    <m/>
    <n v="290"/>
    <n v="400"/>
    <s v="NP"/>
    <n v="150"/>
    <n v="150"/>
    <n v="100"/>
    <m/>
    <n v="0"/>
    <x v="1"/>
    <m/>
    <n v="0"/>
    <s v="NO INICIADA"/>
    <m/>
    <n v="0"/>
    <s v="NO INICIADA"/>
    <m/>
    <n v="0"/>
    <s v="NO INICIADA"/>
    <m/>
    <n v="0"/>
    <x v="0"/>
  </r>
  <r>
    <s v="INCLUSIÓN SOCIAL Y ACCESO A DERECHOS"/>
    <s v="AGUA Y SANEAMIENTO PARA EL BUEN VIVIR"/>
    <s v="Agua y saneamiento para la transformación del territorio por la vida y la paz."/>
    <x v="9"/>
    <s v="Aguas Residuales Tratadas sector urbano"/>
    <n v="0.13831249999999998"/>
    <n v="0.2"/>
    <n v="327"/>
    <s v="Plantas de tratamiento de aguas residuales  construidas en el sector urbano."/>
    <n v="4003018"/>
    <s v="Alcantarillados construidos"/>
    <s v="400301802"/>
    <s v="Plantas de tratamiento de aguas residuales  construidas"/>
    <s v="Incremento"/>
    <m/>
    <n v="0"/>
    <n v="7"/>
    <s v="NP"/>
    <n v="3"/>
    <n v="2"/>
    <n v="2"/>
    <m/>
    <n v="0"/>
    <x v="1"/>
    <m/>
    <n v="0"/>
    <s v="NO INICIADA"/>
    <m/>
    <n v="0"/>
    <s v="NO INICIADA"/>
    <m/>
    <n v="0"/>
    <s v="NO INICIADA"/>
    <m/>
    <n v="0"/>
    <x v="0"/>
  </r>
  <r>
    <s v="INCLUSIÓN SOCIAL Y ACCESO A DERECHOS"/>
    <s v="AGUA Y SANEAMIENTO PARA EL BUEN VIVIR"/>
    <s v="Agua y saneamiento para la transformación del territorio por la vida y la paz."/>
    <x v="9"/>
    <s v="Aguas Residuales Tratadas sector urbano"/>
    <n v="0.13831249999999998"/>
    <n v="0.2"/>
    <n v="328"/>
    <s v="Plantas de tratamiento de aguas residuales  optimizadas en el sector urbano."/>
    <s v="4003020"/>
    <s v="Alcantarillados optimizados"/>
    <s v="400302002"/>
    <s v="Plantas de tratamiento de aguas residuales optimizadas"/>
    <s v="Incremento"/>
    <m/>
    <n v="0"/>
    <n v="6"/>
    <s v="NP"/>
    <n v="2"/>
    <n v="2"/>
    <n v="2"/>
    <m/>
    <n v="0"/>
    <x v="1"/>
    <m/>
    <n v="0"/>
    <s v="NO INICIADA"/>
    <m/>
    <n v="0"/>
    <s v="NO INICIADA"/>
    <m/>
    <n v="0"/>
    <s v="NO INICIADA"/>
    <m/>
    <n v="0"/>
    <x v="0"/>
  </r>
  <r>
    <s v="INCLUSIÓN SOCIAL Y ACCESO A DERECHOS"/>
    <s v="AGUA Y SANEAMIENTO PARA EL BUEN VIVIR"/>
    <s v="Agua y saneamiento para la transformación del territorio por la vida y la paz."/>
    <x v="9"/>
    <s v="Aguas Residuales Tratadas sector rural"/>
    <n v="0.11475"/>
    <n v="0.2"/>
    <n v="329"/>
    <s v="Plantas de tratamiento de aguas residuales  construidas en el sector rural."/>
    <n v="4003018"/>
    <s v="Alcantarillados construidos"/>
    <s v="400301802"/>
    <s v="Plantas de tratamiento de aguas residuales  construidas"/>
    <s v="Incremento"/>
    <m/>
    <n v="1"/>
    <n v="8"/>
    <s v="NP"/>
    <n v="3"/>
    <n v="3"/>
    <n v="2"/>
    <m/>
    <n v="0"/>
    <x v="1"/>
    <m/>
    <n v="0"/>
    <s v="NO INICIADA"/>
    <m/>
    <n v="0"/>
    <s v="NO INICIADA"/>
    <m/>
    <n v="0"/>
    <s v="NO INICIADA"/>
    <m/>
    <n v="0"/>
    <x v="0"/>
  </r>
  <r>
    <s v="INCLUSIÓN SOCIAL Y ACCESO A DERECHOS"/>
    <s v="AGUA Y SANEAMIENTO PARA EL BUEN VIVIR"/>
    <s v="Agua y saneamiento para la transformación del territorio por la vida y la paz."/>
    <x v="9"/>
    <s v="Aguas Residuales Tratadas sector rural"/>
    <n v="0.11475"/>
    <n v="0.2"/>
    <n v="330"/>
    <s v="Plantas de tratamiento de aguas residuales  optimizadas en el sector rural."/>
    <s v="4003020"/>
    <s v="Alcantarillados optimizados"/>
    <s v="400302002"/>
    <s v="Plantas de tratamiento de aguas residuales optimizadas"/>
    <s v="Incremento"/>
    <m/>
    <n v="0"/>
    <n v="10"/>
    <s v="NP"/>
    <n v="3"/>
    <n v="4"/>
    <n v="3"/>
    <m/>
    <n v="0"/>
    <x v="1"/>
    <m/>
    <n v="0"/>
    <s v="NO INICIADA"/>
    <m/>
    <n v="0"/>
    <s v="NO INICIADA"/>
    <m/>
    <n v="0"/>
    <s v="NO INICIADA"/>
    <m/>
    <n v="0"/>
    <x v="0"/>
  </r>
  <r>
    <s v="INCLUSIÓN SOCIAL Y ACCESO A DERECHOS"/>
    <s v="AGUA Y SANEAMIENTO PARA EL BUEN VIVIR"/>
    <s v="Agua y saneamiento para la transformación del territorio por la vida y la paz."/>
    <x v="9"/>
    <s v="Cobertura de aseo urbano"/>
    <n v="0.92674352224222378"/>
    <n v="0.95"/>
    <n v="331"/>
    <s v="Municipios con vehículos de recolección de residuos solidos entregados."/>
    <n v="4003010"/>
    <s v="Servicio de Aseo"/>
    <s v="400301001"/>
    <s v="Municipios con vehículos de recolección de residuos solidos"/>
    <s v="Incremento"/>
    <m/>
    <n v="9"/>
    <n v="34"/>
    <s v="NP"/>
    <n v="17"/>
    <n v="17"/>
    <s v="NP"/>
    <m/>
    <n v="0"/>
    <x v="1"/>
    <m/>
    <n v="0"/>
    <s v="NO INICIADA"/>
    <m/>
    <n v="0"/>
    <s v="NO INICIADA"/>
    <m/>
    <n v="0"/>
    <s v="NO PROGRAMADA"/>
    <m/>
    <n v="0"/>
    <x v="0"/>
  </r>
  <r>
    <s v="INCLUSIÓN SOCIAL Y ACCESO A DERECHOS"/>
    <s v="AGUA Y SANEAMIENTO PARA EL BUEN VIVIR"/>
    <s v="Agua y saneamiento para la transformación del territorio por la vida y la paz."/>
    <x v="9"/>
    <s v="Cobertura de aseo urbano"/>
    <n v="0.92674352224222378"/>
    <n v="0.95"/>
    <n v="332"/>
    <s v="Soluciones de disposición final de residuos sólidos construidas."/>
    <s v="4003012"/>
    <s v="Soluciones de disposición final de residuos solidos construidas"/>
    <n v="400301200"/>
    <s v="Soluciones de disposición final de residuos sólidos construidas"/>
    <s v="Incremento"/>
    <m/>
    <n v="0"/>
    <n v="1"/>
    <s v="NP"/>
    <s v="NP"/>
    <s v="NP"/>
    <n v="1"/>
    <m/>
    <n v="0"/>
    <x v="1"/>
    <m/>
    <n v="0"/>
    <s v="NO PROGRAMADA"/>
    <m/>
    <n v="0"/>
    <s v="NO PROGRAMADA"/>
    <m/>
    <n v="0"/>
    <s v="NO INICIADA"/>
    <m/>
    <n v="0"/>
    <x v="0"/>
  </r>
  <r>
    <s v="INCLUSIÓN SOCIAL Y ACCESO A DERECHOS"/>
    <s v="AGUA Y SANEAMIENTO PARA EL BUEN VIVIR"/>
    <s v="Agua y saneamiento para la transformación del territorio por la vida y la paz."/>
    <x v="9"/>
    <s v="Calificación IPDA"/>
    <n v="0.77500000000000002"/>
    <n v="0.8"/>
    <n v="333"/>
    <s v=" Servicio de asistencia técnica para la administración y operación de los servicios públicos domiciliarios, empresas prestadoras transformadas y/o fortalecidas._x000a_Prestadores rurales fortalecidos y prestadores asistidos SIASAR."/>
    <n v="4003052"/>
    <s v="Servicio de asistencia técnica para la administración y operación de los servicios públicos domiciliarios"/>
    <n v="400305200"/>
    <s v="Asistencias técnicas realizadas"/>
    <s v="Mantenimiento"/>
    <m/>
    <n v="61"/>
    <n v="64"/>
    <n v="64"/>
    <n v="64"/>
    <n v="64"/>
    <n v="64"/>
    <m/>
    <n v="0"/>
    <x v="0"/>
    <m/>
    <n v="0"/>
    <s v="NO INICIADA"/>
    <m/>
    <n v="0"/>
    <s v="NO INICIADA"/>
    <m/>
    <n v="0"/>
    <s v="NO INICIADA"/>
    <m/>
    <n v="0"/>
    <x v="0"/>
  </r>
  <r>
    <s v="INCLUSIÓN SOCIAL Y ACCESO A DERECHOS"/>
    <s v="AGUA Y SANEAMIENTO PARA EL BUEN VIVIR"/>
    <s v="Agua y saneamiento para la transformación del territorio por la vida y la paz."/>
    <x v="9"/>
    <s v="Calificación IPDA"/>
    <n v="0.77500000000000002"/>
    <n v="0.8"/>
    <n v="334"/>
    <s v="Implementación de Planes de Gestión Social, Plan Ambiental y Plan de Gestión del Riesgo Sectorial._x000a_"/>
    <n v="4003008"/>
    <s v="Servicio de apoyo financiero a los planes, programas y proyectos de Agua Potable y Saneamiento Básico"/>
    <n v="400300800"/>
    <s v="Proyectos de acueducto, alcantarillado y aseo apoyados financieramente"/>
    <s v="Incremento"/>
    <m/>
    <n v="40"/>
    <n v="80"/>
    <n v="10"/>
    <n v="25"/>
    <n v="25"/>
    <n v="20"/>
    <m/>
    <n v="0"/>
    <x v="0"/>
    <m/>
    <n v="0"/>
    <s v="NO INICIADA"/>
    <m/>
    <n v="0"/>
    <s v="NO INICIADA"/>
    <m/>
    <n v="0"/>
    <s v="NO INICIADA"/>
    <m/>
    <n v="0"/>
    <x v="0"/>
  </r>
  <r>
    <s v="INCLUSIÓN SOCIAL Y ACCESO A DERECHOS"/>
    <s v="AGUA Y SANEAMIENTO PARA EL BUEN VIVIR"/>
    <s v="Agua y saneamiento para la transformación del territorio por la vida y la paz."/>
    <x v="9"/>
    <s v="Calificación IPDA"/>
    <n v="0.77500000000000002"/>
    <n v="0.8"/>
    <n v="335"/>
    <s v="Elaborados:Planes de Acción Municipales,  Plan Estratégico y de Inversiones,  Plan Ambiental,  Plan de Gestión de Riesgo Sectorial, Plan de Gestión Social,  Plan de Aseguramiento , Manual operativo y  Reglamento Comité Directivo."/>
    <s v="4003006"/>
    <s v="Documentos de planeación"/>
    <s v="400300600"/>
    <s v="Documentos de planeación elaborados"/>
    <s v="Mantenimiento"/>
    <m/>
    <n v="54"/>
    <n v="64"/>
    <n v="59"/>
    <n v="5"/>
    <s v="NP"/>
    <s v="NP"/>
    <m/>
    <n v="0"/>
    <x v="0"/>
    <m/>
    <n v="0"/>
    <s v="NO INICIADA"/>
    <m/>
    <n v="0"/>
    <s v="NO PROGRAMADA"/>
    <m/>
    <n v="0"/>
    <s v="NO PROGRAMADA"/>
    <m/>
    <n v="0"/>
    <x v="0"/>
  </r>
  <r>
    <s v="INCLUSIÓN SOCIAL Y ACCESO A DERECHOS"/>
    <s v="VIVIENDA DIGNA"/>
    <s v="Acceso a soluciones de vivienda social sostenible en los sectores rural y urbano."/>
    <x v="10"/>
    <s v="Déficit cuantitativo de vivienda."/>
    <s v="9.54%"/>
    <n v="0.09"/>
    <n v="336"/>
    <s v="Construcción de  Vivienda de Interés Social en la zona urbana, construida en sitio propio del Departamento de Nariño. "/>
    <n v="4001043"/>
    <s v=" Vivienda de Interés Social construidas en sitio propio"/>
    <n v="400104301"/>
    <s v="Vivienda de Interés Social urbanas construidas en sitio propio"/>
    <s v="Incremento"/>
    <m/>
    <n v="200"/>
    <n v="350"/>
    <n v="200"/>
    <n v="50"/>
    <n v="50"/>
    <n v="50"/>
    <m/>
    <n v="0"/>
    <x v="0"/>
    <m/>
    <n v="0"/>
    <s v="NO INICIADA"/>
    <m/>
    <n v="0"/>
    <s v="NO INICIADA"/>
    <m/>
    <n v="0"/>
    <s v="NO INICIADA"/>
    <m/>
    <n v="0"/>
    <x v="0"/>
  </r>
  <r>
    <s v="INCLUSIÓN SOCIAL Y ACCESO A DERECHOS"/>
    <s v="VIVIENDA DIGNA"/>
    <s v="Acceso a soluciones de vivienda social sostenible en los sectores rural y urbano."/>
    <x v="10"/>
    <s v="Déficit cuantitativo de vivienda."/>
    <s v="9.54%"/>
    <n v="0.09"/>
    <n v="337"/>
    <s v="Construcción de  Vivienda de Interés Prioritario en la zona rural, construida en el Departamento de Nariño. "/>
    <s v="_x000a__x000a_4001039_x000a_"/>
    <s v="Vivienda de Interés Prioritario construidas"/>
    <n v="400103902"/>
    <s v=" Vivienda de Interés Prioritario rurales construidas"/>
    <s v="Incremento"/>
    <m/>
    <s v="ND"/>
    <n v="360"/>
    <n v="90"/>
    <n v="90"/>
    <n v="90"/>
    <n v="90"/>
    <m/>
    <n v="0"/>
    <x v="0"/>
    <m/>
    <n v="0"/>
    <s v="NO INICIADA"/>
    <m/>
    <n v="0"/>
    <s v="NO INICIADA"/>
    <m/>
    <n v="0"/>
    <s v="NO INICIADA"/>
    <m/>
    <n v="0"/>
    <x v="0"/>
  </r>
  <r>
    <s v="INCLUSIÓN SOCIAL Y ACCESO A DERECHOS"/>
    <s v="VIVIENDA DIGNA"/>
    <s v="Acceso a soluciones de vivienda social sostenible en los sectores rural y urbano."/>
    <x v="10"/>
    <s v="Déficit cuantitativo de vivienda."/>
    <s v="9.54%"/>
    <n v="0.09"/>
    <n v="338"/>
    <s v="Construcción de  Vivienda de Interés Prioritario en la zona urbana, construida en el Departamento de Nariño. "/>
    <n v="4001039"/>
    <s v=" Vivienda de Interés Prioritario construidas"/>
    <n v="400103901"/>
    <s v=" Vivienda de Interés Prioritario urbanas construidas"/>
    <s v="Incremento"/>
    <m/>
    <n v="100"/>
    <n v="150"/>
    <n v="30"/>
    <n v="40"/>
    <n v="40"/>
    <n v="40"/>
    <m/>
    <n v="0"/>
    <x v="0"/>
    <m/>
    <n v="0"/>
    <s v="NO INICIADA"/>
    <m/>
    <n v="0"/>
    <s v="NO INICIADA"/>
    <m/>
    <n v="0"/>
    <s v="NO INICIADA"/>
    <m/>
    <n v="0"/>
    <x v="0"/>
  </r>
  <r>
    <s v="INCLUSIÓN SOCIAL Y ACCESO A DERECHOS"/>
    <s v="VIVIENDA DIGNA"/>
    <s v="Acceso a soluciones de vivienda social sostenible en los sectores rural y urbano."/>
    <x v="10"/>
    <s v="Déficit cuantitativo de vivienda."/>
    <s v="9.54%"/>
    <n v="0.09"/>
    <n v="339"/>
    <s v="Construcción de  Vivienda de Interés Prioritario en la zona Urbana, construida en sitio propio en el Departamento de Nariño"/>
    <s v="4001049_x000a_"/>
    <s v=" Vivienda de Interés Prioritario construidas en sitio propio"/>
    <s v="_x000a__x000a_400104901_x000a_"/>
    <s v="Vivienda de Interés Prioritario urbanas construidas en sitio propio"/>
    <s v="Incremento"/>
    <m/>
    <s v="ND"/>
    <n v="150"/>
    <s v="NP"/>
    <n v="50"/>
    <n v="50"/>
    <n v="50"/>
    <m/>
    <n v="0"/>
    <x v="1"/>
    <m/>
    <n v="0"/>
    <s v="NO INICIADA"/>
    <m/>
    <n v="0"/>
    <s v="NO INICIADA"/>
    <m/>
    <n v="0"/>
    <s v="NO INICIADA"/>
    <m/>
    <n v="0"/>
    <x v="0"/>
  </r>
  <r>
    <s v="INCLUSIÓN SOCIAL Y ACCESO A DERECHOS"/>
    <s v="VIVIENDA DIGNA"/>
    <s v="Acceso a soluciones de vivienda social sostenible en los sectores rural y urbano."/>
    <x v="10"/>
    <s v="Déficit cualitativo de vivienda (Censo)"/>
    <s v="4.14%"/>
    <n v="3.6999999999999998E-2"/>
    <n v="340"/>
    <s v="Mejoramiento  de  Vivienda de Interés Prioritario en la zona rural, construida en el Departamento."/>
    <n v="4001041"/>
    <s v="Vivienda de Interés Prioritario mejoradas"/>
    <n v="400104102"/>
    <s v="Vivienda de Interés Prioritario rural mejoradas"/>
    <s v="Incremento"/>
    <m/>
    <n v="0"/>
    <n v="400"/>
    <n v="100"/>
    <n v="100"/>
    <n v="100"/>
    <n v="100"/>
    <m/>
    <n v="0"/>
    <x v="0"/>
    <m/>
    <n v="0"/>
    <s v="NO INICIADA"/>
    <m/>
    <n v="0"/>
    <s v="NO INICIADA"/>
    <m/>
    <n v="0"/>
    <s v="NO INICIADA"/>
    <m/>
    <n v="0"/>
    <x v="0"/>
  </r>
  <r>
    <s v="INCLUSIÓN SOCIAL Y ACCESO A DERECHOS"/>
    <s v="VIVIENDA DIGNA"/>
    <s v="Acceso a soluciones de vivienda social sostenible en los sectores rural y urbano."/>
    <x v="10"/>
    <s v="Déficit cualitativo de vivienda (Censo)"/>
    <s v="4.14%"/>
    <n v="3.6999999999999998E-2"/>
    <n v="341"/>
    <s v="Mejoramiento de  Vivienda de Interés Social en la zona rural en el Departamento."/>
    <n v="4001044"/>
    <s v="Vivienda de Interés Social mejoradas"/>
    <s v="_x000a_400104402"/>
    <s v=" Vivienda de Interés Social rurales mejoradas"/>
    <s v="Incremento"/>
    <m/>
    <n v="0"/>
    <n v="1100"/>
    <n v="200"/>
    <n v="300"/>
    <n v="300"/>
    <n v="300"/>
    <m/>
    <n v="0"/>
    <x v="0"/>
    <m/>
    <n v="0"/>
    <s v="NO INICIADA"/>
    <m/>
    <n v="0"/>
    <s v="NO INICIADA"/>
    <m/>
    <n v="0"/>
    <s v="NO INICIADA"/>
    <m/>
    <n v="0"/>
    <x v="0"/>
  </r>
  <r>
    <s v="INCLUSIÓN SOCIAL Y ACCESO A DERECHOS"/>
    <s v="VIVIENDA DIGNA"/>
    <s v="Acceso a soluciones de vivienda social sostenible en los sectores rural y urbano."/>
    <x v="10"/>
    <s v="Déficit cualitativo de vivienda (Censo)"/>
    <s v="4.14%"/>
    <n v="3.6999999999999998E-2"/>
    <n v="342"/>
    <s v="Mejoramiento de  Vivienda de Interés Prioritario en la zona urbana del Departamento."/>
    <n v="4001041"/>
    <s v="Vivienda de Interés Prioritario mejoradas"/>
    <n v="400104101"/>
    <s v="Vivienda de Interés Prioritario urbanas mejoradas"/>
    <s v="Incremento"/>
    <m/>
    <n v="0"/>
    <n v="352"/>
    <n v="88"/>
    <n v="88"/>
    <n v="88"/>
    <n v="88"/>
    <m/>
    <n v="0"/>
    <x v="0"/>
    <m/>
    <n v="0"/>
    <s v="NO INICIADA"/>
    <m/>
    <n v="0"/>
    <s v="NO INICIADA"/>
    <m/>
    <n v="0"/>
    <s v="NO INICIADA"/>
    <m/>
    <n v="0"/>
    <x v="0"/>
  </r>
  <r>
    <s v="INCLUSIÓN SOCIAL Y ACCESO A DERECHOS"/>
    <s v="VIVIENDA DIGNA"/>
    <s v="Acceso a soluciones de vivienda social sostenible en los sectores rural y urbano."/>
    <x v="10"/>
    <s v="Déficit cualitativo de vivienda (Censo)"/>
    <s v="4.14%"/>
    <n v="3.6999999999999998E-2"/>
    <n v="343"/>
    <s v="Mejoramiento de  Vivienda de Interés Social en la zona urbana de Nariño."/>
    <s v="_x000a__x000a_4001044_x000a_"/>
    <s v=" Vivienda de Interés Social mejoradas"/>
    <s v="_x000a__x000a_400104401"/>
    <s v=" Vivienda de Interés Social urbanas mejoradas"/>
    <s v="Incremento"/>
    <m/>
    <n v="284"/>
    <n v="400"/>
    <n v="100"/>
    <n v="100"/>
    <n v="100"/>
    <n v="100"/>
    <m/>
    <n v="0"/>
    <x v="0"/>
    <m/>
    <n v="0"/>
    <s v="NO INICIADA"/>
    <m/>
    <n v="0"/>
    <s v="NO INICIADA"/>
    <m/>
    <n v="0"/>
    <s v="NO INICIADA"/>
    <m/>
    <n v="0"/>
    <x v="0"/>
  </r>
  <r>
    <s v="INCLUSIÓN SOCIAL Y ACCESO A DERECHOS"/>
    <s v="VIVIENDA DIGNA"/>
    <s v=" ORDENAMIENTO TERRITORAL Y DESARROLLO Y URBANO"/>
    <x v="11"/>
    <s v="Uso de instrumentos de ordenamiento territorial_x000a_ - Valorización"/>
    <n v="1"/>
    <n v="1"/>
    <n v="344"/>
    <s v="Elaboración de un documento que facilite los lineamientos para estructuración de proyectos de vivienda de interés social y prioritario en el Departamento. "/>
    <n v="4002015"/>
    <s v=" Documentos de lineamientos técnicos"/>
    <n v="400201500"/>
    <s v="Documentos de lineamientos técnicos elaborados"/>
    <s v="Incremento"/>
    <m/>
    <n v="0"/>
    <n v="1"/>
    <n v="1"/>
    <n v="1"/>
    <n v="1"/>
    <n v="1"/>
    <m/>
    <n v="0"/>
    <x v="0"/>
    <m/>
    <n v="0"/>
    <s v="NO INICIADA"/>
    <m/>
    <n v="0"/>
    <s v="NO INICIADA"/>
    <m/>
    <n v="0"/>
    <s v="NO INICIADA"/>
    <m/>
    <n v="0"/>
    <x v="0"/>
  </r>
  <r>
    <s v="INCLUSIÓN SOCIAL Y ACCESO A DERECHOS"/>
    <s v="VIVIENDA DIGNA"/>
    <s v=" ORDENAMIENTO TERRITORAL Y DESARROLLO Y URBANO"/>
    <x v="11"/>
    <s v="Uso de instrumentos de ordenamiento territorial_x000a_ - Valorización"/>
    <n v="1"/>
    <n v="1"/>
    <n v="345"/>
    <s v="Elaboración de un documento que se use como un instrumento para el desarrollo urbano y rural en términos de vivienda en Nariño. "/>
    <n v="4002018"/>
    <s v="Servicios de gestión para la elaboración de instrumentos para el desarrollo urbano y territorial"/>
    <n v="400201800"/>
    <s v="Instrumentos normativos formulados"/>
    <s v="Incremento"/>
    <m/>
    <n v="0"/>
    <n v="1"/>
    <s v="NP"/>
    <n v="1"/>
    <n v="1"/>
    <n v="1"/>
    <m/>
    <n v="0"/>
    <x v="1"/>
    <m/>
    <n v="0"/>
    <s v="NO INICIADA"/>
    <m/>
    <n v="0"/>
    <s v="NO INICIADA"/>
    <m/>
    <n v="0"/>
    <s v="NO INICIADA"/>
    <m/>
    <n v="0"/>
    <x v="0"/>
  </r>
  <r>
    <s v="INCLUSIÓN SOCIAL Y ACCESO A DERECHOS"/>
    <s v="VIVIENDA DIGNA"/>
    <s v=" ORDENAMIENTO TERRITORAL Y DESARROLLO Y URBANO"/>
    <x v="11"/>
    <s v="Uso de instrumentos de ordenamiento territorial_x000a_ - Valorización"/>
    <n v="1"/>
    <n v="1"/>
    <n v="346"/>
    <s v="Mejoramiento de parques urbanos de acceso público para el bienestar social de la población nariñense."/>
    <n v="4002023"/>
    <s v="Parques mejorados"/>
    <n v="400202300"/>
    <s v="Parques mejorados"/>
    <s v="Incremento"/>
    <m/>
    <n v="3"/>
    <n v="4"/>
    <n v="1"/>
    <n v="1"/>
    <n v="1"/>
    <n v="1"/>
    <m/>
    <n v="0"/>
    <x v="0"/>
    <m/>
    <n v="0"/>
    <s v="NO INICIADA"/>
    <m/>
    <n v="0"/>
    <s v="NO INICIADA"/>
    <m/>
    <n v="0"/>
    <s v="NO INICIADA"/>
    <m/>
    <n v="0"/>
    <x v="0"/>
  </r>
  <r>
    <s v="INCLUSIÓN SOCIAL Y ACCESO A DERECHOS"/>
    <s v="VIVIENDA DIGNA"/>
    <s v=" ORDENAMIENTO TERRITORAL Y DESARROLLO Y URBANO"/>
    <x v="11"/>
    <s v="Uso de instrumentos de ordenamiento territorial_x000a_ - Valorización"/>
    <n v="1"/>
    <n v="1"/>
    <n v="347"/>
    <s v="Realizados estudios e investigaciones en las 13 subregiones del Departamento para facilitar lineamientos y normativas que apoyen los procesos de pólitica pública en temas de vivienda. "/>
    <n v="4002018"/>
    <s v="Servicios de gestión para la elaboración de instrumentos para el desarrollo urbano y territorial"/>
    <n v="400201801"/>
    <s v="Estudios e investigaciones para el desarrollo de lineamientos normativos y de política pública desarrollados"/>
    <s v="Incremento"/>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48"/>
    <s v=" Implementación de la política pública de equidad de género, con instrumentos para el seguimiento y monitoreo."/>
    <n v="4502032"/>
    <s v="Documentos de lineamientos técnicos"/>
    <n v="450203200"/>
    <s v="Documentos de lineamientos técnicos realizados"/>
    <s v="Incremento"/>
    <m/>
    <n v="1"/>
    <s v="0.28"/>
    <s v="0.07"/>
    <s v="0.07"/>
    <s v="0.07"/>
    <s v="0.07"/>
    <m/>
    <e v="#VALUE!"/>
    <x v="0"/>
    <m/>
    <e v="#VALUE!"/>
    <s v="NO INICIADA"/>
    <m/>
    <e v="#VALUE!"/>
    <s v="NO INICIADA"/>
    <m/>
    <e v="#VALUE!"/>
    <s v="NO INICIADA"/>
    <m/>
    <e v="#VALUE!"/>
    <x v="3"/>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49"/>
    <s v="Diseñada e implementada estrategia de prevención de Violencias Basadas en Género VBG con enfoque diferencial para todo el Departamento."/>
    <s v="4502037"/>
    <s v="Servicio de apoyo para el acceso a programas de educación para el trabajo y el desarrollo humano"/>
    <s v="450203702"/>
    <s v="Programas de educación en prevención de violencia de género implementados"/>
    <s v="Incremento "/>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0"/>
    <s v="Formulada estrategia institucional de &quot;Cero tolerancias&quot; frente a conductas de Violencia Basada en Genero y/o disciminación por raza, etnia, religión, nacionalidad, sexo y/o orientación sexual en el ambito laboral en el marco de la Circular 26 del 8 de marzo de 2023 emitida por el Ministerio del Trabajo."/>
    <n v="4502026"/>
    <s v="Documentos normativos"/>
    <s v="450202601"/>
    <s v="Documentos normativos para la equidad de género para las mujeres formulado"/>
    <s v="Incremento "/>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1"/>
    <s v=" Diseñada e implementada ruta en territorios de frontera para atención de hechos de Violencia Basada en Género."/>
    <s v="4502024"/>
    <s v="Servicio de apoyo para la implementación de medidas en derechos humanos y derecho internacional humanitario"/>
    <s v="450202400"/>
    <s v="Medidas implementadas en cumplimiento de las obligaciones internacionales en materia de Derechos Humanos y Derecho Internacional Humanitario"/>
    <s v="Incremento"/>
    <m/>
    <n v="0.1"/>
    <n v="1"/>
    <n v="0.5"/>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2"/>
    <s v="Implementadas estrategias para la conformación de duplas: 1. Atención psicojurídica a las victimas de VBG, 2. la orientacion sobre acceso a derechos sexuales y reproductivos y 3. derechos humanos de las mujeres en el Departamento y los municipios."/>
    <n v="4502038"/>
    <s v="Servicio de promoción de la garantía de derechos"/>
    <n v="450203800"/>
    <s v="Estrategias de promoción de la garantía de derechos implementadas"/>
    <s v="Incremento_x000a_"/>
    <m/>
    <n v="1"/>
    <n v="3"/>
    <n v="3"/>
    <n v="3"/>
    <n v="3"/>
    <n v="3"/>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3"/>
    <s v="Implementada estrategia para facilitar el acceso a la protección y justicia de mujeres víctimas de VBG."/>
    <n v="4502033"/>
    <s v="Servicio de integración de la oferta pública"/>
    <n v="450203303"/>
    <s v="Estrategia en sitio implementada"/>
    <s v="Incremento "/>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4"/>
    <s v="Fortalecida y en operación casa albergue para la acogida de mujeres víctimas de Violencia Basada en Género en riesgo de feminicidio.  "/>
    <s v="4502019"/>
    <s v="Servicio de prevención a violaciones de derechos humanos"/>
    <s v="450201900"/>
    <s v="Misiones humanitarias realizadas"/>
    <s v="Mantenimiento"/>
    <m/>
    <n v="1"/>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5"/>
    <s v=" Diseñado e implementado software georeferenciado de armonización de bases datos de instituciones respondientes  de Violencia Basada en Género."/>
    <n v="4502016"/>
    <s v="Servicio de información implementado"/>
    <n v="450201601"/>
    <s v="Módulos de Tecnologías de Información y Comunicaciones (TIC) implementados"/>
    <s v="Incremento_x000a_"/>
    <m/>
    <n v="0"/>
    <n v="1"/>
    <n v="0.3"/>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6"/>
    <s v="Elaborados y difundidos documentos de análisis contextual y estadístico sobre la inequidad y las Violencias Basadas en Género ocurridas en Nariño."/>
    <n v="4502020"/>
    <s v="Servicio de información estadística en temas de Derechos Humanos"/>
    <n v="450202000"/>
    <s v="Boletines estadísticos producidos"/>
    <s v="Incremento"/>
    <m/>
    <n v="3"/>
    <n v="7"/>
    <n v="1"/>
    <n v="2"/>
    <n v="2"/>
    <n v="2"/>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7"/>
    <s v="Asistencia técnica a los municipios para la creación del mecanismo articulador en el marco del Decreto Presidencial No. 1710 de 2020, para el abordaje integral de las violencias por razones  de sexo y género , de las mujeres, niños, niñas y adolesentes, como estrategía de gestión en salud pública."/>
    <s v="4502035"/>
    <s v="Documentos de planeación"/>
    <s v="450203502"/>
    <s v="Documentos de planeación con seguimiento realizado"/>
    <s v="Incremento"/>
    <m/>
    <n v="0"/>
    <n v="64"/>
    <n v="8"/>
    <n v="24"/>
    <n v="24"/>
    <n v="8"/>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Tasa de mujeres víctimas de violencias de género atendidas en salud física y mental por sospecha de violencia física, psicológica y sexual"/>
    <n v="58.7"/>
    <n v="70"/>
    <n v="358"/>
    <s v="Implementada estrategia digital para alertas tempranas ante situaciones de violencia basada en genero en Nariño  - Chicharra Violeta -"/>
    <s v="4502027"/>
    <s v="Servicio de información de seguimiento territorial a la política pública de victimas"/>
    <s v="450202700"/>
    <s v="&quot;Sistema de información de seguimiento actualizado&quot;"/>
    <s v="Incremento_x000a_"/>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59"/>
    <s v="Creada y operando escuela de formación con enfoque de género para la incidencia política de las mujeres."/>
    <s v="4502037"/>
    <s v="Servicio de apoyo para el acceso a programas de educación para el trabajo y el desarrollo humano"/>
    <s v="450203702"/>
    <s v="Programas de educación en prevención de violencia de género implementados"/>
    <s v="Incremento_x000a_"/>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0"/>
    <s v="Creada y operando plataforma de formación pólitica."/>
    <n v="4502017"/>
    <s v="Servicio de información actualizado"/>
    <n v="450201701"/>
    <s v="Módulos de Tecnologías de Información y Comunicaciones (TIC) actualizados"/>
    <s v="Incremento_x000a_"/>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1"/>
    <s v="Creada y operando Mesa Técnica Departamental  de Economía del Cuidado."/>
    <n v="4502026"/>
    <s v="Documentos normativos"/>
    <n v="4502026001"/>
    <s v="Documentos normativos para la equidad de género para las mujeres formulado"/>
    <s v="Incremento"/>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Mujeres en instancias de participación e incidencia politíca en el departamento de Nariño_x000a_(Alcaldías y Concejos Municipales)"/>
    <s v="Alcaldía: 10_x000a_Concejo: 126_x000a_Total: 137"/>
    <s v="Alcaldía: 13_x000a_Concejo: 140_x000a_Total: 153"/>
    <n v="362"/>
    <s v="Creada y funcionando instancia departamental para la construcción de la agenda pública de participación e incidencia politica de mujeres.   "/>
    <s v="4502001"/>
    <s v="Servicio de promoción a la participación ciudadana"/>
    <n v="450200108"/>
    <s v="Estrategias para el fomento de la participación de las mujeres en los espacios de participación política y de toma de decisión implementadas"/>
    <s v="Incremento_x000a_"/>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3"/>
    <s v=" Asistidas entidades en capacidades y competencias de las mujeres para el desarrollo de su autonomía económica, capacidades comunitarias y entornos protectores."/>
    <n v="4502022"/>
    <s v="Servicio de asistencia técnica"/>
    <n v="450202207"/>
    <s v="Entidades asistidas técnicamente"/>
    <s v="Incremento"/>
    <m/>
    <n v="0"/>
    <n v="40"/>
    <n v="5"/>
    <n v="15"/>
    <n v="15"/>
    <n v="5"/>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4"/>
    <s v="Diseñado e implementado ecosistema económico de y para mujeres,  promotor de convivencia y prevención de violencias, que fortalezca  estratégicamente a empresas y emprendimientos productivos, sociales y comunitarios y contrbuya a  su autonomía económica.."/>
    <n v="4502039"/>
    <s v="Servicio de apoyo financiero para empresas y emprendimientos productivos"/>
    <n v="450203900"/>
    <s v="Personas y empresas beneficiadas"/>
    <s v="Incremento"/>
    <m/>
    <n v="0"/>
    <n v="24"/>
    <n v="3"/>
    <n v="10"/>
    <n v="10"/>
    <n v="2"/>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5"/>
    <s v="Construido e implementado plan pedagógico en articulación con instituciones de educación superior con programas certificados, basado en los saberes propios para el fortalecimiento y promoción de la equidad de género e inclusión social y el acceso a los derechos de las mujeres."/>
    <n v="4502029"/>
    <s v="Documentos metodológicos"/>
    <n v="450202900"/>
    <s v="Documentos metodológicos realizados"/>
    <s v="Incremento_x000a_ "/>
    <m/>
    <n v="0"/>
    <n v="1"/>
    <n v="1"/>
    <n v="1"/>
    <n v="1"/>
    <n v="1"/>
    <m/>
    <n v="0"/>
    <x v="0"/>
    <m/>
    <n v="0"/>
    <s v="NO INICIADA"/>
    <m/>
    <n v="0"/>
    <s v="NO INICIADA"/>
    <m/>
    <n v="0"/>
    <s v="NO INICIADA"/>
    <m/>
    <n v="0"/>
    <x v="0"/>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6"/>
    <s v=" Gestionada infraestructura social &quot;Casas para las Mujeres&quot;."/>
    <s v="4502009"/>
    <s v="Oficina para la atención y orientación ciudadana construida y dotada"/>
    <s v="450200900"/>
    <s v="Oficinas para la atención y orientación ciudadana construidas y dotadas"/>
    <s v="Incremento"/>
    <m/>
    <n v="1"/>
    <n v="9"/>
    <s v="NP"/>
    <n v="5"/>
    <n v="4"/>
    <s v="NP"/>
    <m/>
    <n v="0"/>
    <x v="1"/>
    <m/>
    <n v="0"/>
    <s v="NO INICIADA"/>
    <m/>
    <n v="0"/>
    <s v="NO INICIADA"/>
    <m/>
    <n v="0"/>
    <s v="NO PROGRAMADA"/>
    <m/>
    <n v="0"/>
    <x v="0"/>
  </r>
  <r>
    <s v="INCLUSIÓN SOCIAL Y ACCESO A DERECHOS"/>
    <s v="DESARROLLO, EQUIDAD E INCLUSIÓN SOCIAL PARA EL CIERRE DE BRECHAS"/>
    <s v="Sistema para la Equidad de la Vida, el Cuidado y la Paz. &quot;Entre nosotras nos potenciamos&quot;"/>
    <x v="12"/>
    <s v="Pobreza - Índice de pobreza multidimensional - IPM"/>
    <n v="0.17299999999999999"/>
    <n v="0.16800000000000001"/>
    <n v="367"/>
    <s v="Creados y en operación sistemas departamentales del cuidado con enfoques diferenciales en municipios focalizados."/>
    <n v="4502021"/>
    <s v="Servicio de apoyo financiero para la implementación de proyectos en materia de derechos humanos"/>
    <n v="450202100"/>
    <s v="Proyectos cofinanciados"/>
    <s v="Incremento"/>
    <m/>
    <n v="0"/>
    <n v="4"/>
    <n v="1"/>
    <n v="2"/>
    <n v="1"/>
    <s v="NP"/>
    <m/>
    <n v="0"/>
    <x v="0"/>
    <m/>
    <n v="0"/>
    <s v="NO INICIADA"/>
    <m/>
    <n v="0"/>
    <s v="NO INICIADA"/>
    <m/>
    <n v="0"/>
    <s v="NO PROGRAM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68"/>
    <s v="Actualizada e implementada la Polìtica pùblica para la población LGBTIQ+ -OSIEGD con instrumentos para el seguimiento, monitoreo y ajustes."/>
    <n v="4502029"/>
    <s v="Documentos metodológicos"/>
    <n v="450202900"/>
    <s v="Documentos metodológicos realizados"/>
    <s v="Incremento"/>
    <m/>
    <n v="0"/>
    <n v="1"/>
    <n v="0.7"/>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69"/>
    <s v="Resignificación de manuales de convivencia enfocado a la educación incluyente en clave de derechos para la población LGBTIQ+OSIEGD como factor para la construcción de una Cultura de Paz y Convivencia Escolar orientando acciones tendientes a la transformación de ambientes escolares tolerantes y amigables con inclusión a escuelas de familia que contribuyan a superar los problemas que enfrenta la niñez,la adolescencia y juventud."/>
    <n v="4502026"/>
    <s v="Documentos normativos"/>
    <n v="450202600"/>
    <s v="Documentos normativos realizados"/>
    <s v="Incremento"/>
    <m/>
    <n v="0"/>
    <n v="242"/>
    <n v="242"/>
    <n v="242"/>
    <n v="242"/>
    <n v="242"/>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0"/>
    <s v="Diseñado e implementado plan de incidencia pública para la memoria viva en clave de la preservación y promoción de los derechos humanos de la población LGBTIQ+OSIEGD."/>
    <s v="4502001"/>
    <s v="Servicio de promoción a la participación ciudadana"/>
    <s v="450200100"/>
    <s v="Espacios de participación promovidos"/>
    <s v="Incremento"/>
    <m/>
    <n v="0"/>
    <n v="1"/>
    <n v="1"/>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1"/>
    <s v="Diseñada e implementada estrategia de acompañamiento y asistencia técnica municipal con enfoque diferencial para el levantamiento de información de caracterización de la población  LGBTIQ+OSIEGD en el Departamento."/>
    <s v="4502030"/>
    <s v="Documentos de investigación"/>
    <s v="450203000"/>
    <s v="Documentos de investigación elaborados"/>
    <s v="Incremento"/>
    <m/>
    <n v="0"/>
    <n v="1"/>
    <n v="1"/>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2"/>
    <s v="Diseñada e implementada estrategia integral para la construcción de entornos seguros libres de violencias y LGBTIQFobia."/>
    <s v="4502035"/>
    <s v="Documentos de planeación"/>
    <s v="450203501"/>
    <s v="Planes estratégicos elaborados"/>
    <s v="Incremento"/>
    <m/>
    <n v="0"/>
    <n v="1"/>
    <n v="1"/>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3"/>
    <s v="Creada y en operación escuela de formación politíca para potenciar los liderazgos de la población LGBTIQ+OSIEGD."/>
    <s v="4502037"/>
    <s v="Servicio de apoyo para el acceso a programas de educación para el trabajo y el desarrollo humano"/>
    <s v="450203702"/>
    <s v="Programas de educación en prevención de violencia de género implementados"/>
    <s v="Incremento"/>
    <m/>
    <n v="0"/>
    <n v="1"/>
    <n v="1"/>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4"/>
    <s v="Articuladas acciones interinstitucionales para la construcción de un protocolo en salud y una ruta de atención integral con enfoques en orientaciones sexuales e identidades de género diversas en los municipios."/>
    <n v="4502032"/>
    <s v="Documentos de lineamientos técnicos"/>
    <n v="450203200"/>
    <s v="Documentos de lineamientos técnicos realizados"/>
    <s v="Incremento"/>
    <m/>
    <n v="0"/>
    <n v="64"/>
    <n v="1"/>
    <n v="25"/>
    <n v="25"/>
    <n v="13"/>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5"/>
    <s v="Espacios de formación de cultura ciudadana para la reducción de las discriminaciones por orientaciones sexuales e Identidades de género diversas"/>
    <n v="4502033"/>
    <s v="Servicio de integración de la oferta pública"/>
    <n v="450203300"/>
    <s v="Espacios de integración de oferta pública generados"/>
    <s v="Incremento"/>
    <m/>
    <n v="0"/>
    <n v="8"/>
    <n v="2"/>
    <n v="2"/>
    <n v="2"/>
    <n v="2"/>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6"/>
    <s v="Gestionada la construcción de la Casa de Orientaciones Sexuales e Identidades de Género del Departamento."/>
    <n v="4502021"/>
    <s v="Servicio de apoyo financiero para la implementación de proyectos en materia de derechos humanos"/>
    <n v="450202100"/>
    <s v="Proyectos cofinanciados"/>
    <s v="Incremento_x000a_"/>
    <m/>
    <n v="0"/>
    <s v="1_x000a_"/>
    <s v="NP"/>
    <n v="1"/>
    <n v="1"/>
    <n v="1"/>
    <m/>
    <n v="0"/>
    <x v="1"/>
    <m/>
    <n v="0"/>
    <s v="NO INICIADA"/>
    <m/>
    <n v="0"/>
    <s v="NO INICIADA"/>
    <m/>
    <n v="0"/>
    <s v="NO INICIADA"/>
    <m/>
    <e v="#VALUE!"/>
    <x v="3"/>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7"/>
    <s v="Implementada estrategia de fortalecimiento para la autonomía económica de personas con orientaciones sexuales e identidades o expresiones de género diversas . _x000a_"/>
    <s v="4502034"/>
    <s v="Servicio de educación informal "/>
    <s v="450203404"/>
    <s v="Estrategias implementadas"/>
    <s v="Incremento"/>
    <m/>
    <n v="0"/>
    <n v="1"/>
    <n v="1"/>
    <n v="1"/>
    <n v="1"/>
    <n v="1"/>
    <m/>
    <n v="0"/>
    <x v="0"/>
    <m/>
    <n v="0"/>
    <s v="NO INICIADA"/>
    <m/>
    <n v="0"/>
    <s v="NO INICIADA"/>
    <m/>
    <n v="0"/>
    <s v="NO INICIADA"/>
    <m/>
    <n v="0"/>
    <x v="0"/>
  </r>
  <r>
    <s v="INCLUSIÓN SOCIAL Y ACCESO A DERECHOS"/>
    <s v="DESARROLLO, EQUIDAD E INCLUSIÓN SOCIAL PARA EL CIERRE DE BRECHAS"/>
    <s v="Nariño, territorio diverso e incluyente"/>
    <x v="12"/>
    <s v="Casos de discriminación, hostigamiento, amenazas y violencia policial para al población LGBTIQ+-OSIEGD"/>
    <n v="72"/>
    <n v="36"/>
    <n v="378"/>
    <s v="Diseñada e implementada estrategia para la inclusión laboral de personas diversas por orientaciones sexuales e Identidades de género dirigida a entidades públicas y privadas. "/>
    <s v="4502038"/>
    <s v="Servicio de promoción de la garantía de derechos"/>
    <s v="450203800"/>
    <s v="Estrategias de promoción de la garantía de derechos implementadas"/>
    <s v="Incremento"/>
    <m/>
    <n v="0"/>
    <n v="1"/>
    <n v="1"/>
    <n v="1"/>
    <n v="1"/>
    <n v="1"/>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79"/>
    <s v="Actualizada e implementada política pública para la Primera Infancia e Infancia con instrumentos para el seguimiento, monitoreo y ajustes."/>
    <n v="4102051"/>
    <s v="Documentos de planeación"/>
    <n v="410205100"/>
    <s v="Documentos de planeación elaborados"/>
    <s v="Incremento"/>
    <m/>
    <n v="0"/>
    <n v="1"/>
    <n v="1"/>
    <n v="1"/>
    <n v="1"/>
    <n v="1"/>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0"/>
    <s v="Articulación interinstitucional para el fortalecimiento de agentes y entornos protectores, la prevención del trabajo infantil y los  matrimonios infantiles o uniones tempranas y la protección integral al adolescente trabajador."/>
    <n v="4102043"/>
    <s v="Servicio de promoción de temas de dinámica relacional y desarrollo autónomo"/>
    <n v="410204301"/>
    <s v="Niños, niñas y adolescentes atendidos"/>
    <s v="Incremento"/>
    <m/>
    <n v="64"/>
    <n v="64"/>
    <n v="64"/>
    <n v="64"/>
    <n v="64"/>
    <n v="64"/>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1"/>
    <s v="Formulada e implementada estrategia de fortalecimiento a la familia como entorno protector y formador para la ética del cuidado, con enfoques diferenciales._x000a_"/>
    <n v="4102042"/>
    <s v="Servicio de asistecia técnica a comunidades en temas de fortalecimiento del tejido social y construcción de escenarios comunitarios protectores de derechos."/>
    <n v="410204200"/>
    <s v="Acciones ejecutadas con las comunidades"/>
    <s v="Incremento"/>
    <m/>
    <n v="0"/>
    <n v="1"/>
    <n v="0.5"/>
    <n v="1"/>
    <n v="1"/>
    <n v="1"/>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2"/>
    <s v="Diseñada e implementada estrategia: Información - Educación - Comunicación (IEC) dirigida a instituciones educativas para promover el reconocimiento y respeto de los derechos de la niñez."/>
    <n v="4102046"/>
    <s v="Servicios de promoción de los derechos de los niños, niñas, adolescentes y jóvenes"/>
    <n v="410204600"/>
    <s v="Campañas de promoción realizadas"/>
    <s v="Incremento"/>
    <m/>
    <n v="0"/>
    <n v="1"/>
    <n v="1"/>
    <n v="1"/>
    <n v="1"/>
    <n v="1"/>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3"/>
    <s v="Diseñada e implementada estrategia de articulación interinstitucional para la promoción de la convivencia pacífica en educación inicial y primaria."/>
    <s v="4102041"/>
    <s v="Servicio de asistencia técnica en el ciclo de políticas públicas de familia y otras relacionadas"/>
    <s v="410204100"/>
    <s v="Instituciones y entidades asistidas técnicamente"/>
    <s v="Incremento"/>
    <m/>
    <n v="0"/>
    <n v="1"/>
    <n v="1"/>
    <n v="1"/>
    <n v="1"/>
    <n v="1"/>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4"/>
    <s v=" Fortalecidas a nivel municipal y departamanetal instancias de participación en asuntos relacionados con primera infancia, infancia y adolescencia."/>
    <s v="4102047"/>
    <s v="Servicios de asistencia técnica en políticas públicas de infancia, adolescencia y juventud"/>
    <n v="410204700"/>
    <s v="Agentes de la institucionalidad de infancia, adolescencia y juventud  asistidos técnicamente"/>
    <s v="Mantenimiento"/>
    <m/>
    <n v="5"/>
    <n v="5"/>
    <n v="5"/>
    <n v="5"/>
    <n v="5"/>
    <n v="5"/>
    <m/>
    <n v="0"/>
    <x v="0"/>
    <m/>
    <n v="0"/>
    <s v="NO INICIADA"/>
    <m/>
    <n v="0"/>
    <s v="NO INICIADA"/>
    <m/>
    <n v="0"/>
    <s v="NO INICIADA"/>
    <m/>
    <n v="0"/>
    <x v="0"/>
  </r>
  <r>
    <s v="INCLUSIÓN SOCIAL Y ACCESO A DERECHOS"/>
    <s v="DESARROLLO, EQUIDAD E INCLUSIÓN SOCIAL PARA EL CIERRE DE BRECHAS"/>
    <s v="Niños y niñas, presente y futuro para la Paz Territorial"/>
    <x v="12"/>
    <s v="Tasa de violencia contra niños y niñas de primera infancia"/>
    <n v="12.14"/>
    <n v="8.5"/>
    <n v="385"/>
    <s v="Estrategia de articulación y gestión con entidades públicas y privadas para la adecuación de infraestructuras dirigidas a prestar servicio de atención integral a la primera infancia"/>
    <s v="4102005"/>
    <s v="Edificaciones de atención a la primera infancia adecuadas"/>
    <s v="410200500"/>
    <s v="Edificaciones de atención a la primera infancia adecuadas"/>
    <s v="Incremento"/>
    <m/>
    <n v="0"/>
    <n v="6"/>
    <s v="NP"/>
    <n v="3"/>
    <n v="3"/>
    <s v="NP"/>
    <m/>
    <n v="0"/>
    <x v="1"/>
    <m/>
    <n v="0"/>
    <s v="NO INICIADA"/>
    <m/>
    <n v="0"/>
    <s v="NO INICIADA"/>
    <m/>
    <n v="0"/>
    <s v="NO PROGRAMADA"/>
    <m/>
    <n v="0"/>
    <x v="0"/>
  </r>
  <r>
    <s v="INCLUSIÓN SOCIAL Y ACCESO A DERECHOS"/>
    <s v="DESARROLLO, EQUIDAD E INCLUSIÓN SOCIAL PARA EL CIERRE DE BRECHAS"/>
    <s v="Adolescentes y juventudes parchando por la paz."/>
    <x v="12"/>
    <s v="Juventudes en Nariño con vinculación  al programa nacional de &quot;Renta Jóven&quot;"/>
    <s v="2.7%"/>
    <n v="0.05"/>
    <n v="386"/>
    <s v="Actualizada e implementada la política pública para adolescencia y juventud con instrumentos para el seguimiento, monitoreo y ajustes."/>
    <n v="4102051"/>
    <s v="Documentos de planeación"/>
    <n v="410205100"/>
    <s v="Documentos de planeación elaborados"/>
    <s v="Incremento"/>
    <m/>
    <n v="0"/>
    <n v="1"/>
    <n v="1"/>
    <n v="1"/>
    <n v="1"/>
    <n v="1"/>
    <m/>
    <n v="0"/>
    <x v="0"/>
    <m/>
    <n v="0"/>
    <s v="NO INICIADA"/>
    <m/>
    <n v="0"/>
    <s v="NO INICIADA"/>
    <m/>
    <n v="0"/>
    <s v="NO INICIADA"/>
    <m/>
    <n v="0"/>
    <x v="0"/>
  </r>
  <r>
    <s v="INCLUSIÓN SOCIAL Y ACCESO A DERECHOS"/>
    <s v="DESARROLLO, EQUIDAD E INCLUSIÓN SOCIAL PARA EL CIERRE DE BRECHAS"/>
    <s v="Adolescentes y juventudes parchando por la paz."/>
    <x v="12"/>
    <s v="Juventudes en Nariño con vinculación  al programa nacional de &quot;Renta Jóven&quot;"/>
    <s v="2.7%"/>
    <n v="0.05"/>
    <n v="387"/>
    <s v="Implementada estrategia para el reconocimiento de derechos de adolescentres y juventudes en Nariño. "/>
    <s v="4102040"/>
    <s v="Documentos metodológicos"/>
    <n v="410204000"/>
    <s v="Documentos metodológicos realizados"/>
    <s v="Incremento"/>
    <m/>
    <n v="0"/>
    <n v="1"/>
    <n v="1"/>
    <n v="1"/>
    <n v="1"/>
    <n v="1"/>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88"/>
    <s v="Diseñadas e implementadas estrategias para el desarrollo de habilidades psicosociales del cuidado y protección de la vida, del uso saludable del tiempo libre de adolescentes y jòvenes, orientadas a la prevención del consumo de SPA, el embarazo no deseado, el bulling y el suicidio."/>
    <n v="4102042"/>
    <s v="Servicio de asistencia técnica a comunidades en temas de fortalecimiento del tejido social y construcción de escenarios comunitarios protectores de derechos"/>
    <n v="410204200"/>
    <s v="Acciones ejecutadas con las comunidades"/>
    <s v="Mantenimiento"/>
    <m/>
    <n v="4"/>
    <n v="4"/>
    <n v="1"/>
    <n v="1"/>
    <n v="1"/>
    <n v="1"/>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89"/>
    <s v="Fortalecidas técnicamente las Plataformas Municipales de Juventud (PMJ), los Consejos Municipales de Juventud (CMJ) y las prácticas y procesos organizativos en el marco de la Ley 1622 de 2013."/>
    <s v="4102047"/>
    <s v="Servicios de asistencia técnica en políticas públicas de infancia, adolescencia y juventud"/>
    <n v="410204700"/>
    <s v="Agentes de la institucionalidad de infancia, adolescencia y juventud  asistidos técnicamente"/>
    <s v="Incremento"/>
    <m/>
    <n v="85"/>
    <n v="128"/>
    <n v="20"/>
    <n v="50"/>
    <n v="50"/>
    <n v="8"/>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0"/>
    <s v="Acompañamiento para la conformación del subsistema de participaciòn departamental -CJD  y PDJ y fortalecidas las Asambleas y Comitès de Concertación y decisión  -CCYD- y  Comitè de Adolescencia y Juventud _x000a_"/>
    <s v="4102041"/>
    <s v="Servicio de asistencia técnica en el ciclo de políticas públicas de familia y otras relacionadas"/>
    <n v="410204100"/>
    <s v="Instituciones y entidades asistidas técnicamente"/>
    <s v="Mantenimiento"/>
    <m/>
    <n v="8"/>
    <n v="32"/>
    <n v="8"/>
    <n v="8"/>
    <n v="8"/>
    <n v="8"/>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1"/>
    <s v="Fortalecidas iniciativas para el desarrollo de la autonomía económica de la juventud, a través del impulso de emprendimientos y servicios ofertados por los y las jóvenes de los municipios de Nariño."/>
    <n v="4102046"/>
    <s v="Servicios de promoción de los derechos de los niños, niñas, adolescentes y jóvenes"/>
    <n v="410204600"/>
    <s v="Campañas de promoción realizadas"/>
    <s v="Incremento"/>
    <m/>
    <n v="10"/>
    <n v="30"/>
    <n v="5"/>
    <n v="10"/>
    <n v="10"/>
    <n v="5"/>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2"/>
    <s v="Diseñado e implementado proceso de articulación interinstitucional para la promoción y vinculación de las juventudes en la resignificación del uso de espacio público para la paz en los municipios."/>
    <s v="4102038"/>
    <s v="Servicio dirigidos a la atención de niños, niñas, adolescentes y jóvenes, con enfoque pedagógico y restaurativo encaminados a la inclusión social"/>
    <s v="410203800"/>
    <s v="Niños, niñas, adolescentes y jóvenes atendidios en los servicios de restablecimiento en la administración de justicia"/>
    <s v="Incremento"/>
    <m/>
    <n v="0"/>
    <n v="1"/>
    <n v="1"/>
    <n v="1"/>
    <n v="1"/>
    <n v="1"/>
    <m/>
    <n v="0"/>
    <x v="0"/>
    <m/>
    <n v="0"/>
    <s v="NO INICIADA"/>
    <m/>
    <n v="0"/>
    <s v="NO INICIADA"/>
    <m/>
    <n v="0"/>
    <s v="NO INICIADA"/>
    <m/>
    <n v="0"/>
    <x v="0"/>
  </r>
  <r>
    <s v="INCLUSIÓN SOCIAL Y ACCESO A DERECHOS"/>
    <s v="DESARROLLO, EQUIDAD E INCLUSIÓN SOCIAL PARA EL CIERRE DE BRECHAS"/>
    <s v="Adolescentes y juventudes parchando por la paz."/>
    <x v="12"/>
    <s v="Municipios con participación de población adolescente y juventud en instancias de representación ciudadana."/>
    <n v="50"/>
    <n v="64"/>
    <n v="393"/>
    <s v="_x000a_Asistidos técnicamente municipios focalizados para la provisión de instrumentos de formulación de proyectos orientados a la autonomía económica de la juventud."/>
    <s v="4102035"/>
    <s v="Documentos de lineamientos técnicos"/>
    <s v="410203501"/>
    <s v="Documentos de lineamientos técnicos en Política y Atención Integral de niños, niñas y adolescentes realizados"/>
    <s v="Incremento"/>
    <m/>
    <n v="20"/>
    <n v="40"/>
    <n v="5"/>
    <n v="15"/>
    <n v="15"/>
    <n v="5"/>
    <m/>
    <n v="0"/>
    <x v="0"/>
    <m/>
    <n v="0"/>
    <s v="NO INICIADA"/>
    <m/>
    <n v="0"/>
    <s v="NO INICIADA"/>
    <m/>
    <n v="0"/>
    <s v="NO INICIADA"/>
    <m/>
    <n v="0"/>
    <x v="0"/>
  </r>
  <r>
    <s v="INCLUSIÓN SOCIAL Y ACCESO A DERECHOS"/>
    <s v="DESARROLLO, EQUIDAD E INCLUSIÓN SOCIAL PARA EL CIERRE DE BRECHAS"/>
    <s v="Personas mayores con juventud prolongada"/>
    <x v="12"/>
    <s v="Personas mayores beneficiadas del programa &quot;Adulto Mayor&quot; "/>
    <n v="77600"/>
    <n v="85000"/>
    <n v="394"/>
    <s v="Actualizada e implementada política pública para envejecimiento y vejez con instrumentos para el seguimiento, monitoreo y ajustes."/>
    <s v="4103067"/>
    <s v="Documentos de planeación"/>
    <s v="410306701"/>
    <s v="Documentos de planeación con seguimiento realizados"/>
    <s v="Incremento"/>
    <m/>
    <n v="0"/>
    <n v="1"/>
    <n v="1"/>
    <n v="1"/>
    <n v="1"/>
    <n v="1"/>
    <m/>
    <n v="0"/>
    <x v="0"/>
    <m/>
    <n v="0"/>
    <s v="NO INICIADA"/>
    <m/>
    <n v="0"/>
    <s v="NO INICIADA"/>
    <m/>
    <n v="0"/>
    <s v="NO INICIADA"/>
    <m/>
    <n v="0"/>
    <x v="0"/>
  </r>
  <r>
    <s v="INCLUSIÓN SOCIAL Y ACCESO A DERECHOS"/>
    <s v="DESARROLLO, EQUIDAD E INCLUSIÓN SOCIAL PARA EL CIERRE DE BRECHAS"/>
    <s v="Personas mayores con juventud prolongada"/>
    <x v="12"/>
    <s v="Personas mayores beneficiadas del programa &quot;Adulto Mayor&quot; "/>
    <n v="77600"/>
    <n v="85000"/>
    <n v="395"/>
    <s v="Implementadas estrategias de fortalecimiento a la operatividad de las instancias departamental y municipales de envejecimiento y vejez."/>
    <s v="4103054"/>
    <s v="Servicio de monitoreo y seguimiento a las intervenciones implementadas para la inclusión social y productiva de la población en situación de vulnerabilidad"/>
    <n v="410305400"/>
    <s v="Informes de monitoreo y seguimiento elaborados"/>
    <s v="Incremento"/>
    <m/>
    <n v="0"/>
    <n v="40"/>
    <n v="5"/>
    <n v="15"/>
    <n v="15"/>
    <n v="5"/>
    <m/>
    <n v="0"/>
    <x v="0"/>
    <m/>
    <n v="0"/>
    <s v="NO INICIADA"/>
    <m/>
    <n v="0"/>
    <s v="NO INICIADA"/>
    <m/>
    <n v="0"/>
    <s v="NO INICIADA"/>
    <m/>
    <n v="0"/>
    <x v="0"/>
  </r>
  <r>
    <s v="INCLUSIÓN SOCIAL Y ACCESO A DERECHOS"/>
    <s v="DESARROLLO, EQUIDAD E INCLUSIÓN SOCIAL PARA EL CIERRE DE BRECHAS"/>
    <s v="Personas mayores con juventud prolongada"/>
    <x v="12"/>
    <s v="Personas mayores beneficiadas del programa &quot;Adulto Mayor&quot; "/>
    <n v="77600"/>
    <n v="85000"/>
    <n v="396"/>
    <s v="Implementados proyectos para la promoción de la autonomía económica a personas mayores, cuidadores y cuidadoras."/>
    <s v="4103005"/>
    <s v="Servicio de asistencia técnica para el emprendimiento"/>
    <s v="410300500"/>
    <s v="Proyectos productivos formulados"/>
    <s v="Incremento"/>
    <m/>
    <n v="3"/>
    <n v="6"/>
    <n v="1"/>
    <n v="2"/>
    <n v="2"/>
    <n v="1"/>
    <m/>
    <n v="0"/>
    <x v="0"/>
    <m/>
    <n v="0"/>
    <s v="NO INICIADA"/>
    <m/>
    <n v="0"/>
    <s v="NO INICIADA"/>
    <m/>
    <n v="0"/>
    <s v="NO INICIADA"/>
    <m/>
    <n v="0"/>
    <x v="0"/>
  </r>
  <r>
    <s v="INCLUSIÓN SOCIAL Y ACCESO A DERECHOS"/>
    <s v="DESARROLLO, EQUIDAD E INCLUSIÓN SOCIAL PARA EL CIERRE DE BRECHAS"/>
    <s v="Personas mayores con juventud prolongada"/>
    <x v="12"/>
    <s v="Personas mayores beneficiadas del programa &quot;Adulto Mayor&quot; "/>
    <n v="77600"/>
    <n v="85000"/>
    <n v="397"/>
    <s v="Diseñados y en operación mecanismos de articulación con entidades públicas y privadas para la construcción de infraestructura social para la atención integral de personas mayores._x000a_"/>
    <n v="4103052"/>
    <s v="Servicio de gestión de oferta social para la población vulnerable_x000a_"/>
    <n v="410305202"/>
    <s v="Mecanismos de articulación implementados para la gestión de oferta social"/>
    <s v="Incremento"/>
    <m/>
    <n v="0"/>
    <n v="1"/>
    <n v="1"/>
    <n v="1"/>
    <n v="1"/>
    <n v="1"/>
    <m/>
    <n v="0"/>
    <x v="0"/>
    <m/>
    <n v="0"/>
    <s v="NO INICIADA"/>
    <m/>
    <n v="0"/>
    <s v="NO INICIADA"/>
    <m/>
    <n v="0"/>
    <s v="NO INICIADA"/>
    <m/>
    <n v="0"/>
    <x v="0"/>
  </r>
  <r>
    <s v="INCLUSIÓN SOCIAL Y ACCESO A DERECHOS"/>
    <s v="DESARROLLO, EQUIDAD E INCLUSIÓN SOCIAL PARA EL CIERRE DE BRECHAS"/>
    <s v="Personas mayores con juventud prolongada"/>
    <x v="12"/>
    <s v="Personas mayores beneficiadas del programa &quot;Adulto Mayor&quot; "/>
    <n v="77600"/>
    <n v="85000"/>
    <n v="398"/>
    <s v=" Dotados centros de protección social para personas mayores."/>
    <s v="4103031"/>
    <s v="Centros comunitarios dotados"/>
    <s v="410303100"/>
    <s v="Centros comunitarios dotados"/>
    <s v="Incremento"/>
    <m/>
    <n v="12"/>
    <n v="25"/>
    <n v="1"/>
    <n v="12"/>
    <n v="11"/>
    <n v="1"/>
    <m/>
    <n v="0"/>
    <x v="0"/>
    <m/>
    <n v="0"/>
    <s v="NO INICIADA"/>
    <m/>
    <n v="0"/>
    <s v="NO INICIADA"/>
    <m/>
    <n v="0"/>
    <s v="NO INICIADA"/>
    <m/>
    <n v="0"/>
    <x v="0"/>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399"/>
    <s v="Actualizada e implementada política pública para las personas con discapacidad con instrumentos para el seguimiento, monitoreo y ajustes."/>
    <n v="4103067"/>
    <s v="Documentos de planeación"/>
    <n v="410306701"/>
    <s v="Documentos de planeación con seguimiento realizados"/>
    <s v="Mantenimiento"/>
    <m/>
    <n v="1"/>
    <n v="1"/>
    <n v="1"/>
    <n v="1"/>
    <n v="1"/>
    <n v="1"/>
    <m/>
    <n v="0"/>
    <x v="0"/>
    <m/>
    <n v="0"/>
    <s v="NO INICIADA"/>
    <m/>
    <n v="0"/>
    <s v="NO INICIADA"/>
    <m/>
    <n v="0"/>
    <s v="NO INICIADA"/>
    <m/>
    <n v="0"/>
    <x v="0"/>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0"/>
    <s v="Implementada estrategia de asistencia técnica para la caracterización, el monitoreo y seguimiento del  servicio de valoración de atención a la población con discapacidad en municipios."/>
    <s v="4103054"/>
    <s v="Servicio de monitoreo y seguimiento a las intervenciones implementadas para la inclusión social y productiva de la población en situación de vulnerabilidad"/>
    <n v="410305400"/>
    <s v="Informes de monitoreo y seguimiento elaborados"/>
    <s v="Incremento_x000a__x000a_"/>
    <m/>
    <n v="0"/>
    <s v="1_x000a_"/>
    <n v="1"/>
    <n v="1"/>
    <n v="1"/>
    <n v="1"/>
    <m/>
    <n v="0"/>
    <x v="0"/>
    <m/>
    <n v="0"/>
    <s v="NO INICIADA"/>
    <m/>
    <n v="0"/>
    <s v="NO INICIADA"/>
    <m/>
    <n v="0"/>
    <s v="NO INICIADA"/>
    <m/>
    <e v="#VALUE!"/>
    <x v="3"/>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1"/>
    <s v="Fortalecidos el Comité Departamental de Discapacidad y la subcomisión para la inclusión social, laboral y productiva de las personas con discapacidad."/>
    <n v="4103052"/>
    <s v="Servicio de gestión de oferta social para la población vulnerable_x000a_"/>
    <n v="410305202"/>
    <s v="Mecanismos de articulación implementados para la gestión de oferta social"/>
    <s v="Incremento_x000a__x000a_"/>
    <m/>
    <n v="1"/>
    <n v="2"/>
    <n v="2"/>
    <n v="2"/>
    <n v="2"/>
    <n v="2"/>
    <m/>
    <n v="0"/>
    <x v="0"/>
    <m/>
    <n v="0"/>
    <s v="NO INICIADA"/>
    <m/>
    <n v="0"/>
    <s v="NO INICIADA"/>
    <m/>
    <n v="0"/>
    <s v="NO INICIADA"/>
    <m/>
    <n v="0"/>
    <x v="0"/>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2"/>
    <s v="Fortalecidos proyectos productivos existentes para la formación en habilidades para la vida liderados por  las personas con discapacidad, cuidadores y cuidadoras en los municipios focalizados."/>
    <n v="4103059"/>
    <s v="Servicio de asistencia técnica para fortalecimiento de unidades productivas colectivas para la generación de ingresos"/>
    <n v="410305900"/>
    <s v="Unidades productivas colectivas con asistencia técnica_x000a_"/>
    <s v="Mantenimiento"/>
    <m/>
    <n v="2"/>
    <n v="2"/>
    <n v="2"/>
    <n v="2"/>
    <n v="2"/>
    <n v="2"/>
    <m/>
    <n v="0"/>
    <x v="0"/>
    <m/>
    <n v="0"/>
    <s v="NO INICIADA"/>
    <m/>
    <n v="0"/>
    <s v="NO INICIADA"/>
    <m/>
    <n v="0"/>
    <s v="NO INICIADA"/>
    <m/>
    <n v="0"/>
    <x v="0"/>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3"/>
    <s v="Asistidos técnicamente proyectos productivos para el fortalecimiento de la autonomía económica y el bienestar de las personas con discapacidad, cuidadores y cuidadoras, en el marco de la dinamización de la economía popular."/>
    <s v="4103005"/>
    <s v="Servicio de asistencia técnica para el emprendimiento"/>
    <s v="410300500"/>
    <s v="Proyectos productivos formulados"/>
    <s v="Incremento_x000a_"/>
    <m/>
    <s v="ND"/>
    <s v="26_x000a_"/>
    <n v="3"/>
    <n v="10"/>
    <n v="10"/>
    <n v="3"/>
    <m/>
    <n v="0"/>
    <x v="0"/>
    <m/>
    <n v="0"/>
    <s v="NO INICIADA"/>
    <m/>
    <n v="0"/>
    <s v="NO INICIADA"/>
    <m/>
    <n v="0"/>
    <s v="NO INICIADA"/>
    <m/>
    <e v="#VALUE!"/>
    <x v="3"/>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4"/>
    <s v="Diseñadas e implementadas estrategias para la atención integral de la población con discapacidad, cuidadores y cuidadoras en los sectores de salud, educación, infraestructura, vivienda, gobierno, recreación y deporte, entre otros."/>
    <n v="4103015"/>
    <s v="Servicio de información para la atención de la población vulnerable."/>
    <n v="410301505"/>
    <s v="Avance del desarrollo del sistema de información."/>
    <s v="Incremento"/>
    <m/>
    <n v="0"/>
    <n v="5"/>
    <n v="5"/>
    <n v="5"/>
    <n v="5"/>
    <n v="5"/>
    <m/>
    <n v="0"/>
    <x v="0"/>
    <m/>
    <n v="0"/>
    <s v="NO INICIADA"/>
    <m/>
    <n v="0"/>
    <s v="NO INICIADA"/>
    <m/>
    <n v="0"/>
    <s v="NO INICIADA"/>
    <m/>
    <n v="0"/>
    <x v="0"/>
  </r>
  <r>
    <s v="INCLUSIÓN SOCIAL Y ACCESO A DERECHOS"/>
    <s v="DESARROLLO, EQUIDAD E INCLUSIÓN SOCIAL PARA EL CIERRE DE BRECHAS"/>
    <s v="Personas con discapacidad comprometidas en la construcción de paz para la Inclusión social en el Departamento.."/>
    <x v="12"/>
    <s v="Municipios con el servicio de valoración para atención a la población con discapacidad en funcionamiento"/>
    <n v="1"/>
    <n v="26"/>
    <n v="405"/>
    <s v="Diseñado e implementado programa pedagógico para la visibilización y garantia de derechos de las personas con discapacidad."/>
    <n v="4103069"/>
    <s v="Servicio de información implementado"/>
    <n v="410306900"/>
    <s v="Sistemas de información implementados"/>
    <s v="Incremento"/>
    <m/>
    <n v="0"/>
    <n v="1"/>
    <n v="1"/>
    <n v="1"/>
    <n v="1"/>
    <n v="1"/>
    <m/>
    <n v="0"/>
    <x v="0"/>
    <m/>
    <n v="0"/>
    <s v="NO INICIADA"/>
    <m/>
    <n v="0"/>
    <s v="NO INICIADA"/>
    <m/>
    <n v="0"/>
    <s v="NO INICIADA"/>
    <m/>
    <n v="0"/>
    <x v="0"/>
  </r>
  <r>
    <s v="INCLUSIÓN SOCIAL Y ACCESO A DERECHOS"/>
    <s v="DESARROLLO, EQUIDAD E INCLUSIÓN SOCIAL PARA EL CIERRE DE BRECHAS"/>
    <s v="Habitamos la calle, construimos paz"/>
    <x v="12"/>
    <s v="Municipios que prestan atención a población en habitantes de calle en Nariño"/>
    <n v="1"/>
    <n v="13"/>
    <n v="406"/>
    <s v="Construida e implementada política pública para la población en Habitanza en Calle del departamento de Nariño."/>
    <n v="4103067"/>
    <s v="Documentos de planeación"/>
    <s v="410306701"/>
    <s v="Documentos de planeación con seguimiento realizados"/>
    <s v="Incremento"/>
    <m/>
    <n v="0"/>
    <n v="1"/>
    <n v="1"/>
    <n v="1"/>
    <n v="1"/>
    <n v="1"/>
    <m/>
    <n v="0"/>
    <x v="0"/>
    <m/>
    <n v="0"/>
    <s v="NO INICIADA"/>
    <m/>
    <n v="0"/>
    <s v="NO INICIADA"/>
    <m/>
    <n v="0"/>
    <s v="NO INICIADA"/>
    <m/>
    <n v="0"/>
    <x v="0"/>
  </r>
  <r>
    <s v="INCLUSIÓN SOCIAL Y ACCESO A DERECHOS"/>
    <s v="DESARROLLO, EQUIDAD E INCLUSIÓN SOCIAL PARA EL CIERRE DE BRECHAS"/>
    <s v="Habitamos la calle, construimos paz"/>
    <x v="12"/>
    <s v="Municipios que prestan atención a población en habitantes de calle en Nariño"/>
    <n v="1"/>
    <n v="13"/>
    <n v="407"/>
    <s v="Socializada e implementada ficha de caracterización nacional para habitantes de calle en los municipios focalizados."/>
    <s v="4103063"/>
    <s v="Documentos de investigación"/>
    <s v="410306301"/>
    <s v="Caracterizaciones realizadas en temas relacionados con la inclusión social y productiva para la población en situación de vulnerabilidad"/>
    <s v="Incremento"/>
    <m/>
    <n v="1"/>
    <s v="32_x000a_"/>
    <n v="5"/>
    <n v="15"/>
    <n v="12"/>
    <s v="NP"/>
    <m/>
    <n v="0"/>
    <x v="0"/>
    <m/>
    <n v="0"/>
    <s v="NO INICIADA"/>
    <m/>
    <n v="0"/>
    <s v="NO INICIADA"/>
    <m/>
    <n v="0"/>
    <s v="NO PROGRAMADA"/>
    <m/>
    <e v="#VALUE!"/>
    <x v="3"/>
  </r>
  <r>
    <s v="INCLUSIÓN SOCIAL Y ACCESO A DERECHOS"/>
    <s v="DESARROLLO, EQUIDAD E INCLUSIÓN SOCIAL PARA EL CIERRE DE BRECHAS"/>
    <s v="Habitamos la calle, construimos paz"/>
    <x v="12"/>
    <s v="Municipios que prestan atención a población en habitantes de calle en Nariño"/>
    <n v="1"/>
    <n v="13"/>
    <n v="408"/>
    <s v="Asistencia técnica a municipios para garantizar la atención de población habitante de calle."/>
    <s v="4103052"/>
    <s v="Servicio de gestión de oferta social para la población vulnerable"/>
    <s v="410305202"/>
    <s v="Mecanismos de articulación implementados para la gestión de oferta social"/>
    <s v="Incremento"/>
    <m/>
    <n v="0"/>
    <n v="64"/>
    <n v="14"/>
    <n v="20"/>
    <n v="20"/>
    <n v="10"/>
    <m/>
    <n v="0"/>
    <x v="0"/>
    <m/>
    <n v="0"/>
    <s v="NO INICIADA"/>
    <m/>
    <n v="0"/>
    <s v="NO INICIADA"/>
    <m/>
    <n v="0"/>
    <s v="NO INICIADA"/>
    <m/>
    <n v="0"/>
    <x v="0"/>
  </r>
  <r>
    <s v="INCLUSIÓN SOCIAL Y ACCESO A DERECHOS"/>
    <s v="DESARROLLO, EQUIDAD E INCLUSIÓN SOCIAL PARA EL CIERRE DE BRECHAS"/>
    <s v="Habitamos la calle, construimos paz"/>
    <x v="12"/>
    <s v="Municipios que prestan atención a población en habitantes de calle en Nariño"/>
    <n v="1"/>
    <n v="13"/>
    <n v="409"/>
    <s v="Implementación de estrategia para la prestación de servicios integrales en los municipios con caracterización poblacional de habitanza en calle."/>
    <s v="4103050"/>
    <s v="Servicio de acompañamiento familiar y comunitario para la superación de la pobreza"/>
    <s v="410305002"/>
    <s v="Estrategia de orientación para el bienestar comunitario realizados"/>
    <s v="Mantenimiento"/>
    <m/>
    <n v="1"/>
    <s v="1_x000a_"/>
    <n v="1"/>
    <n v="1"/>
    <n v="1"/>
    <n v="1"/>
    <m/>
    <n v="0"/>
    <x v="0"/>
    <m/>
    <n v="0"/>
    <s v="NO INICIADA"/>
    <m/>
    <n v="0"/>
    <s v="NO INICIADA"/>
    <m/>
    <n v="0"/>
    <s v="NO INICIADA"/>
    <m/>
    <e v="#VALUE!"/>
    <x v="3"/>
  </r>
  <r>
    <s v="INCLUSIÓN SOCIAL Y ACCESO A DERECHOS"/>
    <s v="DESARROLLO, EQUIDAD E INCLUSIÓN SOCIAL PARA EL CIERRE DE BRECHAS"/>
    <s v="Habitamos la calle, construimos paz"/>
    <x v="12"/>
    <s v="Municipios que prestan atención a población en habitantes de calle en Nariño"/>
    <n v="1"/>
    <n v="13"/>
    <n v="410"/>
    <s v="Construcción y dotación de infraestructura social para la atención de población de habitanza en calle."/>
    <s v="4103025"/>
    <s v="Centros comunitarios construidos"/>
    <s v="410302500"/>
    <s v="Centros comunitarios construidos"/>
    <s v="Incremento"/>
    <m/>
    <n v="0"/>
    <n v="1"/>
    <s v="NP"/>
    <n v="1"/>
    <n v="1"/>
    <n v="1"/>
    <m/>
    <n v="0"/>
    <x v="1"/>
    <m/>
    <n v="0"/>
    <s v="NO INICIADA"/>
    <m/>
    <n v="0"/>
    <s v="NO INICIADA"/>
    <m/>
    <n v="0"/>
    <s v="NO INICIADA"/>
    <m/>
    <n v="0"/>
    <x v="0"/>
  </r>
  <r>
    <s v="INCLUSIÓN SOCIAL Y ACCESO A DERECHOS"/>
    <s v="DESARROLLO, EQUIDAD E INCLUSIÓN SOCIAL PARA EL CIERRE DE BRECHAS"/>
    <s v="Reencantamiento de las miradas humanas en la construcción de paz territorial"/>
    <x v="12"/>
    <s v="Programa transmedia para la pedagogía informativa, fomento de la memoria histórica y la promoción de transformaciones culturales frente a los derechos de los grupos poblacionales de inclusión social"/>
    <n v="0"/>
    <n v="1"/>
    <n v="411"/>
    <s v="Diseñado e implementado plan de memoria transmedia sobre el acceso y garantía de los derechos humanos de los grupos poblacionales de inclusión social, y el fomento del autocuidado, el cuidado y protección de las comunidades."/>
    <s v="4103067"/>
    <s v="Documentos de planeación"/>
    <s v="410306700"/>
    <s v="Documentos de planeación realizados"/>
    <s v="Incremento"/>
    <m/>
    <n v="0"/>
    <n v="1"/>
    <n v="1"/>
    <n v="1"/>
    <n v="1"/>
    <n v="1"/>
    <m/>
    <n v="0"/>
    <x v="0"/>
    <m/>
    <n v="0"/>
    <s v="NO INICIADA"/>
    <m/>
    <n v="0"/>
    <s v="NO INICIADA"/>
    <m/>
    <n v="0"/>
    <s v="NO INICIADA"/>
    <m/>
    <n v="0"/>
    <x v="0"/>
  </r>
  <r>
    <s v="INCLUSIÓN SOCIAL Y ACCESO A DERECHOS"/>
    <s v="DESARROLLO, EQUIDAD E INCLUSIÓN SOCIAL PARA EL CIERRE DE BRECHAS"/>
    <s v="Reencantamiento de las miradas humanas en la construcción de paz territorial"/>
    <x v="12"/>
    <s v="Programa transmedia para la pedagogía informativa, fomento de la memoria histórica y la promoción de transformaciones culturales frente a los derechos de los grupos poblacionales de inclusión social"/>
    <n v="0"/>
    <n v="1"/>
    <n v="412"/>
    <s v="Diseñado e Implementado programa de contenido comunicacional  con enfoques diferenciales para divulgación la oferta institucional alusiva a los programas poblacionales."/>
    <s v="4103052"/>
    <s v="Servicio de gestión de oferta social para la población vulnerable"/>
    <s v="410305202"/>
    <s v="Mecanismos de articulación implementados para la gestión de oferta social"/>
    <s v="Incremento"/>
    <m/>
    <n v="0"/>
    <n v="13"/>
    <n v="3"/>
    <n v="5"/>
    <n v="5"/>
    <s v="NP"/>
    <m/>
    <n v="0"/>
    <x v="0"/>
    <m/>
    <n v="0"/>
    <s v="NO INICIADA"/>
    <m/>
    <n v="0"/>
    <s v="NO INICIADA"/>
    <m/>
    <n v="0"/>
    <s v="NO PROGRAMADA"/>
    <m/>
    <n v="0"/>
    <x v="0"/>
  </r>
  <r>
    <s v="SOBERANIA ALIMENTARIA, COMPETITITVIDAD  Y PRODUCTIVIDAD"/>
    <s v="EL CAMPO FLORECE"/>
    <s v="Formalización de tierras"/>
    <x v="13"/>
    <s v="_x000a_Predios con presunciòn de informalidad "/>
    <n v="0.67"/>
    <n v="0.6"/>
    <n v="413"/>
    <s v="Apoyada la formalización del derecho de dominio de predios rurales, el saneamiento de títulos que conlleven la falsa tradición y el acompañamiento a los interesados en la realización de trámites administrativos, notariales y registrales."/>
    <n v="1704010"/>
    <s v="Servicio de apoyo financiero para la formalización de la propiedad"/>
    <n v="170401000"/>
    <s v="Predios formalizados o regularizados para el desarrollo rural"/>
    <s v="Incremento"/>
    <m/>
    <s v="ND"/>
    <n v="70"/>
    <n v="10"/>
    <n v="15"/>
    <n v="20"/>
    <n v="25"/>
    <m/>
    <n v="0"/>
    <x v="0"/>
    <m/>
    <n v="0"/>
    <s v="NO INICIADA"/>
    <m/>
    <n v="0"/>
    <s v="NO INICIADA"/>
    <m/>
    <n v="0"/>
    <s v="NO INICIADA"/>
    <m/>
    <n v="0"/>
    <x v="0"/>
  </r>
  <r>
    <s v="SOBERANIA ALIMENTARIA, COMPETITITVIDAD  Y PRODUCTIVIDAD"/>
    <s v="EL CAMPO FLORECE"/>
    <s v="Formalización de tierras"/>
    <x v="13"/>
    <s v="_x000a_Predios con presunciòn de informalidad "/>
    <n v="0.67"/>
    <n v="0.6"/>
    <n v="414"/>
    <s v="Apoyada la formalización del derecho de dominio de predios rurales, el saneamiento de títulos que conlleven la falsa tradición y el acompañamiento a los interesados en la realización de trámites administrativos, notariales y registrales de los titulos colectivos de las comunidades indigenas y afro"/>
    <s v="1704014"/>
    <s v="Servicio de apoyo financiero para la formalización de la propiedad privada rural"/>
    <s v="170401400"/>
    <s v="Predios de pequeña propiedad privada rural formalizados  "/>
    <s v="Incremento"/>
    <m/>
    <s v="ND"/>
    <n v="8"/>
    <n v="2"/>
    <n v="2"/>
    <n v="2"/>
    <n v="2"/>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5"/>
    <s v="Formulados e implementados proyectos para mejorar la productividad del sector agrícola del Departamento en las diferentes cadenas productivas."/>
    <s v="1702007"/>
    <s v="Servicio de apoyo financiero para proyectos productivos"/>
    <s v="170200700"/>
    <s v="Numero de proyectos productivos cofinanciados"/>
    <s v="Incremento"/>
    <m/>
    <n v="5"/>
    <n v="26"/>
    <n v="6"/>
    <n v="6"/>
    <n v="8"/>
    <n v="6"/>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6"/>
    <s v="Apoyados productores en el fortalecemiento de controles de los principales problemas fitosanitarios de las diferentes lineas productivas del Departamento."/>
    <s v="1702009"/>
    <s v="Servicio de apoyo financiero para el acceso a activos productivos"/>
    <s v="170200900"/>
    <s v="Productores apoyados"/>
    <s v="Incremento"/>
    <m/>
    <s v="ND"/>
    <n v="5000"/>
    <n v="1000"/>
    <n v="1000"/>
    <n v="1000"/>
    <n v="2000"/>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7"/>
    <s v="Formulados e implementados proyectos productivos agrícolas como herramienta para generación de conocimientos y oportunidades para grupos poblacionales vulnerados con énfasis en mujeres cabeza de familia, jovenes, víctimas y comunidades étnicas y diversas._x000a__x000a_Diseñado e implementado modelo piloto en comercio justo de economía popular, social y solidaria con enfoque de género intercultural e intergeneracional, para impulsar el desarrollo sostenible y la competitividad a nivel local, regional e internacional."/>
    <s v="1702025"/>
    <s v="Servicio de apoyo en la formulación y estructuración de proyectos"/>
    <s v="170202500"/>
    <s v="Proyectos estructrurados"/>
    <s v="Incremento"/>
    <m/>
    <n v="4"/>
    <n v="9"/>
    <n v="1"/>
    <n v="2"/>
    <n v="3"/>
    <n v="3"/>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8"/>
    <s v="Formulados planes de ordenamiento productivo de las  cadenas priorizadas del Departamento."/>
    <s v="1702023"/>
    <s v="Documentos de lineamientos tecnicos"/>
    <n v="170202300"/>
    <s v="Documentos de lineamientos tecnicos  elaborados"/>
    <s v="Incremento"/>
    <m/>
    <n v="1"/>
    <n v="4"/>
    <n v="1"/>
    <n v="1"/>
    <n v="1"/>
    <n v="1"/>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19"/>
    <s v="Asistencia técnica a los productores agrícolas, pecuarios, pesqueros, silviculturales para la atención y mitigación frente a eventos de riesgos climáticos, fenómenos naturales y de mercado, para buenas prácticas productivas agrícolas, pecuarios limpias y recuperación de las prácticas tradicionales."/>
    <s v="1703009"/>
    <s v="Servicio de apoyo financiero para la gestión de riesgos agropecuarios"/>
    <s v="170300900"/>
    <s v="Productores beneficiados."/>
    <s v="Incremento"/>
    <m/>
    <s v="ND"/>
    <n v="4200"/>
    <n v="600"/>
    <n v="1200"/>
    <n v="1200"/>
    <n v="1200"/>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0"/>
    <s v="Formulados e implementados proyectos para mejorar la productividad del sector pecuario del Departamento en las diferentes cadenas productivas."/>
    <s v="1702007"/>
    <s v="Servicio de apoyo financiero para proyectos productivos"/>
    <s v="170200700"/>
    <s v="Numero de proyectos productivos cofinanciados"/>
    <s v="Incremento"/>
    <m/>
    <n v="5"/>
    <n v="7"/>
    <n v="1"/>
    <n v="1"/>
    <n v="2"/>
    <n v="3"/>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1"/>
    <s v="Apoyados productores en el  fortalecemiento de programas de sanidad e inocuidad animal de las diferentes lineas productivas del Departamento."/>
    <s v="1702009"/>
    <s v="Servicio de apoyo financiero para el acceso a activos productivos"/>
    <s v="170200900"/>
    <s v="Productores apoyados"/>
    <s v="Incremento"/>
    <m/>
    <n v="500"/>
    <n v="1400"/>
    <n v="200"/>
    <n v="300"/>
    <n v="400"/>
    <n v="500"/>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2"/>
    <s v="Formulados e implementados proyectos productivos pecuarios como herramienta para generación de conocimientos y oportunidades para mujeres y jovenes, población víctima y comunidades étnicas y diversas del Departamento."/>
    <s v="1702025"/>
    <s v="Servicio de apoyo en la formulación y estructuración de proyectos"/>
    <s v="170202500"/>
    <s v="Proyectos estructrurados"/>
    <s v="Incremento"/>
    <m/>
    <n v="4"/>
    <n v="8"/>
    <n v="2"/>
    <n v="2"/>
    <n v="2"/>
    <n v="2"/>
    <m/>
    <n v="0"/>
    <x v="0"/>
    <m/>
    <n v="0"/>
    <s v="NO INICIADA"/>
    <m/>
    <n v="0"/>
    <s v="NO INICIADA"/>
    <m/>
    <n v="0"/>
    <s v="NO INICIADA"/>
    <m/>
    <n v="0"/>
    <x v="0"/>
  </r>
  <r>
    <s v="SOBERANIA ALIMENTARIA, COMPETITITVIDAD  Y PRODUCTIVIDAD"/>
    <s v="EL CAMPO FLORECE"/>
    <s v="Fortalecimiento y diversificación de los sistemas de producción campesina, familiar y comunitaria. "/>
    <x v="13"/>
    <s v="Participación de la agricultura, la ganadería, la caza, la silvicultura y la pesca en el PIB departamental."/>
    <n v="0.192"/>
    <n v="0.222"/>
    <n v="423"/>
    <s v="Estructurada política pública Departamental en agroecología con énfasis en cambio climático, saberes culturales y soberanía alimentaria."/>
    <n v="1702019"/>
    <s v="Documentos metodológicos "/>
    <n v="170201900"/>
    <s v="Documentos metodológicos  elaborados"/>
    <s v="Incremento"/>
    <m/>
    <n v="0"/>
    <n v="1"/>
    <n v="1"/>
    <n v="1"/>
    <n v="1"/>
    <n v="1"/>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4"/>
    <s v="Incrementado el monto de créditos agropecuarios"/>
    <s v="ND"/>
    <n v="15000000000"/>
    <n v="424"/>
    <s v="Apoyados programas de promoción y acompañamiento para el acceso a créditos a pequeños productores."/>
    <s v="1703010"/>
    <s v="Servicio de divulgación"/>
    <s v="170301000"/>
    <s v="Jornadas de divulgación realizadas"/>
    <s v="Incremento"/>
    <m/>
    <s v="ND"/>
    <n v="35"/>
    <n v="5"/>
    <n v="10"/>
    <n v="10"/>
    <n v="10"/>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4"/>
    <s v="Incrementado el monto de créditos agropecuarios"/>
    <s v="ND"/>
    <n v="15000000000"/>
    <n v="425"/>
    <s v="Apalancados créditos agropecuarios a productores del Departamento."/>
    <s v="1703006"/>
    <s v="Servicio de apoyo financiero para el acceso al crédito agropecuario y rural"/>
    <s v="170300600"/>
    <s v="Productores  con acceso a crédito agropecuario y rural"/>
    <s v="Incremento"/>
    <m/>
    <s v="ND"/>
    <n v="1000"/>
    <n v="250"/>
    <n v="250"/>
    <n v="250"/>
    <n v="250"/>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6"/>
    <s v="Gestionados, formulados e implementados proyectos agroindustriales para la agregación de valor a los productos agropecuarios de las diferentes cadenas productivas del Departamento y gestionados proyectos de factibilidad de creación de empresa industrial de producción y comercialización de alcoholes en la cadena productiva de caña panelera."/>
    <s v="1702007"/>
    <s v="Servicio de apoyo financiero para proyectos productivos"/>
    <s v="170200700"/>
    <s v="Numero de proyectos productivos cofinanciados"/>
    <s v="Incremento"/>
    <m/>
    <n v="3"/>
    <n v="10"/>
    <n v="2"/>
    <n v="2"/>
    <n v="3"/>
    <n v="3"/>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7"/>
    <s v="Acompañadas organizaciones productivas para la identificación, promoción y aprovechamiento de oportunidades comerciales, nacionales e internacionales, la adquisición de competencias comerciales y  la consolidación de clusters agropecuarios. (Mercados campesinos, ferias comerciales, ruedas de negocios, etc.)"/>
    <s v="1702038"/>
    <s v="Servicio de apoyo a la comercialización"/>
    <s v="170203800"/>
    <s v="Organizaciones de productores formales apoyadas"/>
    <s v="Incremento"/>
    <m/>
    <s v="ND"/>
    <n v="700"/>
    <n v="100"/>
    <n v="150"/>
    <n v="200"/>
    <n v="250"/>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8"/>
    <s v="Acompañados pequeños productores para incursión en procesos de compras públicas."/>
    <s v="1702017"/>
    <s v="Servicio de apoyo para el fomento organizativo de la Agricultura Campesina, Familiar y Comunitaria"/>
    <s v="170201700"/>
    <s v="Productores agropecuarios apoyados"/>
    <s v="Incremento"/>
    <m/>
    <n v="1000"/>
    <n v="2000"/>
    <n v="500"/>
    <n v="500"/>
    <n v="500"/>
    <n v="500"/>
    <m/>
    <n v="0"/>
    <x v="0"/>
    <m/>
    <n v="0"/>
    <s v="NO INICIADA"/>
    <m/>
    <n v="0"/>
    <s v="NO INICIADA"/>
    <m/>
    <n v="0"/>
    <s v="NO INICIADA"/>
    <m/>
    <n v="0"/>
    <x v="0"/>
  </r>
  <r>
    <s v="SOBERANIA ALIMENTARIA, COMPETITITVIDAD  Y PRODUCTIVIDAD"/>
    <s v="EL CAMPO FLORECE"/>
    <s v="Fortalecimiento de la cadena de valor agropecuaria mediante la innovación, agroindustrialización, el acceso a financiamiento agropecuario y el  acceso a mercados locales, nacionales e internacionales."/>
    <x v="13"/>
    <s v="Valor agregado nacional."/>
    <n v="0.05"/>
    <n v="0.1"/>
    <n v="429"/>
    <s v="Formulados programas de fortalecimiento a la economía popular de la agricultura campesina, familiar y comunitaria, con un componente socio-empresarial, que garantice el comercio justo."/>
    <s v="1702018"/>
    <s v="Documentos de lineamientos técnicos"/>
    <s v="170201800"/>
    <s v="Documentos de lineamientos técnicos elaborados"/>
    <s v="Incremento"/>
    <m/>
    <s v="ND"/>
    <n v="4"/>
    <n v="1"/>
    <n v="1"/>
    <n v="1"/>
    <n v="1"/>
    <m/>
    <n v="0"/>
    <x v="0"/>
    <m/>
    <n v="0"/>
    <s v="NO INICIADA"/>
    <m/>
    <n v="0"/>
    <s v="NO INICIADA"/>
    <m/>
    <n v="0"/>
    <s v="NO INICIADA"/>
    <m/>
    <n v="0"/>
    <x v="0"/>
  </r>
  <r>
    <s v="SOBERANIA ALIMENTARIA, COMPETITITVIDAD  Y PRODUCTIVIDAD"/>
    <s v="EL CAMPO FLORECE"/>
    <s v="Modernización de la infraestructura y la tecnología agropecuaria para mejorar la eficiencia productiva rural"/>
    <x v="14"/>
    <s v="Infraestructura productiva implementada"/>
    <s v="ND"/>
    <n v="21"/>
    <n v="430"/>
    <s v="Gestionados, formulados e implementados proyectos para la construcción, adecuación y mejoramiento de infraestructura rural para la productividad, la transformación y comercialización del sector agropecuario plazas de mercado, centros de acopio, distritos de riego, plantas de procesamiento de alimentos, plataformas logísticas, plantas de beneficio animal, cuartos fríos, plantas de bioinsumos,  entre otros)."/>
    <s v="1709043"/>
    <s v="Infraestructura de producción agrícola construida"/>
    <s v="170904300"/>
    <s v="Infraestructura de producción agrícola construida"/>
    <s v="Incremento"/>
    <m/>
    <s v="ND"/>
    <n v="20"/>
    <n v="5"/>
    <n v="5"/>
    <n v="5"/>
    <n v="5"/>
    <m/>
    <n v="0"/>
    <x v="0"/>
    <m/>
    <n v="0"/>
    <s v="NO INICIADA"/>
    <m/>
    <n v="0"/>
    <s v="NO INICIADA"/>
    <m/>
    <n v="0"/>
    <s v="NO INICIADA"/>
    <m/>
    <n v="0"/>
    <x v="0"/>
  </r>
  <r>
    <s v="SOBERANIA ALIMENTARIA, COMPETITITVIDAD  Y PRODUCTIVIDAD"/>
    <s v="EL CAMPO FLORECE"/>
    <s v="Modernización de la infraestructura y la tecnología agropecuaria para mejorar la eficiencia productiva rural"/>
    <x v="14"/>
    <s v="Infraestructura productiva implementada"/>
    <s v="ND"/>
    <n v="21"/>
    <n v="431"/>
    <s v="Desarrollo y operando un sistema de información para la actualización del inventario de la infraestructura rural del Departamento generando mejora en la disposición de la información para asegurar que sea accesible, confiable y oportuna "/>
    <s v="1709109"/>
    <s v="Servicio de información actualizado"/>
    <n v="170910900"/>
    <s v="Sistemas de información actualizados"/>
    <s v="Incremento"/>
    <m/>
    <s v="ND"/>
    <n v="1"/>
    <n v="1"/>
    <n v="1"/>
    <n v="1"/>
    <n v="1"/>
    <m/>
    <n v="0"/>
    <x v="0"/>
    <m/>
    <n v="0"/>
    <s v="NO INICIADA"/>
    <m/>
    <n v="0"/>
    <s v="NO INICIADA"/>
    <m/>
    <n v="0"/>
    <s v="NO INICIADA"/>
    <m/>
    <n v="0"/>
    <x v="0"/>
  </r>
  <r>
    <s v="SOBERANIA ALIMENTARIA, COMPETITITVIDAD  Y PRODUCTIVIDAD"/>
    <s v="EL CAMPO FLORECE"/>
    <s v="Fomentar la asistencia técnica agropecuaria, agroindustrial, TIC enfocada a las necesidades del sector productivo"/>
    <x v="14"/>
    <s v="Sistemas productivos beneficiados"/>
    <s v="ND"/>
    <n v="10"/>
    <n v="432"/>
    <s v="Elaboración de contenidos de investigación aplicada de ciencia tecnologia e innovacion identificados por las cadenas productivas que apunten a la solución de necesidades especificas de cada sector agrícola o pecuario."/>
    <n v="1708016"/>
    <s v="Documentos de lineamientos técnicos"/>
    <n v="170801600"/>
    <s v="Documentos de lineamientos tecnicos elaborados"/>
    <s v="Incremento"/>
    <m/>
    <n v="1"/>
    <n v="4"/>
    <n v="1"/>
    <n v="1"/>
    <n v="1"/>
    <n v="1"/>
    <m/>
    <n v="0"/>
    <x v="0"/>
    <m/>
    <n v="0"/>
    <s v="NO INICIADA"/>
    <m/>
    <n v="0"/>
    <s v="NO INICIADA"/>
    <m/>
    <n v="0"/>
    <s v="NO INICIADA"/>
    <m/>
    <n v="0"/>
    <x v="0"/>
  </r>
  <r>
    <s v="SOBERANIA ALIMENTARIA, COMPETITITVIDAD  Y PRODUCTIVIDAD"/>
    <s v="EL CAMPO FLORECE"/>
    <s v="Fomentar la asistencia técnica agropecuaria, agroindustrial, TIC enfocada a las necesidades del sector productivo"/>
    <x v="14"/>
    <s v="Sistemas productivos beneficiados"/>
    <s v="ND"/>
    <n v="10"/>
    <n v="433"/>
    <s v="Formulados proyectos de Ciencia, Tecnología e Innovación para el sector agropecuario."/>
    <n v="1708015"/>
    <s v="Documentos de investigación"/>
    <n v="170801502"/>
    <s v="Documentos de investigación sobre procesos productivos agropecuarios"/>
    <s v="Incremento"/>
    <m/>
    <n v="1"/>
    <n v="12"/>
    <n v="3"/>
    <n v="3"/>
    <n v="3"/>
    <n v="3"/>
    <m/>
    <n v="0"/>
    <x v="0"/>
    <m/>
    <n v="0"/>
    <s v="NO INICIADA"/>
    <m/>
    <n v="0"/>
    <s v="NO INICIADA"/>
    <m/>
    <n v="0"/>
    <s v="NO INICIADA"/>
    <m/>
    <n v="0"/>
    <x v="0"/>
  </r>
  <r>
    <s v="SOBERANIA ALIMENTARIA, COMPETITITVIDAD  Y PRODUCTIVIDAD"/>
    <s v="EL CAMPO FLORECE"/>
    <s v="Fomentar la asistencia técnica agropecuaria, agroindustrial, TIC enfocada a las necesidades del sector productivo"/>
    <x v="14"/>
    <s v="Sistemas productivos beneficiados"/>
    <s v="ND"/>
    <n v="10"/>
    <n v="434"/>
    <s v="Fortalecimiento de las competencias agropecuarias  de los productores en el Departamento, implementando nuevas tecnologias, que permitan atraer a los jovenes rurales a las actividades agropecuarias , agroindustriales y de servicios. "/>
    <s v="1708040"/>
    <s v="Servicio de divulgación de transferencia de tecnología"/>
    <s v="170804000"/>
    <s v="Productores beneficiados con transferencia de tecnología"/>
    <s v="Incremento"/>
    <m/>
    <s v="ND"/>
    <n v="700"/>
    <n v="100"/>
    <n v="200"/>
    <n v="300"/>
    <n v="100"/>
    <m/>
    <n v="0"/>
    <x v="0"/>
    <m/>
    <n v="0"/>
    <s v="NO INICIADA"/>
    <m/>
    <n v="0"/>
    <s v="NO INICIADA"/>
    <m/>
    <n v="0"/>
    <s v="NO INICIADA"/>
    <m/>
    <n v="0"/>
    <x v="0"/>
  </r>
  <r>
    <s v="SOBERANIA ALIMENTARIA, COMPETITITVIDAD  Y PRODUCTIVIDAD"/>
    <s v="EL CAMPO FLORECE"/>
    <s v="Fomentar la asistencia técnica agropecuaria, agroindustrial, TIC enfocada a las necesidades del sector productivo"/>
    <x v="14"/>
    <s v="Sistemas productivos beneficiados"/>
    <s v="ND"/>
    <n v="10"/>
    <n v="435"/>
    <s v="Realizado acompañamiento integral orientado a diagnosticar, recomendar, actualizar, formar, transferir, asistir, empoderar y generar capacidad en los productores agropecuarios convencionales y agroecológicos, para que éstos incorporen en su actividad productiva prácticas, productos tecnológicos, tecnologías, conocimientos y comportamientos que beneficien su desempeño y mejoren su competitividad y sostenibilidad."/>
    <s v="1708041"/>
    <s v="Servicio de extensión agropecuaria"/>
    <n v="170804100"/>
    <s v="Productores atendidos con servicio de extensión agropecuaria"/>
    <s v="Incremento"/>
    <m/>
    <n v="10000"/>
    <n v="12000"/>
    <n v="3000"/>
    <n v="3000"/>
    <n v="3000"/>
    <n v="3000"/>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36"/>
    <s v="Apoyadas iniciativas de proyectos agroalimentarios de población vulnerable con enfoque de accesibilidad e inocuidad, utilización de alimentos y estabilidad en el tiempo."/>
    <s v="4103016"/>
    <s v="Servicio de apoyo financiero para financiación de obras de infraestructura social."/>
    <s v="410301600"/>
    <s v="Proyectos apoyados"/>
    <s v="Incremento"/>
    <m/>
    <s v="ND"/>
    <s v="24"/>
    <n v="4"/>
    <n v="8"/>
    <n v="8"/>
    <n v="4"/>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37"/>
    <s v="Desarrollados espacios para ofrecer, vender, comercializar e intercambiar alimentos con el fin de reducir la intermediación y fortalecer las economías populares. "/>
    <s v="4103008"/>
    <s v="Servicio de Asistencia Técnica en el Componente de Bienestar Comunitario. "/>
    <s v="410304700"/>
    <s v="Eventos de participación social realizados"/>
    <s v="Incremento"/>
    <m/>
    <s v="ND"/>
    <s v="38"/>
    <n v="6"/>
    <n v="12"/>
    <n v="12"/>
    <n v="8"/>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38"/>
    <s v="Implementadas redes de protección social y solidaria alimentaria: ollas comunitarias, bancos de alimentos, banco de leche  y otras formas de aprovechamiento que involucren raciones de alimentos, formas de producción agrícola y pecuaria a pequeña escala, reducción de pérdida de alimentos y agricultura urbana, creadas."/>
    <s v="4103017"/>
    <s v="Servicio de entrega de raciones de alimentos"/>
    <s v="410301700"/>
    <s v="Personas beneficiadas con raciones de alimentos"/>
    <s v="mantenimiento "/>
    <m/>
    <s v="ND"/>
    <n v="600000"/>
    <s v="15000"/>
    <s v="15000"/>
    <s v="15000"/>
    <s v="15000"/>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39"/>
    <s v="Fortalecida la articulación interinstitucional para optimizar acciones encaminadas a disminuir los indices de inseguridad alimentaria en Nariño."/>
    <s v="4103052"/>
    <s v="Servicio de gestión de oferta social para la población vulnerable"/>
    <s v="410305202"/>
    <s v="Mecanismos de articulación implementados para la gestión de oferta social"/>
    <s v="mantenimiento "/>
    <m/>
    <s v="ND"/>
    <n v="32"/>
    <s v="8"/>
    <s v="8"/>
    <s v="8"/>
    <s v="8"/>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40"/>
    <s v="Realizadas jornadas de educación nutricional y alimentaria a las familias, con el objeto de lograr el cambio favorable de los hábitos, costumbres, tradiciones, creencias y prácticas de la comunidad sobre aspectos de nutrición y alimentación."/>
    <s v="4103053"/>
    <s v="Servicio de asistencia técnica para el mejoramiento de hábitos alimentarios"/>
    <s v="410305302"/>
    <s v="Talleres realizados para el mejoramiento de hábitos alimenticios para hogares étnicos"/>
    <s v="mantenimiento "/>
    <m/>
    <s v="ND"/>
    <s v="52"/>
    <n v="13"/>
    <n v="13"/>
    <n v="13"/>
    <n v="13"/>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41"/>
    <s v="Formulado e implementado plan decenal por el derecho a una alimentación y nutrición adecuada "/>
    <s v="4103067"/>
    <s v="Documentos de planeación"/>
    <s v="410306701"/>
    <s v="Documentos de planeación con seguimiento realizados"/>
    <s v="Incremento"/>
    <m/>
    <s v="0"/>
    <s v="1"/>
    <s v="0,5"/>
    <s v="1"/>
    <s v="1"/>
    <s v="1"/>
    <m/>
    <n v="0"/>
    <x v="0"/>
    <m/>
    <n v="0"/>
    <s v="NO INICIADA"/>
    <m/>
    <n v="0"/>
    <s v="NO INICIADA"/>
    <m/>
    <n v="0"/>
    <s v="NO INICIADA"/>
    <m/>
    <n v="0"/>
    <x v="0"/>
  </r>
  <r>
    <s v="SOBERANIA ALIMENTARIA, COMPETITITVIDAD  Y PRODUCTIVIDAD"/>
    <s v="EL CAMPO FLORECE"/>
    <s v="Entornos Alimentarios Saludables y Sustentables en la Construcción de Paz en los territorios.  "/>
    <x v="15"/>
    <s v="Indice de inseguridad alimentaria en el Departamento de Nariño."/>
    <s v="37.1%"/>
    <n v="0.27"/>
    <n v="442"/>
    <s v="Mejorada la capacidad en la formulación, implementación, seguimiento y evaluación de políticas, planes, programas y proyectos en materia de seguridad alimentaria y nutricional de las entidades territoriales con altos niveles de inseguridad alimentaria."/>
    <s v="4103056"/>
    <s v=" Servicio de asistencia técnica en seguridad alimentaria y nutricional a entidades territoriales"/>
    <s v="410305600"/>
    <s v="Entidades territoriales asistidas técnicamente en políticas de seguridad alimentaria y nutricional"/>
    <s v="mantenimiento "/>
    <m/>
    <s v="ND"/>
    <n v="64"/>
    <n v="64"/>
    <n v="64"/>
    <n v="64"/>
    <n v="64"/>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3"/>
    <s v="Implementadas campañas de divulgación y promoción de los atractivos y destinos turísticos del Departamento."/>
    <n v="3502046"/>
    <s v="Servicio de promoción turística"/>
    <n v="350204600"/>
    <s v="Campañas realizadas"/>
    <s v="Incremento "/>
    <m/>
    <s v="ND"/>
    <n v="4"/>
    <n v="1"/>
    <n v="1"/>
    <n v="1"/>
    <n v="1"/>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4"/>
    <s v="Diseñado e implementado Sistema Estadístico Regional de Turismo de Nariño -SERTU Nariño-"/>
    <n v="3502094"/>
    <s v="Documentos de investigación sobre turismo"/>
    <n v="350209400"/>
    <s v="Documentos sobre medición y análisis de información turística realizados"/>
    <s v="Incremento "/>
    <m/>
    <n v="0"/>
    <n v="1"/>
    <n v="1"/>
    <n v="1"/>
    <n v="1"/>
    <n v="1"/>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5"/>
    <s v="Realizada formación y capacitación multinivel para los gremios y actores del sector turístico  "/>
    <n v="3502011"/>
    <s v="Servicio de apoyo para la formación de capital humano pertinente para el desarrollo empresarial de los territorios"/>
    <s v="350201100"/>
    <s v="Personas formadas en habilidades y competencias "/>
    <s v="Incremento "/>
    <m/>
    <n v="100"/>
    <n v="1200"/>
    <n v="300"/>
    <n v="300"/>
    <n v="300"/>
    <n v="300"/>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6"/>
    <s v="Actualizado e implementado del Plan de Desarrollo Turístico del Departamento."/>
    <n v="3502047"/>
    <s v="Documentos de planeación"/>
    <n v="350204700"/>
    <s v="Documentos de planeación elaborados"/>
    <s v="Mantenimiento"/>
    <m/>
    <n v="1"/>
    <n v="1"/>
    <n v="1"/>
    <n v="1"/>
    <n v="1"/>
    <n v="1"/>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7"/>
    <s v="Proyectos de impulso a la actividad turistica en el Departamento."/>
    <s v="3502036"/>
    <s v="Servicio de apoyo financiero para la competitividad turística"/>
    <s v="350203600"/>
    <s v="Proyectos cofinanciados para la adecuación de la oferta turística"/>
    <s v="Incremento "/>
    <m/>
    <n v="1"/>
    <n v="8"/>
    <n v="2"/>
    <n v="2"/>
    <n v="2"/>
    <n v="2"/>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8"/>
    <s v="Implementada estrategia de alianzas público privadas y populares en las subregiones, para la implementación de las políticas de desarrollo productivo, competitivo  y productividad turística."/>
    <s v="3502012"/>
    <s v="Servicio de apoyo para la modernización y fomento de la innovación empresarial"/>
    <s v="350201205"/>
    <s v="Documentos de estrategias de negocios para el ecosistema de innovación y emprendimiento en Colombia elaborados"/>
    <s v="Incremento "/>
    <m/>
    <n v="0"/>
    <n v="4"/>
    <n v="1"/>
    <n v="1"/>
    <n v="1"/>
    <n v="1"/>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49"/>
    <s v="Fortalecimiento de entidades territoriales en promoción y competitividad turística de sus regiones."/>
    <n v="3502039"/>
    <s v="Servicio de asistencia técnica a los entes territoriales para el desarrollo turístico"/>
    <n v="350203900"/>
    <s v="Entidades territoriales asistidas técnicamente"/>
    <s v="Mantenimiento"/>
    <m/>
    <n v="64"/>
    <n v="64"/>
    <n v="64"/>
    <n v="64"/>
    <n v="64"/>
    <n v="64"/>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50"/>
    <s v="Realización y participación en eventos, ferias y rutas nacionales especializados en la industria del turismo"/>
    <s v="3502046"/>
    <s v="Servicio de promoción turística"/>
    <s v="350204602"/>
    <s v="Eventos de promoción realizados"/>
    <s v="Incremento "/>
    <m/>
    <n v="2"/>
    <n v="7"/>
    <n v="2"/>
    <n v="2"/>
    <n v="2"/>
    <n v="1"/>
    <m/>
    <n v="0"/>
    <x v="0"/>
    <m/>
    <n v="0"/>
    <s v="NO INICIADA"/>
    <m/>
    <n v="0"/>
    <s v="NO INICIADA"/>
    <m/>
    <n v="0"/>
    <s v="NO INICIADA"/>
    <m/>
    <n v="0"/>
    <x v="0"/>
  </r>
  <r>
    <s v="SOBERANIA ALIMENTARIA, COMPETITITVIDAD  Y PRODUCTIVIDAD"/>
    <s v="TURISMO PARA LA PAZ"/>
    <s v="Oportunidad Turistica  para la Paz"/>
    <x v="16"/>
    <s v="Índice de Competitividad Turística Regional de Colombia (ICTRC)"/>
    <n v="4.47"/>
    <n v="5"/>
    <n v="451"/>
    <s v="Implementada estrategia de fortalecimiento de rutas turistico- productivas en el Departamento."/>
    <s v="3502037"/>
    <s v="Servicio de apoyo financiero para la promoción turística nacional e internacional"/>
    <s v="350203700"/>
    <s v="Proyectos cofinanciados para promover el mercadeo y promoción turística a nivel nacional e internacional"/>
    <s v="Incremento "/>
    <m/>
    <n v="2"/>
    <n v="11"/>
    <n v="2"/>
    <n v="3"/>
    <n v="3"/>
    <n v="3"/>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2"/>
    <s v="Asistencia técnica para el fortalecimiento de planes de negocio, proyectos productivos de MiPymes y establecimientos de comercio, para acceder a beneficios ofrecidos por programas del gobierno nacional, departamental y regional."/>
    <n v="3602018"/>
    <s v="Servicio de Asistencia técnica para la generación y formalización de empresa"/>
    <n v="360201800"/>
    <s v="Numero de emprendedores orientados"/>
    <s v="Incremento"/>
    <m/>
    <n v="15"/>
    <n v="105"/>
    <n v="15"/>
    <n v="30"/>
    <n v="30"/>
    <n v="30"/>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3"/>
    <s v="Implementada asistencia técnica para la creación, fortalecimiento y fomento a la asociatividadd solidaria a través de desarrollo, operación de medios de producción y fácil acceso al crédito._x000a__x000a_"/>
    <n v="3602050"/>
    <s v="Servicio de fomento de la asociatividad solidaria"/>
    <s v="360205000"/>
    <s v="Iniciativas de la Asociatividad solidaria fomentadas"/>
    <s v="Incremento"/>
    <m/>
    <n v="0"/>
    <n v="35"/>
    <n v="5"/>
    <n v="10"/>
    <n v="10"/>
    <n v="10"/>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4"/>
    <s v="Formular e implementar la Política Pública de empleo decente para promover el mejoramiento de la calidad del empleo y la formalización laboral."/>
    <s v="3602019"/>
    <s v="Documentos normativos realizados"/>
    <s v="360201900"/>
    <s v="Documentos normativos realizados"/>
    <s v="Incremento"/>
    <m/>
    <n v="0"/>
    <n v="1"/>
    <n v="1"/>
    <n v="1"/>
    <n v="1"/>
    <n v="1"/>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5"/>
    <s v="Creadas alianzas estratégicas público-privadas y público-populares para adelantar negocios inclusivos en el Departamento."/>
    <n v="3602022"/>
    <s v="Servicios de asistencia técnica para la generación de Alianzas Estratégicas"/>
    <s v="360202200"/>
    <s v="Alianzas estratégicas generadas"/>
    <s v="Incremento"/>
    <m/>
    <n v="4"/>
    <n v="8"/>
    <n v="2"/>
    <n v="2"/>
    <n v="2"/>
    <n v="2"/>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6"/>
    <s v="Implementadas estrategias para incentivar la generación de empleo, su organización y la reducción de barreras para inserción en el mercado laboral."/>
    <n v="3602027"/>
    <s v="Servicio de apoyo al fortalecimiento de políticas públicas para la generación y formalización del empleo en el marco del trabajo decente"/>
    <s v="360202700"/>
    <s v="Estrategias realizadas"/>
    <s v="Incremento"/>
    <m/>
    <n v="20"/>
    <n v="22"/>
    <n v="4"/>
    <n v="6"/>
    <n v="6"/>
    <n v="6"/>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7"/>
    <s v="Asesorados emprendimientos para la generación de ingresos, a través de apoyo a la asociatividad, el emprendimiento y el empresarismo."/>
    <s v="3602032"/>
    <s v="Servicio de asesoría técnica para el emprendimiento"/>
    <s v="360203200"/>
    <s v="Emprendimientos asesorados"/>
    <s v="Incremento"/>
    <m/>
    <n v="12"/>
    <n v="50"/>
    <n v="5"/>
    <n v="15"/>
    <n v="15"/>
    <n v="15"/>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8"/>
    <s v="Fortalecimiento de la Comision Regional de Competitividad e Innovación de Nariño. "/>
    <s v="3502006"/>
    <s v="Servicio de apoyo y consolidación de la Comision Regional de Competitividad - CRC"/>
    <s v="350200600"/>
    <s v="Planes de trabajo concertados con las CRC para su consolidación "/>
    <s v="Incremento"/>
    <m/>
    <n v="1"/>
    <n v="1"/>
    <n v="1"/>
    <n v="1"/>
    <n v="1"/>
    <n v="1"/>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59"/>
    <s v="Apoyo a planes de acción establecidos por las iniciativas clúster para profundización y apertura de nuevos mercados."/>
    <n v="3502007"/>
    <s v="Servicio de asistencia técnica para el desarrollo de iniciativas clústeres"/>
    <s v="350200700"/>
    <s v="Clústeres asistidos en la implementación de los planes de acción"/>
    <s v="Incremento"/>
    <m/>
    <n v="7"/>
    <n v="7"/>
    <n v="1"/>
    <n v="2"/>
    <n v="2"/>
    <n v="2"/>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60"/>
    <s v="Fortalecimiento de cadenas productivas en sectores que no están organizados en iniciativas clúster."/>
    <n v="3502008"/>
    <s v="Servicio de asistencia técnica para mejorar la competitividad de los sectores productivos"/>
    <s v="350200800"/>
    <s v="Proyectos de alto impacto asistidos para el fortalecimiento de cadenas productivas "/>
    <s v="Incremento"/>
    <m/>
    <n v="4"/>
    <n v="20"/>
    <n v="5"/>
    <n v="5"/>
    <n v="5"/>
    <n v="5"/>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61"/>
    <s v="Fortalecimiento de unidades productivas mediante procesos de economia popular en las cadenas productivas priorizadas."/>
    <n v="3502020"/>
    <s v="Servicio de asistencia técnica y fortalecimiento a las unidades productivas pertenecientes a la red empresarial Red-i y sector detallista"/>
    <n v="350202000"/>
    <s v="Unidades productivas fortalecidas"/>
    <s v="Incremento"/>
    <m/>
    <n v="31"/>
    <n v="35"/>
    <n v="5"/>
    <n v="10"/>
    <n v="10"/>
    <n v="10"/>
    <m/>
    <n v="0"/>
    <x v="0"/>
    <m/>
    <n v="0"/>
    <s v="NO INICIADA"/>
    <m/>
    <n v="0"/>
    <s v="NO INICIADA"/>
    <m/>
    <n v="0"/>
    <s v="NO INICIADA"/>
    <m/>
    <n v="0"/>
    <x v="0"/>
  </r>
  <r>
    <s v="SOBERANIA ALIMENTARIA, COMPETITITVIDAD  Y PRODUCTIVIDAD"/>
    <s v="ECONOMÍA POPULAR, SOCIAL Y SOLIDARIA"/>
    <s v="Fomento de la economía popular para la transformación del territorio por la vida y la paz."/>
    <x v="17"/>
    <s v="Índice de competitividad"/>
    <s v="4, 37"/>
    <s v="4, 50"/>
    <n v="462"/>
    <s v="Fortalecimiento de procesos de apropiación social de conocimiento en economías populares para la consolidación de procesos productivos para la solución de problemáticas locales."/>
    <n v="3502021"/>
    <s v="Servicio de fortalecimiento y desarrollo de unidades productivas para la comercialización de productos agroindustriales"/>
    <n v="350202102"/>
    <s v="Unidades de pequeños productores fortalecidas"/>
    <s v="Incremento "/>
    <m/>
    <n v="540"/>
    <n v="1700"/>
    <s v="NP"/>
    <n v="500"/>
    <n v="500"/>
    <n v="700"/>
    <m/>
    <n v="0"/>
    <x v="1"/>
    <m/>
    <n v="0"/>
    <s v="NO INICIADA"/>
    <m/>
    <n v="0"/>
    <s v="NO INICIADA"/>
    <m/>
    <n v="0"/>
    <s v="NO INICIADA"/>
    <m/>
    <n v="0"/>
    <x v="0"/>
  </r>
  <r>
    <s v="SOBERANIA ALIMENTARIA, COMPETITITVIDAD  Y PRODUCTIVIDAD"/>
    <s v="ECONOMÍA POPULAR, SOCIAL Y SOLIDARIA"/>
    <s v="Ciencia, tecnologìa e innovación "/>
    <x v="17"/>
    <s v="Formación de alto nivel "/>
    <n v="5.0000000000000001E-3"/>
    <n v="0.01"/>
    <n v="463"/>
    <s v="Fortalecimiento a la formación de alto nivel a través de becas condonables de maestrìa con el propósito de mejorar la capacidades técnicas, científicas y tecnológicas en el Departamento, en el marco de las convocatorias nacionales e internacionales"/>
    <s v="3906003"/>
    <s v="Servicio de apoyo financiero para la formación de nivel maestría"/>
    <s v="390600300"/>
    <s v="Becas de maestría otorgadas"/>
    <s v="Incremento"/>
    <m/>
    <n v="66"/>
    <n v="66"/>
    <s v="NP"/>
    <n v="22"/>
    <n v="22"/>
    <n v="22"/>
    <m/>
    <n v="0"/>
    <x v="1"/>
    <m/>
    <n v="0"/>
    <s v="NO INICIADA"/>
    <m/>
    <n v="0"/>
    <s v="NO INICIADA"/>
    <m/>
    <n v="0"/>
    <s v="NO INICIADA"/>
    <m/>
    <n v="0"/>
    <x v="0"/>
  </r>
  <r>
    <s v="SOBERANIA ALIMENTARIA, COMPETITITVIDAD  Y PRODUCTIVIDAD"/>
    <s v="ECONOMÍA POPULAR, SOCIAL Y SOLIDARIA"/>
    <s v="Ciencia, tecnologìa e innovación "/>
    <x v="17"/>
    <s v="Formación de alto nivel "/>
    <n v="5.0000000000000001E-3"/>
    <n v="0.01"/>
    <n v="464"/>
    <s v="Fortalecimiento a la formación de alto nivel a través de becas condonables de doctorado con el propósito de mejorar la capacidades técnicas, científicas y tecnológicas en el departamento, en el marco de las convocatorias nacionales e internacionales"/>
    <s v="3906004"/>
    <s v="Servicio de apoyo financiero para la formación de nivel doctoral"/>
    <s v="390600400"/>
    <s v="Becas de nivel doctoral otorgadas"/>
    <s v="Incremento"/>
    <m/>
    <n v="66"/>
    <n v="66"/>
    <s v="NP"/>
    <n v="22"/>
    <n v="22"/>
    <n v="22"/>
    <m/>
    <n v="0"/>
    <x v="1"/>
    <m/>
    <n v="0"/>
    <s v="NO INICIADA"/>
    <m/>
    <n v="0"/>
    <s v="NO INICIADA"/>
    <m/>
    <n v="0"/>
    <s v="NO INICIADA"/>
    <m/>
    <n v="0"/>
    <x v="0"/>
  </r>
  <r>
    <s v="SOBERANIA ALIMENTARIA, COMPETITITVIDAD  Y PRODUCTIVIDAD"/>
    <s v="ECONOMÍA POPULAR, SOCIAL Y SOLIDARIA"/>
    <s v="Ciencia, tecnologìa e innovación "/>
    <x v="17"/>
    <s v="Formación de alto nivel "/>
    <n v="5.0000000000000001E-3"/>
    <n v="0.01"/>
    <n v="465"/>
    <s v="Proyectos financiados a traves de la convocatoria bianual Minciencias enmarcados en los retos de las politicas orientadas a misiones: _x000a_a) Aprovechamiento del conocimiento, conservación y el uso sostenible de la biodiversidad, sus bienes y servicios ecosistémicos. _x000a_b) Garantizar la soberanía alimentaria y el derecho a la alimentación._x000a_c) Asegurar la generación, acceso y uso de energías sostenibles para todos los colombianos_x000a_d) Garantizar la seguridad sanitaria, la salud y el bienestar de la población en el territorio nacional_x000a_e) Poner fin a todas las formas de violencia en Colombia"/>
    <s v="3906005"/>
    <s v="Servicio de apoyo financiero a programas y proyectos de Ciencia, Tecnología e Innovación (CTI) para la generación de conocimiento, desarrollo tecnológico e innovación. (I+D+i)"/>
    <s v="390600500"/>
    <s v="Programas y proyectos financiados "/>
    <s v="Incremento"/>
    <m/>
    <n v="0"/>
    <n v="11"/>
    <n v="2"/>
    <n v="3"/>
    <n v="3"/>
    <n v="3"/>
    <m/>
    <n v="0"/>
    <x v="0"/>
    <m/>
    <n v="0"/>
    <s v="NO INICIADA"/>
    <m/>
    <n v="0"/>
    <s v="NO INICIADA"/>
    <m/>
    <n v="0"/>
    <s v="NO INICIADA"/>
    <m/>
    <n v="0"/>
    <x v="0"/>
  </r>
  <r>
    <s v="SOBERANIA ALIMENTARIA, COMPETITITVIDAD  Y PRODUCTIVIDAD"/>
    <s v="ECONOMÍA POPULAR, SOCIAL Y SOLIDARIA"/>
    <s v="Ciencia, tecnologìa e innovación "/>
    <x v="17"/>
    <s v="Empresas apoyadas en proceso de innovación. "/>
    <n v="0.32"/>
    <n v="0.35"/>
    <n v="466"/>
    <s v="Beneficiar niños, niñas, jóvenes y demás grupos priorizados en el departamento con programas de Apropiación Social del Conocimiento (ASC)"/>
    <s v="3906010"/>
    <s v="Servicios de apoyo financiero para programas y proyectos de apropiación social del conocimiento"/>
    <s v="390601000"/>
    <s v="Programas y proyectos financiados"/>
    <s v="Incremento"/>
    <m/>
    <n v="852"/>
    <n v="6000"/>
    <s v="NP"/>
    <n v="2000"/>
    <n v="3000"/>
    <n v="1000"/>
    <m/>
    <n v="0"/>
    <x v="1"/>
    <m/>
    <n v="0"/>
    <s v="NO INICIADA"/>
    <m/>
    <n v="0"/>
    <s v="NO INICIADA"/>
    <m/>
    <n v="0"/>
    <s v="NO INICIADA"/>
    <m/>
    <n v="0"/>
    <x v="0"/>
  </r>
  <r>
    <s v="SOBERANIA ALIMENTARIA, COMPETITITVIDAD  Y PRODUCTIVIDAD"/>
    <s v="ECONOMÍA POPULAR, SOCIAL Y SOLIDARIA"/>
    <s v="Ciencia, tecnologìa e innovación "/>
    <x v="17"/>
    <s v="Empresas apoyadas en proceso de innovación. "/>
    <n v="0.32"/>
    <n v="0.35"/>
    <n v="467"/>
    <s v="Creada e implementada la política de Ciencia, Tecnología e Innovación (CTI) para el Departamento."/>
    <s v="3906016"/>
    <s v="Documentos de política"/>
    <s v="390601600"/>
    <s v="Documentos de política elaborados"/>
    <s v="Incremento"/>
    <m/>
    <n v="0"/>
    <n v="1"/>
    <n v="1"/>
    <n v="1"/>
    <n v="1"/>
    <n v="1"/>
    <m/>
    <n v="0"/>
    <x v="0"/>
    <m/>
    <n v="0"/>
    <s v="NO INICIADA"/>
    <m/>
    <n v="0"/>
    <s v="NO INICIADA"/>
    <m/>
    <n v="0"/>
    <s v="NO INICIADA"/>
    <m/>
    <n v="0"/>
    <x v="0"/>
  </r>
  <r>
    <s v="SOBERANIA ALIMENTARIA, COMPETITITVIDAD  Y PRODUCTIVIDAD"/>
    <s v="ECONOMÍA POPULAR, SOCIAL Y SOLIDARIA"/>
    <s v="Ciencia, tecnologìa e innovación "/>
    <x v="17"/>
    <s v="Empresas apoyadas en proceso de innovación. "/>
    <n v="0.32"/>
    <n v="0.35"/>
    <n v="468"/>
    <s v="Creado y en operación el centro de bioeconomía del Pacífico para contribuir a la creación de oportunidades en la región, centrándose en la generación de empleo, reducción de la violencia y transformación de productos locales. "/>
    <s v="3906020"/>
    <s v="Infraestructura para la I+D+i dotada "/>
    <s v="390602000"/>
    <s v="Centros o laboratorios dotados"/>
    <s v="Incremento"/>
    <m/>
    <n v="0"/>
    <n v="1"/>
    <n v="1"/>
    <n v="1"/>
    <n v="1"/>
    <n v="1"/>
    <m/>
    <n v="0"/>
    <x v="0"/>
    <m/>
    <n v="0"/>
    <s v="NO INICIADA"/>
    <m/>
    <n v="0"/>
    <s v="NO INICIADA"/>
    <m/>
    <n v="0"/>
    <s v="NO INICIADA"/>
    <m/>
    <n v="0"/>
    <x v="0"/>
  </r>
  <r>
    <s v="SOBERANIA ALIMENTARIA, COMPETITITVIDAD  Y PRODUCTIVIDAD"/>
    <s v="ECONOMÍA POPULAR, SOCIAL Y SOLIDARIA"/>
    <s v="Ciencia, tecnologìa e innovación "/>
    <x v="18"/>
    <s v="Indice de Internacionalización "/>
    <n v="2.34"/>
    <n v="2.5"/>
    <n v="469"/>
    <s v="Formulado e implementado el Plan de Internacionalización en el Departamento"/>
    <s v="3905006"/>
    <s v="Documentos de lineamientos técnicos"/>
    <s v="390500600"/>
    <s v="Documentos de lineamientos técnicos realizados"/>
    <s v="Convergencia regional"/>
    <m/>
    <n v="0"/>
    <s v="Incremento"/>
    <n v="1"/>
    <n v="1"/>
    <n v="1"/>
    <n v="1"/>
    <m/>
    <n v="0"/>
    <x v="0"/>
    <m/>
    <n v="0"/>
    <s v="NO INICIADA"/>
    <m/>
    <n v="0"/>
    <s v="NO INICIADA"/>
    <m/>
    <n v="0"/>
    <s v="NO INICIADA"/>
    <m/>
    <e v="#VALUE!"/>
    <x v="3"/>
  </r>
  <r>
    <s v="SOBERANIA ALIMENTARIA, COMPETITITVIDAD  Y PRODUCTIVIDAD"/>
    <s v="ECONOMÍA POPULAR, SOCIAL Y SOLIDARIA"/>
    <s v="Ciencia, tecnologìa e innovación "/>
    <x v="18"/>
    <s v="Indice de Internacionalización "/>
    <n v="2.34"/>
    <n v="2.5"/>
    <n v="470"/>
    <s v="Creada mesa de internacionalización que vincule los actores público, privado, academía y sociedad civil"/>
    <s v="3905007"/>
    <s v="Servicio de cooperación internacional para la CTeI"/>
    <s v="390500702"/>
    <s v="Participaciones en comisiones internacionales de CTI"/>
    <s v="Mantenimiento"/>
    <m/>
    <n v="0"/>
    <n v="1"/>
    <n v="1"/>
    <n v="1"/>
    <n v="1"/>
    <n v="1"/>
    <m/>
    <n v="0"/>
    <x v="0"/>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1"/>
    <s v="Diseñado e implementado plan estratégico de reactivación del sector minero. "/>
    <s v="2104001"/>
    <s v="Documentos de lineamientos técnicos"/>
    <s v="210400100"/>
    <s v="Documentos de lineamientos técnicos para el desarrollo de actividades mineras realizados"/>
    <s v="Incremento"/>
    <m/>
    <n v="0"/>
    <n v="1"/>
    <n v="1"/>
    <n v="1"/>
    <n v="1"/>
    <n v="1"/>
    <m/>
    <n v="0"/>
    <x v="0"/>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2"/>
    <s v="Formulada e implementada  la politica pública minera  en el Departamento."/>
    <n v="2104002"/>
    <s v="Documentos normativos"/>
    <s v="210400200"/>
    <s v="Iniciativas formuladas"/>
    <s v="Incremento"/>
    <m/>
    <n v="0"/>
    <n v="1"/>
    <n v="1"/>
    <n v="1"/>
    <n v="1"/>
    <n v="1"/>
    <m/>
    <n v="0"/>
    <x v="1"/>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3"/>
    <s v="Apoyada la gestión,  la estructuración y viabilización de proyectos mineros."/>
    <s v="2104008"/>
    <s v="Servicio de asistencia técnica para la viabilización de proyectos mineros"/>
    <s v="210400800"/>
    <s v="Proyectos viabilizados"/>
    <s v="Incremento"/>
    <m/>
    <n v="48"/>
    <n v="12"/>
    <s v="NP"/>
    <n v="4"/>
    <n v="4"/>
    <n v="4"/>
    <m/>
    <n v="0"/>
    <x v="1"/>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4"/>
    <s v="Implementadas condiciones mineras, sociales y ambientales para  la explotación minera a través de la expedición o negación de un título minero."/>
    <n v="2104013"/>
    <s v="Servicio de regularización de la actividad minera"/>
    <s v="210401303"/>
    <s v="Actos administrativos para culminación del trámite expedidos"/>
    <s v="Incremento"/>
    <m/>
    <n v="107"/>
    <n v="137"/>
    <s v="NP"/>
    <n v="10"/>
    <n v="10"/>
    <n v="10"/>
    <m/>
    <n v="0"/>
    <x v="1"/>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5"/>
    <s v="Apoyados  procesos de formación a mineros en aspectos ambientales, sociales, normativos y empresariales."/>
    <s v="2104010"/>
    <s v="Servicio de educación para el trabajo en actividades mineras"/>
    <s v="210401000"/>
    <s v="Personas certificadas"/>
    <s v="Incremento"/>
    <m/>
    <n v="0"/>
    <n v="150"/>
    <s v="NP"/>
    <n v="50"/>
    <n v="50"/>
    <n v="50"/>
    <m/>
    <n v="0"/>
    <x v="1"/>
    <m/>
    <n v="0"/>
    <s v="NO INICIADA"/>
    <m/>
    <n v="0"/>
    <s v="NO INICIADA"/>
    <m/>
    <n v="0"/>
    <s v="NO INICI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6"/>
    <s v="Gestionada y aprobada la delegación por parte de la Agencia Nacional de Minería para operar  el sector minero en el Departamento."/>
    <s v="2106009"/>
    <s v="Documentos normativos"/>
    <s v="210600900"/>
    <s v="Documentos normativos realizados"/>
    <s v="Incremento"/>
    <m/>
    <n v="0"/>
    <n v="1"/>
    <n v="1"/>
    <s v="NP"/>
    <s v="NP"/>
    <s v="NP"/>
    <m/>
    <n v="0"/>
    <x v="0"/>
    <m/>
    <n v="0"/>
    <s v="NO PROGRAMADA"/>
    <m/>
    <n v="0"/>
    <s v="NO PROGRAMADA"/>
    <m/>
    <n v="0"/>
    <s v="NO PROGRAMADA"/>
    <m/>
    <n v="0"/>
    <x v="0"/>
  </r>
  <r>
    <s v="SOBERANIA ALIMENTARIA, COMPETITITVIDAD  Y PRODUCTIVIDAD"/>
    <s v="MINERÍA AMIGABLE, GAS Y ENERGÍAS ALTERNATIVAS"/>
    <s v="Minería innovadora y sustentable"/>
    <x v="19"/>
    <s v="Viabilización de explotaciones mineras mediante el otorgamiento de contratos de concesion y legalizaciones mineras"/>
    <n v="0"/>
    <n v="30"/>
    <n v="477"/>
    <s v="Creada y operando  la Secretaría de Minas del Departamento."/>
    <s v="2106003"/>
    <s v="Documentos de planeación"/>
    <s v="210600300"/>
    <s v="Documentos de planeación realizados"/>
    <s v="Incremento"/>
    <m/>
    <n v="0"/>
    <n v="1"/>
    <n v="1"/>
    <n v="1"/>
    <n v="1"/>
    <n v="1"/>
    <m/>
    <n v="0"/>
    <x v="0"/>
    <m/>
    <n v="0"/>
    <s v="NO INICIADA"/>
    <m/>
    <n v="0"/>
    <s v="NO INICIADA"/>
    <m/>
    <n v="0"/>
    <s v="NO INICIADA"/>
    <m/>
    <n v="0"/>
    <x v="0"/>
  </r>
  <r>
    <s v="SOBERANIA ALIMENTARIA, COMPETITITVIDAD  Y PRODUCTIVIDAD"/>
    <s v="MINERÍA AMIGABLE, GAS Y ENERGÍAS ALTERNATIVAS"/>
    <s v="Nariño con gas domiciliaro. "/>
    <x v="19"/>
    <s v="Cobertura del servicio de gas domiciliario "/>
    <n v="0.28129999999999999"/>
    <n v="0.5"/>
    <n v="478"/>
    <s v="Incrementado el número de conexiones de viviendas/usuarios de menores ingresos en el Departamento._x000a_"/>
    <n v="2101016"/>
    <s v="Redes domiciliarias de gas combustible instaladas"/>
    <s v="210101600"/>
    <s v="Viviendas conectadas a la red local de gas combustible"/>
    <s v="Incremento"/>
    <m/>
    <n v="90240"/>
    <n v="175576"/>
    <n v="122272"/>
    <n v="158234"/>
    <n v="165401"/>
    <n v="175576"/>
    <m/>
    <n v="0"/>
    <x v="0"/>
    <m/>
    <n v="0"/>
    <s v="NO INICIADA"/>
    <m/>
    <n v="0"/>
    <s v="NO INICIADA"/>
    <m/>
    <n v="0"/>
    <s v="NO INICIADA"/>
    <m/>
    <n v="0"/>
    <x v="0"/>
  </r>
  <r>
    <s v="SOBERANIA ALIMENTARIA, COMPETITITVIDAD  Y PRODUCTIVIDAD"/>
    <s v="MINERÍA AMIGABLE, GAS Y ENERGÍAS ALTERNATIVAS"/>
    <s v="Nariño con gas domiciliaro. "/>
    <x v="19"/>
    <s v="Cobertura del servicio de gas domiciliario "/>
    <n v="0.28129999999999999"/>
    <n v="0.5"/>
    <n v="479"/>
    <s v="Apoyados  los usuarios de menores ingresos con subsidios al consumo  domiciliario de gas combustible distribuido por red física."/>
    <n v="2101013"/>
    <s v="Servicio de apoyo financiero para subsidios al consumo en el servicio público de gas"/>
    <s v="210101300"/>
    <s v="Usuarios  beneficiados con subsidios al consumo"/>
    <s v="Incremento"/>
    <m/>
    <n v="53188"/>
    <n v="150322"/>
    <n v="88711"/>
    <n v="120526"/>
    <n v="136672"/>
    <n v="150322"/>
    <m/>
    <n v="0"/>
    <x v="1"/>
    <m/>
    <n v="0"/>
    <s v="NO INICIADA"/>
    <m/>
    <n v="0"/>
    <s v="NO INICIADA"/>
    <m/>
    <n v="0"/>
    <s v="NO INICIADA"/>
    <m/>
    <n v="0"/>
    <x v="0"/>
  </r>
  <r>
    <s v="SOBERANIA ALIMENTARIA, COMPETITITVIDAD  Y PRODUCTIVIDAD"/>
    <s v="MINERÍA AMIGABLE, GAS Y ENERGÍAS ALTERNATIVAS"/>
    <s v="Nariño con gas domiciliaro. "/>
    <x v="19"/>
    <s v="Cobertura del servicio de gas domiciliario "/>
    <n v="0.28129999999999999"/>
    <n v="0.5"/>
    <n v="480"/>
    <s v="Instalados tanques para el almacenamiento de gas en Túmaco"/>
    <s v="2101014"/>
    <s v="Tanques para el almacenamiento de gas"/>
    <n v="210101400"/>
    <s v="Tanques instalados"/>
    <s v="Incremento"/>
    <m/>
    <n v="0"/>
    <n v="3"/>
    <s v="NP"/>
    <s v="NP"/>
    <s v="NP"/>
    <n v="3"/>
    <m/>
    <n v="0"/>
    <x v="1"/>
    <m/>
    <n v="0"/>
    <s v="NO PROGRAMADA"/>
    <m/>
    <n v="0"/>
    <s v="NO PROGRAMADA"/>
    <m/>
    <n v="0"/>
    <s v="NO INICIADA"/>
    <m/>
    <n v="0"/>
    <x v="0"/>
  </r>
  <r>
    <s v="SOBERANIA ALIMENTARIA, COMPETITITVIDAD  Y PRODUCTIVIDAD"/>
    <s v="MINERÍA AMIGABLE, GAS Y ENERGÍAS ALTERNATIVAS"/>
    <s v="Energías para la paz."/>
    <x v="19"/>
    <s v="Cobertura de energía eléctrica "/>
    <n v="0.91900000000000004"/>
    <n v="0.95"/>
    <n v="481"/>
    <s v="Ampliado el nùmero  de usuarios beneficiados mediante proyectos o actividades de fuentes no convencionales de energia principalmente de caracter renovable en el Departamento."/>
    <n v="2102062"/>
    <s v="Servicios de apoyo a la implementación de fuentes no convencionales de energía "/>
    <n v="210206200"/>
    <s v="Usuarios beneficiados"/>
    <s v="Incremento"/>
    <m/>
    <n v="1693"/>
    <n v="550"/>
    <s v="NP"/>
    <n v="250"/>
    <n v="150"/>
    <n v="150"/>
    <m/>
    <n v="0"/>
    <x v="1"/>
    <m/>
    <n v="0"/>
    <s v="NO INICIADA"/>
    <m/>
    <n v="0"/>
    <s v="NO INICIADA"/>
    <m/>
    <n v="0"/>
    <s v="NO INICIADA"/>
    <m/>
    <n v="0"/>
    <x v="0"/>
  </r>
  <r>
    <s v="SOBERANIA ALIMENTARIA, COMPETITITVIDAD  Y PRODUCTIVIDAD"/>
    <s v="MINERÍA AMIGABLE, GAS Y ENERGÍAS ALTERNATIVAS"/>
    <s v="Energías para la paz."/>
    <x v="19"/>
    <s v="Cobertura de energía eléctrica "/>
    <n v="0.91900000000000004"/>
    <n v="0.95"/>
    <n v="482"/>
    <s v="Formulados e implementados proyectos para la generación de energía fotovoltaica en el Departamento."/>
    <n v="2102058"/>
    <s v="Formulados e implementados proyectos para la generación de energía fotovoltaica en el Departamento."/>
    <s v="210205800"/>
    <s v="Unidades de generación fotovoltaica de energía eléctrica instaladas"/>
    <s v="Incremento"/>
    <m/>
    <n v="0"/>
    <n v="3"/>
    <s v="NP"/>
    <n v="1"/>
    <n v="1"/>
    <n v="1"/>
    <m/>
    <n v="0"/>
    <x v="1"/>
    <m/>
    <n v="0"/>
    <s v="NO INICIADA"/>
    <m/>
    <n v="0"/>
    <s v="NO INICIADA"/>
    <m/>
    <n v="0"/>
    <s v="NO INICIADA"/>
    <m/>
    <n v="0"/>
    <x v="0"/>
  </r>
  <r>
    <s v="SOBERANIA ALIMENTARIA, COMPETITITVIDAD  Y PRODUCTIVIDAD"/>
    <s v="MINERÍA AMIGABLE, GAS Y ENERGÍAS ALTERNATIVAS"/>
    <s v="Energías para la paz."/>
    <x v="19"/>
    <s v="Cobertura de energía eléctrica "/>
    <n v="0.91900000000000004"/>
    <n v="0.95"/>
    <n v="483"/>
    <s v="Construida la central de generación de energía eléctrica fotovoltaica."/>
    <n v="2102038"/>
    <s v="Apoyada la construcción de la central de generación de energía eléctrica fotovoltaica."/>
    <n v="210203800"/>
    <s v="Central de generación fotovoltaica construida"/>
    <s v="Incremento"/>
    <m/>
    <n v="0"/>
    <n v="1"/>
    <s v="NP"/>
    <s v="NP"/>
    <n v="1"/>
    <s v="NP"/>
    <m/>
    <n v="0"/>
    <x v="1"/>
    <m/>
    <n v="0"/>
    <s v="NO PROGRAMADA"/>
    <m/>
    <n v="0"/>
    <s v="NO INICIADA"/>
    <m/>
    <n v="0"/>
    <s v="NO PROGRAMADA"/>
    <m/>
    <n v="0"/>
    <x v="0"/>
  </r>
  <r>
    <s v="SOBERANIA ALIMENTARIA, COMPETITITVIDAD  Y PRODUCTIVIDAD"/>
    <s v="MINERÍA AMIGABLE, GAS Y ENERGÍAS ALTERNATIVAS"/>
    <s v="Energías para la paz."/>
    <x v="19"/>
    <s v="Cobertura de energía eléctrica "/>
    <n v="0.91900000000000004"/>
    <n v="0.95"/>
    <n v="484"/>
    <s v="Construcción de Centrales hidroeléctricas en el departamento de Nariño"/>
    <n v="2102002"/>
    <s v="Apoyada la gestión para la operación de Centrales hidroeléctricas en el departamento de Nariño"/>
    <n v="210200200"/>
    <s v="Centrales hidroeléctricas construidas "/>
    <s v="Incremento"/>
    <m/>
    <n v="4"/>
    <n v="4"/>
    <s v="NP"/>
    <n v="1"/>
    <n v="2"/>
    <n v="1"/>
    <m/>
    <n v="0"/>
    <x v="1"/>
    <m/>
    <n v="0"/>
    <s v="NO INICIADA"/>
    <m/>
    <n v="0"/>
    <s v="NO INICIADA"/>
    <m/>
    <n v="0"/>
    <s v="NO INICIADA"/>
    <m/>
    <n v="0"/>
    <x v="0"/>
  </r>
  <r>
    <s v="SOBERANIA ALIMENTARIA, COMPETITITVIDAD  Y PRODUCTIVIDAD"/>
    <s v="MINERÍA AMIGABLE, GAS Y ENERGÍAS ALTERNATIVAS"/>
    <s v="Energías para la paz."/>
    <x v="19"/>
    <s v="Cobertura de energía eléctrica "/>
    <n v="0.91900000000000004"/>
    <n v="0.95"/>
    <n v="485"/>
    <s v="Ampliadas las redes del sistema de transmisión regional en el Departamento."/>
    <n v="2102021"/>
    <s v="Redes del sistema de transmisión regional construida"/>
    <n v="210202100"/>
    <s v="Redes del sistema de transmisión regional construida"/>
    <s v="Incremento"/>
    <m/>
    <n v="715.91"/>
    <n v="300"/>
    <s v="NP"/>
    <n v="100"/>
    <n v="100"/>
    <n v="100"/>
    <m/>
    <n v="0"/>
    <x v="1"/>
    <m/>
    <n v="0"/>
    <s v="NO INICIADA"/>
    <m/>
    <n v="0"/>
    <s v="NO INICIADA"/>
    <m/>
    <n v="0"/>
    <s v="NO INICIADA"/>
    <m/>
    <n v="0"/>
    <x v="0"/>
  </r>
  <r>
    <s v="SOBERANIA ALIMENTARIA, COMPETITITVIDAD  Y PRODUCTIVIDAD"/>
    <s v="MINERÍA AMIGABLE, GAS Y ENERGÍAS ALTERNATIVAS"/>
    <s v="Energías para la paz."/>
    <x v="19"/>
    <s v="Cobertura de energía eléctrica "/>
    <n v="0.91900000000000004"/>
    <n v="0.95"/>
    <n v="486"/>
    <s v="Ampliado el sistema de suministro del servicio público de energía eléctrica a viviendas rurales"/>
    <n v="2102044"/>
    <s v="Redes internas de energía eléctrica instaladas"/>
    <n v="210204401"/>
    <s v="Viviendas en zonas rurales con red interna de energía eléctrica instalada"/>
    <s v="Incremento"/>
    <m/>
    <n v="3708"/>
    <n v="1200"/>
    <n v="300"/>
    <n v="300"/>
    <n v="300"/>
    <n v="300"/>
    <m/>
    <n v="0"/>
    <x v="0"/>
    <m/>
    <n v="0"/>
    <s v="NO INICIADA"/>
    <m/>
    <n v="0"/>
    <s v="NO INICIADA"/>
    <m/>
    <n v="0"/>
    <s v="NO INICIADA"/>
    <m/>
    <n v="0"/>
    <x v="0"/>
  </r>
  <r>
    <s v="SOBERANIA ALIMENTARIA, COMPETITITVIDAD  Y PRODUCTIVIDAD"/>
    <s v="MINERÍA AMIGABLE, GAS Y ENERGÍAS ALTERNATIVAS"/>
    <s v="Programa de hidrocarburos"/>
    <x v="19"/>
    <s v="Municipios reconocidos como zonas de frontera con combustibles líquidos excluidos de iva y excentos de arancél e impuesto nacional a la gasolina y al acpm."/>
    <n v="0.98440000000000005"/>
    <n v="1"/>
    <n v="487"/>
    <s v="Formulación de lineamientos técnico/juridico a las asociaciones de combustibles para la asignación de los cupos en el Departamento e inclusión de los municipios que no se encuentran reconocidos como zona de frontera."/>
    <s v="2103025"/>
    <s v="Documentos de lineamientos técnicos"/>
    <s v="210302500"/>
    <s v="Documentos de lineamientos técnicos realizados"/>
    <s v="Incremento"/>
    <m/>
    <n v="0"/>
    <n v="4"/>
    <n v="1"/>
    <n v="1"/>
    <n v="1"/>
    <n v="1"/>
    <m/>
    <n v="0"/>
    <x v="0"/>
    <m/>
    <n v="0"/>
    <s v="NO INICIADA"/>
    <m/>
    <n v="0"/>
    <s v="NO INICIADA"/>
    <m/>
    <n v="0"/>
    <s v="NO INICIADA"/>
    <m/>
    <n v="0"/>
    <x v="0"/>
  </r>
  <r>
    <s v="SOSTENIBILIDAD  AMBIENTAL Y ORDENAMIENTO TERRITORIAL"/>
    <s v="BIOSIVERSIDAD Y JUSTICIA AMBIENTAL"/>
    <s v="Conservación de la diversidad biocultural en los cinco mundos."/>
    <x v="20"/>
    <s v="Diversidad biocultural conocida y conservada"/>
    <n v="0"/>
    <n v="1000"/>
    <n v="488"/>
    <s v="Formuladas e implementadas  acciones parar fortalecer la conectividad biocultural en áreas de conservación de ecosistemas estratégicos de los mundos oceánico, litoral Pacifico, Choco biogeográfico, Andes y amazónico, a través del corredor BIOSUR"/>
    <n v="3202049"/>
    <s v="Servicio de recuperación de ecosistemas"/>
    <n v="320204900"/>
    <s v="Áreas en proceso de recuperación de cobertura vegetal"/>
    <s v="Incremento"/>
    <m/>
    <n v="341"/>
    <n v="400"/>
    <n v="100"/>
    <n v="100"/>
    <n v="100"/>
    <n v="100"/>
    <m/>
    <n v="0"/>
    <x v="0"/>
    <m/>
    <n v="0"/>
    <s v="NO INICIADA"/>
    <m/>
    <n v="0"/>
    <s v="NO INICIADA"/>
    <m/>
    <n v="0"/>
    <s v="NO INICIADA"/>
    <m/>
    <n v="0"/>
    <x v="0"/>
  </r>
  <r>
    <s v="SOSTENIBILIDAD  AMBIENTAL Y ORDENAMIENTO TERRITORIAL"/>
    <s v="BIOSIVERSIDAD Y JUSTICIA AMBIENTAL"/>
    <s v="Conservación de la diversidad biocultural en los cinco mundos."/>
    <x v="20"/>
    <s v="Diversidad biocultural conocida y conservada"/>
    <n v="0"/>
    <n v="1000"/>
    <n v="489"/>
    <s v="Gestionado el conocimiento para la preservación, uso sostenible y restauración de la biodiversidad y sus servicios ecosistémicos."/>
    <n v="3202004"/>
    <s v="Documentos de investigación para la conservación de la biodiversidad y sus servicios ecosistémicos"/>
    <n v="320200400"/>
    <s v="Documentos de investigación realizados"/>
    <s v="Incremento"/>
    <m/>
    <n v="1"/>
    <n v="5"/>
    <s v="NP"/>
    <n v="2"/>
    <n v="2"/>
    <n v="1"/>
    <m/>
    <n v="0"/>
    <x v="1"/>
    <m/>
    <n v="0"/>
    <s v="NO INICIADA"/>
    <m/>
    <n v="0"/>
    <s v="NO INICIADA"/>
    <m/>
    <n v="0"/>
    <s v="NO INICIADA"/>
    <m/>
    <n v="0"/>
    <x v="0"/>
  </r>
  <r>
    <s v="SOSTENIBILIDAD  AMBIENTAL Y ORDENAMIENTO TERRITORIAL"/>
    <s v="BIOSIVERSIDAD Y JUSTICIA AMBIENTAL"/>
    <s v="Conservación de la diversidad biocultural en los cinco mundos."/>
    <x v="20"/>
    <s v="Diversidad biocultural conocida y conservada"/>
    <n v="0"/>
    <n v="1000"/>
    <n v="490"/>
    <s v="Gestionada  interinstitucionalmente  la Declaratoria del Distrito Especial de Manejo del Bosque seco del Patía,  áreas protegidas y  otras medidas efectivas de conservación (OMEC)."/>
    <n v="3202001"/>
    <s v="Documentos de lineamientos técnicos para la conservación de la biodiversidad y sus servicios ecosistémicos"/>
    <n v="320200100"/>
    <s v="Documentos de lineamientos técnicos realizados"/>
    <s v="Incremento"/>
    <m/>
    <n v="2"/>
    <n v="4"/>
    <n v="1"/>
    <n v="1"/>
    <n v="1"/>
    <n v="1"/>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1"/>
    <s v="Producido material vegetal para la restauración de zonas estratégicas de Nariño, con participación institucional y comunitaria."/>
    <n v="3202038"/>
    <s v="Servicio de producción de plántulas en viveros"/>
    <n v="320203800"/>
    <s v="Plántulas producidas"/>
    <s v="Incremento"/>
    <m/>
    <n v="7351"/>
    <n v="275000"/>
    <n v="25000"/>
    <n v="50000"/>
    <n v="100000"/>
    <n v="100000"/>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2"/>
    <s v="Fomentada la creación de negocios verdes inclusivos."/>
    <n v="3201003"/>
    <s v="Servicio de asistencia técnica para la consolidación de negocios verdes"/>
    <s v="320100300"/>
    <s v="Negocios verdes consolidados "/>
    <s v="Incremento"/>
    <m/>
    <n v="3"/>
    <n v="5"/>
    <n v="1"/>
    <n v="1"/>
    <n v="2"/>
    <n v="1"/>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3"/>
    <s v="Creado e implementado el Observatorio Ambiental del Departamento  como herramienta que permite la consolidación de la información ambiental de manera accesible, confiable y oportuna."/>
    <n v="3204056"/>
    <s v="Servicios tecnológicos para el sistema de información ambiental "/>
    <n v="320405600"/>
    <s v="Instrumentos tecnológicos implementados "/>
    <s v="Incremento"/>
    <m/>
    <n v="0"/>
    <n v="1"/>
    <s v="NP"/>
    <n v="1"/>
    <n v="1"/>
    <n v="1"/>
    <m/>
    <n v="0"/>
    <x v="1"/>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4"/>
    <s v="Fortalecido el Sistema de Información Geográfico Ambiental como herramienta para la planificación y gestión ambiental del Departamento."/>
    <n v="3204048"/>
    <s v="Servicio de administracion de los sistemas de información para los procesos de toma de decisiones"/>
    <n v="320404800"/>
    <s v="Sistemas de información fortalecidos y actualizados"/>
    <s v="Incremento"/>
    <m/>
    <n v="0"/>
    <n v="1"/>
    <n v="1"/>
    <n v="1"/>
    <n v="1"/>
    <n v="1"/>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5"/>
    <s v="Adquiridos, en mantenimiento y manejo predios del Departamento en ecosistemas estratégicos de recarga hídrica."/>
    <n v="3203050"/>
    <s v="Servicio de protección del recurso hídrico"/>
    <n v="320305000"/>
    <s v="Áreas protegidas"/>
    <s v="Incremento"/>
    <m/>
    <n v="900"/>
    <n v="2000"/>
    <n v="300"/>
    <n v="600"/>
    <n v="600"/>
    <n v="500"/>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6"/>
    <s v="Actualizado  inventario de predios destinados a la conservación de ecosistemas estratégicos del Departamento."/>
    <n v="3202052"/>
    <s v="Documentos de planeación"/>
    <n v="320205200"/>
    <s v="Documentos de planeación elaborados"/>
    <s v="Incremento"/>
    <m/>
    <n v="0"/>
    <n v="1"/>
    <s v="NP"/>
    <n v="1"/>
    <n v="1"/>
    <n v="1"/>
    <m/>
    <n v="0"/>
    <x v="1"/>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7"/>
    <s v="Incentivos para la conservación y restauración, con base en la implementación de soluciones basadas en la naturaleza con enfoque cultural y de producción sostenible."/>
    <n v="3202043"/>
    <s v="Servicio apoyo financiero para la implementación de esquemas de pago por Servicio ambientales"/>
    <n v="320204300"/>
    <s v="Áreas con esquemas de Pago por Servicios Ambientales implementados"/>
    <s v="Incremento"/>
    <m/>
    <n v="1678"/>
    <n v="1900"/>
    <n v="600"/>
    <n v="500"/>
    <n v="400"/>
    <n v="400"/>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8"/>
    <s v="Ordenado el territorio con visión de región, teniendo como estrategia las zonas hídricas que articulan las acciones sociales, productivas y ambientales de una región, con base en el concepto de convergencia regional."/>
    <n v="3202001"/>
    <s v="Documentos de lineamientos técnicos para la conservación de la biodiversidad y sus servicios eco sistémicos"/>
    <n v="320200112"/>
    <s v="Documentos de lineamientos técnicos implementados"/>
    <s v="Incremento"/>
    <m/>
    <n v="0"/>
    <n v="2"/>
    <n v="1"/>
    <n v="1"/>
    <s v="NP"/>
    <s v="NP"/>
    <m/>
    <n v="0"/>
    <x v="0"/>
    <m/>
    <n v="0"/>
    <s v="NO INICIADA"/>
    <m/>
    <n v="0"/>
    <s v="NO PROGRAMADA"/>
    <m/>
    <n v="0"/>
    <s v="NO PROGRAM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499"/>
    <s v="Implementadas acciones orientadas a la restauración y reducción de la deforestación, incluyendo en la Amazonía nariñense."/>
    <n v="3202005"/>
    <s v="Servicio de restauración de ecosistemas"/>
    <n v="320200500"/>
    <s v="Áreas en proceso de restauración"/>
    <s v="Incremento"/>
    <m/>
    <n v="341"/>
    <n v="400"/>
    <n v="100"/>
    <n v="100"/>
    <n v="100"/>
    <n v="100"/>
    <m/>
    <n v="0"/>
    <x v="0"/>
    <m/>
    <n v="0"/>
    <s v="NO INICIADA"/>
    <m/>
    <n v="0"/>
    <s v="NO INICIADA"/>
    <m/>
    <n v="0"/>
    <s v="NO INICI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500"/>
    <s v="Coordinación interinstitucional para el fortalecimiento de gestión ambiental transfronteriza, incluyendo las Cuenca Carchi-Guaitara y Mira - Mataje"/>
    <s v="3203001"/>
    <s v="Documentos de lineamientos técnicos para la gestión integral del recurso hídrico"/>
    <s v="320300105"/>
    <s v="Documentos con lineamientos para el mejoramiento de la calidad del recurso hídrico elaborados"/>
    <s v="Incremento"/>
    <m/>
    <n v="0"/>
    <n v="2"/>
    <n v="1"/>
    <s v="NP"/>
    <n v="1"/>
    <s v="NP"/>
    <m/>
    <n v="0"/>
    <x v="0"/>
    <m/>
    <n v="0"/>
    <s v="NO PROGRAMADA"/>
    <m/>
    <n v="0"/>
    <s v="NO INICIADA"/>
    <m/>
    <n v="0"/>
    <s v="NO PROGRAMADA"/>
    <m/>
    <n v="0"/>
    <x v="0"/>
  </r>
  <r>
    <s v="SOSTENIBILIDAD  AMBIENTAL Y ORDENAMIENTO TERRITORIAL"/>
    <s v="BIOSIVERSIDAD Y JUSTICIA AMBIENTAL"/>
    <s v="Conservación y restauraciòn de ecosistemas estratégicos."/>
    <x v="20"/>
    <s v="Ecosistemas y diversidad biológica en proceso de restauración, recuperación, rehabilitación, conservación y uso sostenible."/>
    <n v="341"/>
    <n v="1900"/>
    <n v="501"/>
    <s v="Restaurados  ecosistemas de manglar."/>
    <n v="3207019"/>
    <s v="Servicio de restauración ecológica de ecosistemas de manglar"/>
    <n v="320701900"/>
    <s v="Manglar en proceso de restauración"/>
    <s v="Mantenimiento"/>
    <m/>
    <n v="3"/>
    <n v="100"/>
    <s v="NP"/>
    <n v="25"/>
    <n v="50"/>
    <n v="25"/>
    <m/>
    <n v="0"/>
    <x v="1"/>
    <m/>
    <n v="0"/>
    <s v="NO INICIADA"/>
    <m/>
    <n v="0"/>
    <s v="NO INICIADA"/>
    <m/>
    <n v="0"/>
    <s v="NO INICIADA"/>
    <m/>
    <n v="0"/>
    <x v="0"/>
  </r>
  <r>
    <s v="SOSTENIBILIDAD  AMBIENTAL Y ORDENAMIENTO TERRITORIAL"/>
    <s v="BIOSIVERSIDAD Y JUSTICIA AMBIENTAL"/>
    <s v="Acción climática para la paz."/>
    <x v="20"/>
    <s v="Número de estrategias de mitigación y adaptación al cambio climático"/>
    <n v="7"/>
    <n v="10"/>
    <n v="502"/>
    <s v="Desarrolladas estrategias sostenibles para la reducción de emisiones de Gases Efecto Invernadero: proyectos agroforestales, forestales, dendroenergéticos, agroecológicos e implementacion de planes de adaptación con enfoque diferencial  "/>
    <s v="3206002"/>
    <s v="Documentos de lineamientos técnicos para la gestión del cambio climático y un desarrollo bajo en carbono y resiliente al clima"/>
    <s v="320600205"/>
    <s v="Documentos de seguimiento y evaluación de las estrategias de financiamiento formulados "/>
    <s v="Incremento"/>
    <m/>
    <n v="2"/>
    <n v="11"/>
    <n v="2"/>
    <n v="3"/>
    <n v="3"/>
    <n v="3"/>
    <m/>
    <n v="0"/>
    <x v="0"/>
    <m/>
    <n v="0"/>
    <s v="NO INICIADA"/>
    <m/>
    <n v="0"/>
    <s v="NO INICIADA"/>
    <m/>
    <n v="0"/>
    <s v="NO INICIADA"/>
    <m/>
    <n v="0"/>
    <x v="0"/>
  </r>
  <r>
    <s v="SOSTENIBILIDAD  AMBIENTAL Y ORDENAMIENTO TERRITORIAL"/>
    <s v="BIOSIVERSIDAD Y JUSTICIA AMBIENTAL"/>
    <s v="Acción climática para la paz."/>
    <x v="20"/>
    <s v="Número de estrategias de mitigación y adaptación al cambio climático"/>
    <n v="7"/>
    <n v="10"/>
    <n v="503"/>
    <s v="Construidas e instaladas estufas eco eficientes fijas, que disminuyen el consumo de leña y la emisión de gases efecto invernadero – GEI"/>
    <n v="3206016"/>
    <s v="Estufas ecoeficientes fijas implementadas"/>
    <n v="320601600"/>
    <s v="Estufas ecoeficientes fijas construidas "/>
    <s v="Incremento"/>
    <m/>
    <n v="40"/>
    <n v="270"/>
    <n v="20"/>
    <n v="100"/>
    <n v="100"/>
    <n v="50"/>
    <m/>
    <n v="0"/>
    <x v="0"/>
    <m/>
    <n v="0"/>
    <s v="NO INICIADA"/>
    <m/>
    <n v="0"/>
    <s v="NO INICIADA"/>
    <m/>
    <n v="0"/>
    <s v="NO INICIADA"/>
    <m/>
    <n v="0"/>
    <x v="0"/>
  </r>
  <r>
    <s v="SOSTENIBILIDAD  AMBIENTAL Y ORDENAMIENTO TERRITORIAL"/>
    <s v="BIOSIVERSIDAD Y JUSTICIA AMBIENTAL"/>
    <s v="Acción climática para la paz."/>
    <x v="20"/>
    <s v="Número de estrategias de mitigación y adaptación al cambio climático"/>
    <n v="7"/>
    <n v="10"/>
    <n v="504"/>
    <s v="Implementadas acciones de mitigación y adaptación al cambio climático:  energías limpias - techos solares, sistemas fotovoltáicos y molinos de viento como alternativas de energía en el Departamento. Proyecto PERS Fase I."/>
    <n v="3206003"/>
    <s v="Servicio de apoyo técnico para la implementación de acciones de mitigación y adaptación al cambio climático"/>
    <s v="320600301"/>
    <s v="Documentos con las acciones de mitigación y adaptación al cambio climático formulados"/>
    <s v="Incremento"/>
    <m/>
    <n v="20"/>
    <n v="200"/>
    <n v="50"/>
    <n v="50"/>
    <n v="50"/>
    <n v="50"/>
    <m/>
    <n v="0"/>
    <x v="0"/>
    <m/>
    <n v="0"/>
    <s v="NO INICIADA"/>
    <m/>
    <n v="0"/>
    <s v="NO INICIADA"/>
    <m/>
    <n v="0"/>
    <s v="NO INICIADA"/>
    <m/>
    <n v="0"/>
    <x v="0"/>
  </r>
  <r>
    <s v="SOSTENIBILIDAD  AMBIENTAL Y ORDENAMIENTO TERRITORIAL"/>
    <s v="BIOSIVERSIDAD Y JUSTICIA AMBIENTAL"/>
    <s v="Acción climática para la paz."/>
    <x v="20"/>
    <s v="Número de estrategias de mitigación y adaptación al cambio climático"/>
    <n v="7"/>
    <n v="10"/>
    <n v="505"/>
    <s v="Implementada una plataforma de monitoreo para el seguimiento de los indicadores y variables climáticas, gases efecto invernadero y vulnerabilidad, ex ante y ex post. "/>
    <n v="3206011"/>
    <s v="Servicios de información para el seguimiento a los compromisos en cambio climático de Colombia"/>
    <n v="320601100"/>
    <s v="Documentos con los resultados del monitoreo elaborados"/>
    <s v="Incremento"/>
    <m/>
    <n v="0"/>
    <n v="4"/>
    <n v="1"/>
    <n v="1"/>
    <n v="1"/>
    <n v="1"/>
    <m/>
    <n v="0"/>
    <x v="0"/>
    <m/>
    <n v="0"/>
    <s v="NO INICIADA"/>
    <m/>
    <n v="0"/>
    <s v="NO INICIADA"/>
    <m/>
    <n v="0"/>
    <s v="NO INICIADA"/>
    <m/>
    <n v="0"/>
    <x v="0"/>
  </r>
  <r>
    <s v="SOSTENIBILIDAD  AMBIENTAL Y ORDENAMIENTO TERRITORIAL"/>
    <s v="BIOSIVERSIDAD Y JUSTICIA AMBIENTAL"/>
    <s v="Acción climática para la paz."/>
    <x v="20"/>
    <s v="Número de estrategias de mitigación y adaptación al cambio climático"/>
    <n v="7"/>
    <n v="10"/>
    <n v="506"/>
    <s v="Acciones orientadas a educación, fortalecimiento, campañas de difusión en gestión del cambio climático para un desarrollo bajo en carbono y resiliente al clima."/>
    <n v="3206004"/>
    <s v="Servicio de educación informal en gestión del cambio climático para un desarrollo bajo en carbono y resiliente al clima"/>
    <n v="320600400"/>
    <s v="Personas capacitadas en gestión del cambio climático"/>
    <s v="Mantenimiento"/>
    <m/>
    <n v="0"/>
    <n v="400"/>
    <n v="100"/>
    <n v="100"/>
    <n v="100"/>
    <n v="100"/>
    <m/>
    <n v="0"/>
    <x v="0"/>
    <m/>
    <n v="0"/>
    <s v="NO INICIADA"/>
    <m/>
    <n v="0"/>
    <s v="NO INICIADA"/>
    <m/>
    <n v="0"/>
    <s v="NO INICIADA"/>
    <m/>
    <n v="0"/>
    <x v="0"/>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7"/>
    <s v="Apoyo en la implementación de acciones, de educación ambiental con las entidades territoriales, con enfoque diferencial (étnico, de género y generacional) e inclusivo para promover la sostenibilidad ambiental (PLAN DECENAL DE EDUCACIÓN AMBIENTAL)"/>
    <n v="3208006"/>
    <s v="Servicio de asistencia técnica para la implementación de las estrategias educativo ambientales y de participación"/>
    <n v="320800600"/>
    <s v="Estrategias educativas ambientales y de participación implementadas "/>
    <s v="Incremento"/>
    <m/>
    <n v="0"/>
    <n v="60"/>
    <n v="5"/>
    <n v="20"/>
    <n v="20"/>
    <n v="15"/>
    <m/>
    <n v="0"/>
    <x v="0"/>
    <m/>
    <n v="0"/>
    <s v="NO INICIADA"/>
    <m/>
    <n v="0"/>
    <s v="NO INICIADA"/>
    <m/>
    <n v="0"/>
    <s v="NO INICIADA"/>
    <m/>
    <n v="0"/>
    <x v="0"/>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8"/>
    <s v="Apoyo a la implementación de estrategias de gestión integral de residuos sólidos con entidades territoriales y resguardos indígenas con enfoque étnico, de género y generacional."/>
    <n v="3208006"/>
    <s v="Servicio de asistencia técnica para la implementación de las estrategias educativo ambientales y de participación"/>
    <n v="320800600"/>
    <s v="Poyectos de protecciòn y recuperaciòn del conocimiento tradicional asociado a la biodiversidad."/>
    <s v="Incremento"/>
    <m/>
    <n v="0"/>
    <n v="4"/>
    <n v="1"/>
    <n v="1"/>
    <n v="1"/>
    <n v="1"/>
    <m/>
    <n v="0"/>
    <x v="0"/>
    <m/>
    <n v="0"/>
    <s v="NO INICIADA"/>
    <m/>
    <n v="0"/>
    <s v="NO INICIADA"/>
    <m/>
    <n v="0"/>
    <s v="NO INICIADA"/>
    <m/>
    <n v="0"/>
    <x v="0"/>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09"/>
    <s v="Fortalecidos  los Consejos Comunitarios, Resguardos Indígenas y organizaciones campesinas en la gestión y uso sostenible de los bosques y la protección del conocimiento tradicional, teniendo en cuenta especialmente a las mujeres, niñas y población víctima del conflicto armado."/>
    <n v="3208007"/>
    <s v="Servicio de apoyo técnico a proyectos de educación ambiental y participación con enfoque diferencial"/>
    <n v="320800701"/>
    <s v="Proyectos de protección y recuperación del conocimiento tradicional asociado a la biodiversidad"/>
    <s v="Incremento"/>
    <m/>
    <n v="0"/>
    <n v="4"/>
    <n v="1"/>
    <n v="1"/>
    <n v="1"/>
    <n v="1"/>
    <m/>
    <n v="0"/>
    <x v="0"/>
    <m/>
    <n v="0"/>
    <s v="NO INICIADA"/>
    <m/>
    <n v="0"/>
    <s v="NO INICIADA"/>
    <m/>
    <n v="0"/>
    <s v="NO INICIADA"/>
    <m/>
    <n v="0"/>
    <x v="0"/>
  </r>
  <r>
    <s v="SOSTENIBILIDAD  AMBIENTAL Y ORDENAMIENTO TERRITORIAL"/>
    <s v="BIOSIVERSIDAD Y JUSTICIA AMBIENTAL"/>
    <s v="Construcción y fortalecimiento del tejdo social para el cuidado del ambiente."/>
    <x v="20"/>
    <s v="Numero de procesos de educación y participación que contribuyan a la formación de ciudadanos sensibilizados de sus derechos y deberes ambientales. "/>
    <s v="ND"/>
    <n v="6"/>
    <n v="510"/>
    <s v="Apoyo en la implementación del sistema de gestión ambiental de la gobernación de Nariño."/>
    <n v="3208009"/>
    <s v="Documentos de lineamientos técnicos para el desarrollo de la política ambiental"/>
    <n v="320800900"/>
    <s v="Documentos de lineamientos técnicos elaborados_x000a_xxx"/>
    <s v="Incremento"/>
    <m/>
    <n v="0"/>
    <n v="2"/>
    <s v="NP"/>
    <n v="1"/>
    <n v="1"/>
    <s v="NP"/>
    <m/>
    <n v="0"/>
    <x v="1"/>
    <m/>
    <n v="0"/>
    <s v="NO INICIADA"/>
    <m/>
    <n v="0"/>
    <s v="NO INICIADA"/>
    <m/>
    <n v="0"/>
    <s v="NO PROGRAMADA"/>
    <m/>
    <n v="0"/>
    <x v="0"/>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1"/>
    <s v="Fortalecido  el acceso a servicios médicos veterinarios de urgencias, emergencias y esterilización para los animales en estado de vulnerabilidad y víctimas de maltrato animal. "/>
    <n v="4501061"/>
    <s v="Servicio de atención integral a la fauna"/>
    <n v="450106103"/>
    <s v="Animales atendidos en servicios médicos veterinarios"/>
    <s v="Incremento"/>
    <m/>
    <n v="13000"/>
    <n v="14000"/>
    <n v="1316"/>
    <n v="5216"/>
    <n v="6117"/>
    <n v="1351"/>
    <m/>
    <n v="0"/>
    <x v="0"/>
    <m/>
    <n v="0"/>
    <s v="NO INICIADA"/>
    <m/>
    <n v="0"/>
    <s v="NO INICIADA"/>
    <m/>
    <n v="0"/>
    <s v="NO INICIADA"/>
    <m/>
    <n v="0"/>
    <x v="0"/>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2"/>
    <s v="Desarrollo de estrategias orientadas a fortalecer la gobernanza para la protección y bienestar animal en cumplimiento a la Política Pública respectiva, incluyendo el fortalacimiento de una red de mujeres en pro de la protección y bienestar animal."/>
    <n v="4501048"/>
    <s v="Servicio de apoyo para el acceso a la justicia policiva"/>
    <n v="450104800"/>
    <s v="Estrategias implementadas"/>
    <s v="Incremento"/>
    <m/>
    <n v="2"/>
    <n v="10"/>
    <n v="1"/>
    <n v="3"/>
    <n v="3"/>
    <n v="3"/>
    <m/>
    <n v="0"/>
    <x v="0"/>
    <m/>
    <n v="0"/>
    <s v="NO INICIADA"/>
    <m/>
    <n v="0"/>
    <s v="NO INICIADA"/>
    <m/>
    <n v="0"/>
    <s v="NO INICIADA"/>
    <m/>
    <n v="0"/>
    <x v="0"/>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3"/>
    <s v="Apoyo en la gestión para la adecuación y/o construcción de centros de atención médico veterinaria para animales domésticos y silvestres.  "/>
    <n v="4501060"/>
    <s v="Infraestructura para el bienestar animal adecuada"/>
    <n v="450106000"/>
    <s v="Infraestructura para el bienestar animal adecuada"/>
    <s v="Incremento"/>
    <m/>
    <n v="0"/>
    <n v="2"/>
    <n v="1"/>
    <s v="NP"/>
    <n v="1"/>
    <s v="NP"/>
    <m/>
    <n v="0"/>
    <x v="0"/>
    <m/>
    <n v="0"/>
    <s v="NO PROGRAMADA"/>
    <m/>
    <n v="0"/>
    <s v="NO INICIADA"/>
    <m/>
    <n v="0"/>
    <s v="NO PROGRAMADA"/>
    <m/>
    <n v="0"/>
    <x v="0"/>
  </r>
  <r>
    <s v="SOSTENIBILIDAD  AMBIENTAL Y ORDENAMIENTO TERRITORIAL"/>
    <s v="BIOSIVERSIDAD Y JUSTICIA AMBIENTAL"/>
    <s v="Protección y bienestar animal."/>
    <x v="20"/>
    <s v="Estrategias implementadas para fortalecer la protección y bienestar de los animales, domésticos y silvestres del Departamento de Nariño."/>
    <n v="9"/>
    <n v="14"/>
    <n v="514"/>
    <s v="Articulación con el sector educativo e instituciones educativas en el Departamento para la creación e implementación de una estrategia para el reconocimiento y respeto de los animales como parte fundamental del ambiente y de la sociedad."/>
    <n v="3202014"/>
    <s v="Servicio de educación informal en el marco de la conservación de la biodiversidad y los servicios ecosistémicos"/>
    <n v="320201401"/>
    <s v="Documento con plan de educación ambiental elaborado "/>
    <s v="Incremento"/>
    <m/>
    <n v="0"/>
    <n v="1"/>
    <s v="NP"/>
    <n v="1"/>
    <s v="NP"/>
    <s v="NP"/>
    <m/>
    <n v="0"/>
    <x v="1"/>
    <m/>
    <n v="0"/>
    <s v="NO INICIADA"/>
    <m/>
    <n v="0"/>
    <s v="NO PROGRAMADA"/>
    <m/>
    <n v="0"/>
    <s v="NO PROGRAMADA"/>
    <m/>
    <n v="0"/>
    <x v="0"/>
  </r>
  <r>
    <s v="SOSTENIBILIDAD  AMBIENTAL Y ORDENAMIENTO TERRITORIAL"/>
    <s v="ORDENAMIENTO TERRITORIAL"/>
    <s v="Ordenamiento territorial con justicia ambiental "/>
    <x v="21"/>
    <s v="Plan de Ordenamiento Departamental  "/>
    <n v="0"/>
    <n v="1"/>
    <n v="515"/>
    <s v="Asistidas entidades territoriales (64)  y esquemas asociativos (3) técnicamente en procesos de ordenamiento territorial y catastro multipróposito."/>
    <n v="4599031"/>
    <s v="Servicio de asistencia técnica"/>
    <n v="459903100"/>
    <s v="Numero de Entidades, organismos y dependencias asistidos técnicamente"/>
    <s v="mantenimiento "/>
    <m/>
    <n v="67"/>
    <n v="67"/>
    <n v="67"/>
    <n v="67"/>
    <n v="67"/>
    <n v="67"/>
    <m/>
    <n v="0"/>
    <x v="0"/>
    <m/>
    <n v="0"/>
    <s v="NO INICIADA"/>
    <m/>
    <n v="0"/>
    <s v="NO INICIADA"/>
    <m/>
    <n v="0"/>
    <s v="NO INICIADA"/>
    <m/>
    <n v="0"/>
    <x v="0"/>
  </r>
  <r>
    <s v="SOSTENIBILIDAD  AMBIENTAL Y ORDENAMIENTO TERRITORIAL"/>
    <s v="ORDENAMIENTO TERRITORIAL"/>
    <s v="Ordenamiento territorial con justicia ambiental "/>
    <x v="21"/>
    <s v="Plan de Ordenamiento Departamental  "/>
    <n v="0"/>
    <n v="1"/>
    <n v="516"/>
    <s v="Documentos de investigación sobre estructuras ecológicas en el  Departamento. "/>
    <n v="4599026"/>
    <s v="Documentos de investigación"/>
    <n v="459902600"/>
    <s v="Número de Documentos de investigación elaborados"/>
    <s v="Incremento"/>
    <m/>
    <n v="0"/>
    <n v="13"/>
    <n v="1"/>
    <n v="4"/>
    <n v="4"/>
    <n v="4"/>
    <m/>
    <n v="0"/>
    <x v="0"/>
    <m/>
    <n v="0"/>
    <s v="NO INICIADA"/>
    <m/>
    <n v="0"/>
    <s v="NO INICIADA"/>
    <m/>
    <n v="0"/>
    <s v="NO INICIADA"/>
    <m/>
    <n v="0"/>
    <x v="0"/>
  </r>
  <r>
    <s v="SOSTENIBILIDAD  AMBIENTAL Y ORDENAMIENTO TERRITORIAL"/>
    <s v="ORDENAMIENTO TERRITORIAL"/>
    <s v="Ordenamiento territorial con justicia ambiental "/>
    <x v="21"/>
    <s v="Plan de Ordenamiento Departamental  "/>
    <n v="0"/>
    <n v="1"/>
    <n v="517"/>
    <s v="Apoyados los Municipios de la región amazónica  de Nariño en la formulación de sus planes de deforestación cero en el marco del cumplimiento de los lineamiento establecidos por la   sentencia  ST4360 de 2018"/>
    <n v="4599018"/>
    <s v="Documentos de lineamientos técnicos"/>
    <n v="459901800"/>
    <s v="Número de documentos de lineamientos técnicos realizados"/>
    <s v="Incremento"/>
    <m/>
    <n v="0"/>
    <n v="6"/>
    <s v="NP"/>
    <n v="2"/>
    <n v="2"/>
    <n v="2"/>
    <m/>
    <n v="0"/>
    <x v="1"/>
    <m/>
    <n v="0"/>
    <s v="NO INICIADA"/>
    <m/>
    <n v="0"/>
    <s v="NO INICIADA"/>
    <m/>
    <n v="0"/>
    <s v="NO INICIADA"/>
    <m/>
    <n v="0"/>
    <x v="0"/>
  </r>
  <r>
    <s v="SOSTENIBILIDAD  AMBIENTAL Y ORDENAMIENTO TERRITORIAL"/>
    <s v="ORDENAMIENTO TERRITORIAL"/>
    <s v="Ordenamiento territorial con justicia ambiental "/>
    <x v="21"/>
    <s v="Plan de Ordenamiento Departamental  "/>
    <n v="0"/>
    <n v="1"/>
    <n v="518"/>
    <s v="Observatorio de Ordenamiento Territorial actualizado."/>
    <n v="4599028"/>
    <s v="Servicio de información actualizado"/>
    <n v="459902800"/>
    <s v="Sistemas de información actualizados"/>
    <s v="mantenimiento "/>
    <m/>
    <n v="1"/>
    <n v="1"/>
    <n v="1"/>
    <n v="1"/>
    <n v="1"/>
    <n v="1"/>
    <m/>
    <n v="0"/>
    <x v="0"/>
    <m/>
    <n v="0"/>
    <s v="NO INICIADA"/>
    <m/>
    <n v="0"/>
    <s v="NO INICIADA"/>
    <m/>
    <n v="0"/>
    <s v="NO INICIADA"/>
    <m/>
    <n v="0"/>
    <x v="0"/>
  </r>
  <r>
    <s v="SOSTENIBILIDAD  AMBIENTAL Y ORDENAMIENTO TERRITORIAL"/>
    <s v="ORDENAMIENTO TERRITORIAL"/>
    <s v="Ordenamiento territorial con justicia ambiental "/>
    <x v="21"/>
    <s v="Plan de Ordenamiento Departamental  "/>
    <n v="0"/>
    <n v="1"/>
    <n v="519"/>
    <s v="Estructuración de las provincias administrativas y de planificación del Departamento."/>
    <n v="4599020"/>
    <s v="Documentos metodológicos"/>
    <n v="459902000"/>
    <s v="Documentos metodológicos realizados"/>
    <s v="Incremento"/>
    <m/>
    <n v="0"/>
    <n v="1"/>
    <s v="NP"/>
    <s v="NP"/>
    <n v="1"/>
    <s v="NP"/>
    <m/>
    <n v="0"/>
    <x v="1"/>
    <m/>
    <n v="0"/>
    <s v="NO PROGRAMADA"/>
    <m/>
    <n v="0"/>
    <s v="NO INICIADA"/>
    <m/>
    <n v="0"/>
    <s v="NO PROGRAM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0"/>
    <s v="Estudios de caracterización y/o zonificación de amenazas y/o vulnerabilidad y/o riesgo, en zonas, sectores y/o municipios con mayor recurrencia de fenómenos amenazantes y/o mayor población expuesta."/>
    <s v="4503017"/>
    <s v="Estudios de riesgo de desastres"/>
    <s v="450301700"/>
    <s v="Número de estudios de riesgo de desastres elaborados"/>
    <s v="Incremento"/>
    <m/>
    <n v="7"/>
    <n v="12"/>
    <n v="3"/>
    <n v="3"/>
    <n v="3"/>
    <n v="3"/>
    <m/>
    <n v="0"/>
    <x v="0"/>
    <m/>
    <n v="0"/>
    <s v="NO INICIADA"/>
    <m/>
    <n v="0"/>
    <s v="NO INICIADA"/>
    <m/>
    <n v="0"/>
    <s v="NO INICI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1"/>
    <s v="Caracterización preliminar de escenarios de riesgo y evaluación de daños por la ocurrencia de eventos de origen natural, socio-natural o antrópico en el Departamento. "/>
    <n v="4503034"/>
    <s v="Documento de evaluación"/>
    <n v="450303400"/>
    <s v="Número de documentos de evaluación elaborados"/>
    <s v="Incremento"/>
    <m/>
    <n v="80"/>
    <n v="120"/>
    <n v="30"/>
    <n v="30"/>
    <n v="30"/>
    <n v="30"/>
    <m/>
    <n v="0"/>
    <x v="0"/>
    <m/>
    <n v="0"/>
    <s v="NO INICIADA"/>
    <m/>
    <n v="0"/>
    <s v="NO INICIADA"/>
    <m/>
    <n v="0"/>
    <s v="NO INICI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2"/>
    <s v="Gestión de la información a través de la implementación de un Sistema de Información Geográfico, para el conocimiento del riesgo de desastres, el monitoreo de los escenarios de riesgo y el manejo de desastres."/>
    <s v="4503019"/>
    <s v="Servicios de información implementados"/>
    <s v="450301900"/>
    <s v="Número de Sistemas de información implementados"/>
    <s v="Incremento"/>
    <m/>
    <n v="0"/>
    <n v="1"/>
    <n v="0.25"/>
    <n v="0.25"/>
    <n v="0.5"/>
    <n v="1"/>
    <m/>
    <n v="0"/>
    <x v="0"/>
    <m/>
    <n v="0"/>
    <s v="NO INICIADA"/>
    <m/>
    <n v="0"/>
    <s v="NO INICIADA"/>
    <m/>
    <n v="0"/>
    <s v="NO INICI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3"/>
    <s v="Elaboración e implementación de la Estrategia Departamental de comunicación de Gestión del Riesgo de Desastres, para la apropiación social de los procesos de conocimiento del riesgo, reducción del mismo y el manejo de desastres, a través de la elaboración de cartillas ilustrativas, piezas gráficas, videos, uso de medios de comunicación (radio, TV, redes sociales, etc.)"/>
    <s v="4503023"/>
    <s v="Documentos de planeación"/>
    <s v="450302300"/>
    <s v="Número de documentos de planeación elaborados"/>
    <s v="Incremento"/>
    <m/>
    <n v="0"/>
    <n v="1"/>
    <n v="1"/>
    <n v="1"/>
    <n v="1"/>
    <n v="1"/>
    <m/>
    <n v="0"/>
    <x v="0"/>
    <m/>
    <n v="0"/>
    <s v="NO INICIADA"/>
    <m/>
    <n v="0"/>
    <s v="NO INICIADA"/>
    <m/>
    <n v="0"/>
    <s v="NO INICI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4"/>
    <s v="Inclusión  de gestión del riesgo de desastres en los planes de estudio de las Instituciones Educativas ubicadas en las zona de influencia volcánica y tsunami de los municipios de Pasto, Nariño, La Florida, Consacá, Cumbal y Tumaco."/>
    <n v="4503031"/>
    <s v="Documentos de lineamientos técnicos"/>
    <n v="450303100"/>
    <s v="Documentos de lineamientos técnicos realizados"/>
    <s v="Incremento"/>
    <m/>
    <n v="0"/>
    <n v="1"/>
    <s v="NP"/>
    <n v="1"/>
    <s v="NP"/>
    <s v="NP"/>
    <m/>
    <n v="0"/>
    <x v="1"/>
    <m/>
    <n v="0"/>
    <s v="NO INICIADA"/>
    <m/>
    <n v="0"/>
    <s v="NO PROGRAMADA"/>
    <m/>
    <n v="0"/>
    <s v="NO PROGRAM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5"/>
    <s v="Implementación de procesos de participación de los Consejos Municipales de Gestiòn del Riesgo de Desastres -CMGRD- y comunidad a través de foros, talleres, seminarios, encuentros, diplomados, etc., para el fortalecimiento de las capacidades en conocimiento, reducción del riesgo y manejo de desastres y la apropiación social de la gestión del riesgo."/>
    <s v="4503002"/>
    <s v="Servicio de educación informal"/>
    <s v="450300200"/>
    <s v="Número de personas capacitadas"/>
    <s v="Incremento"/>
    <m/>
    <n v="2000"/>
    <n v="2600"/>
    <n v="650"/>
    <n v="650"/>
    <n v="650"/>
    <n v="650"/>
    <m/>
    <n v="0"/>
    <x v="0"/>
    <m/>
    <n v="0"/>
    <s v="NO INICIADA"/>
    <m/>
    <n v="0"/>
    <s v="NO INICIADA"/>
    <m/>
    <n v="0"/>
    <s v="NO INICIADA"/>
    <m/>
    <n v="0"/>
    <x v="0"/>
  </r>
  <r>
    <s v="SOSTENIBILIDAD  AMBIENTAL Y ORDENAMIENTO TERRITORIAL"/>
    <s v="GESTIÓN INTEGRAL DE RIESGO DE DESASTRES"/>
    <s v="Fortalecer el conocimiento de la gestión del riesgo de desastres para mejorar la sostenibilidad ambiental y el ordenamiento territorial en el Departamento de Nariño. "/>
    <x v="22"/>
    <s v="Tasa de conocimiento del riesgo (TCR = Pcr/Paev x 100; _x000a_Pcr = Población que reconoce el riesgo, Paev = Población amenazada y/o expuesta y/o vulnerable"/>
    <n v="0.34050000000000002"/>
    <n v="0.5"/>
    <n v="526"/>
    <s v="Sistemas de alerta temprana y/o sistemas de monitoreo comunitario  instalados y en mantenimiento."/>
    <s v="4503018"/>
    <s v="Servicio de monitoreo y seguimiento para la gestión del riesgo"/>
    <s v="450301800"/>
    <s v="Número de sistemas de alerta temprana implementados"/>
    <s v="Incremento"/>
    <m/>
    <n v="4"/>
    <n v="8"/>
    <n v="1"/>
    <n v="1"/>
    <n v="1"/>
    <n v="1"/>
    <m/>
    <n v="0"/>
    <x v="0"/>
    <m/>
    <n v="0"/>
    <s v="NO INICIADA"/>
    <m/>
    <n v="0"/>
    <s v="NO INICI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7"/>
    <s v="Apoyo a los municipios para la incorporación de los estudios de gestión del riesgo de desastres en los procesos de formulación, revisión y/o ajustes de los instrumentos de ordenamiento territorial."/>
    <n v="4503031"/>
    <s v="Documentos de lineamientos técnicos"/>
    <n v="450303100"/>
    <s v="Número de documentos de lineamientos técnicos realizados"/>
    <s v="Incremento"/>
    <m/>
    <n v="0"/>
    <n v="8"/>
    <n v="2"/>
    <n v="2"/>
    <n v="2"/>
    <n v="2"/>
    <m/>
    <n v="0"/>
    <x v="0"/>
    <m/>
    <n v="0"/>
    <s v="NO INICIADA"/>
    <m/>
    <n v="0"/>
    <s v="NO INICI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8"/>
    <s v="Acompañamiento técnico para la actualización y/o formulación y adopción de instrumentos para la incorporación de la política de gestión del riesgo (PMGRD, EMRE, FMGRD)."/>
    <n v="4503034"/>
    <s v="Documento de evaluación"/>
    <n v="450303400"/>
    <s v="Número de documentos de evaluación elaborados"/>
    <s v="Incremento"/>
    <m/>
    <n v="0"/>
    <n v="8"/>
    <n v="2"/>
    <n v="2"/>
    <n v="2"/>
    <n v="2"/>
    <m/>
    <n v="0"/>
    <x v="0"/>
    <m/>
    <n v="0"/>
    <s v="NO INICIADA"/>
    <m/>
    <n v="0"/>
    <s v="NO INICI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29"/>
    <s v="Asistencia técnica para la formulación e implementación de Planes Escolares y/o Comunitarios de Gestión del Riesgo de Desastres."/>
    <n v="4503029"/>
    <s v="Documentos metodológicos"/>
    <n v="450302900"/>
    <s v="Número de documentos metodológicos realizados"/>
    <s v="Incremento"/>
    <m/>
    <n v="6"/>
    <n v="16"/>
    <n v="4"/>
    <n v="4"/>
    <n v="4"/>
    <n v="4"/>
    <m/>
    <n v="0"/>
    <x v="0"/>
    <m/>
    <n v="0"/>
    <s v="NO INICIADA"/>
    <m/>
    <n v="0"/>
    <s v="NO INICI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0"/>
    <s v="Apoyo a la incorporación del Plan Integral de Gestión de Riesgo Volcánico Volcán Galeras - PIGRV-VG, en los instrumentos de planificación de los municipios involucrados (POT´s)  en los municipios de Pasto, Nariño y La Florida."/>
    <s v="4503003"/>
    <s v="Servicio de asistencia técnica"/>
    <s v="450300300"/>
    <s v="Número de instancias territoriales asistidas"/>
    <s v="Incremento"/>
    <m/>
    <n v="0"/>
    <n v="3"/>
    <n v="1"/>
    <n v="1"/>
    <n v="1"/>
    <s v="NP"/>
    <m/>
    <n v="0"/>
    <x v="0"/>
    <m/>
    <n v="0"/>
    <s v="NO INICIADA"/>
    <m/>
    <n v="0"/>
    <s v="NO INICIADA"/>
    <m/>
    <n v="0"/>
    <s v="NO PROGRAM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1"/>
    <s v="Gestión y/o cofinanciamiento de consultorías y/o proyectos para realizar intervenciones correctivas de mitigación, protección, estabilización o rehabilitación en zonas priorizadas del Departamento  afectadas por amenazadas de origen natural, socio natural o antropogénico no intencional."/>
    <s v="4503022"/>
    <s v="Obras de infraestructura para la reducción del riesgo de desastres"/>
    <s v="450302200"/>
    <s v="Número de obras de infraestructura para la reducción del riesgo de desastres realizadas"/>
    <s v="Incremento"/>
    <m/>
    <n v="8"/>
    <n v="12"/>
    <n v="3"/>
    <n v="3"/>
    <n v="3"/>
    <n v="3"/>
    <m/>
    <n v="0"/>
    <x v="0"/>
    <m/>
    <n v="0"/>
    <s v="NO INICIADA"/>
    <m/>
    <n v="0"/>
    <s v="NO INICI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2"/>
    <s v="Implementación de medidas de ecoreducción y/o soluciones basadas en la naturaleza para mitigar y reducir el riesgo de desastres y los procesos de adaptación y mitigación frente a los efectos e impactos del cambio climático y la variabilidad climática."/>
    <s v="4503023"/>
    <s v="Obras de infraestructura para la reducción del riesgo de desastres"/>
    <s v="450302201"/>
    <s v="Número de obras de infraestructura para la reducción del riesgo de desastres realizadas"/>
    <s v="Incremento"/>
    <m/>
    <n v="0"/>
    <n v="2"/>
    <s v="NP"/>
    <n v="1"/>
    <s v="NP"/>
    <n v="1"/>
    <m/>
    <n v="0"/>
    <x v="1"/>
    <m/>
    <n v="0"/>
    <s v="NO INICIADA"/>
    <m/>
    <n v="0"/>
    <s v="NO PROGRAMADA"/>
    <m/>
    <n v="0"/>
    <s v="NO INICIADA"/>
    <m/>
    <n v="0"/>
    <x v="0"/>
  </r>
  <r>
    <s v="SOSTENIBILIDAD  AMBIENTAL Y ORDENAMIENTO TERRITORIAL"/>
    <s v="GESTIÓN INTEGRAL DE RIESGO DE DESASTRES"/>
    <s v="Reducir las condiciones de riesgo de desastres en el desarrollo territorial, sectorial y ambiental sostenible"/>
    <x v="22"/>
    <s v="Tasa de reducción del riesgo (TRR = Pbm/Paev x 100; _x000a_Pbm = Población beneficiada con medidas de mitigación y prevención, Paev = Población amenazada y/o expuesta y/o vulnerable"/>
    <n v="0.1857"/>
    <n v="0.3"/>
    <n v="533"/>
    <s v="Gestión de proyectos para procesos de reasentamiento o mejoramiento de vivienda para las comunidades afectadas por emergencias de origen natural, socio natural o antrópica.  "/>
    <s v="4001002"/>
    <s v="Servicio de asistencia técnica en proyectos de Vivienda"/>
    <s v="400100200"/>
    <s v="Número de entidades territoriales asistidas técnicamente"/>
    <s v="Incremento"/>
    <m/>
    <n v="0"/>
    <n v="3"/>
    <s v="NP"/>
    <n v="1"/>
    <n v="1"/>
    <n v="1"/>
    <m/>
    <n v="0"/>
    <x v="1"/>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4"/>
    <s v="Atención de familias afectadas por la ocurrencia de fenómenos naturales, antrópicos y/o biosanitarios mediante ayuda humanitaria."/>
    <n v="4503028"/>
    <s v="Servicios de apoyo para atención de  población afectada por situaciones de emergencia, desastre o declaratorias de calamidad pública"/>
    <n v="450302800"/>
    <s v="Numero de personas afectadas por situaciones de emergencia, desastre o declaratorias de calamidad pública apoyadas"/>
    <s v="mantenimiento "/>
    <m/>
    <n v="19222"/>
    <n v="24000"/>
    <n v="6000"/>
    <n v="6000"/>
    <n v="6000"/>
    <n v="6000"/>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5"/>
    <s v="Actualización de la Estrategia Departamental de Respuesta a Emergencias y Planes de Contingencia por Temporada de Lluvias, menos lluvias, erupción volcánica, sismo, tsunami y biosanitario, entre otros."/>
    <n v="4503031"/>
    <s v="Documentos de lineamientos técnicos"/>
    <n v="450303100"/>
    <s v="Número de documentos de lineamientos técnicos realizados"/>
    <s v="mantenimiento "/>
    <m/>
    <n v="1"/>
    <n v="1"/>
    <n v="1"/>
    <n v="1"/>
    <n v="1"/>
    <n v="1"/>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6"/>
    <s v="Planificación y ejecución de ejercicios de simulacro y/o simulación por fenómenos de origen natural y/o antrópico intencional y/o biosanitario. "/>
    <n v="4503003"/>
    <s v="Servicio de asistencia técnica"/>
    <n v="450300300"/>
    <s v="Número de Instancias territoriales asistidas"/>
    <s v="mantenimiento "/>
    <m/>
    <n v="64"/>
    <n v="64"/>
    <n v="64"/>
    <n v="64"/>
    <n v="64"/>
    <n v="64"/>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7"/>
    <s v="Implementación de un sistema de información de afectación por desastres por medio de un software de uso estandarizado para  los Comités Municipales de Gestión del Riesgo y Desastres CMGRD"/>
    <n v="4503019"/>
    <s v="Servicios de información implementados"/>
    <n v="450301900"/>
    <s v="Número de sistemas de información implementados"/>
    <s v="Incremento"/>
    <m/>
    <n v="0"/>
    <n v="1"/>
    <s v="NP"/>
    <n v="1"/>
    <n v="1"/>
    <n v="1"/>
    <m/>
    <n v="0"/>
    <x v="1"/>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8"/>
    <s v="Capacitación de personal del Sistema Departamental de Gestión del Riesgo de Desastres en la metodología de Sistema Comando de Incidentes - SCI Básico e Intermedio."/>
    <n v="4503002"/>
    <s v="Servicio de educación informal"/>
    <n v="450300200"/>
    <s v="Número de personas capacitadas"/>
    <s v="Incremento"/>
    <m/>
    <n v="124"/>
    <n v="160"/>
    <n v="40"/>
    <n v="40"/>
    <n v="40"/>
    <n v="40"/>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39"/>
    <s v="Fortalecimiento de la red de telecomunicación de la DAGRD, para su funcionamiento 24/7, donde se reciben los reportes de los CMGRD"/>
    <n v="4503032"/>
    <s v="Servicio de información actualizado"/>
    <n v="450303200"/>
    <s v="Número de sistemas de información actualizados"/>
    <s v="mantenimiento "/>
    <m/>
    <n v="1"/>
    <n v="1"/>
    <n v="1"/>
    <n v="1"/>
    <n v="1"/>
    <n v="1"/>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0"/>
    <s v="Instalación y mantemiento de estaciones base VHF Digital para la ampliación de la red de radiocomunicaciones a los municipios que carecen de este sistema de información alterno."/>
    <n v="4503033"/>
    <s v="Servicio de información implementado"/>
    <n v="450303300"/>
    <s v="Número de sistemas de información implementados"/>
    <s v="Incremento *Acumulativa"/>
    <m/>
    <n v="52"/>
    <n v="64"/>
    <n v="3"/>
    <n v="3"/>
    <n v="3"/>
    <n v="3"/>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1"/>
    <s v="Conformación, reactivación y/o fortalecimiento de los organismos de socorro con la capacitación, dotación de equipos, vehículos,  herramientas y/o elementos de protección personal para la atención de emergencias."/>
    <n v="4503016"/>
    <s v="Servicio de fortalecimiento a las salas de crisis territorial"/>
    <n v="450301600"/>
    <s v="Número de organismos de atención de emergencias fortalecidos"/>
    <s v="Incremento"/>
    <m/>
    <n v="24"/>
    <n v="56"/>
    <n v="8"/>
    <n v="8"/>
    <n v="8"/>
    <n v="8"/>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2"/>
    <s v="Gestión para el fortalecimiento y modernización de Estaciones de Bomberos Voluntarios en el Departamento."/>
    <n v="4503015"/>
    <s v="Estaciones de bomberos construidas"/>
    <n v="450301500"/>
    <s v="Número de Estaciones de bomberos construidas"/>
    <s v="Incremento"/>
    <m/>
    <n v="0"/>
    <n v="4"/>
    <n v="1"/>
    <n v="1"/>
    <n v="1"/>
    <n v="1"/>
    <m/>
    <n v="0"/>
    <x v="0"/>
    <m/>
    <n v="0"/>
    <s v="NO INICIADA"/>
    <m/>
    <n v="0"/>
    <s v="NO INICIADA"/>
    <m/>
    <n v="0"/>
    <s v="NO INICIADA"/>
    <m/>
    <n v="0"/>
    <x v="0"/>
  </r>
  <r>
    <s v="SOSTENIBILIDAD  AMBIENTAL Y ORDENAMIENTO TERRITORIAL"/>
    <s v="GESTIÓN INTEGRAL DE RIESGO DE DESASTRES"/>
    <s v="Fortalecer el proceso de Manejo de Desastres en el Departamento de Nariño"/>
    <x v="22"/>
    <s v="Tasa de manejo de desastres (TMD = Pah/Pdd x 100; _x000a_Pcr = Población atendida con ayuda humanitaria, Paev = Población damnificada por desastres naturales o antrópicos"/>
    <n v="0.77370000000000005"/>
    <n v="0.85"/>
    <n v="543"/>
    <s v="Fortalecimiento de la capacidad de respuesta de las Coordinaciones Municipales de Gestión del Riesgo  y la DAGRD, mediante la dotación de equipo tecnológico,  vehículos y elementos de identidad institucional para la atención de emergencias. "/>
    <n v="4503026"/>
    <s v="Centros logísticos construidos y dotados"/>
    <n v="450302600"/>
    <s v="Centros logísticos para la gestión del riesgo de desastres construidos"/>
    <s v="Incremento"/>
    <m/>
    <n v="1"/>
    <n v="4"/>
    <n v="1"/>
    <n v="1"/>
    <n v="1"/>
    <n v="1"/>
    <m/>
    <n v="0"/>
    <x v="0"/>
    <m/>
    <n v="0"/>
    <s v="NO INICIADA"/>
    <m/>
    <n v="0"/>
    <s v="NO INICIADA"/>
    <m/>
    <n v="0"/>
    <s v="NO INICIADA"/>
    <m/>
    <n v="0"/>
    <x v="0"/>
  </r>
  <r>
    <s v="INTEGRACION REGIONAL Y DESARROLLO FRONTERIZO"/>
    <s v="INFRAESTRUCTURA PARA LA PAZ"/>
    <s v="Conectividad Terrestre."/>
    <x v="23"/>
    <s v="Red vial departamental atendida."/>
    <n v="1140.43"/>
    <n v="1430"/>
    <n v="544"/>
    <s v="Realizar estudios y diseños para la construcción, mejoramiento y/o rehabilitación de vías, puntos criticos y puentes en el Departamento."/>
    <n v="2402118"/>
    <s v="Estudios de preinversión para la red vial regional."/>
    <n v="240211819"/>
    <s v="Estudios y diseños para la red vial regional realizados "/>
    <s v="Incremento."/>
    <m/>
    <n v="17"/>
    <n v="50"/>
    <n v="25"/>
    <n v="15"/>
    <n v="5"/>
    <n v="5"/>
    <m/>
    <n v="0"/>
    <x v="0"/>
    <m/>
    <n v="0"/>
    <s v="NO INICIADA"/>
    <m/>
    <n v="0"/>
    <s v="NO INICIADA"/>
    <m/>
    <n v="0"/>
    <s v="NO INICIADA"/>
    <m/>
    <n v="0"/>
    <x v="0"/>
  </r>
  <r>
    <s v="INTEGRACION REGIONAL Y DESARROLLO FRONTERIZO"/>
    <s v="INFRAESTRUCTURA PARA LA PAZ"/>
    <s v="Conectividad Terrestre."/>
    <x v="23"/>
    <s v="Red vial departamental atendida."/>
    <n v="1140.43"/>
    <n v="1430"/>
    <n v="545"/>
    <s v="Banco de maquinaria: adquisición de maquinaria y equipos requeridos para las intervenciones viales en miras a construir, mejorar, rehabilitar o mantener."/>
    <n v="2402125"/>
    <s v="Banco de maquinaria dotado"/>
    <n v="240212500"/>
    <s v="Número de maquinaria y equipos adquiridos"/>
    <s v="Incremento."/>
    <m/>
    <n v="22"/>
    <n v="50"/>
    <n v="10"/>
    <n v="20"/>
    <n v="20"/>
    <s v="NP"/>
    <m/>
    <n v="0"/>
    <x v="0"/>
    <m/>
    <n v="0"/>
    <s v="NO INICIADA"/>
    <m/>
    <n v="0"/>
    <s v="NO INICIADA"/>
    <m/>
    <n v="0"/>
    <s v="NO PROGRAMADA"/>
    <m/>
    <n v="0"/>
    <x v="0"/>
  </r>
  <r>
    <s v="INTEGRACION REGIONAL Y DESARROLLO FRONTERIZO"/>
    <s v="INFRAESTRUCTURA PARA LA PAZ"/>
    <s v="Conectividad Terrestre."/>
    <x v="23"/>
    <s v="Red vial departamental atendida."/>
    <n v="1140.43"/>
    <n v="1430"/>
    <n v="546"/>
    <s v="Formulación e implementación de planes viales en las subregiones de Nariño."/>
    <n v="2402104"/>
    <s v="Documentos de planeación"/>
    <n v="240210400"/>
    <s v="Documentos de planeación realizados"/>
    <s v="Incremento."/>
    <m/>
    <n v="0"/>
    <n v="12"/>
    <n v="6"/>
    <n v="6"/>
    <s v="NP"/>
    <s v="NP"/>
    <m/>
    <n v="0"/>
    <x v="0"/>
    <m/>
    <n v="0"/>
    <s v="NO INICIADA"/>
    <m/>
    <n v="0"/>
    <s v="NO PROGRAMADA"/>
    <m/>
    <n v="0"/>
    <s v="NO PROGRAMADA"/>
    <m/>
    <n v="0"/>
    <x v="0"/>
  </r>
  <r>
    <s v="INTEGRACION REGIONAL Y DESARROLLO FRONTERIZO"/>
    <s v="INFRAESTRUCTURA PARA LA PAZ"/>
    <s v="Conectividad Terrestre."/>
    <x v="23"/>
    <s v="Red vial departamental atendida."/>
    <n v="1140.43"/>
    <n v="1430"/>
    <n v="547"/>
    <s v="Mejoramiento de la Red Vial Secundaria del Departamento."/>
    <n v="2402006"/>
    <s v="Vía secundaria mejorada."/>
    <n v="240200600"/>
    <s v="Vía secundaria mejorada (kms)"/>
    <s v="Incremento."/>
    <m/>
    <n v="44"/>
    <n v="54"/>
    <n v="12"/>
    <n v="12"/>
    <n v="15"/>
    <n v="15"/>
    <m/>
    <n v="0"/>
    <x v="0"/>
    <m/>
    <n v="0"/>
    <s v="NO INICIADA"/>
    <m/>
    <n v="0"/>
    <s v="NO INICIADA"/>
    <m/>
    <n v="0"/>
    <s v="NO INICIADA"/>
    <m/>
    <n v="0"/>
    <x v="0"/>
  </r>
  <r>
    <s v="INTEGRACION REGIONAL Y DESARROLLO FRONTERIZO"/>
    <s v="INFRAESTRUCTURA PARA LA PAZ"/>
    <s v="Conectividad Terrestre."/>
    <x v="23"/>
    <s v="Red vial departamental atendida."/>
    <n v="1140.43"/>
    <n v="1430"/>
    <n v="548"/>
    <s v="Mejoramiento de la Red Vial Terciaria de responsabilidad del Departamento y apoyo a mejorar las vías terciarias a cargo de los Municipios._x000a_"/>
    <n v="2402041"/>
    <s v="Vía terciaria mejorada."/>
    <n v="240204100"/>
    <s v="Vía terciaria mejorada (kms)"/>
    <s v="Incremento."/>
    <m/>
    <n v="19"/>
    <n v="37"/>
    <n v="5"/>
    <n v="8"/>
    <n v="12"/>
    <n v="12"/>
    <m/>
    <n v="0"/>
    <x v="0"/>
    <m/>
    <n v="0"/>
    <s v="NO INICIADA"/>
    <m/>
    <n v="0"/>
    <s v="NO INICIADA"/>
    <m/>
    <n v="0"/>
    <s v="NO INICIADA"/>
    <m/>
    <n v="0"/>
    <x v="0"/>
  </r>
  <r>
    <s v="INTEGRACION REGIONAL Y DESARROLLO FRONTERIZO"/>
    <s v="INFRAESTRUCTURA PARA LA PAZ"/>
    <s v="Conectividad Terrestre."/>
    <x v="23"/>
    <s v="Red vial departamental atendida."/>
    <n v="1140.43"/>
    <n v="1430"/>
    <n v="549"/>
    <s v="Realizar el mantenimiento rutinario y periódico en las  Vías Secundarias del Departamento, para  conservar la integridad estructural de la vía."/>
    <n v="2402021"/>
    <s v="Vía secundaria con mantenimiento periódico o rutinario."/>
    <n v="240202100"/>
    <s v="Vía secundaria con mantenimiento (Kms)"/>
    <s v="Incremento."/>
    <m/>
    <n v="1592"/>
    <n v="3800"/>
    <n v="700"/>
    <n v="800"/>
    <n v="800"/>
    <n v="1500"/>
    <m/>
    <n v="0"/>
    <x v="0"/>
    <m/>
    <n v="0"/>
    <s v="NO INICIADA"/>
    <m/>
    <n v="0"/>
    <s v="NO INICIADA"/>
    <m/>
    <n v="0"/>
    <s v="NO INICIADA"/>
    <m/>
    <n v="0"/>
    <x v="0"/>
  </r>
  <r>
    <s v="INTEGRACION REGIONAL Y DESARROLLO FRONTERIZO"/>
    <s v="INFRAESTRUCTURA PARA LA PAZ"/>
    <s v="Conectividad Terrestre."/>
    <x v="23"/>
    <s v="Red vial departamental atendida."/>
    <n v="1140.43"/>
    <n v="1430"/>
    <n v="550"/>
    <s v="Realizar el mantenimiento rutinario y periódico en las  vías terciarias del Departamento  y apoyo en el mantenimiento  rutinario y periódico  las vías terciarias a cargo de los municipios."/>
    <n v="2402112"/>
    <s v="Vía terciaria con mantenimiento periódico o rutinario."/>
    <n v="240211200"/>
    <s v="Vía terciaria con mantenimiento (Kms)"/>
    <s v="Incremento."/>
    <m/>
    <n v="682"/>
    <n v="1700"/>
    <n v="200"/>
    <n v="500"/>
    <n v="500"/>
    <n v="500"/>
    <m/>
    <n v="0"/>
    <x v="0"/>
    <m/>
    <n v="0"/>
    <s v="NO INICIADA"/>
    <m/>
    <n v="0"/>
    <s v="NO INICIADA"/>
    <m/>
    <n v="0"/>
    <s v="NO INICIADA"/>
    <m/>
    <n v="0"/>
    <x v="0"/>
  </r>
  <r>
    <s v="INTEGRACION REGIONAL Y DESARROLLO FRONTERIZO"/>
    <s v="INFRAESTRUCTURA PARA LA PAZ"/>
    <s v="Conectividad Terrestre."/>
    <x v="23"/>
    <s v="Red vial departamental atendida."/>
    <n v="1140.43"/>
    <n v="1430"/>
    <n v="551"/>
    <s v="Atender las emergencias ocasionadas por fenómenos naturales  en las  vías secundarias del Departamento,  buscando garantizar la transitabilidad vial de los usuarios. "/>
    <n v="2402035"/>
    <s v="Vía secundaria atendida por emergencia."/>
    <n v="240203500"/>
    <s v="Vía secundaria con mantenimiento de emergencia "/>
    <s v="Mantenimiento"/>
    <m/>
    <n v="1"/>
    <n v="1"/>
    <n v="1"/>
    <n v="1"/>
    <n v="1"/>
    <n v="1"/>
    <m/>
    <n v="0"/>
    <x v="0"/>
    <m/>
    <n v="0"/>
    <s v="NO INICIADA"/>
    <m/>
    <n v="0"/>
    <s v="NO INICIADA"/>
    <m/>
    <n v="0"/>
    <s v="NO INICIADA"/>
    <m/>
    <n v="0"/>
    <x v="0"/>
  </r>
  <r>
    <s v="INTEGRACION REGIONAL Y DESARROLLO FRONTERIZO"/>
    <s v="INFRAESTRUCTURA PARA LA PAZ"/>
    <s v="Conectividad Terrestre."/>
    <x v="23"/>
    <s v="Red vial departamental atendida."/>
    <n v="1140.43"/>
    <n v="1430"/>
    <n v="552"/>
    <s v="Atender las emergencias ocasionadas por fenómenos naturales las  vías terciarias  de Nariño,  buscando garantizar la transitabilidad en las vías y apoyar la atención en las vías terciarias a cargo de los municipios."/>
    <n v="2402096"/>
    <s v="Vía terciaria atendida por emergencia"/>
    <n v="240209600"/>
    <s v="Vía terciaria con mantenimiento de emergencia "/>
    <s v="Mantenimiento"/>
    <m/>
    <n v="1"/>
    <n v="1"/>
    <n v="1"/>
    <n v="1"/>
    <n v="1"/>
    <n v="1"/>
    <m/>
    <n v="0"/>
    <x v="0"/>
    <m/>
    <n v="0"/>
    <s v="NO INICIADA"/>
    <m/>
    <n v="0"/>
    <s v="NO INICIADA"/>
    <m/>
    <n v="0"/>
    <s v="NO INICIADA"/>
    <m/>
    <n v="0"/>
    <x v="0"/>
  </r>
  <r>
    <s v="INTEGRACION REGIONAL Y DESARROLLO FRONTERIZO"/>
    <s v="INFRAESTRUCTURA PARA LA PAZ"/>
    <s v="Conectividad Terrestre."/>
    <x v="23"/>
    <s v="Red vial departamental atendida."/>
    <n v="1140.43"/>
    <n v="1430"/>
    <n v="553"/>
    <s v="Realizado diagnóstico de puntos criticos en el Departamento."/>
    <s v="2402105"/>
    <s v="Documentos de lineamientos técnicos"/>
    <s v="240210500"/>
    <s v="Documentos de lineamientos técnicos realizados"/>
    <s v="Incremento."/>
    <m/>
    <n v="0"/>
    <n v="1"/>
    <n v="1"/>
    <n v="1"/>
    <n v="1"/>
    <n v="1"/>
    <m/>
    <n v="0"/>
    <x v="0"/>
    <m/>
    <n v="0"/>
    <s v="NO INICIADA"/>
    <m/>
    <n v="0"/>
    <s v="NO INICIADA"/>
    <m/>
    <n v="0"/>
    <s v="NO INICIADA"/>
    <m/>
    <n v="0"/>
    <x v="0"/>
  </r>
  <r>
    <s v="INTEGRACION REGIONAL Y DESARROLLO FRONTERIZO"/>
    <s v="INFRAESTRUCTURA PARA LA PAZ"/>
    <s v="Conectividad Terrestre."/>
    <x v="23"/>
    <s v="Red vial departamental atendida."/>
    <n v="1140.43"/>
    <n v="1430"/>
    <n v="554"/>
    <s v="Construcción de puentes en las  vías secundarias del Departamento."/>
    <n v="2402015"/>
    <s v="Puente construido en vía secundaria."/>
    <n v="240201500"/>
    <s v="Puente construido en vía secundaria existente"/>
    <s v="Incremento."/>
    <m/>
    <n v="1"/>
    <n v="6"/>
    <n v="2"/>
    <n v="2"/>
    <n v="1"/>
    <n v="1"/>
    <m/>
    <n v="0"/>
    <x v="0"/>
    <m/>
    <n v="0"/>
    <s v="NO INICIADA"/>
    <m/>
    <n v="0"/>
    <s v="NO INICIADA"/>
    <m/>
    <n v="0"/>
    <s v="NO INICIADA"/>
    <m/>
    <n v="0"/>
    <x v="0"/>
  </r>
  <r>
    <s v="INTEGRACION REGIONAL Y DESARROLLO FRONTERIZO"/>
    <s v="INFRAESTRUCTURA PARA LA PAZ"/>
    <s v="Conectividad Terrestre."/>
    <x v="23"/>
    <s v="Red vial departamental atendida."/>
    <n v="1140.43"/>
    <n v="1430"/>
    <n v="555"/>
    <s v="Construcción de puentes  en las  vías terciarias del Departamento y apoyo en las vías terciarias a cargo de los municipios."/>
    <n v="2402044"/>
    <s v="Puente construido en vía terciaria."/>
    <n v="240204400"/>
    <s v="Puente construido en vía terciaria existente "/>
    <s v="Incremento"/>
    <m/>
    <n v="1"/>
    <n v="6"/>
    <n v="2"/>
    <n v="2"/>
    <n v="2"/>
    <s v="NP"/>
    <m/>
    <n v="0"/>
    <x v="0"/>
    <m/>
    <n v="0"/>
    <s v="NO INICIADA"/>
    <m/>
    <n v="0"/>
    <s v="NO INICIADA"/>
    <m/>
    <n v="0"/>
    <s v="NO PROGRAMADA"/>
    <m/>
    <n v="0"/>
    <x v="0"/>
  </r>
  <r>
    <s v="INTEGRACION REGIONAL Y DESARROLLO FRONTERIZO"/>
    <s v="INFRAESTRUCTURA PARA LA PAZ"/>
    <s v="Conectividad Terrestre."/>
    <x v="23"/>
    <s v="Red vial departamental atendida."/>
    <n v="1140.43"/>
    <n v="1430"/>
    <n v="556"/>
    <s v="Rehabilitación puentes en las  vías secundarias del Departamento."/>
    <n v="2402019"/>
    <s v="Puente de vía secundaria rehabilitado."/>
    <n v="240201900"/>
    <s v="Puente de vía secundaria rehabilitado "/>
    <s v="Incremento"/>
    <m/>
    <n v="1"/>
    <n v="3"/>
    <n v="1"/>
    <n v="1"/>
    <n v="1"/>
    <s v="NP"/>
    <m/>
    <n v="0"/>
    <x v="0"/>
    <m/>
    <n v="0"/>
    <s v="NO INICIADA"/>
    <m/>
    <n v="0"/>
    <s v="NO INICIADA"/>
    <m/>
    <n v="0"/>
    <s v="NO PROGRAMADA"/>
    <m/>
    <n v="0"/>
    <x v="0"/>
  </r>
  <r>
    <s v="INTEGRACION REGIONAL Y DESARROLLO FRONTERIZO"/>
    <s v="INFRAESTRUCTURA PARA LA PAZ"/>
    <s v="Conectividad Terrestre."/>
    <x v="23"/>
    <s v="Red vial departamental atendida."/>
    <n v="1140.43"/>
    <n v="1430"/>
    <n v="557"/>
    <s v="Rehabilitación de puentes  en las  vías terciarias del Departamento y apoyo en las vías terciarias a cargo de los municipios."/>
    <n v="2402046"/>
    <s v="Puente de la red vial terciaria rehabilitado."/>
    <n v="240204600"/>
    <s v="Puentes de la red terciaria rehabilitados"/>
    <s v="Incremento"/>
    <m/>
    <n v="1"/>
    <n v="3"/>
    <n v="1"/>
    <n v="1"/>
    <n v="1"/>
    <s v="NP"/>
    <m/>
    <n v="0"/>
    <x v="0"/>
    <m/>
    <n v="0"/>
    <s v="NO INICIADA"/>
    <m/>
    <n v="0"/>
    <s v="NO INICIADA"/>
    <m/>
    <n v="0"/>
    <s v="NO PROGRAMADA"/>
    <m/>
    <n v="0"/>
    <x v="0"/>
  </r>
  <r>
    <s v="INTEGRACION REGIONAL Y DESARROLLO FRONTERIZO"/>
    <s v="INFRAESTRUCTURA PARA LA PAZ"/>
    <s v="Conectividad Terrestre."/>
    <x v="23"/>
    <s v="Red vial departamental atendida."/>
    <n v="1140.43"/>
    <n v="1430"/>
    <n v="558"/>
    <s v="Mantenimiento de puentes en la vías secundarias del Departamento."/>
    <n v="2402022"/>
    <s v="Puente de la red vial secundaria con mantenimiento."/>
    <n v="240202200"/>
    <s v="Puente de la red secundaria con mantenimiento"/>
    <s v="Incremento"/>
    <m/>
    <n v="3"/>
    <n v="7"/>
    <n v="1"/>
    <n v="2"/>
    <n v="2"/>
    <n v="2"/>
    <m/>
    <n v="0"/>
    <x v="0"/>
    <m/>
    <n v="0"/>
    <s v="NO INICIADA"/>
    <m/>
    <n v="0"/>
    <s v="NO INICIADA"/>
    <m/>
    <n v="0"/>
    <s v="NO INICIADA"/>
    <m/>
    <n v="0"/>
    <x v="0"/>
  </r>
  <r>
    <s v="INTEGRACION REGIONAL Y DESARROLLO FRONTERIZO"/>
    <s v="INFRAESTRUCTURA PARA LA PAZ"/>
    <s v="Conectividad Terrestre."/>
    <x v="23"/>
    <s v="Red vial departamental atendida."/>
    <n v="1140.43"/>
    <n v="1430"/>
    <n v="559"/>
    <s v="Mantenimiento de puentes  en las  vías terciarias del Departamento  y apoyo en las vías terciarias a cargo de los municipios."/>
    <n v="2402048"/>
    <s v="Puente de la red vial terciaria con mantenimiento."/>
    <n v="240204800"/>
    <s v="Puentes de la red terciaria con mantenimiento "/>
    <s v="Incremento"/>
    <m/>
    <n v="2"/>
    <n v="7"/>
    <n v="1"/>
    <n v="2"/>
    <n v="2"/>
    <n v="2"/>
    <m/>
    <n v="0"/>
    <x v="0"/>
    <m/>
    <n v="0"/>
    <s v="NO INICIADA"/>
    <m/>
    <n v="0"/>
    <s v="NO INICIADA"/>
    <m/>
    <n v="0"/>
    <s v="NO INICIADA"/>
    <m/>
    <n v="0"/>
    <x v="0"/>
  </r>
  <r>
    <s v="INTEGRACION REGIONAL Y DESARROLLO FRONTERIZO"/>
    <s v="INFRAESTRUCTURA PARA LA PAZ"/>
    <s v="Conectividad Terrestre."/>
    <x v="23"/>
    <s v="Red vial departamental atendida."/>
    <n v="1140.43"/>
    <n v="1430"/>
    <n v="560"/>
    <s v="Infraestructura vial  secundaria construida en el Departamento."/>
    <n v="2402001"/>
    <s v="Vía secundaria construida."/>
    <n v="240200100"/>
    <s v="Vía secundaria construida"/>
    <s v="Incremento"/>
    <m/>
    <n v="0"/>
    <n v="9"/>
    <s v="NP"/>
    <n v="2"/>
    <n v="5"/>
    <n v="2"/>
    <m/>
    <n v="0"/>
    <x v="1"/>
    <m/>
    <n v="0"/>
    <s v="NO INICIADA"/>
    <m/>
    <n v="0"/>
    <s v="NO INICIADA"/>
    <m/>
    <n v="0"/>
    <s v="NO INICIADA"/>
    <m/>
    <n v="0"/>
    <x v="0"/>
  </r>
  <r>
    <s v="INTEGRACION REGIONAL Y DESARROLLO FRONTERIZO"/>
    <s v="INFRAESTRUCTURA PARA LA PAZ"/>
    <s v="Conectividad Terrestre."/>
    <x v="23"/>
    <s v="Red vial departamental atendida."/>
    <n v="1140.43"/>
    <n v="1430"/>
    <n v="561"/>
    <s v="Infraestructura vial  terciaria construida en el Departamento."/>
    <n v="2402039"/>
    <s v="Vía terciaria construida"/>
    <n v="240203900"/>
    <s v="Vía terciaria construida"/>
    <s v="Incremento"/>
    <m/>
    <n v="0"/>
    <n v="75"/>
    <s v="NP"/>
    <n v="25"/>
    <n v="25"/>
    <n v="25"/>
    <m/>
    <n v="0"/>
    <x v="1"/>
    <m/>
    <n v="0"/>
    <s v="NO INICIADA"/>
    <m/>
    <n v="0"/>
    <s v="NO INICIADA"/>
    <m/>
    <n v="0"/>
    <s v="NO INICIADA"/>
    <m/>
    <n v="0"/>
    <x v="0"/>
  </r>
  <r>
    <s v="INTEGRACION REGIONAL Y DESARROLLO FRONTERIZO"/>
    <s v="INFRAESTRUCTURA PARA LA PAZ"/>
    <s v="Conectividad Terrestre."/>
    <x v="23"/>
    <s v="Red vial departamental atendida."/>
    <n v="1140.43"/>
    <n v="1430"/>
    <n v="562"/>
    <s v="Revisados proyectos de infraestructura vial  para su viabilización, con el fin de mejorar la transitabilidad y conectividad en la red de primero, segundo y tercer orden que se proyecten ejecutar en el Departamento."/>
    <n v="2402107"/>
    <s v="Servicio de asistencia técnica en infraestructura y Servicio de la red vial regional."/>
    <n v="240210701"/>
    <s v="Proyectos soportados con asistencia técnica."/>
    <s v="Incremento"/>
    <m/>
    <n v="129"/>
    <n v="145"/>
    <n v="45"/>
    <n v="55"/>
    <n v="35"/>
    <n v="10"/>
    <m/>
    <n v="0"/>
    <x v="0"/>
    <m/>
    <n v="0"/>
    <s v="NO INICIADA"/>
    <m/>
    <n v="0"/>
    <s v="NO INICIADA"/>
    <m/>
    <n v="0"/>
    <s v="NO INICIADA"/>
    <m/>
    <n v="0"/>
    <x v="0"/>
  </r>
  <r>
    <s v="INTEGRACION REGIONAL Y DESARROLLO FRONTERIZO"/>
    <s v="INFRAESTRUCTURA PARA LA PAZ"/>
    <s v="Conectividad aérea, marítima, fluvial y férrea"/>
    <x v="23"/>
    <s v="Infraestructura aérea atendida"/>
    <n v="2"/>
    <n v="4"/>
    <n v="563"/>
    <s v="Apoyada la gestión que permita fortalecer la infraestructura aérea en el Departamento de Nariño mediante la ampliación, mejoramiento y/o manteniemiento de la pistas e instalaciones que hace parte de la red aérea del Departamento."/>
    <n v="2403025"/>
    <s v="Aeropuertos con mantenimiento"/>
    <n v="240302500"/>
    <s v="Aeropuerto con mantenimiento."/>
    <s v="Incremento"/>
    <m/>
    <n v="1"/>
    <n v="2"/>
    <s v="NP"/>
    <n v="2"/>
    <s v="NP"/>
    <s v="NP"/>
    <m/>
    <n v="0"/>
    <x v="1"/>
    <m/>
    <n v="0"/>
    <s v="NO INICIADA"/>
    <m/>
    <n v="0"/>
    <s v="NO PROGRAMADA"/>
    <m/>
    <n v="0"/>
    <s v="NO PROGRAMADA"/>
    <m/>
    <n v="0"/>
    <x v="0"/>
  </r>
  <r>
    <s v="INTEGRACION REGIONAL Y DESARROLLO FRONTERIZO"/>
    <s v="INFRAESTRUCTURA PARA LA PAZ"/>
    <s v="Conectividad aérea, marítima, fluvial y férrea"/>
    <x v="23"/>
    <s v="Infraestructura aérea atendida"/>
    <n v="2"/>
    <n v="4"/>
    <n v="564"/>
    <s v="Apoyada la gestión que permita fortalecer la infraestructura aérea en el Departamento de Nariño mediante la ampliación, mejoramiento y/o manteniemiento de la pistas e instalaciones que hace parte de la red aérea del Departamento."/>
    <n v="2403049"/>
    <s v="Aeródromos construidos"/>
    <n v="240304900"/>
    <s v="Aeródromos construidos."/>
    <s v="Incremento"/>
    <m/>
    <n v="0"/>
    <n v="2"/>
    <n v="1"/>
    <s v="NP"/>
    <n v="1"/>
    <s v="NP"/>
    <m/>
    <n v="0"/>
    <x v="0"/>
    <m/>
    <n v="0"/>
    <s v="NO PROGRAMADA"/>
    <m/>
    <n v="0"/>
    <s v="NO INICIADA"/>
    <m/>
    <n v="0"/>
    <s v="NO PROGRAMADA"/>
    <m/>
    <n v="0"/>
    <x v="0"/>
  </r>
  <r>
    <s v="INTEGRACION REGIONAL Y DESARROLLO FRONTERIZO"/>
    <s v="INFRAESTRUCTURA PARA LA PAZ"/>
    <s v="Conectividad aérea, marítima, fluvial y férrea"/>
    <x v="23"/>
    <s v="Infraestructura aérea atendida"/>
    <n v="2"/>
    <n v="4"/>
    <n v="565"/>
    <s v="Apoyada la gestión que permita fortalecer la infraestructura aérea en el Departamento de Nariño mediante la ampliación, mejoramiento y/o manteniemiento de la pistas e instalaciones que hace parte de la red aérea del Departamento."/>
    <n v="2403050"/>
    <s v="Aeródromos mejorados"/>
    <n v="240305000"/>
    <s v="Aeródromos mejorados."/>
    <s v="Incremento"/>
    <m/>
    <n v="0"/>
    <n v="4"/>
    <s v="NP"/>
    <n v="2"/>
    <n v="2"/>
    <s v="NP"/>
    <m/>
    <n v="0"/>
    <x v="1"/>
    <m/>
    <n v="0"/>
    <s v="NO INICIADA"/>
    <m/>
    <n v="0"/>
    <s v="NO INICIADA"/>
    <m/>
    <n v="0"/>
    <s v="NO PROGRAMADA"/>
    <m/>
    <n v="0"/>
    <x v="0"/>
  </r>
  <r>
    <s v="INTEGRACION REGIONAL Y DESARROLLO FRONTERIZO"/>
    <s v="INFRAESTRUCTURA PARA LA PAZ"/>
    <s v="Conectividad aérea, marítima, fluvial y férrea"/>
    <x v="23"/>
    <s v="Infraestructura maritima y fluvial atendida"/>
    <n v="1"/>
    <n v="2"/>
    <n v="566"/>
    <s v="Apoyada la gestión que permita fortalecer la infraestructura marítima de Nariño, mediante el  mantenimiento, ampliación y profundizacion del puerto de Tumaco."/>
    <n v="2405018"/>
    <s v="Acceso marítimo profundizado"/>
    <n v="240501800"/>
    <s v="Acceso marítimo profundizado "/>
    <s v="Incremento"/>
    <m/>
    <n v="1"/>
    <n v="2"/>
    <n v="2"/>
    <s v="NP"/>
    <s v="NP"/>
    <s v="NP"/>
    <m/>
    <n v="0"/>
    <x v="0"/>
    <m/>
    <n v="0"/>
    <s v="NO PROGRAMADA"/>
    <m/>
    <n v="0"/>
    <s v="NO PROGRAMADA"/>
    <m/>
    <n v="0"/>
    <s v="NO PROGRAMADA"/>
    <m/>
    <n v="0"/>
    <x v="0"/>
  </r>
  <r>
    <s v="INTEGRACION REGIONAL Y DESARROLLO FRONTERIZO"/>
    <s v="INFRAESTRUCTURA PARA LA PAZ"/>
    <s v="Conectividad aérea, marítima, fluvial y férrea"/>
    <x v="23"/>
    <s v="Infraestructura maritima y fluvial atendida"/>
    <n v="1"/>
    <n v="2"/>
    <n v="567"/>
    <s v="Documentos técnicos enfocados a la optimización del puerto, para articularse en la cadena productiva del Departamento, al igual que estudios para el mejoramiento de las áreas de acceso a la zona continental. "/>
    <n v="2405025"/>
    <s v="Documentos de estudios técnicos"/>
    <n v="240502500"/>
    <s v="Documentos de estudios técnicos realizados"/>
    <s v="Incremento"/>
    <m/>
    <n v="1"/>
    <n v="5"/>
    <n v="1"/>
    <n v="2"/>
    <n v="2"/>
    <s v="NP"/>
    <m/>
    <n v="0"/>
    <x v="0"/>
    <m/>
    <n v="0"/>
    <s v="NO INICIADA"/>
    <m/>
    <n v="0"/>
    <s v="NO INICIADA"/>
    <m/>
    <n v="0"/>
    <s v="NO PROGRAMADA"/>
    <m/>
    <n v="0"/>
    <x v="0"/>
  </r>
  <r>
    <s v="INTEGRACION REGIONAL Y DESARROLLO FRONTERIZO"/>
    <s v="INFRAESTRUCTURA PARA LA PAZ"/>
    <s v="Conectividad aérea, marítima, fluvial y férrea"/>
    <x v="23"/>
    <s v="Infraestructura maritima y fluvial atendida"/>
    <n v="1"/>
    <n v="2"/>
    <n v="568"/>
    <s v="Apoyada la gestión para fortalecer la Infraestructura fluvial en el departamento: Acuapista, muelles y dragados, Plan Pazcífico, donde se Incluye la construcción de los malecones en Tumaco y Francisco Pizarro."/>
    <n v="2406011"/>
    <s v="Malecones construidos"/>
    <n v="240601100"/>
    <s v="Número de malecones"/>
    <s v="Incremento"/>
    <m/>
    <n v="0"/>
    <n v="2"/>
    <n v="1"/>
    <n v="1"/>
    <s v="NP"/>
    <s v="NP"/>
    <m/>
    <n v="0"/>
    <x v="0"/>
    <m/>
    <n v="0"/>
    <s v="NO INICIADA"/>
    <m/>
    <n v="0"/>
    <s v="NO PROGRAMADA"/>
    <m/>
    <n v="0"/>
    <s v="NO PROGRAMADA"/>
    <m/>
    <n v="0"/>
    <x v="0"/>
  </r>
  <r>
    <s v="INTEGRACION REGIONAL Y DESARROLLO FRONTERIZO"/>
    <s v="INFRAESTRUCTURA PARA LA PAZ"/>
    <s v="Conectividad aérea, marítima, fluvial y férrea"/>
    <x v="23"/>
    <s v="Infraestructura maritima y fluvial atendida"/>
    <n v="1"/>
    <n v="2"/>
    <n v="569"/>
    <s v="Apoyada la gestión para fortalecer la Infraestructura fluvial en el departamento: Acuapista, muelles y dragados, Plan Pazcífico, donde se Incluye la construcción de los malecones en Tumaco y Francisco Pizarro."/>
    <n v="2406041"/>
    <s v="Documentos de planeación."/>
    <n v="240604100"/>
    <s v="Documentos de planeación realizados "/>
    <s v="Incremento"/>
    <m/>
    <n v="2"/>
    <n v="5"/>
    <s v="NP"/>
    <n v="2"/>
    <n v="2"/>
    <n v="1"/>
    <m/>
    <n v="0"/>
    <x v="1"/>
    <m/>
    <n v="0"/>
    <s v="NO INICIADA"/>
    <m/>
    <n v="0"/>
    <s v="NO INICIADA"/>
    <m/>
    <n v="0"/>
    <s v="NO INICIADA"/>
    <m/>
    <n v="0"/>
    <x v="0"/>
  </r>
  <r>
    <s v="INTEGRACION REGIONAL Y DESARROLLO FRONTERIZO"/>
    <s v="INFRAESTRUCTURA PARA LA PAZ"/>
    <s v="Conectividad aérea, marítima, fluvial y férrea"/>
    <x v="23"/>
    <s v="Infraestructura férrea atendida"/>
    <s v="ND"/>
    <n v="1"/>
    <n v="570"/>
    <s v="Apoyada la gestión para desarrollar la infraestructura férrea en el Departamento."/>
    <n v="2404044"/>
    <s v="Estudios de preinversión"/>
    <n v="240404400"/>
    <s v="Estudios de preinversión realizados"/>
    <s v="Incremento"/>
    <m/>
    <n v="0"/>
    <n v="2"/>
    <s v="NP"/>
    <n v="1"/>
    <n v="1"/>
    <s v="NP"/>
    <m/>
    <n v="0"/>
    <x v="1"/>
    <m/>
    <n v="0"/>
    <s v="NO INICIADA"/>
    <m/>
    <n v="0"/>
    <s v="NO INICIADA"/>
    <m/>
    <n v="0"/>
    <s v="NO PROGRAMADA"/>
    <m/>
    <n v="0"/>
    <x v="0"/>
  </r>
  <r>
    <s v="INTEGRACION REGIONAL Y DESARROLLO FRONTERIZO"/>
    <s v="INFRAESTRUCTURA PARA LA PAZ"/>
    <s v="Conectividad aérea, marítima, fluvial y férrea"/>
    <x v="23"/>
    <s v="Infraestructura férrea atendida"/>
    <s v="ND"/>
    <n v="1"/>
    <n v="571"/>
    <s v="Apoyada la gestión para desarrollar la infraestructura férrea en el Departamento."/>
    <n v="2404041"/>
    <s v="Documentos de planeación."/>
    <n v="240404100"/>
    <s v="Documentos de planeación realizados "/>
    <s v="Incremento."/>
    <m/>
    <n v="0"/>
    <n v="2"/>
    <s v="NP"/>
    <n v="1"/>
    <n v="1"/>
    <s v="NP"/>
    <m/>
    <n v="0"/>
    <x v="1"/>
    <m/>
    <n v="0"/>
    <s v="NO INICIADA"/>
    <m/>
    <n v="0"/>
    <s v="NO INICIADA"/>
    <m/>
    <n v="0"/>
    <s v="NO PROGRAMADA"/>
    <m/>
    <n v="0"/>
    <x v="0"/>
  </r>
  <r>
    <s v="INTEGRACION REGIONAL Y DESARROLLO FRONTERIZO"/>
    <s v="TECNOLOGÍAS DE INFORMACIÓN Y COMUNICACIÓN PARA LA PAZ"/>
    <s v="CONECTIVIDAD: Reducción de la brecha digital y la pobreza"/>
    <x v="24"/>
    <s v="Indice de penetración de conectividad"/>
    <n v="3.51"/>
    <n v="5"/>
    <n v="572"/>
    <s v="Formulado e implementado Plan Estratégico Departamental de Tecnologías de la Información y Comunicación."/>
    <n v="2301004"/>
    <s v="Documentos de planeación"/>
    <s v="230100400"/>
    <s v="Documentos de planeación elaborados"/>
    <s v="Incremento"/>
    <m/>
    <n v="0"/>
    <n v="1"/>
    <n v="1"/>
    <n v="1"/>
    <n v="1"/>
    <n v="1"/>
    <m/>
    <n v="0"/>
    <x v="0"/>
    <m/>
    <n v="0"/>
    <s v="NO INICIADA"/>
    <m/>
    <n v="0"/>
    <s v="NO INICIADA"/>
    <m/>
    <n v="0"/>
    <s v="NO INICIADA"/>
    <m/>
    <n v="0"/>
    <x v="0"/>
  </r>
  <r>
    <s v="INTEGRACION REGIONAL Y DESARROLLO FRONTERIZO"/>
    <s v="TECNOLOGÍAS DE INFORMACIÓN Y COMUNICACIÓN PARA LA PAZ"/>
    <s v="CONECTIVIDAD: Reducción de la brecha digital y la pobreza"/>
    <x v="24"/>
    <s v="Indice de penetración de conectividad"/>
    <n v="3.51"/>
    <n v="5"/>
    <n v="573"/>
    <s v="Fortalecidos muncipios con bajo nivel de internet rural a través de tecnologías de fibra, satelital, radioenlace o hÍdridas."/>
    <n v="2301028"/>
    <s v="Servicio de conexiones a redes de servicio portador"/>
    <n v="230102800"/>
    <s v="Municipios y áreas no municipalizadas_x000a_conectados a redes de servicio "/>
    <s v="Incremento"/>
    <m/>
    <n v="0"/>
    <n v="24"/>
    <n v="4"/>
    <n v="8"/>
    <n v="8"/>
    <n v="4"/>
    <m/>
    <n v="0"/>
    <x v="0"/>
    <m/>
    <n v="0"/>
    <s v="NO INICIADA"/>
    <m/>
    <n v="0"/>
    <s v="NO INICIADA"/>
    <m/>
    <n v="0"/>
    <s v="NO INICIADA"/>
    <m/>
    <n v="0"/>
    <x v="0"/>
  </r>
  <r>
    <s v="INTEGRACION REGIONAL Y DESARROLLO FRONTERIZO"/>
    <s v="TECNOLOGÍAS DE INFORMACIÓN Y COMUNICACIÓN PARA LA PAZ"/>
    <s v="CONECTIVIDAD: Reducción de la brecha digital y la pobreza"/>
    <x v="24"/>
    <s v="Indice de penetración de conectividad"/>
    <n v="3.51"/>
    <n v="5"/>
    <n v="574"/>
    <s v="Proporción de hogares con infraestructura de telecomunicaciones de última milla y terminal de usuario para permitir el acceso a Internet en hogares de bajos ingresos."/>
    <n v="2301027"/>
    <s v="Servicio de conexiones a redes de acceso"/>
    <s v="230102700"/>
    <s v="Hogares con conexión a internet"/>
    <s v="Incremento"/>
    <m/>
    <n v="53"/>
    <n v="59"/>
    <n v="53.05"/>
    <n v="55"/>
    <n v="57"/>
    <n v="59"/>
    <m/>
    <n v="0"/>
    <x v="0"/>
    <m/>
    <n v="0"/>
    <s v="NO INICIADA"/>
    <m/>
    <n v="0"/>
    <s v="NO INICIADA"/>
    <m/>
    <n v="0"/>
    <s v="NO INICIADA"/>
    <m/>
    <n v="0"/>
    <x v="0"/>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5"/>
    <s v="Desarrollados, implementados y mejorados  aplicativos, herramientas y servicios tecnológicos en el marco de la estrategia de Gobierno Digital. "/>
    <n v="2302086"/>
    <s v="Servicios de Información para la implementación de la Estrategia de Gobierno digital"/>
    <n v="230208600"/>
    <s v="Herramientas tecnológicas de Gobierno digital implemetadas "/>
    <s v="Incremento"/>
    <m/>
    <n v="10"/>
    <n v="16"/>
    <n v="3"/>
    <n v="1"/>
    <n v="1"/>
    <n v="1"/>
    <m/>
    <n v="0"/>
    <x v="0"/>
    <m/>
    <n v="0"/>
    <s v="NO INICIADA"/>
    <m/>
    <n v="0"/>
    <s v="NO INICIADA"/>
    <m/>
    <n v="0"/>
    <s v="NO INICIADA"/>
    <m/>
    <n v="0"/>
    <x v="0"/>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6"/>
    <s v="Creado y en funcionamiento canal de radio y audiovisual institucional."/>
    <n v="2302014"/>
    <s v="Servicio de apoyo financiero para el desarrollo de proyectos e Investigación, desarrollo e innovación en temas TIC"/>
    <n v="230201400"/>
    <s v="Proyectos apoyados"/>
    <s v="Incremento"/>
    <m/>
    <n v="0"/>
    <n v="2"/>
    <n v="1"/>
    <n v="2"/>
    <n v="2"/>
    <n v="2"/>
    <m/>
    <n v="0"/>
    <x v="0"/>
    <m/>
    <n v="0"/>
    <s v="NO INICIADA"/>
    <m/>
    <n v="0"/>
    <s v="NO INICIADA"/>
    <m/>
    <n v="0"/>
    <s v="NO INICIADA"/>
    <m/>
    <n v="0"/>
    <x v="0"/>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7"/>
    <s v="Asistencia técnica en transformación digital a Mipymes, empresas y emprendimientos."/>
    <n v="2302021"/>
    <s v="_x000a_Servicio de asistencia técnicas a emprendedores y empresas_x000a__x000a_"/>
    <n v="230202100"/>
    <s v="Emprendedores y empresas asistidas_x000a_técnicamente "/>
    <s v="Incremento"/>
    <m/>
    <n v="5"/>
    <n v="120"/>
    <n v="30"/>
    <n v="30"/>
    <n v="30"/>
    <n v="30"/>
    <m/>
    <n v="0"/>
    <x v="0"/>
    <m/>
    <n v="0"/>
    <s v="NO INICIADA"/>
    <m/>
    <n v="0"/>
    <s v="NO INICIADA"/>
    <m/>
    <n v="0"/>
    <s v="NO INICIADA"/>
    <m/>
    <n v="0"/>
    <x v="0"/>
  </r>
  <r>
    <s v="INTEGRACION REGIONAL Y DESARROLLO FRONTERIZO"/>
    <s v="TECNOLOGÍAS DE INFORMACIÓN Y COMUNICACIÓN PARA LA PAZ"/>
    <s v="TECNOLOGÍA QUE TRANSFORMA: Ecosistemas de Innovación."/>
    <x v="25"/>
    <s v="Ciencia, Tecnología e Innovación - Índice de gobierno digital en entidades del orden territorial"/>
    <n v="0.69799999999999995"/>
    <n v="0.79800000000000004"/>
    <n v="578"/>
    <s v="Apoyados proyectos de valor agregado a la producción agrícola del departamento en el marco de la estrategia ciudades inteligentes "/>
    <n v="2301067"/>
    <s v="Servicio de apoyo financiero para el desarrollo de ciudades inteligentes"/>
    <n v="230106700"/>
    <s v="Proyectos cofinanciados "/>
    <s v="Incremento"/>
    <m/>
    <n v="0"/>
    <n v="2"/>
    <n v="1"/>
    <n v="2"/>
    <n v="2"/>
    <n v="2"/>
    <m/>
    <n v="0"/>
    <x v="0"/>
    <m/>
    <n v="0"/>
    <s v="NO INICIADA"/>
    <m/>
    <n v="0"/>
    <s v="NO INICIADA"/>
    <m/>
    <n v="0"/>
    <s v="NO INICIADA"/>
    <m/>
    <n v="0"/>
    <x v="0"/>
  </r>
  <r>
    <s v="INTEGRACION REGIONAL Y DESARROLLO FRONTERIZO"/>
    <s v="TECNOLOGÍAS DE INFORMACIÓN Y COMUNICACIÓN PARA LA PAZ"/>
    <s v="EDUCACIÓN DIGITAL: Habilidades para la transformación digital"/>
    <x v="25"/>
    <s v="Acceso a la educación - Cobertura neta en educación - Total"/>
    <n v="0.76600000000000001"/>
    <n v="0.76900000000000002"/>
    <n v="579"/>
    <s v="Implementada estrategia de apropiación / formación TIC con enfoque diferencial y poblacional."/>
    <n v="2301047"/>
    <s v="Servicio de difusión para promover el uso de internet"/>
    <n v="230104700"/>
    <s v="Personas capacitadas en tecnologías en el uso de  y apropiación de las TIC, con efoque diferencial y poblacional"/>
    <s v="Incremento"/>
    <m/>
    <n v="100"/>
    <n v="2400"/>
    <n v="500"/>
    <n v="700"/>
    <n v="700"/>
    <n v="500"/>
    <m/>
    <n v="0"/>
    <x v="0"/>
    <m/>
    <n v="0"/>
    <s v="NO INICIADA"/>
    <m/>
    <n v="0"/>
    <s v="NO INICIADA"/>
    <m/>
    <n v="0"/>
    <s v="NO INICIADA"/>
    <m/>
    <n v="0"/>
    <x v="0"/>
  </r>
  <r>
    <s v="INTEGRACION REGIONAL Y DESARROLLO FRONTERIZO"/>
    <s v="TECNOLOGÍAS DE INFORMACIÓN Y COMUNICACIÓN PARA LA PAZ"/>
    <s v="EDUCACIÓN DIGITAL: Habilidades para la transformación digital"/>
    <x v="25"/>
    <s v="Acceso a la educación - Cobertura neta en educación - Total"/>
    <n v="0.76600000000000001"/>
    <n v="0.76900000000000002"/>
    <n v="580"/>
    <s v="Creación y fortalecimiento de centros digitales con enfoque educativo  en TIC."/>
    <n v="2301066"/>
    <s v="Servicio de apoyo financiero para el acceso a terminales de cómputo y contenidos digitales"/>
    <s v="230106600"/>
    <s v="Proyectos financiados"/>
    <s v="Incremento"/>
    <m/>
    <n v="0"/>
    <n v="40"/>
    <n v="5"/>
    <n v="15"/>
    <n v="15"/>
    <n v="5"/>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1"/>
    <s v="Actualizada e implementada la Política Pública de Innovacion Social del Departamento."/>
    <n v="2302039"/>
    <s v="Servicio de investigación, desarrollo e innovación para la industria de las tecnologías de la información"/>
    <n v="230203900"/>
    <s v="Modelos para el desarrollo de actividades I+D+i en la industria TIC nacional desarrollados"/>
    <s v="Mantenimiento"/>
    <m/>
    <n v="1"/>
    <n v="4"/>
    <n v="1"/>
    <n v="1"/>
    <n v="1"/>
    <n v="1"/>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2"/>
    <s v="Creado y funcionando el Comité Departamental de Innovación. "/>
    <n v="2302083"/>
    <s v="Documentos de lineamientos técnicos"/>
    <n v="230205100"/>
    <s v="Documentos de lineamientos técnicos elaborados"/>
    <s v="Incremento"/>
    <m/>
    <n v="0"/>
    <n v="1"/>
    <n v="1"/>
    <n v="1"/>
    <n v="1"/>
    <n v="1"/>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3"/>
    <s v="Apoyados proyectos de innovación rural y ecoinnovación para mejorar procesos de producción, transformación y comercialización"/>
    <n v="2302019"/>
    <s v="Servicio de apoyo financiero para la promoción de la innovación y la especilización en la industria de las tecnologías de la información"/>
    <n v="230201999"/>
    <s v="Proyectos de investigación, innovación y desarrollo cofinanciados"/>
    <s v="Incremento"/>
    <m/>
    <n v="3"/>
    <n v="14"/>
    <n v="2"/>
    <n v="4"/>
    <n v="4"/>
    <n v="4"/>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4"/>
    <s v="Diseñada e implementada estrategia de fortalecimiento para el centro de innovación social y tecnológico de Nariño - CISNA -_x000a_"/>
    <n v="2302043"/>
    <s v="Servicio de promoción y divulgación de estrategias para MiPyme"/>
    <n v="2302043"/>
    <s v="Estrategia implementada "/>
    <s v="Incremento"/>
    <m/>
    <n v="1"/>
    <n v="4"/>
    <n v="1"/>
    <n v="1"/>
    <n v="1"/>
    <n v="1"/>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5"/>
    <s v="Creados e implementados laboratorios ciudadanos para la paz y la inclusión social."/>
    <n v="2302041"/>
    <s v="Servicio de promoción de la participación ciudadana para el fomento del diálogo con el Estado"/>
    <n v="230204100"/>
    <s v="Ejercicios de participación ciudadana realizados "/>
    <s v="Incremento"/>
    <m/>
    <n v="3"/>
    <n v="16"/>
    <n v="4"/>
    <n v="4"/>
    <n v="4"/>
    <n v="4"/>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6"/>
    <s v="Incrementar la apropiación, promoción y posicionamiento de cafés especiales de origen Nariño - Ordenanza 004/2023_x000a__x000a_"/>
    <n v="2302051"/>
    <s v="Servicio de difusión de instrumentos de promoción de la innovación en la industria TIC"/>
    <n v="230205100"/>
    <s v="Eventos para difundir instrumentos de promoción de la innnovación en la industria TIC realizados"/>
    <s v="Incremento"/>
    <m/>
    <n v="1"/>
    <n v="16"/>
    <n v="4"/>
    <n v="4"/>
    <n v="4"/>
    <n v="4"/>
    <m/>
    <n v="0"/>
    <x v="0"/>
    <m/>
    <n v="0"/>
    <s v="NO INICIADA"/>
    <m/>
    <n v="0"/>
    <s v="NO INICIADA"/>
    <m/>
    <n v="0"/>
    <s v="NO INICIADA"/>
    <m/>
    <n v="0"/>
    <x v="0"/>
  </r>
  <r>
    <s v="INTEGRACION REGIONAL Y DESARROLLO FRONTERIZO"/>
    <s v="TECNOLOGÍAS DE INFORMACIÓN Y COMUNICACIÓN PARA LA PAZ"/>
    <s v="Ciencia, tecnología e innovación para la transformación productiva y la_x000a_resolución de desafíos sociales, económicos y ambientales de Nariño."/>
    <x v="25"/>
    <s v="Innovación pública digital"/>
    <n v="88.89"/>
    <n v="95"/>
    <n v="587"/>
    <s v="Desarrollo de habilidades para la apropociación del conocimiento en innovacion y tecnología a estudiantes de instituciones educativas públicas y servidores públicos"/>
    <n v="2302059"/>
    <s v="Servicio de educación informal en uso responsable y seguro de las tecnologías de la información y las comunicaciones "/>
    <n v="230205900"/>
    <s v="Personas de la comunidad sensibilizadas en uso responsable y seguro de las TIC"/>
    <s v="Incremento"/>
    <m/>
    <n v="200"/>
    <n v="1800"/>
    <n v="300"/>
    <n v="500"/>
    <n v="500"/>
    <n v="500"/>
    <m/>
    <n v="0"/>
    <x v="0"/>
    <m/>
    <n v="0"/>
    <s v="NO INICIADA"/>
    <m/>
    <n v="0"/>
    <s v="NO INICIADA"/>
    <m/>
    <n v="0"/>
    <s v="NO INICIADA"/>
    <m/>
    <n v="0"/>
    <x v="0"/>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88"/>
    <s v="Vinculado el departamento de Nariño a la RAP Amazonía."/>
    <n v="4599021"/>
    <s v="Documentos normativos"/>
    <n v="459902100"/>
    <s v="Documentos normativos realizados"/>
    <s v="Incremento"/>
    <m/>
    <n v="0"/>
    <n v="1"/>
    <s v="NP"/>
    <n v="1"/>
    <n v="1"/>
    <n v="1"/>
    <m/>
    <n v="0"/>
    <x v="1"/>
    <m/>
    <n v="0"/>
    <s v="NO INICIADA"/>
    <m/>
    <n v="0"/>
    <s v="NO INICIADA"/>
    <m/>
    <n v="0"/>
    <s v="NO INICIADA"/>
    <m/>
    <n v="0"/>
    <x v="0"/>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89"/>
    <s v="Diseñada e implementada la ruta de coordinación y gestión de programas, proyectos e iniciativas de Cooperación Internacional en Nariño. _x000a_"/>
    <n v="4599020"/>
    <s v="Documentos metodológicos"/>
    <n v="459902000"/>
    <s v="Documentos metodológicos realizados"/>
    <s v="Incremento "/>
    <m/>
    <n v="0"/>
    <n v="1"/>
    <n v="1"/>
    <n v="1"/>
    <n v="1"/>
    <n v="1"/>
    <m/>
    <n v="0"/>
    <x v="0"/>
    <m/>
    <n v="0"/>
    <s v="NO INICIADA"/>
    <m/>
    <n v="0"/>
    <s v="NO INICIADA"/>
    <m/>
    <n v="0"/>
    <s v="NO INICIADA"/>
    <m/>
    <n v="0"/>
    <x v="0"/>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90"/>
    <s v="Formalización de acuerdos de hermanamiento con países del Caribe, Medio Oriente, Asia Pacifico y Europa."/>
    <n v="4599019"/>
    <s v="Documentos de planeación"/>
    <n v="459901902"/>
    <s v="Documentos de planeación con seguimiento realizado"/>
    <s v="Incremento "/>
    <m/>
    <n v="2"/>
    <n v="8"/>
    <n v="2"/>
    <n v="2"/>
    <n v="2"/>
    <n v="2"/>
    <m/>
    <n v="0"/>
    <x v="0"/>
    <m/>
    <n v="0"/>
    <s v="NO INICIADA"/>
    <m/>
    <n v="0"/>
    <s v="NO INICIADA"/>
    <m/>
    <n v="0"/>
    <s v="NO INICIADA"/>
    <m/>
    <n v="0"/>
    <x v="0"/>
  </r>
  <r>
    <s v="INTEGRACION REGIONAL Y DESARROLLO FRONTERIZO"/>
    <s v="NARIÑO, REGIÓN PARA PARA EL MUNDO"/>
    <s v="Dinamización de la Cooperación Internacional para la promoción del desarrollo económico de Nariño, región país para el mundo."/>
    <x v="26"/>
    <s v="Indice de Internacionalización Departamental"/>
    <n v="2.34"/>
    <n v="2.9"/>
    <n v="591"/>
    <s v="Realizar vitrinas comerciales regionales, nacionales e internacionales para incentivar la dinámica económica y social que promuevan acuerdos comerciales de exportación e importación de productos y servicios con paises aliados."/>
    <n v="4599029"/>
    <s v="Servicio de integración de la oferta pública"/>
    <n v="459902900"/>
    <s v="Espacios de integración de oferta pública generados"/>
    <s v="Incremento"/>
    <m/>
    <n v="1"/>
    <n v="12"/>
    <n v="3"/>
    <n v="3"/>
    <n v="3"/>
    <n v="3"/>
    <m/>
    <n v="0"/>
    <x v="0"/>
    <m/>
    <n v="0"/>
    <s v="NO INICIADA"/>
    <m/>
    <n v="0"/>
    <s v="NO INICIADA"/>
    <m/>
    <n v="0"/>
    <s v="NO INICIADA"/>
    <m/>
    <n v="0"/>
    <x v="0"/>
  </r>
  <r>
    <s v="INTEGRACION REGIONAL Y DESARROLLO FRONTERIZO"/>
    <s v="NARIÑO SIN FRONTERAS"/>
    <s v="_x000a__x000a_Integración y desarrollo fronterizo ZIFEC_x000a_"/>
    <x v="27"/>
    <s v="Indice de internacionalización departamental"/>
    <s v="2.34"/>
    <n v="2.5"/>
    <n v="592"/>
    <s v="Fortalecimiento de las relaciones en la zona de integración fronteriza: relaciones binacionales, departamentos, provincias y municipios fronterizos, mediante: _x000a__x000a_* Reactivación del  convenio de hermanamiento Ecuador - Colombia._x000a_* Reactivación del Observatorio de la Zona de Integración Fronteriza, en articulación con la Cancillería. _x000a_* Encuentros culturales, deportivos, sociales, ferias, talleres en pro de la integracion de zona fronteriza."/>
    <n v="4599018"/>
    <s v="Documentos de lineamientos técnicos"/>
    <n v="459901802"/>
    <s v="Documentos de estrategias de posicionamiento y articulación interinstitucional implementados "/>
    <s v="Incremento"/>
    <m/>
    <n v="2"/>
    <n v="8"/>
    <n v="2"/>
    <n v="2"/>
    <n v="2"/>
    <n v="2"/>
    <m/>
    <n v="0"/>
    <x v="0"/>
    <m/>
    <n v="0"/>
    <s v="NO INICIADA"/>
    <m/>
    <n v="0"/>
    <s v="NO INICIADA"/>
    <m/>
    <n v="0"/>
    <s v="NO INICIADA"/>
    <m/>
    <n v="0"/>
    <x v="0"/>
  </r>
  <r>
    <s v="INTEGRACION REGIONAL Y DESARROLLO FRONTERIZO"/>
    <s v="NARIÑO SIN FRONTERAS"/>
    <s v="_x000a__x000a_Integración y desarrollo fronterizo ZIFEC_x000a_"/>
    <x v="27"/>
    <s v="Indice de internacionalización departamental"/>
    <s v="2.34"/>
    <n v="2.5"/>
    <n v="593"/>
    <s v="Asistencia técnica en programas y proyectos de apoyo a la gestión de la administración territorial a municipios de la zona de integración fronteriza y de la Exprovincia de Obando."/>
    <s v="4599031"/>
    <s v="Servicio de asistencia técnica"/>
    <s v="459903100"/>
    <s v="Entidades, organismos y dependencias asistidos técnicamente"/>
    <s v="Incremento"/>
    <m/>
    <n v="5"/>
    <n v="28"/>
    <n v="7"/>
    <n v="7"/>
    <n v="7"/>
    <n v="7"/>
    <m/>
    <n v="0"/>
    <x v="0"/>
    <m/>
    <n v="0"/>
    <s v="NO INICIADA"/>
    <m/>
    <n v="0"/>
    <s v="NO INICIADA"/>
    <m/>
    <n v="0"/>
    <s v="NO INICIADA"/>
    <m/>
    <n v="0"/>
    <x v="0"/>
  </r>
  <r>
    <s v="INTEGRACION REGIONAL Y DESARROLLO FRONTERIZO"/>
    <s v="NARIÑO SIN FRONTERAS"/>
    <s v="_x000a__x000a_Integración y desarrollo fronterizo ZIFEC_x000a_"/>
    <x v="27"/>
    <s v="Indice de internacionalización departamental"/>
    <s v="2.34"/>
    <n v="2.5"/>
    <n v="594"/>
    <s v="Apoyo en la formulación e implementación del plan estratégico para la atención de población migrante, en articulación con  la mesa departamental de migraciones y Secretaría de gobierno departamental."/>
    <n v="4599019"/>
    <s v="Documentos de planeación"/>
    <s v="459901901"/>
    <s v="Planes estratégicos elaborados"/>
    <s v="Incremento"/>
    <m/>
    <n v="0"/>
    <n v="4"/>
    <n v="1"/>
    <n v="1"/>
    <n v="1"/>
    <n v="1"/>
    <m/>
    <n v="0"/>
    <x v="0"/>
    <m/>
    <n v="0"/>
    <s v="NO INICIADA"/>
    <m/>
    <n v="0"/>
    <s v="NO INICIADA"/>
    <m/>
    <n v="0"/>
    <s v="NO INICIADA"/>
    <m/>
    <n v="0"/>
    <x v="0"/>
  </r>
  <r>
    <s v="INTEGRACION REGIONAL Y DESARROLLO FRONTERIZO"/>
    <s v="NARIÑO SIN FRONTERAS"/>
    <s v="_x000a__x000a_Integración y desarrollo fronterizo ZIFEC_x000a_"/>
    <x v="27"/>
    <s v="Indice de internacionalización departamental"/>
    <s v="2.34"/>
    <n v="2.5"/>
    <n v="595"/>
    <s v="Proyectos financiados a través de la gestión de fondos y recursos nacionales e internacionales del convenio de hermanamiento OZIFEC."/>
    <s v="4599031"/>
    <s v="Servicio de asistencia técnica"/>
    <s v="459903104"/>
    <s v="Proyectos asistidos técnicamente"/>
    <s v="Incremento"/>
    <m/>
    <n v="0"/>
    <n v="2"/>
    <n v="1"/>
    <n v="2"/>
    <n v="2"/>
    <n v="2"/>
    <m/>
    <n v="0"/>
    <x v="0"/>
    <m/>
    <n v="0"/>
    <s v="NO INICIADA"/>
    <m/>
    <n v="0"/>
    <s v="NO INICIADA"/>
    <m/>
    <n v="0"/>
    <s v="NO INICIADA"/>
    <m/>
    <n v="0"/>
    <x v="0"/>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6"/>
    <s v="Sedes institucionales adecuadas."/>
    <s v="4599011"/>
    <s v="Sedes adecuadas"/>
    <s v="459901100"/>
    <s v="Sedes adecuadas"/>
    <s v="mantenimiento "/>
    <m/>
    <n v="10"/>
    <n v="10"/>
    <n v="2"/>
    <n v="3"/>
    <n v="3"/>
    <n v="2"/>
    <m/>
    <n v="0"/>
    <x v="0"/>
    <m/>
    <n v="0"/>
    <s v="NO INICIADA"/>
    <m/>
    <n v="0"/>
    <s v="NO INICIADA"/>
    <m/>
    <n v="0"/>
    <s v="NO INICIADA"/>
    <m/>
    <n v="0"/>
    <x v="0"/>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7"/>
    <s v="Gestionados comodatos y/o donaciones de bienes inmuebles para el funcionamiento administrativo y/o operativo de la entidad."/>
    <n v="4599015"/>
    <s v="Sedes adquiridas"/>
    <n v="459901500"/>
    <s v="Sedes adquiridas"/>
    <s v="Incremento"/>
    <m/>
    <n v="2"/>
    <n v="6"/>
    <n v="1"/>
    <n v="1"/>
    <n v="1"/>
    <n v="1"/>
    <m/>
    <n v="0"/>
    <x v="0"/>
    <m/>
    <n v="0"/>
    <s v="NO INICIADA"/>
    <m/>
    <n v="0"/>
    <s v="NO INICIADA"/>
    <m/>
    <n v="0"/>
    <s v="NO INICIADA"/>
    <m/>
    <n v="0"/>
    <x v="0"/>
  </r>
  <r>
    <s v="GESTION Y ADMINISTRACION PUBLICA PARA LA TRANSFORMACION"/>
    <s v="MODERNIZACIÓN INSTITUCIONAL Y EFICIENCIA ADMINISTRATIVA"/>
    <s v="Fortalecimiento de la administración departamental mediante estrategias de eficiencia administrativa."/>
    <x v="28"/>
    <s v="Índice de desempeño institucional"/>
    <n v="0.65290000000000004"/>
    <n v="0.7"/>
    <n v="598"/>
    <s v="Sedes institucionales construidas."/>
    <n v="4599009"/>
    <s v="Sedes construidas"/>
    <n v="459900900"/>
    <s v="Sedes construidas"/>
    <s v="Incremento"/>
    <m/>
    <n v="0"/>
    <n v="7"/>
    <n v="1"/>
    <n v="2"/>
    <n v="2"/>
    <n v="2"/>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599"/>
    <s v="Sistema de gestión documental implementado."/>
    <n v="4599017"/>
    <s v="Servicio de gestión documental"/>
    <n v="459901700"/>
    <s v="Sistema de gestión documental implementado"/>
    <s v="mantenimiento "/>
    <m/>
    <n v="1"/>
    <n v="1"/>
    <n v="1"/>
    <n v="1"/>
    <n v="1"/>
    <n v="1"/>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0"/>
    <s v="Estudio de rediseño institucional elaborado."/>
    <s v="4599021"/>
    <s v="Documentos normativos"/>
    <n v="459902101"/>
    <s v="Actos administrativos elaborados"/>
    <s v="Incremento"/>
    <m/>
    <n v="0"/>
    <n v="1"/>
    <n v="1"/>
    <n v="1"/>
    <n v="1"/>
    <n v="1"/>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1"/>
    <s v="Política de servicio a la ciudadanía en el marco de MIPG implementada."/>
    <s v="4599001"/>
    <s v="Documentos de evaluación"/>
    <s v="459900100"/>
    <s v="Documentos de evaluación elaborados"/>
    <s v="mantenimiento "/>
    <m/>
    <n v="0.5"/>
    <n v="0.89999999999999991"/>
    <n v="0.1"/>
    <n v="0.1"/>
    <n v="0.1"/>
    <n v="0.1"/>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2"/>
    <s v="Archivos sobre graves violaciones a los Derechos Humanos, infracciones al Derecho Internacional Humanitario, Memoria Histórica y conflicto armado,  identificados e incorporados al Registro Especial de Archivos de Derechos Humanos."/>
    <n v="4502018"/>
    <s v="Servicio de archivo sobre violaciones de derechos humanos"/>
    <n v="450201802"/>
    <s v="Archivos localizados, identificados e incorporados al Registro Especial de Archivos de Derechos Humanos."/>
    <s v="mantenimiento "/>
    <m/>
    <n v="0"/>
    <n v="1"/>
    <s v="NP"/>
    <s v="NP"/>
    <n v="1"/>
    <n v="1"/>
    <m/>
    <n v="0"/>
    <x v="1"/>
    <m/>
    <n v="0"/>
    <s v="NO PROGRAM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3"/>
    <s v="Politica de integridad en el marco de MIPG implementada."/>
    <n v="4599023"/>
    <s v="Sistema de Gestión implementado"/>
    <n v="459902300"/>
    <s v="Número de sistemas"/>
    <s v="mantenimiento "/>
    <m/>
    <n v="1"/>
    <n v="1"/>
    <n v="1"/>
    <n v="1"/>
    <n v="1"/>
    <n v="1"/>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4"/>
    <s v="Sistema de seguridad y salud en el trabajo Implementada."/>
    <n v="4502039"/>
    <s v="Personas beneficiadas"/>
    <n v="450203901"/>
    <s v="Número de personas y empresas"/>
    <s v="mantenimiento "/>
    <m/>
    <n v="1"/>
    <n v="1"/>
    <n v="1"/>
    <n v="1"/>
    <n v="1"/>
    <n v="1"/>
    <m/>
    <n v="0"/>
    <x v="0"/>
    <m/>
    <n v="0"/>
    <s v="NO INICIADA"/>
    <m/>
    <n v="0"/>
    <s v="NO INICIADA"/>
    <m/>
    <n v="0"/>
    <s v="NO INICIADA"/>
    <m/>
    <n v="0"/>
    <x v="0"/>
  </r>
  <r>
    <s v="GESTION Y ADMINISTRACION PUBLICA PARA LA TRANSFORMACION"/>
    <s v="MODERNIZACIÓN INSTITUCIONAL Y EFICIENCIA ADMINISTRATIVA"/>
    <s v="Fortalecimiento institucional a través de la modernización administrativa de la Gobernación de Nariño"/>
    <x v="28"/>
    <s v="Indice de capacidades de innovacion pública"/>
    <n v="0.73"/>
    <n v="0.75"/>
    <n v="605"/>
    <s v="Manual de Funciones de la Gobernación de  actualizado."/>
    <s v="4599032"/>
    <s v="Documentos de política"/>
    <s v="459903200"/>
    <s v="Documentos de política elaborados"/>
    <s v="mantenimiento "/>
    <m/>
    <n v="1"/>
    <n v="1"/>
    <n v="1"/>
    <n v="1"/>
    <n v="1"/>
    <n v="1"/>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06"/>
    <s v=" Incrementada la vigilancia y control a los establecimientos comerciales para fortalecer la lucha contra el contrabando y adulteración de productos que afectan las rentas departamentales."/>
    <s v="4599018"/>
    <s v="Documentos de lineamientos técnicos"/>
    <s v="459901800"/>
    <s v="Documentos de lineamientos técnicos realizados"/>
    <s v="Incremento"/>
    <m/>
    <n v="4273"/>
    <n v="4393"/>
    <n v="4423"/>
    <n v="4453"/>
    <n v="4483"/>
    <n v="4513"/>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07"/>
    <s v="Fortalecido el proceso de cobro coactivo ejecutivo y persuasivo para mejorar la recuperación de cartera reduciendo el numero de deudores."/>
    <s v="4599029"/>
    <s v="Servicio de integración de la oferta pública"/>
    <s v="459902900"/>
    <s v="Espacios de integración de oferta pública generados"/>
    <s v="Mejoramiento"/>
    <m/>
    <n v="64062"/>
    <n v="52069"/>
    <n v="49069"/>
    <n v="46069"/>
    <n v="43069"/>
    <n v="40069"/>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08"/>
    <s v="Mejorados los ingresos departamentales por concepto de recursos propios."/>
    <s v="4599002"/>
    <s v="Servicio de saneamiento fiscal y financiero"/>
    <s v="459900201"/>
    <s v="Estrategia para el mejoramiento del Índice de Desempeño Fiscal ejecutada"/>
    <s v="Incremento"/>
    <m/>
    <n v="260939"/>
    <n v="347719"/>
    <n v="300373"/>
    <n v="315391"/>
    <n v="331161"/>
    <n v="347719"/>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09"/>
    <s v="Reducido el desfase en el índice de capacidad de programación, planeación y ejecución de ingresos del Departamento."/>
    <s v="4599019"/>
    <s v="Documentos de planeación"/>
    <s v="459901900"/>
    <s v="Documentos de planeación realizados"/>
    <s v="Incremento"/>
    <m/>
    <n v="1.32"/>
    <s v="(- 12) Puntos"/>
    <n v="1.29"/>
    <n v="1.26"/>
    <n v="1.23"/>
    <n v="1.2"/>
    <m/>
    <n v="0"/>
    <x v="0"/>
    <m/>
    <n v="0"/>
    <s v="NO INICIADA"/>
    <m/>
    <n v="0"/>
    <s v="NO INICIADA"/>
    <m/>
    <n v="0"/>
    <s v="NO INICIADA"/>
    <m/>
    <e v="#VALUE!"/>
    <x v="3"/>
  </r>
  <r>
    <s v="GESTION Y ADMINISTRACION PUBLICA PARA LA TRANSFORMACION"/>
    <s v="FINANZAS SANAS"/>
    <s v="Fortalecimiento de las finanzas públicas del departamento de Nariño"/>
    <x v="29"/>
    <s v="Finanzas públicas - Nuevo IDF Puntaje nuevo Índice de Desempeño Fiscal"/>
    <n v="46.59"/>
    <n v="50.59"/>
    <n v="610"/>
    <s v="Mejorada la posición del índice de capacidad de ejecución del gasto de inversión."/>
    <s v="4599020"/>
    <s v="Documentos metodológicos"/>
    <s v="459902000"/>
    <s v="Documentos metodológicos realizados"/>
    <s v="Incremento"/>
    <m/>
    <n v="0.89910000000000001"/>
    <s v="2 Puntos"/>
    <n v="0.9042"/>
    <n v="0.90920000000000001"/>
    <n v="0.91420000000000001"/>
    <s v="91.92%"/>
    <m/>
    <n v="0"/>
    <x v="0"/>
    <m/>
    <n v="0"/>
    <s v="NO INICIADA"/>
    <m/>
    <n v="0"/>
    <s v="NO INICIADA"/>
    <m/>
    <e v="#VALUE!"/>
    <s v="NO INICIADA"/>
    <m/>
    <e v="#VALUE!"/>
    <x v="3"/>
  </r>
  <r>
    <s v="GESTION Y ADMINISTRACION PUBLICA PARA LA TRANSFORMACION"/>
    <s v="FINANZAS SANAS"/>
    <s v="Fortalecimiento de las finanzas públicas del departamento de Nariño"/>
    <x v="29"/>
    <s v="Finanzas públicas - Nuevo IDF Puntaje nuevo Índice de Desempeño Fiscal"/>
    <n v="46.59"/>
    <n v="50.59"/>
    <n v="611"/>
    <s v="Controlar el nivel de holgura y dar cumplimiento de los limites de la Ley  617 de 2000"/>
    <s v="4599021"/>
    <s v="Documentos normativos"/>
    <s v="459902100"/>
    <s v="Documentos normativos realizados"/>
    <s v="Incremento"/>
    <m/>
    <n v="0.55000000000000004"/>
    <n v="0.55000000000000004"/>
    <n v="0.55000000000000004"/>
    <n v="0.55000000000000004"/>
    <n v="0.55000000000000004"/>
    <n v="0.55000000000000004"/>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12"/>
    <s v="Diseñada e implementada estrategía para mejorar el control, depuración y saneamiento contable de los estados financieros del Departamento."/>
    <s v="4599005"/>
    <s v="Documento para la planeación estratégica en TI"/>
    <s v="459900500"/>
    <s v="Documentos para la planeación estratégica en TI "/>
    <s v="Incremento"/>
    <m/>
    <n v="0.35"/>
    <n v="0.47"/>
    <n v="0.5"/>
    <n v="0.53"/>
    <n v="0.56000000000000005"/>
    <n v="0.59000000000000008"/>
    <m/>
    <n v="0"/>
    <x v="0"/>
    <m/>
    <n v="0"/>
    <s v="NO INICIADA"/>
    <m/>
    <n v="0"/>
    <s v="NO INICIADA"/>
    <m/>
    <n v="0"/>
    <s v="NO INICIADA"/>
    <m/>
    <n v="0"/>
    <x v="0"/>
  </r>
  <r>
    <s v="GESTION Y ADMINISTRACION PUBLICA PARA LA TRANSFORMACION"/>
    <s v="FINANZAS SANAS"/>
    <s v="Fortalecimiento de las finanzas públicas del departamento de Nariño"/>
    <x v="29"/>
    <s v="Finanzas públicas - Nuevo IDF Puntaje nuevo Índice de Desempeño Fiscal"/>
    <n v="46.59"/>
    <n v="50.59"/>
    <n v="613"/>
    <s v="Unificados los procesos de presupuesto, contabilidad, tesorería y almacen, de la SED Nariño y nivel central de la gobernación."/>
    <n v="4599005"/>
    <s v="Documento para la planeación estratégica en TI"/>
    <s v="459900501"/>
    <s v="Documentos para la planeación estratégica en TI "/>
    <s v="Mejoramiento"/>
    <m/>
    <n v="2"/>
    <n v="1"/>
    <n v="1"/>
    <n v="1"/>
    <n v="1"/>
    <n v="1"/>
    <m/>
    <n v="0"/>
    <x v="0"/>
    <m/>
    <n v="0"/>
    <s v="NO INICIADA"/>
    <m/>
    <n v="0"/>
    <s v="NO INICIADA"/>
    <m/>
    <n v="0"/>
    <s v="NO INICIADA"/>
    <m/>
    <n v="0"/>
    <x v="0"/>
  </r>
  <r>
    <s v="GESTION Y ADMINISTRACION PUBLICA PARA LA TRANSFORMACION"/>
    <s v="PLANEACIÓN INSTITUCIONAL Y GESTIÓN PÚBLICA"/>
    <s v="Fortalecimiento y desarrollo Institucional "/>
    <x v="17"/>
    <s v="Medición de desempeño Institucional departamental "/>
    <n v="65"/>
    <n v="67"/>
    <n v="614"/>
    <s v="Contempla actividades de apoyo, necesarias para el diseño e implementación de sistemas de gestión y de desempeño institucional en el marco del Modelo Integrado de Planeación y Gestión - MIPG y otros instrumentos de gestión de la calidad."/>
    <n v="4599023"/>
    <s v="Servicio de Implementación Sistemas de Gestión"/>
    <n v="459902300"/>
    <s v="Sistema de Gestión implementado"/>
    <s v="mantenimiento "/>
    <m/>
    <n v="1"/>
    <n v="1"/>
    <n v="1"/>
    <n v="1"/>
    <n v="1"/>
    <n v="1"/>
    <m/>
    <n v="0"/>
    <x v="0"/>
    <m/>
    <n v="0"/>
    <s v="NO INICIADA"/>
    <m/>
    <n v="0"/>
    <s v="NO INICIADA"/>
    <m/>
    <n v="0"/>
    <s v="NO INICIADA"/>
    <m/>
    <n v="0"/>
    <x v="0"/>
  </r>
  <r>
    <s v="GESTION Y ADMINISTRACION PUBLICA PARA LA TRANSFORMACION"/>
    <s v="PLANEACIÓN INSTITUCIONAL Y GESTIÓN PÚBLICA"/>
    <s v="Fortalecimiento y desarrollo Institucional "/>
    <x v="17"/>
    <s v="Medición de desempeño Institucional departamental "/>
    <n v="65"/>
    <n v="67"/>
    <n v="615"/>
    <s v="Plan de Desarrollo Departamental formulado y aprobado"/>
    <s v="4599019"/>
    <s v="Documentos de planeación"/>
    <n v="459901900"/>
    <s v="Documentos de planeación realizados"/>
    <s v="Mantenimiento"/>
    <m/>
    <n v="1"/>
    <n v="1"/>
    <n v="1"/>
    <s v="NP"/>
    <s v="NP"/>
    <s v="NP"/>
    <m/>
    <n v="0"/>
    <x v="0"/>
    <m/>
    <n v="0"/>
    <s v="NO PROGRAMADA"/>
    <m/>
    <n v="0"/>
    <s v="NO PROGRAMADA"/>
    <m/>
    <n v="0"/>
    <s v="NO PROGRAMADA"/>
    <m/>
    <n v="0"/>
    <x v="0"/>
  </r>
  <r>
    <s v="GESTION Y ADMINISTRACION PUBLICA PARA LA TRANSFORMACION"/>
    <s v="PLANEACIÓN INSTITUCIONAL Y GESTIÓN PÚBLICA"/>
    <s v="Fortalecimiento y desarrollo Institucional "/>
    <x v="17"/>
    <s v="Medición de desempeño Institucional departamental "/>
    <n v="65"/>
    <n v="67"/>
    <n v="616"/>
    <s v="Seguimiento trimestral a instrumentos de planificación: Plan Indicativo, Planes de Acción, POAI"/>
    <n v="4599019"/>
    <s v="Documemto de planeación"/>
    <s v="459901902"/>
    <s v="Documentos de planeación con seguimiento realizado"/>
    <s v="Incremento"/>
    <m/>
    <n v="14"/>
    <n v="14"/>
    <n v="2"/>
    <n v="4"/>
    <n v="4"/>
    <n v="4"/>
    <m/>
    <n v="0"/>
    <x v="0"/>
    <m/>
    <n v="0"/>
    <s v="NO INICIADA"/>
    <m/>
    <n v="0"/>
    <s v="NO INICIADA"/>
    <m/>
    <n v="0"/>
    <s v="NO INICIADA"/>
    <m/>
    <n v="0"/>
    <x v="0"/>
  </r>
  <r>
    <s v="GESTION Y ADMINISTRACION PUBLICA PARA LA TRANSFORMACION"/>
    <s v="PLANEACIÓN INSTITUCIONAL Y GESTIÓN PÚBLICA"/>
    <s v="Fortalecimiento y desarrollo Institucional "/>
    <x v="17"/>
    <s v="Medición de desempeño Institucional departamental "/>
    <n v="65"/>
    <n v="67"/>
    <n v="617"/>
    <s v="Coordinar la Rendición de Cuentas del Plan de Desarrollo"/>
    <n v="4599018"/>
    <s v="Documentos de lineamientos técnicos"/>
    <n v="459901800"/>
    <s v="Documentos de lineamientos técnicos realizados"/>
    <s v="Incremento"/>
    <m/>
    <n v="1"/>
    <n v="4"/>
    <n v="1"/>
    <n v="1"/>
    <n v="1"/>
    <n v="1"/>
    <m/>
    <n v="0"/>
    <x v="0"/>
    <m/>
    <n v="0"/>
    <s v="NO INICIADA"/>
    <m/>
    <n v="0"/>
    <s v="NO INICIADA"/>
    <m/>
    <n v="0"/>
    <s v="NO INICIADA"/>
    <m/>
    <n v="0"/>
    <x v="0"/>
  </r>
  <r>
    <s v="GESTION Y ADMINISTRACION PUBLICA PARA LA TRANSFORMACION"/>
    <s v="PLANEACIÓN INSTITUCIONAL Y GESTIÓN PÚBLICA"/>
    <s v="Fortalecimiento y desarrollo Institucional "/>
    <x v="17"/>
    <s v="Medición de desempeño Institucional departamental "/>
    <n v="65"/>
    <n v="67"/>
    <n v="618"/>
    <s v="Fortalecimiento al Consejo Territorial de Planeación"/>
    <n v="4599029"/>
    <s v="Servicio de integración de la oferta pública"/>
    <n v="459902900"/>
    <s v="Espacios de integración de oferta pública generados"/>
    <s v="Mantenimiento"/>
    <m/>
    <n v="1"/>
    <n v="1"/>
    <n v="1"/>
    <n v="1"/>
    <n v="1"/>
    <n v="1"/>
    <m/>
    <n v="0"/>
    <x v="0"/>
    <m/>
    <n v="0"/>
    <s v="NO INICIADA"/>
    <m/>
    <n v="0"/>
    <s v="NO INICIADA"/>
    <m/>
    <n v="0"/>
    <s v="NO INICIADA"/>
    <m/>
    <n v="0"/>
    <x v="0"/>
  </r>
  <r>
    <s v="GESTION Y ADMINISTRACION PUBLICA PARA LA TRANSFORMACION"/>
    <s v="PLANEACIÓN INSTITUCIONAL Y GESTIÓN PÚBLICA"/>
    <s v="Fortalecimiento y desarrollo Institucional "/>
    <x v="17"/>
    <s v="Medición de desempeño Institucional departamental "/>
    <n v="65"/>
    <n v="67"/>
    <n v="619"/>
    <s v="Municipios  y dependencias de la gobernación asistidas técnciamente en procesos de formulación, estructuración, registro y seguimiento de proyectos de inversión pública._x000a__x000a_Entidades territoriales asistidas técnicamente en la expedición de acuerdos muncipales._x000a__x000a_Entidades territoriales asistidas técnicamente en SISBEN y Actualización Estratificación. _x000a__x000a_Instancias territoriales indigenas capacitadas en la  programación, administración y ejecución de los recursos de la asignación especial del Sistema General de Participaciones. "/>
    <n v="4599031"/>
    <s v="Servicio de asistencia técnica "/>
    <s v="459903100"/>
    <s v="Entidades, organismos y dependencias asistidos técnicamente"/>
    <s v="Mantenimiento"/>
    <m/>
    <n v="80"/>
    <n v="80"/>
    <n v="80"/>
    <n v="80"/>
    <n v="80"/>
    <n v="80"/>
    <m/>
    <n v="0"/>
    <x v="0"/>
    <m/>
    <n v="0"/>
    <s v="NO INICIADA"/>
    <m/>
    <n v="0"/>
    <s v="NO INICIADA"/>
    <m/>
    <n v="0"/>
    <s v="NO INICIADA"/>
    <m/>
    <n v="0"/>
    <x v="0"/>
  </r>
  <r>
    <s v="GESTION Y ADMINISTRACION PUBLICA PARA LA TRANSFORMACION"/>
    <s v="CAMINANDO LA PALABRA: COMUNICACIÓN INCLUSIVA, LIBRE Y DEMOCRÁTICA"/>
    <s v="Comunicación pública, política y estratégica para la construcción de paz territorial."/>
    <x v="30"/>
    <s v="Indice de Transparencia"/>
    <n v="64"/>
    <n v="78"/>
    <n v="620"/>
    <s v="Diseñada e implementada la estrategia de comunicación pública territorial."/>
    <s v="4599018"/>
    <s v="Documentos de lineamientos técnicos"/>
    <s v="459901800"/>
    <s v="Documentos de lineamientos técnicos realizados"/>
    <s v="Incremento"/>
    <m/>
    <n v="0"/>
    <n v="1"/>
    <n v="1"/>
    <n v="1"/>
    <n v="1"/>
    <n v="1"/>
    <m/>
    <n v="0"/>
    <x v="0"/>
    <m/>
    <n v="0"/>
    <s v="NO INICIADA"/>
    <m/>
    <n v="0"/>
    <s v="NO INICIADA"/>
    <m/>
    <n v="0"/>
    <s v="NO INICIADA"/>
    <m/>
    <n v="0"/>
    <x v="0"/>
  </r>
  <r>
    <s v="GESTION Y ADMINISTRACION PUBLICA PARA LA TRANSFORMACION"/>
    <s v="CAMINANDO LA PALABRA: COMUNICACIÓN INCLUSIVA, LIBRE Y DEMOCRÁTICA"/>
    <s v="Comunicación pública, política y estratégica para la construcción de paz territorial."/>
    <x v="30"/>
    <s v="Indice de Transparencia"/>
    <n v="64"/>
    <n v="78"/>
    <n v="621"/>
    <s v="Formulación del Plan Decenal de Comunicación 2024-2034 del Departamento de Nariño y la política pública de comunicaciones"/>
    <s v="4599019"/>
    <s v="Documentos de planeación"/>
    <s v="459901901"/>
    <s v="Planes estratégicos elaborados"/>
    <s v="Incremento"/>
    <m/>
    <n v="0"/>
    <n v="2"/>
    <s v="NP"/>
    <n v="1"/>
    <n v="1"/>
    <s v="NP"/>
    <m/>
    <n v="0"/>
    <x v="1"/>
    <m/>
    <n v="0"/>
    <s v="NO INICIADA"/>
    <m/>
    <n v="0"/>
    <s v="NO INICIADA"/>
    <m/>
    <n v="0"/>
    <s v="NO PROGRAMADA"/>
    <m/>
    <n v="0"/>
    <x v="0"/>
  </r>
  <r>
    <s v="GESTION Y ADMINISTRACION PUBLICA PARA LA TRANSFORMACION"/>
    <s v="CAMINANDO LA PALABRA: COMUNICACIÓN INCLUSIVA, LIBRE Y DEMOCRÁTICA"/>
    <s v="Comunicación pública, política y estratégica para la construcción de paz territorial."/>
    <x v="30"/>
    <s v="Indice de Transparencia"/>
    <n v="64"/>
    <n v="78"/>
    <n v="622"/>
    <s v="Fortalecimiento de medios alternativos, ciudadanos, comunitarios y populares de comunicación, así como a  comunicadores y periodistas de la regón mediante procesos de formación integral que redunde en el mejoramiento de los circuitos de creación, producción y  circulación. "/>
    <s v="4599030"/>
    <s v="Servicio de educación informal "/>
    <s v="459903001"/>
    <s v="Capacitaciones realizadas"/>
    <s v="Incremento"/>
    <m/>
    <n v="1"/>
    <n v="7"/>
    <n v="1"/>
    <n v="2"/>
    <n v="2"/>
    <n v="2"/>
    <m/>
    <n v="0"/>
    <x v="0"/>
    <m/>
    <n v="0"/>
    <s v="NO INICIADA"/>
    <m/>
    <n v="0"/>
    <s v="NO INICIADA"/>
    <m/>
    <n v="0"/>
    <s v="NO INICIADA"/>
    <m/>
    <n v="0"/>
    <x v="0"/>
  </r>
  <r>
    <s v="GESTION Y ADMINISTRACION PUBLICA PARA LA TRANSFORMACION"/>
    <s v="CAMINANDO LA PALABRA: COMUNICACIÓN INCLUSIVA, LIBRE Y DEMOCRÁTICA"/>
    <s v="Comunicación pública, política y estratégica para la construcción de paz territorial."/>
    <x v="30"/>
    <s v="Indice de Transparencia"/>
    <n v="64"/>
    <n v="78"/>
    <n v="623"/>
    <s v="Fortalecimiento de diseño, producción, creación y circulación de contenidos comunicativos estratégicos "/>
    <s v="4599025"/>
    <s v="Servicios de información implementados"/>
    <s v="459902500"/>
    <s v="Sistemas de información implementados"/>
    <s v="Mantenimiento"/>
    <m/>
    <n v="2"/>
    <n v="2"/>
    <n v="2"/>
    <n v="2"/>
    <n v="2"/>
    <n v="2"/>
    <m/>
    <n v="0"/>
    <x v="0"/>
    <m/>
    <n v="0"/>
    <s v="NO INICIADA"/>
    <m/>
    <n v="0"/>
    <s v="NO INICIADA"/>
    <m/>
    <n v="0"/>
    <s v="NO INICIADA"/>
    <m/>
    <n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
  <r>
    <s v="DERECHOS HUMANOS, CULTURA DE PAZ Y ALIANZAS PARA LA VIDA"/>
    <x v="0"/>
    <s v="Fortalecimiento del acceso a la justicia. "/>
    <x v="0"/>
    <s v="Ejecución de estrategias  de promoción de acceso a la justicia efectivo."/>
    <n v="2.5000000000000001E-3"/>
    <n v="0.01"/>
    <x v="0"/>
    <s v="Promoción al acceso a la justicia. "/>
    <n v="1"/>
    <s v="Apoyado el funcionamiento de las Casas de Justicia y Centros de Convivencia Ciudadana en el Departamento."/>
    <n v="1202001"/>
    <s v="Casas de Justicia en operación"/>
    <n v="120200100"/>
    <s v="Casas de justicia en operación"/>
    <s v="16. Paz, Justicia e Instituciones sólidas"/>
    <s v="Incremento"/>
    <s v="Acumulada"/>
    <n v="3"/>
    <n v="4"/>
    <n v="3"/>
    <n v="3"/>
    <n v="4"/>
    <n v="4"/>
    <n v="3"/>
    <n v="100"/>
    <n v="100"/>
    <x v="0"/>
    <n v="747760968"/>
    <n v="177186163"/>
    <n v="33054933"/>
    <m/>
    <n v="0"/>
    <s v="SIN AVANCE"/>
    <m/>
    <m/>
    <m/>
    <m/>
    <n v="0"/>
    <s v="SIN AVANCE"/>
    <m/>
    <m/>
    <m/>
    <m/>
    <n v="0"/>
    <s v="SIN AVANCE"/>
    <m/>
    <m/>
    <m/>
    <n v="3"/>
    <n v="75"/>
    <s v="BUENO"/>
  </r>
  <r>
    <s v="DERECHOS HUMANOS, CULTURA DE PAZ Y ALIANZAS PARA LA VIDA"/>
    <x v="0"/>
    <s v="Fortalecimiento del acceso a la justicia. "/>
    <x v="0"/>
    <s v="Ejecución de estrategias  de promoción de acceso a la justicia efectivo."/>
    <n v="2.5000000000000001E-3"/>
    <n v="0.01"/>
    <x v="0"/>
    <s v="Promoción al acceso a la justicia. "/>
    <n v="2"/>
    <s v="Asesoradas y acompañadas entidades territoriales del Departamento  para la creación y fortalecimiento de los Comités Locales de Justicia."/>
    <n v="1202004"/>
    <s v="Servicio de asistencia técnica para la articulación de los operadores de los servicios de justicia"/>
    <n v="120200400"/>
    <s v="Entidades territoriales asistidas técnicamente"/>
    <s v="16. Paz, Justicia e Instituciones sólidas"/>
    <s v="Incremento"/>
    <s v="Acumulada"/>
    <n v="23"/>
    <n v="30"/>
    <n v="23"/>
    <n v="30"/>
    <n v="30"/>
    <n v="30"/>
    <n v="28"/>
    <n v="121.73913043478261"/>
    <n v="100"/>
    <x v="0"/>
    <n v="477867.6"/>
    <n v="11377800"/>
    <n v="5183220"/>
    <m/>
    <n v="0"/>
    <s v="SIN AVANCE"/>
    <m/>
    <m/>
    <m/>
    <m/>
    <n v="0"/>
    <s v="SIN AVANCE"/>
    <m/>
    <m/>
    <m/>
    <m/>
    <n v="0"/>
    <s v="SIN AVANCE"/>
    <m/>
    <m/>
    <m/>
    <n v="28"/>
    <n v="93.333333333333329"/>
    <s v="SATISFACTORIO"/>
  </r>
  <r>
    <s v="DERECHOS HUMANOS, CULTURA DE PAZ Y ALIANZAS PARA LA VIDA"/>
    <x v="0"/>
    <s v="Fortalecimiento del acceso a la justicia. "/>
    <x v="0"/>
    <s v="Ejecución de estrategias  de promoción de acceso a la justicia efectivo."/>
    <n v="2.5000000000000001E-3"/>
    <n v="0.01"/>
    <x v="0"/>
    <s v="Promoción al acceso a la justicia. "/>
    <n v="3"/>
    <s v="Formulado e implementado anualmente el Plan de Acción del Comité Departamental de Justicia."/>
    <n v="1202006"/>
    <s v="Documentos de planeación"/>
    <n v="120200600"/>
    <s v="Documentos de planeación realizados"/>
    <s v="16. Paz, Justicia e Instituciones sólidas"/>
    <s v="Mantenimiento"/>
    <s v="No acumulada"/>
    <n v="1"/>
    <n v="1"/>
    <n v="1"/>
    <n v="1"/>
    <n v="1"/>
    <n v="1"/>
    <n v="1"/>
    <n v="100"/>
    <n v="100"/>
    <x v="0"/>
    <n v="195521934"/>
    <n v="0"/>
    <n v="0"/>
    <m/>
    <n v="0"/>
    <s v="SIN AVANCE"/>
    <m/>
    <m/>
    <m/>
    <m/>
    <n v="0"/>
    <s v="SIN AVANCE"/>
    <m/>
    <m/>
    <m/>
    <m/>
    <n v="0"/>
    <s v="SIN AVANCE"/>
    <m/>
    <m/>
    <m/>
    <n v="1"/>
    <n v="25"/>
    <s v="MUY DEFICIENTE"/>
  </r>
  <r>
    <s v="DERECHOS HUMANOS, CULTURA DE PAZ Y ALIANZAS PARA LA VIDA"/>
    <x v="0"/>
    <s v="Fortalecimiento del acceso a la justicia. "/>
    <x v="0"/>
    <s v="Ejecución de estrategias  de promoción de acceso a la justicia efectivo."/>
    <n v="2.5000000000000001E-3"/>
    <n v="0.01"/>
    <x v="0"/>
    <s v="Promoción al acceso a la justicia. "/>
    <n v="4"/>
    <s v="Asistidas técnicamente para el fortalecimiento de sistemas de justicia propia de comunidades afrodescendientes e indígenas del Departamento."/>
    <n v="1202025"/>
    <s v="Servicio de asistencia técnica en fortalecimiento de justicia propia"/>
    <n v="120202500"/>
    <s v="Asistencias técnicas en fortalecimiento de justicia propia realizadas"/>
    <s v="16. Paz, Justicia e Instituciones sólidas"/>
    <s v="Incremento"/>
    <s v="No acumulada"/>
    <n v="8"/>
    <n v="12"/>
    <n v="3"/>
    <n v="3"/>
    <n v="3"/>
    <n v="3"/>
    <n v="5"/>
    <n v="166.66666666666666"/>
    <n v="100"/>
    <x v="0"/>
    <n v="47786760"/>
    <n v="34133400"/>
    <n v="10113600"/>
    <m/>
    <n v="0"/>
    <s v="SIN AVANCE"/>
    <m/>
    <m/>
    <m/>
    <m/>
    <n v="0"/>
    <s v="SIN AVANCE"/>
    <m/>
    <m/>
    <m/>
    <m/>
    <n v="0"/>
    <s v="SIN AVANCE"/>
    <m/>
    <m/>
    <m/>
    <n v="5"/>
    <n v="41.666666666666664"/>
    <s v="DEFICIENTE"/>
  </r>
  <r>
    <s v="DERECHOS HUMANOS, CULTURA DE PAZ Y ALIANZAS PARA LA VIDA"/>
    <x v="0"/>
    <s v="Fortalecimiento del acceso a la justicia. "/>
    <x v="0"/>
    <s v="Ejecución de estrategias  de promoción de acceso a la justicia efectivo."/>
    <n v="2.5000000000000001E-3"/>
    <n v="0.01"/>
    <x v="0"/>
    <s v="Promoción al acceso a la justicia. "/>
    <n v="5"/>
    <s v="Fortalecidos Centros de Armonización de resguardos indígenas de Nariño."/>
    <n v="1202024"/>
    <s v="Servicio de apoyo financiero para fortalecimiento de la justicia propia"/>
    <n v="120202401"/>
    <s v="Sistemas de justicia propia apoyados financieramente"/>
    <s v="16. Paz, Justicia e Instituciones sólidas"/>
    <s v="Incremento"/>
    <s v="No acumulada"/>
    <n v="0"/>
    <n v="20"/>
    <n v="5"/>
    <n v="5"/>
    <n v="5"/>
    <n v="5"/>
    <n v="0"/>
    <n v="0"/>
    <n v="0"/>
    <x v="1"/>
    <n v="49974205"/>
    <n v="0"/>
    <n v="0"/>
    <m/>
    <n v="0"/>
    <s v="SIN AVANCE"/>
    <m/>
    <m/>
    <m/>
    <m/>
    <n v="0"/>
    <s v="SIN AVANCE"/>
    <m/>
    <m/>
    <m/>
    <m/>
    <n v="0"/>
    <s v="SIN AVANCE"/>
    <m/>
    <m/>
    <m/>
    <n v="0"/>
    <n v="0"/>
    <s v="SIN AVANCE"/>
  </r>
  <r>
    <s v="DERECHOS HUMANOS, CULTURA DE PAZ Y ALIANZAS PARA LA VIDA"/>
    <x v="0"/>
    <s v="Fortalecimiento del acceso a la justicia. "/>
    <x v="0"/>
    <s v="Ejecución de estrategias  de promoción de acceso a la justicia efectivo."/>
    <n v="2.5000000000000001E-3"/>
    <n v="0.01"/>
    <x v="0"/>
    <s v="Promoción al acceso a la justicia. "/>
    <n v="6"/>
    <s v="Diseñada e implementada una estrategia para la promoción de los Jueces de Paz en Nariño"/>
    <n v="1202019"/>
    <s v="Servicio de pormoción del acceso a la justicia"/>
    <n v="120201900"/>
    <s v="Estrategias de acceso a la justicia desarrolladas"/>
    <s v="16. Paz, Justicia e Instituciones sólidas"/>
    <s v="Incremento"/>
    <s v="No acumulada"/>
    <n v="0"/>
    <n v="1"/>
    <n v="1"/>
    <n v="1"/>
    <n v="1"/>
    <n v="1"/>
    <n v="1"/>
    <n v="100"/>
    <n v="100"/>
    <x v="0"/>
    <n v="24987103"/>
    <n v="11377800"/>
    <n v="0"/>
    <m/>
    <n v="0"/>
    <s v="SIN AVANCE"/>
    <m/>
    <m/>
    <m/>
    <m/>
    <n v="0"/>
    <s v="SIN AVANCE"/>
    <m/>
    <m/>
    <m/>
    <m/>
    <n v="0"/>
    <s v="SIN AVANCE"/>
    <m/>
    <m/>
    <m/>
    <n v="1"/>
    <n v="100"/>
    <s v="OPTIMO"/>
  </r>
  <r>
    <s v="DERECHOS HUMANOS, CULTURA DE PAZ Y ALIANZAS PARA LA VIDA"/>
    <x v="0"/>
    <s v="Fortalecimiento del acceso a la justicia. "/>
    <x v="0"/>
    <s v="Ejecución de estrategias  de promoción de acceso a la justicia efectivo."/>
    <n v="2.5000000000000001E-3"/>
    <n v="0.01"/>
    <x v="0"/>
    <s v="Promoción al acceso a la justicia. "/>
    <n v="7"/>
    <s v="Realizadas jornadas móviles de servicios de justicia."/>
    <n v="1202026"/>
    <s v="Servicio de atención de justicia itinerante"/>
    <n v="120202600"/>
    <s v="Jornadas móviles de justicia itinerante realizadas"/>
    <s v="16. Paz, Justicia e Instituciones sólidas"/>
    <s v="Incremento"/>
    <s v="No acumulada"/>
    <n v="4"/>
    <n v="7"/>
    <n v="1"/>
    <n v="2"/>
    <n v="2"/>
    <n v="2"/>
    <n v="3"/>
    <n v="300"/>
    <n v="100"/>
    <x v="0"/>
    <n v="770534830"/>
    <n v="0"/>
    <n v="0"/>
    <m/>
    <n v="0"/>
    <s v="SIN AVANCE"/>
    <m/>
    <m/>
    <m/>
    <m/>
    <n v="0"/>
    <s v="SIN AVANCE"/>
    <m/>
    <m/>
    <m/>
    <m/>
    <n v="0"/>
    <s v="SIN AVANCE"/>
    <m/>
    <m/>
    <m/>
    <n v="3"/>
    <n v="42.857142857142854"/>
    <s v="DEFICIENTE"/>
  </r>
  <r>
    <s v="DERECHOS HUMANOS, CULTURA DE PAZ Y ALIANZAS PARA LA VIDA"/>
    <x v="0"/>
    <s v="Fortalecimiento del acceso a la justicia. "/>
    <x v="0"/>
    <s v="Ejecución de estrategias  de promoción de acceso a la justicia efectivo."/>
    <n v="2.5000000000000001E-3"/>
    <n v="0.01"/>
    <x v="0"/>
    <s v=" Promoción de los métodos de resolución de conflictos."/>
    <n v="8"/>
    <s v="Realizadas jornadas gratuitas de conciliación."/>
    <n v="1202005"/>
    <s v="Servicio de asistencia técnica para la descentralización de los Servicio de justicia en los territorios"/>
    <n v="120200501"/>
    <s v="Jornadas móviles de acceso a la justicia realizadas"/>
    <s v="16. Paz, Justicia e Instituciones sólidas"/>
    <s v="Incremento"/>
    <s v="No acumulada"/>
    <n v="4"/>
    <n v="8"/>
    <n v="2"/>
    <n v="2"/>
    <n v="2"/>
    <n v="2"/>
    <n v="3"/>
    <n v="150"/>
    <n v="100"/>
    <x v="0"/>
    <n v="0"/>
    <n v="0"/>
    <n v="0"/>
    <m/>
    <n v="0"/>
    <s v="SIN AVANCE"/>
    <m/>
    <m/>
    <m/>
    <m/>
    <n v="0"/>
    <s v="SIN AVANCE"/>
    <m/>
    <m/>
    <m/>
    <m/>
    <n v="0"/>
    <s v="SIN AVANCE"/>
    <m/>
    <m/>
    <m/>
    <n v="3"/>
    <n v="37.5"/>
    <s v="DEFICIENTE"/>
  </r>
  <r>
    <s v="DERECHOS HUMANOS, CULTURA DE PAZ Y ALIANZAS PARA LA VIDA"/>
    <x v="0"/>
    <s v="Fortalecimiento del acceso a la justicia. "/>
    <x v="0"/>
    <s v="Porcentaje de adolescentes privados de la libertad con garantía de derechos en el Sistema de Responsabilidad Penal Adolescente -SRPA-._x000a_"/>
    <n v="0.59699999999999998"/>
    <n v="0.62"/>
    <x v="0"/>
    <s v="Sistema penitenciario y carcelario en el marco de los derechos humanos"/>
    <n v="9"/>
    <s v="Formulado e implementado el Plan de Acción Anual del Sistema de Responsabilidad Penal para Adolescentes -SRPA-"/>
    <n v="1206011"/>
    <s v="Documentos de planeación"/>
    <n v="120601100"/>
    <s v="Documentos de planeación realizados"/>
    <s v="16. Paz, Justicia e Instituciones sólidas"/>
    <s v="Mantenimiento"/>
    <s v="No acumulada"/>
    <n v="1"/>
    <n v="1"/>
    <n v="1"/>
    <n v="1"/>
    <n v="1"/>
    <n v="1"/>
    <n v="1"/>
    <n v="100"/>
    <n v="100"/>
    <x v="0"/>
    <n v="0"/>
    <n v="40000000"/>
    <n v="40000000"/>
    <m/>
    <n v="0"/>
    <s v="SIN AVANCE"/>
    <m/>
    <m/>
    <m/>
    <m/>
    <n v="0"/>
    <s v="SIN AVANCE"/>
    <m/>
    <m/>
    <m/>
    <m/>
    <n v="0"/>
    <s v="SIN AVANCE"/>
    <m/>
    <m/>
    <m/>
    <n v="1"/>
    <n v="25"/>
    <s v="MUY DEFICIENTE"/>
  </r>
  <r>
    <s v="DERECHOS HUMANOS, CULTURA DE PAZ Y ALIANZAS PARA LA VIDA"/>
    <x v="0"/>
    <s v="Fortalecimiento del acceso a la justicia. "/>
    <x v="0"/>
    <s v="Porcentaje de adolescentes privados de la libertad con garantía de derechos en el Sistema de Responsabilidad Penal Adolescente -SRPA-._x000a_"/>
    <n v="0.59699999999999998"/>
    <n v="0.62"/>
    <x v="0"/>
    <s v="Sistema penitenciario y carcelario en el marco de los derechos humanos"/>
    <n v="10"/>
    <s v="Mejorada la infraestructura del Internado en Reestablecimiento en Administración de Justicia - Pasto"/>
    <n v="1206003"/>
    <s v="Infraestructura penitenciaria y carcelaria con mejoramiento_x000a_"/>
    <n v="120600300"/>
    <s v="Establecimiento de reclusión (nacionales y territoriales) con mejoramiento_x000a_"/>
    <s v="16. Paz, Justicia e Instituciones sólidas"/>
    <s v="Incremento"/>
    <s v="No acumulada"/>
    <n v="0"/>
    <n v="1"/>
    <n v="1"/>
    <n v="1"/>
    <n v="1"/>
    <n v="1"/>
    <n v="0"/>
    <n v="0"/>
    <n v="0"/>
    <x v="1"/>
    <n v="0"/>
    <n v="311377800"/>
    <n v="0"/>
    <m/>
    <n v="0"/>
    <s v="SIN AVANCE"/>
    <m/>
    <m/>
    <m/>
    <m/>
    <n v="0"/>
    <s v="SIN AVANCE"/>
    <m/>
    <m/>
    <m/>
    <m/>
    <n v="0"/>
    <s v="SIN AVANCE"/>
    <m/>
    <m/>
    <m/>
    <n v="0"/>
    <n v="0"/>
    <s v="SIN AVANCE"/>
  </r>
  <r>
    <s v="DERECHOS HUMANOS, CULTURA DE PAZ Y ALIANZAS PARA LA VIDA"/>
    <x v="0"/>
    <s v="Fortalecimiento Institucional en Seguridad Humana, Convivencia y DDHH"/>
    <x v="0"/>
    <s v="Denuncias criminales por cada 100.000 habitantes"/>
    <n v="2642"/>
    <n v="2200"/>
    <x v="0"/>
    <s v="Fortalecimiento de la política criminal del Estado colombiano"/>
    <n v="11"/>
    <s v="Sistema de Información creado e implementado en el Observatorio de Paz y Derechos Humanos de la Gobernación de Nariño."/>
    <n v="4501008"/>
    <s v="Servicio de información actualizado"/>
    <n v="450100800"/>
    <s v="Sistemas de información actualizados"/>
    <s v="16. Paz, Justicia e Instituciones sólidas"/>
    <s v="Incremento"/>
    <s v="No acumulada"/>
    <n v="0"/>
    <n v="1"/>
    <n v="1"/>
    <n v="1"/>
    <n v="1"/>
    <n v="1"/>
    <n v="1"/>
    <n v="100"/>
    <n v="100"/>
    <x v="0"/>
    <n v="0"/>
    <n v="0"/>
    <n v="0"/>
    <m/>
    <n v="0"/>
    <s v="SIN AVANCE"/>
    <m/>
    <m/>
    <m/>
    <m/>
    <n v="0"/>
    <s v="SIN AVANCE"/>
    <m/>
    <m/>
    <m/>
    <m/>
    <n v="0"/>
    <s v="SIN AVANCE"/>
    <m/>
    <m/>
    <m/>
    <n v="1"/>
    <n v="100"/>
    <s v="OPTIMO"/>
  </r>
  <r>
    <s v="DERECHOS HUMANOS, CULTURA DE PAZ Y ALIANZAS PARA LA VIDA"/>
    <x v="0"/>
    <s v="Fortalecimiento Institucional en Seguridad Humana, Convivencia y DDHH"/>
    <x v="0"/>
    <s v="Denuncias criminales por cada 100.000 habitantes"/>
    <n v="2642"/>
    <n v="2200"/>
    <x v="0"/>
    <s v="Fortalecimiento de la política criminal del Estado colombiano"/>
    <n v="12"/>
    <s v="Apoyados los Centros de Detención Transitorios en Nariño:  Pasto, Ipiales, Tumaco y La Unión.."/>
    <s v="1206007"/>
    <s v="Servicio de bienestar a la población privada de libertad"/>
    <n v="120600700"/>
    <s v="Personas privadas de la libertad con servicio de bienestar"/>
    <s v="16. Paz, Justicia e Instituciones sólidas"/>
    <s v="Incremento"/>
    <s v="No acumulada"/>
    <n v="1200"/>
    <n v="4200"/>
    <n v="600"/>
    <n v="1200"/>
    <n v="1200"/>
    <n v="1200"/>
    <n v="2131"/>
    <n v="355.16666666666669"/>
    <n v="100"/>
    <x v="0"/>
    <n v="0"/>
    <n v="0"/>
    <n v="30340800"/>
    <m/>
    <n v="0"/>
    <s v="SIN AVANCE"/>
    <m/>
    <m/>
    <m/>
    <m/>
    <n v="0"/>
    <s v="SIN AVANCE"/>
    <m/>
    <m/>
    <m/>
    <m/>
    <n v="0"/>
    <s v="SIN AVANCE"/>
    <m/>
    <m/>
    <m/>
    <n v="2131"/>
    <n v="50.738095238095241"/>
    <s v="DEFICIENTE"/>
  </r>
  <r>
    <s v="DERECHOS HUMANOS, CULTURA DE PAZ Y ALIANZAS PARA LA VIDA"/>
    <x v="0"/>
    <s v="Fortalecimiento Institucional en Seguridad Humana, Convivencia y DDHH"/>
    <x v="0"/>
    <s v="Denuncias criminales por cada 100.000 habitantes"/>
    <n v="2642"/>
    <n v="2200"/>
    <x v="1"/>
    <s v="Fortalecimiento de la política criminal del Estado colombiano"/>
    <n v="13"/>
    <s v="Formulado e implementado el Plan Integral de Seguridad y Convivencia Ciudadana PISCC con enfoque de género y etareo."/>
    <n v="4501026"/>
    <s v="Documentos Planeación"/>
    <n v="450102602"/>
    <s v="Planes Integrales de Seguridad y Convivencia -PISCC con enfoque de género elaborados"/>
    <s v="16. Paz, Justicia e Instituciones sólidas"/>
    <s v="Mantenimiento"/>
    <s v="No acumulada"/>
    <n v="1"/>
    <n v="1"/>
    <n v="1"/>
    <n v="1"/>
    <n v="1"/>
    <n v="1"/>
    <n v="1"/>
    <n v="100"/>
    <n v="100"/>
    <x v="0"/>
    <n v="90000000"/>
    <n v="90000000"/>
    <n v="90000"/>
    <m/>
    <n v="0"/>
    <s v="SIN AVANCE"/>
    <m/>
    <m/>
    <m/>
    <m/>
    <n v="0"/>
    <s v="SIN AVANCE"/>
    <m/>
    <m/>
    <m/>
    <m/>
    <n v="0"/>
    <s v="SIN AVANCE"/>
    <m/>
    <m/>
    <m/>
    <n v="1"/>
    <n v="25"/>
    <s v="MUY DEFICIENTE"/>
  </r>
  <r>
    <s v="DERECHOS HUMANOS, CULTURA DE PAZ Y ALIANZAS PARA LA VIDA"/>
    <x v="0"/>
    <s v="Fortalecimiento Institucional en Seguridad Humana, Convivencia y DDHH"/>
    <x v="0"/>
    <s v="Denuncias criminales por cada 100.000 habitantes"/>
    <n v="2642"/>
    <n v="2200"/>
    <x v="1"/>
    <s v="Fortalecimiento de la política criminal del Estado colombiano"/>
    <n v="14"/>
    <s v="Implementados proyectos de convivencia y seguridad ciudadana en el marco del PISCC."/>
    <n v="4501029"/>
    <s v="Servicio de apoyo financiero para proyectos de convivencia y seguridad ciudadana_x000a_"/>
    <n v="450102900"/>
    <s v="Proyectos de convivencia y seguridad ciudadana apoyados financieramente"/>
    <s v="16. Paz, Justicia e Instituciones sólidas"/>
    <s v="Incremento"/>
    <s v="No acumulada"/>
    <n v="1"/>
    <n v="15"/>
    <n v="3"/>
    <n v="4"/>
    <n v="4"/>
    <n v="4"/>
    <n v="6"/>
    <n v="200"/>
    <n v="100"/>
    <x v="0"/>
    <n v="6370485793"/>
    <n v="605808660"/>
    <n v="445586917"/>
    <m/>
    <n v="0"/>
    <s v="SIN AVANCE"/>
    <m/>
    <m/>
    <m/>
    <m/>
    <n v="0"/>
    <s v="SIN AVANCE"/>
    <m/>
    <m/>
    <m/>
    <m/>
    <n v="0"/>
    <s v="SIN AVANCE"/>
    <m/>
    <m/>
    <m/>
    <n v="6"/>
    <n v="40"/>
    <s v="DEFICIENTE"/>
  </r>
  <r>
    <s v="DERECHOS HUMANOS, CULTURA DE PAZ Y ALIANZAS PARA LA VIDA"/>
    <x v="0"/>
    <s v="Fortalecimiento Institucional en Seguridad Humana, Convivencia y DDHH"/>
    <x v="0"/>
    <s v="Denuncias criminales por cada 100.000 habitantes"/>
    <n v="2642"/>
    <n v="2200"/>
    <x v="1"/>
    <s v="Fortalecimiento de la política criminal del Estado colombiano"/>
    <n v="15"/>
    <s v="Formulado y ejecutado el Plan de Acción Anual para el Comité Departamental de Lucha contra la Trata de Personas. "/>
    <n v="4501046"/>
    <s v="Documentos de lineamientos técnicos"/>
    <n v="450104600"/>
    <s v="Documentos de lineamientos técnicos realizados"/>
    <s v="16. Paz, Justicia e Instituciones sólidas"/>
    <s v="Incremento"/>
    <s v="No acumulada"/>
    <n v="0"/>
    <n v="4"/>
    <n v="1"/>
    <n v="1"/>
    <n v="1"/>
    <n v="1"/>
    <n v="1"/>
    <n v="100"/>
    <n v="100"/>
    <x v="0"/>
    <n v="130639320"/>
    <n v="41337800"/>
    <n v="16137800"/>
    <m/>
    <n v="0"/>
    <s v="SIN AVANCE"/>
    <m/>
    <m/>
    <m/>
    <m/>
    <n v="0"/>
    <s v="SIN AVANCE"/>
    <m/>
    <m/>
    <m/>
    <m/>
    <n v="0"/>
    <s v="SIN AVANCE"/>
    <m/>
    <m/>
    <m/>
    <n v="1"/>
    <n v="25"/>
    <s v="MUY DEFICIENTE"/>
  </r>
  <r>
    <s v="DERECHOS HUMANOS, CULTURA DE PAZ Y ALIANZAS PARA LA VIDA"/>
    <x v="0"/>
    <s v="Fortalecimiento Institucional en Seguridad Humana, Convivencia y DDHH"/>
    <x v="0"/>
    <s v="Denuncias criminales por cada 100.000 habitantes"/>
    <n v="2642"/>
    <n v="2200"/>
    <x v="1"/>
    <s v="Fortalecimiento de la política criminal del Estado colombiano"/>
    <n v="16"/>
    <s v="Protegidas y acompañadas víctimas del delito de trata de personas."/>
    <n v="4501006"/>
    <s v="Servicio de protección individual en riesgo extraordinario y extremo"/>
    <n v="450100600"/>
    <s v="Personas en riesgo extraordinario y extremo protegidas"/>
    <s v="5. Igualdad de Género"/>
    <s v="Incremento"/>
    <s v="No acumulada"/>
    <n v="36"/>
    <n v="120"/>
    <n v="30"/>
    <n v="30"/>
    <n v="30"/>
    <n v="30"/>
    <n v="29"/>
    <n v="96.666666666666671"/>
    <n v="96.666666666666671"/>
    <x v="2"/>
    <n v="0"/>
    <n v="0"/>
    <n v="0"/>
    <m/>
    <n v="0"/>
    <s v="SIN AVANCE"/>
    <m/>
    <m/>
    <m/>
    <m/>
    <n v="0"/>
    <s v="SIN AVANCE"/>
    <m/>
    <m/>
    <m/>
    <m/>
    <n v="0"/>
    <s v="SIN AVANCE"/>
    <m/>
    <m/>
    <m/>
    <n v="29"/>
    <n v="24.166666666666668"/>
    <s v="MUY DEFICIENTE"/>
  </r>
  <r>
    <s v="DERECHOS HUMANOS, CULTURA DE PAZ Y ALIANZAS PARA LA VIDA"/>
    <x v="0"/>
    <s v="Fortalecimiento Institucional en Seguridad Humana, Convivencia y DDHH"/>
    <x v="0"/>
    <s v="Denuncias criminales por cada 100.000 habitantes"/>
    <n v="2642"/>
    <n v="2200"/>
    <x v="1"/>
    <s v="Fortalecimiento de la política criminal del Estado colombiano"/>
    <n v="17"/>
    <s v="Formulados lineamientos técnicos para la implementación de la Política Nacional de drogas y Consejo Nacional de Estupefacientes."/>
    <n v="4501046"/>
    <s v="Documentos de lineamientos técnicos"/>
    <n v="450104600"/>
    <s v="Documentos de lineamientos técnicos"/>
    <s v="16. Paz, Justicia e Instituciones sólidas"/>
    <s v="Incremento"/>
    <s v="No acumulada"/>
    <n v="0"/>
    <n v="8"/>
    <n v="2"/>
    <n v="2"/>
    <n v="2"/>
    <n v="2"/>
    <n v="2"/>
    <n v="100"/>
    <n v="100"/>
    <x v="0"/>
    <n v="21000000"/>
    <n v="0"/>
    <n v="0"/>
    <m/>
    <n v="0"/>
    <s v="SIN AVANCE"/>
    <m/>
    <m/>
    <m/>
    <m/>
    <n v="0"/>
    <s v="SIN AVANCE"/>
    <m/>
    <m/>
    <m/>
    <m/>
    <n v="0"/>
    <s v="SIN AVANCE"/>
    <m/>
    <m/>
    <m/>
    <n v="2"/>
    <n v="25"/>
    <s v="MUY DEFICIENTE"/>
  </r>
  <r>
    <s v="DERECHOS HUMANOS, CULTURA DE PAZ Y ALIANZAS PARA LA VIDA"/>
    <x v="0"/>
    <s v="Fortalecimiento Institucional en Seguridad Humana, Convivencia y DDHH"/>
    <x v="0"/>
    <s v="Personas lesionadas por pólvora."/>
    <n v="159"/>
    <n v="100"/>
    <x v="1"/>
    <s v="Fortalecimiento de la política criminal del Estado colombiano"/>
    <n v="18"/>
    <s v="Elaborado y ejecutado el Plan de Acción Anual del Comité de Prevención al Uso de Pólvora."/>
    <s v="4501031"/>
    <s v="Documentos normativos"/>
    <n v="450103100"/>
    <s v="Documentos normativos realizados"/>
    <s v="16. Paz, Justicia e Instituciones sólidas"/>
    <s v="Incremento"/>
    <s v="No acumulada"/>
    <n v="0"/>
    <n v="4"/>
    <n v="1"/>
    <n v="1"/>
    <n v="1"/>
    <n v="1"/>
    <n v="1"/>
    <n v="100"/>
    <n v="100"/>
    <x v="0"/>
    <n v="95573520"/>
    <n v="22755600"/>
    <n v="11377800"/>
    <m/>
    <n v="0"/>
    <s v="SIN AVANCE"/>
    <m/>
    <m/>
    <m/>
    <m/>
    <n v="0"/>
    <s v="SIN AVANCE"/>
    <m/>
    <m/>
    <m/>
    <m/>
    <n v="0"/>
    <s v="SIN AVANCE"/>
    <m/>
    <m/>
    <m/>
    <n v="1"/>
    <n v="25"/>
    <s v="MUY DEFICIENTE"/>
  </r>
  <r>
    <s v="DERECHOS HUMANOS, CULTURA DE PAZ Y ALIANZAS PARA LA VIDA"/>
    <x v="0"/>
    <s v="Fortalecimiento Institucional en Seguridad Humana, Convivencia y DDHH"/>
    <x v="0"/>
    <s v="Personas lesionadas por pólvora."/>
    <n v="159"/>
    <n v="100"/>
    <x v="1"/>
    <s v="Fortalecimiento de la política criminal del Estado colombiano"/>
    <n v="19"/>
    <s v="Implementadas campañas para la prevención de lesiones de personas  por pólvora."/>
    <n v="4501044"/>
    <s v="Servicio de promoción de convivencia y no repetición"/>
    <n v="450100400"/>
    <s v="Iniciativas para la promoción de la convivencia implementadas"/>
    <s v="16. Paz, Justicia e Instituciones sólidas"/>
    <s v="Incremento"/>
    <s v="No acumulada"/>
    <n v="1"/>
    <n v="8"/>
    <n v="2"/>
    <n v="2"/>
    <n v="2"/>
    <n v="2"/>
    <n v="5"/>
    <n v="250"/>
    <n v="100"/>
    <x v="0"/>
    <n v="71000000"/>
    <n v="0"/>
    <n v="0"/>
    <m/>
    <n v="0"/>
    <s v="SIN AVANCE"/>
    <m/>
    <m/>
    <m/>
    <m/>
    <n v="0"/>
    <s v="SIN AVANCE"/>
    <m/>
    <m/>
    <m/>
    <m/>
    <n v="0"/>
    <s v="SIN AVANCE"/>
    <m/>
    <m/>
    <m/>
    <n v="5"/>
    <n v="62.5"/>
    <s v="ACEPTABLE"/>
  </r>
  <r>
    <s v="DERECHOS HUMANOS, CULTURA DE PAZ Y ALIANZAS PARA LA VIDA"/>
    <x v="0"/>
    <s v="Nuevos cultivos para la paz"/>
    <x v="0"/>
    <s v="Número de familias con iniciativas productivas apoyadas."/>
    <n v="200"/>
    <n v="750"/>
    <x v="1"/>
    <s v="Garantías para la reconversión de los cultivos de uso ilícito."/>
    <n v="20"/>
    <s v="Formulado e implementado el plan de acción anual del Consejo Departamental para la Sustitución Concertada de Cultivos de Uso Ilícito en Nariño."/>
    <n v="4501046"/>
    <s v="Documentos de lineamientos técnicos"/>
    <n v="450104601"/>
    <s v="Documentos de lineamientos sobre cultivos ilícitos realizados"/>
    <s v="16. Paz, Justicia e Instituciones sólidas"/>
    <s v="Mantenimiento"/>
    <s v="No acumulada"/>
    <n v="1"/>
    <n v="1"/>
    <n v="1"/>
    <n v="1"/>
    <n v="1"/>
    <n v="1"/>
    <n v="0"/>
    <n v="0"/>
    <n v="0"/>
    <x v="1"/>
    <n v="137000000"/>
    <n v="81920160"/>
    <n v="28823760"/>
    <m/>
    <n v="0"/>
    <s v="SIN AVANCE"/>
    <m/>
    <m/>
    <m/>
    <m/>
    <n v="0"/>
    <s v="SIN AVANCE"/>
    <m/>
    <m/>
    <m/>
    <m/>
    <n v="0"/>
    <s v="SIN AVANCE"/>
    <m/>
    <m/>
    <m/>
    <n v="0"/>
    <n v="0"/>
    <s v="SIN AVANCE"/>
  </r>
  <r>
    <s v="DERECHOS HUMANOS, CULTURA DE PAZ Y ALIANZAS PARA LA VIDA"/>
    <x v="0"/>
    <s v="Nuevos cultivos para la paz"/>
    <x v="0"/>
    <s v="Número de familias con iniciativas productivas apoyadas."/>
    <n v="200"/>
    <n v="750"/>
    <x v="1"/>
    <s v="Garantías para la reconversión de los cultivos de uso ilícito."/>
    <n v="21"/>
    <s v="Asistidas técnicamente instancias territoriales, organizaciones sociales y campesinas para fortalecer los procesos de tránsito hacia economías productivas legales. "/>
    <n v="4501001"/>
    <s v="Servicio de asistencia técnica"/>
    <n v="450100100"/>
    <s v="Instancias territoriales asistidas técnicamente"/>
    <s v="16. Paz, Justicia e Instituciones sólidas"/>
    <s v="Incremento"/>
    <s v="No acumulada"/>
    <n v="10"/>
    <n v="35"/>
    <n v="5"/>
    <n v="3"/>
    <n v="7"/>
    <n v="10"/>
    <n v="11"/>
    <n v="220"/>
    <n v="100"/>
    <x v="0"/>
    <n v="210786760"/>
    <n v="27155712"/>
    <n v="13666015.75"/>
    <m/>
    <n v="0"/>
    <s v="SIN AVANCE"/>
    <m/>
    <m/>
    <m/>
    <m/>
    <n v="0"/>
    <s v="SIN AVANCE"/>
    <m/>
    <m/>
    <m/>
    <m/>
    <n v="0"/>
    <s v="SIN AVANCE"/>
    <m/>
    <m/>
    <m/>
    <n v="11"/>
    <n v="31.428571428571427"/>
    <s v="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2"/>
    <s v="Apoyados procesos colectivos de construcción plural de memorias históricas hacia la no repetición del conflicto armado."/>
    <n v="4502018"/>
    <s v="Servicio de archivo sobre violaciones de derechos humanos"/>
    <n v="450201801"/>
    <s v="Procesos colectivos de memoria histórica y archivos de derechos humanos apoyados"/>
    <s v="16-Paz, Justicia e instituciones solidas"/>
    <s v="Incremento"/>
    <s v="No acumulada"/>
    <n v="4"/>
    <n v="16"/>
    <n v="3"/>
    <n v="3"/>
    <n v="3"/>
    <n v="3"/>
    <n v="2"/>
    <n v="66.666666666666671"/>
    <n v="66.666666666666671"/>
    <x v="3"/>
    <n v="17819589"/>
    <n v="0"/>
    <n v="0"/>
    <m/>
    <n v="0"/>
    <s v="SIN AVANCE"/>
    <m/>
    <m/>
    <m/>
    <m/>
    <n v="0"/>
    <s v="SIN AVANCE"/>
    <m/>
    <m/>
    <m/>
    <m/>
    <n v="0"/>
    <s v="SIN AVANCE"/>
    <m/>
    <m/>
    <m/>
    <n v="2"/>
    <n v="1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3"/>
    <s v="Brindada asistencia técnica para la creación y fortalecimiento de Consejos Territoriales de Paz, Reconciliación y Convivencia y Secretarías Municipales de paz."/>
    <n v="4502022"/>
    <s v="Servicio de asistencia técnica"/>
    <n v="450202200"/>
    <s v="Instancias territoriales de coordinación institucional asistidas y apoyadas"/>
    <s v="16-Paz, Justicia e instituciones solidas"/>
    <s v="Incremento"/>
    <s v="No acumulada"/>
    <n v="18"/>
    <n v="25"/>
    <n v="7"/>
    <n v="7"/>
    <n v="6"/>
    <n v="5"/>
    <n v="18"/>
    <n v="257.14285714285717"/>
    <n v="100"/>
    <x v="0"/>
    <n v="17819589"/>
    <n v="0"/>
    <n v="0"/>
    <m/>
    <n v="0"/>
    <s v="SIN AVANCE"/>
    <m/>
    <m/>
    <m/>
    <m/>
    <n v="0"/>
    <s v="SIN AVANCE"/>
    <m/>
    <m/>
    <m/>
    <m/>
    <n v="0"/>
    <s v="SIN AVANCE"/>
    <m/>
    <m/>
    <m/>
    <n v="18"/>
    <n v="72"/>
    <s v="BUENO"/>
  </r>
  <r>
    <s v="DERECHOS HUMANOS, CULTURA DE PAZ Y ALIANZAS PARA LA VIDA"/>
    <x v="0"/>
    <s v="Culturas y saberes para la vida y la paz"/>
    <x v="1"/>
    <s v="Índice de incidencia del conflicto armado."/>
    <s v="Alto"/>
    <s v="Medio"/>
    <x v="1"/>
    <s v="Fortalecimiento del buen gobierno para el respeto y garantía de los derechos humanos."/>
    <n v="24"/>
    <s v="Apoyados proyectos e iniciativas que hagan parte del plan de acción del Consejo Departamental de Paz, Reconciliación y Convivencia."/>
    <s v="4502021"/>
    <s v="Servicio de apoyo financiero para la implementación de proyectos en materia de derechos humanos"/>
    <n v="450202100"/>
    <s v="Proyectos cofinanciados"/>
    <s v="16-Paz, Justicia e instituciones solidas"/>
    <s v="Incremento"/>
    <s v="No acumulada"/>
    <n v="0"/>
    <n v="8"/>
    <n v="2"/>
    <n v="2"/>
    <n v="2"/>
    <n v="2"/>
    <n v="2"/>
    <n v="100"/>
    <n v="100"/>
    <x v="0"/>
    <n v="10277881"/>
    <n v="0"/>
    <n v="0"/>
    <m/>
    <n v="0"/>
    <s v="SIN AVANCE"/>
    <m/>
    <m/>
    <m/>
    <m/>
    <n v="0"/>
    <s v="SIN AVANCE"/>
    <m/>
    <m/>
    <m/>
    <m/>
    <n v="0"/>
    <s v="SIN AVANCE"/>
    <m/>
    <m/>
    <m/>
    <n v="2"/>
    <n v="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5"/>
    <s v="Elaborados documentos de investigación sobre  experiencias territoriales de memoria histórica, cultura y construcción de paz del Departamento."/>
    <n v="4502030"/>
    <s v="Documentos de investigación"/>
    <n v="450203000"/>
    <s v="Documentos de investigación elaborados"/>
    <s v="16-Paz, Justicia e instituciones solidas"/>
    <s v="Incremento"/>
    <s v="No acumulada"/>
    <n v="0"/>
    <n v="4"/>
    <n v="1"/>
    <n v="1"/>
    <n v="1"/>
    <n v="1"/>
    <n v="1"/>
    <n v="100"/>
    <n v="100"/>
    <x v="0"/>
    <n v="17819589"/>
    <n v="0"/>
    <n v="0"/>
    <m/>
    <n v="0"/>
    <s v="SIN AVANCE"/>
    <m/>
    <m/>
    <m/>
    <m/>
    <n v="0"/>
    <s v="SIN AVANCE"/>
    <m/>
    <m/>
    <m/>
    <m/>
    <n v="0"/>
    <s v="SIN AVANCE"/>
    <m/>
    <m/>
    <m/>
    <n v="1"/>
    <n v="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6"/>
    <s v="Implementada una estrategia pedagógica para la difusión y apropiación del legado e informe final y capítulos territoriales (Región Pacífico y Región Nariño y Sur del Cauca) de la Comisión para el Esclarecimiento de la Verdad."/>
    <n v="4502034"/>
    <s v="Servicio de educación informal"/>
    <n v="450203404"/>
    <s v="Estrategias implementadas"/>
    <s v="16-Paz, Justicia e instituciones solidas"/>
    <s v="Mantenimiento"/>
    <s v="No acumulada"/>
    <s v="ND"/>
    <n v="1"/>
    <n v="1"/>
    <n v="1"/>
    <n v="1"/>
    <n v="1"/>
    <n v="1"/>
    <n v="100"/>
    <n v="100"/>
    <x v="0"/>
    <n v="297154"/>
    <n v="0"/>
    <n v="0"/>
    <m/>
    <n v="0"/>
    <s v="SIN AVANCE"/>
    <m/>
    <m/>
    <m/>
    <m/>
    <n v="0"/>
    <s v="SIN AVANCE"/>
    <m/>
    <m/>
    <m/>
    <m/>
    <n v="0"/>
    <s v="SIN AVANCE"/>
    <m/>
    <m/>
    <m/>
    <n v="1"/>
    <n v="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7"/>
    <s v="Implementadas estrategias de articulación interinstitucional alrededor del servicio social para la paz contemplado en la Ley 2272 de 2022."/>
    <n v="4502033"/>
    <s v="Servicio de integración de la oferta pública"/>
    <n v="450203302"/>
    <s v="Estrategia móvil implementada"/>
    <s v="16-Paz, Justicia e instituciones solidas"/>
    <s v="Mantenimiento"/>
    <s v="No acumulada"/>
    <n v="0"/>
    <n v="1"/>
    <s v="NP"/>
    <n v="1"/>
    <n v="1"/>
    <n v="1"/>
    <n v="1"/>
    <n v="0"/>
    <n v="0"/>
    <x v="4"/>
    <n v="0"/>
    <n v="0"/>
    <n v="0"/>
    <m/>
    <n v="0"/>
    <s v="SIN AVANCE"/>
    <m/>
    <m/>
    <m/>
    <m/>
    <n v="0"/>
    <s v="SIN AVANCE"/>
    <m/>
    <m/>
    <m/>
    <m/>
    <n v="0"/>
    <s v="SIN AVANCE"/>
    <m/>
    <m/>
    <m/>
    <n v="1"/>
    <n v="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8"/>
    <s v="Diseñada e implementada estrategia de comunicación que promueva narrativas y prácticas de cultura de paz en medios digitales, escritos y radiales. "/>
    <s v="4502038"/>
    <s v="Servicio de promoción de la garantía de derechos"/>
    <n v="450203800"/>
    <s v="Estrategias de promoción de la garantía de derechos implementadas"/>
    <s v="16-Paz, Justicia e instituciones solidas"/>
    <s v="Mantenimiento"/>
    <s v="No acumulada"/>
    <n v="0"/>
    <n v="1"/>
    <n v="1"/>
    <n v="1"/>
    <n v="1"/>
    <n v="1"/>
    <n v="0.5"/>
    <n v="50"/>
    <n v="50"/>
    <x v="5"/>
    <n v="17819589"/>
    <n v="0"/>
    <n v="0"/>
    <m/>
    <n v="0"/>
    <s v="SIN AVANCE"/>
    <m/>
    <m/>
    <m/>
    <m/>
    <n v="0"/>
    <s v="SIN AVANCE"/>
    <m/>
    <m/>
    <m/>
    <m/>
    <n v="0"/>
    <s v="SIN AVANCE"/>
    <m/>
    <m/>
    <m/>
    <n v="0.5"/>
    <n v="12.5"/>
    <s v="MUY DEFICIENTE"/>
  </r>
  <r>
    <s v="DERECHOS HUMANOS, CULTURA DE PAZ Y ALIANZAS PARA LA VIDA"/>
    <x v="0"/>
    <s v="Culturas y saberes para la vida y la paz"/>
    <x v="1"/>
    <s v="Índice de incidencia del conflicto armado."/>
    <s v="Alto"/>
    <s v="Medio"/>
    <x v="1"/>
    <s v="Fortalecimiento del buen gobierno para el respeto y garantía de los derechos humanos."/>
    <n v="29"/>
    <s v="Diseñada e implementada estrategia para los diálogos regionales para la paz hacia el fortalecimiento de la participación ciudadana en la búsqueda de la transformación territorial  de las  subregiones más afectadas por el conflicto armado."/>
    <s v="4502001"/>
    <s v="Servicio de promoción a la participación ciudadana"/>
    <n v="450200100"/>
    <s v="Espacios de participación promovidos"/>
    <s v="16-Paz, Justicia e instituciones solidas_x000a_10 Reducción de las desigualdades_x000a_17 Alianza para lograr los objetivos"/>
    <s v="Mantenimiento"/>
    <s v="No acumulada"/>
    <n v="0"/>
    <n v="1"/>
    <n v="1"/>
    <n v="1"/>
    <n v="1"/>
    <n v="1"/>
    <n v="1"/>
    <n v="100"/>
    <n v="100"/>
    <x v="0"/>
    <n v="17819589"/>
    <n v="0"/>
    <n v="0"/>
    <m/>
    <n v="0"/>
    <s v="SIN AVANCE"/>
    <m/>
    <m/>
    <m/>
    <m/>
    <n v="0"/>
    <s v="SIN AVANCE"/>
    <m/>
    <m/>
    <m/>
    <m/>
    <n v="0"/>
    <s v="SIN AVANCE"/>
    <m/>
    <m/>
    <m/>
    <n v="1"/>
    <n v="25"/>
    <s v="MUY DEFICIENTE"/>
  </r>
  <r>
    <s v="DERECHOS HUMANOS, CULTURA DE PAZ Y ALIANZAS PARA LA VIDA"/>
    <x v="0"/>
    <s v="Culturas y saberes para la vida y la paz"/>
    <x v="1"/>
    <s v="Índice de incidencia del conflicto armado."/>
    <s v="Alto"/>
    <s v="Medio"/>
    <x v="1"/>
    <s v="Fortalecimiento de la convivencia y la seguridad ciudadana."/>
    <n v="30"/>
    <s v="Fortalecidas iniciativas ciudadanas de no violencia, protección civil no armada, derechos humanos, reconciliación, convivencia, diálogo, cultura y construcción de paz. "/>
    <n v="4501004"/>
    <s v="Servicio de promoción de convivencia y no repetición"/>
    <n v="450100400"/>
    <s v="Iniciativas para la promoción de la convivencia implementadas"/>
    <s v="16-Paz, Justicia e instituciones solidas"/>
    <s v="Incremento"/>
    <s v="No acumulada"/>
    <n v="18"/>
    <n v="100"/>
    <n v="20"/>
    <n v="20"/>
    <n v="20"/>
    <n v="22"/>
    <n v="22"/>
    <n v="110"/>
    <n v="100"/>
    <x v="0"/>
    <n v="17819589"/>
    <n v="0"/>
    <n v="0"/>
    <m/>
    <n v="0"/>
    <s v="SIN AVANCE"/>
    <m/>
    <m/>
    <m/>
    <m/>
    <n v="0"/>
    <s v="SIN AVANCE"/>
    <m/>
    <m/>
    <m/>
    <m/>
    <n v="0"/>
    <s v="SIN AVANCE"/>
    <m/>
    <m/>
    <m/>
    <n v="22"/>
    <n v="22"/>
    <s v="MUY DEFICIENTE"/>
  </r>
  <r>
    <s v="DERECHOS HUMANOS, CULTURA DE PAZ Y ALIANZAS PARA LA VIDA"/>
    <x v="0"/>
    <s v="Culturas y saberes para la vida y la paz"/>
    <x v="1"/>
    <s v="Índice de incidencia del conflicto armado."/>
    <s v="Alto"/>
    <s v="Medio"/>
    <x v="1"/>
    <s v="Fortalecimiento de la convivencia y la seguridad ciudadana."/>
    <n v="31"/>
    <s v="Creada e implementada la Escuela Itinerante Territorial para la Paz."/>
    <n v="4501003"/>
    <s v="Escuelas territoriales de convivencia ciudadana construidas"/>
    <n v="450100300"/>
    <s v="Escuelas territoriales de convivencia creadas en las regiones"/>
    <s v="16-Paz, Justicia e instituciones solidas"/>
    <s v="Mantenimiento"/>
    <s v="No acumulada"/>
    <n v="0"/>
    <n v="1"/>
    <n v="1"/>
    <n v="1"/>
    <n v="1"/>
    <n v="1"/>
    <n v="3"/>
    <n v="300"/>
    <n v="100"/>
    <x v="0"/>
    <n v="17819589"/>
    <n v="0"/>
    <n v="0"/>
    <m/>
    <n v="0"/>
    <s v="SIN AVANCE"/>
    <m/>
    <m/>
    <m/>
    <m/>
    <n v="0"/>
    <s v="SIN AVANCE"/>
    <m/>
    <m/>
    <m/>
    <m/>
    <n v="0"/>
    <s v="SIN AVANCE"/>
    <m/>
    <m/>
    <m/>
    <n v="3"/>
    <n v="75"/>
    <s v="BUENO"/>
  </r>
  <r>
    <s v="DERECHOS HUMANOS, CULTURA DE PAZ Y ALIANZAS PARA LA VIDA"/>
    <x v="0"/>
    <s v="Culturas y saberes para la vida y la paz"/>
    <x v="1"/>
    <s v="Índice de incidencia del conflicto armado."/>
    <s v="Alto"/>
    <s v="Medio"/>
    <x v="1"/>
    <s v="Fortalecimiento de la convivencia y la seguridad ciudadana."/>
    <n v="32"/>
    <s v="Gestionados acuerdos interinstitucionales que promuevan la implementación de las recomendaciones de la Comisión para el Esclarecimiento de la Verdad."/>
    <s v="4501004"/>
    <s v="Servicio de promoción de convivencia y no repetición"/>
    <n v="450100401"/>
    <s v="Acuerdos para la no repetición gestionados"/>
    <s v="16-Paz, Justicia e instituciones solidas"/>
    <s v="Incremento"/>
    <s v="Acumulada"/>
    <n v="0"/>
    <n v="2"/>
    <n v="1"/>
    <n v="1"/>
    <s v="NP"/>
    <s v="NP"/>
    <n v="1"/>
    <n v="100"/>
    <n v="100"/>
    <x v="0"/>
    <n v="0"/>
    <n v="0"/>
    <n v="0"/>
    <m/>
    <n v="0"/>
    <s v="SIN AVANCE"/>
    <m/>
    <m/>
    <m/>
    <m/>
    <n v="0"/>
    <s v="NO PROGRAMADA"/>
    <m/>
    <m/>
    <m/>
    <m/>
    <n v="0"/>
    <s v="NO PROGRAMADA"/>
    <m/>
    <m/>
    <m/>
    <n v="1"/>
    <n v="50"/>
    <s v="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3"/>
    <s v="Cofinanciación de proyectos definidos en las Agendas Comunitarias de Reincorporación, expresiones de reconciliación en territorio y Trabajos Obras y Actividades con contenido Reparador (TOAR)."/>
    <n v="4502021"/>
    <s v="Servicio de apoyo financiero para la implementación de proyectos en materia de derechos humanos."/>
    <n v="450202100"/>
    <s v="Proyectos cofinanciados"/>
    <s v="16 Paz, Justicia e Instituciones sólidas"/>
    <s v="Incremento"/>
    <s v="No acumulada"/>
    <n v="3"/>
    <n v="9"/>
    <n v="1"/>
    <n v="2"/>
    <n v="2"/>
    <n v="1"/>
    <n v="2"/>
    <n v="200"/>
    <n v="100"/>
    <x v="0"/>
    <n v="17819589"/>
    <n v="0"/>
    <n v="0"/>
    <m/>
    <n v="0"/>
    <s v="SIN AVANCE"/>
    <m/>
    <m/>
    <m/>
    <m/>
    <n v="0"/>
    <s v="SIN AVANCE"/>
    <m/>
    <m/>
    <m/>
    <m/>
    <n v="0"/>
    <s v="SIN AVANCE"/>
    <m/>
    <m/>
    <m/>
    <n v="2"/>
    <n v="22.222222222222221"/>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4"/>
    <s v="Personas capacitadas a través de la Escuela de formación política, acuerdos de paz  y liderazgo para firmantes y comunidades en veeduría y seguimiento con enfoques de género y étnico."/>
    <n v="4502034"/>
    <s v="Servicio de educación informal "/>
    <n v="450203400"/>
    <s v="Personas capacitadas"/>
    <s v="4 Educación de Calidad_x000a_ 16 Paz, justicia e Instituciones solidas"/>
    <s v="Incremento"/>
    <s v="No acumulada"/>
    <n v="0"/>
    <n v="100"/>
    <n v="25"/>
    <n v="25"/>
    <n v="25"/>
    <n v="25"/>
    <n v="30"/>
    <n v="120"/>
    <n v="100"/>
    <x v="0"/>
    <n v="0"/>
    <n v="0"/>
    <n v="0"/>
    <m/>
    <n v="0"/>
    <s v="SIN AVANCE"/>
    <m/>
    <m/>
    <m/>
    <m/>
    <n v="0"/>
    <s v="SIN AVANCE"/>
    <m/>
    <m/>
    <m/>
    <m/>
    <n v="0"/>
    <s v="SIN AVANCE"/>
    <m/>
    <m/>
    <m/>
    <n v="30"/>
    <n v="30"/>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5"/>
    <s v="Generados espacios de participación e intercambio de experiencias para personas en proceso de reincorporación, reintegración y sujetos incorporados de procesos de diálogos de paz regionales y nacionales."/>
    <n v="4502038"/>
    <s v="Servicio de promoción de la garantía de derechos"/>
    <n v="450200100"/>
    <s v="Espacios de participación promovidos"/>
    <s v=" 16 Paz, justicia e Instituciones solidas"/>
    <s v="Incremento"/>
    <s v="No acumulada"/>
    <n v="0"/>
    <n v="8"/>
    <n v="2"/>
    <n v="2"/>
    <n v="2"/>
    <n v="2"/>
    <n v="1"/>
    <n v="50"/>
    <n v="50"/>
    <x v="5"/>
    <n v="17819589"/>
    <n v="0"/>
    <n v="0"/>
    <m/>
    <n v="0"/>
    <s v="SIN AVANCE"/>
    <m/>
    <m/>
    <m/>
    <m/>
    <n v="0"/>
    <s v="SIN AVANCE"/>
    <m/>
    <m/>
    <m/>
    <m/>
    <n v="0"/>
    <s v="SIN AVANCE"/>
    <m/>
    <m/>
    <m/>
    <n v="1"/>
    <n v="12.5"/>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6"/>
    <s v="Implementados planes especiales de armonización étnica en resguardos indígenas y consejos comunitarios priorizados. "/>
    <n v="4502038"/>
    <s v="Servicio de promoción de la garantía de derechos"/>
    <n v="450203800"/>
    <s v="Estrategias de promoción de la garantía de derechos implementadas"/>
    <s v=" 16 Paz, justicia e Instituciones solidas"/>
    <s v="Incremento"/>
    <s v="No acumulada"/>
    <n v="1"/>
    <n v="6"/>
    <n v="2"/>
    <n v="1"/>
    <n v="1"/>
    <n v="1"/>
    <n v="0"/>
    <n v="0"/>
    <n v="0"/>
    <x v="1"/>
    <n v="0"/>
    <n v="0"/>
    <n v="0"/>
    <m/>
    <n v="0"/>
    <s v="SIN AVANCE"/>
    <m/>
    <m/>
    <m/>
    <m/>
    <n v="0"/>
    <s v="SIN AVANCE"/>
    <m/>
    <m/>
    <m/>
    <m/>
    <n v="0"/>
    <s v="SIN AVANCE"/>
    <m/>
    <m/>
    <m/>
    <n v="0"/>
    <n v="0"/>
    <s v="SIN AVANC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7"/>
    <s v="Fortalecido el Consejo Departamental de Reincorporación"/>
    <n v="4502022"/>
    <s v="Servicio de asistencia técnica"/>
    <n v="450202200"/>
    <s v="Instancias territoriales de coordinación institucional asistidas y apoyadas"/>
    <s v="1 Fin de la Pobreza_x000a_  2 Hambre cero"/>
    <s v="Mantenimiento"/>
    <s v="No acumulada"/>
    <n v="1"/>
    <n v="1"/>
    <n v="1"/>
    <n v="1"/>
    <n v="1"/>
    <n v="1"/>
    <n v="1"/>
    <n v="100"/>
    <n v="100"/>
    <x v="0"/>
    <n v="17819589"/>
    <n v="0"/>
    <n v="0"/>
    <m/>
    <n v="0"/>
    <s v="SIN AVANCE"/>
    <m/>
    <m/>
    <m/>
    <m/>
    <n v="0"/>
    <s v="SIN AVANCE"/>
    <m/>
    <m/>
    <m/>
    <m/>
    <n v="0"/>
    <s v="SIN AVANCE"/>
    <m/>
    <m/>
    <m/>
    <n v="1"/>
    <n v="25"/>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8"/>
    <s v="Territorialización de la política de transversalización del enfoque de género para personas en proceso de reincorporación y reintegración."/>
    <n v="4502032"/>
    <s v="Documentos de lineamientos técnicos"/>
    <n v="450203201"/>
    <s v="Documentos de lineamientos técnicos para la transversalización del enfoque de género formulados"/>
    <s v="5 Igualdad de género."/>
    <s v="Mantenimiento"/>
    <s v="No acumulada"/>
    <n v="0"/>
    <n v="1"/>
    <n v="1"/>
    <n v="1"/>
    <n v="1"/>
    <n v="1"/>
    <n v="1"/>
    <n v="100"/>
    <n v="100"/>
    <x v="0"/>
    <n v="0"/>
    <n v="0"/>
    <n v="0"/>
    <m/>
    <n v="0"/>
    <s v="SIN AVANCE"/>
    <m/>
    <m/>
    <m/>
    <m/>
    <n v="0"/>
    <s v="SIN AVANCE"/>
    <m/>
    <m/>
    <m/>
    <m/>
    <n v="0"/>
    <s v="SIN AVANCE"/>
    <m/>
    <m/>
    <m/>
    <n v="1"/>
    <n v="25"/>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39"/>
    <s v="Cofinanciación de proyectos en el marco del Programa de Reincorporación Integral, dirigido a generar capacidades en sujetos en proceso de reincorporación social, económica y comunitaria orientadas hacia el alcance del buen vivir y la construcción de paz, por medio del acceso y goce efectivo de derechos, la vinculación a la oferta pública y el impulso de sus iniciativas."/>
    <n v="4502021"/>
    <s v="Servicio de apoyo financiero para la implementación de proyectos en materia de derechos humanos."/>
    <n v="450202100"/>
    <s v="Proyectos cofinanciados"/>
    <s v="5 Igualdad de género."/>
    <s v="Incremento"/>
    <s v="No acumulada"/>
    <n v="3"/>
    <n v="16"/>
    <n v="4"/>
    <n v="4"/>
    <n v="4"/>
    <n v="4"/>
    <n v="0"/>
    <n v="0"/>
    <n v="0"/>
    <x v="1"/>
    <n v="0"/>
    <n v="0"/>
    <n v="0"/>
    <m/>
    <n v="0"/>
    <s v="SIN AVANCE"/>
    <m/>
    <m/>
    <m/>
    <m/>
    <n v="0"/>
    <s v="SIN AVANCE"/>
    <m/>
    <m/>
    <m/>
    <m/>
    <n v="0"/>
    <s v="SIN AVANCE"/>
    <m/>
    <m/>
    <m/>
    <n v="0"/>
    <n v="0"/>
    <s v="SIN AVANC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40"/>
    <s v="Personas atendidas mediante la activación de las rutas de atención en protección por riesgo extraordinario en proceso de reincorporación y reintegración."/>
    <n v="4501006"/>
    <s v="Servicio de protección individual en riesgo extraordinario y extremo"/>
    <n v="450100600"/>
    <s v="Personas en riesgo extraordinario y extremo protegidas"/>
    <s v="16 Paz, Justicia e Instituciones solidas_x000a_"/>
    <s v="Incremento"/>
    <s v="No acumulada"/>
    <n v="23"/>
    <n v="55"/>
    <n v="8"/>
    <n v="8"/>
    <n v="8"/>
    <n v="8"/>
    <n v="2"/>
    <n v="25"/>
    <n v="25"/>
    <x v="6"/>
    <n v="17819589"/>
    <n v="0"/>
    <n v="0"/>
    <m/>
    <n v="0"/>
    <s v="SIN AVANCE"/>
    <m/>
    <m/>
    <m/>
    <m/>
    <n v="0"/>
    <s v="SIN AVANCE"/>
    <m/>
    <m/>
    <m/>
    <m/>
    <n v="0"/>
    <s v="SIN AVANCE"/>
    <m/>
    <m/>
    <m/>
    <n v="2"/>
    <n v="3.6363636363636362"/>
    <s v="MUY DEFICIENT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41"/>
    <s v="Implementadas iniciativas para la prevención del riesgo y la protección de la vida de personas en proceso de reincorporación y reintegración. "/>
    <n v="4501004"/>
    <s v="Servicio de promoción de convivencia y no repetición"/>
    <n v="450100400"/>
    <s v="Iniciativas para la promoción de la convivencia implementadas"/>
    <s v="16 Paz, Justicia e Instituciones solidas_x000a_"/>
    <s v="Mantenimiento"/>
    <s v="No acumulada"/>
    <n v="0"/>
    <n v="2"/>
    <n v="2"/>
    <n v="2"/>
    <n v="2"/>
    <n v="2"/>
    <n v="0"/>
    <n v="0"/>
    <n v="0"/>
    <x v="1"/>
    <n v="0"/>
    <n v="0"/>
    <n v="0"/>
    <m/>
    <n v="0"/>
    <s v="SIN AVANCE"/>
    <m/>
    <m/>
    <m/>
    <m/>
    <n v="0"/>
    <s v="SIN AVANCE"/>
    <m/>
    <m/>
    <m/>
    <m/>
    <n v="0"/>
    <s v="SIN AVANCE"/>
    <m/>
    <m/>
    <m/>
    <n v="0"/>
    <n v="0"/>
    <s v="SIN AVANCE"/>
  </r>
  <r>
    <s v="DERECHOS HUMANOS, CULTURA DE PAZ Y ALIANZAS PARA LA VIDA"/>
    <x v="0"/>
    <s v="Tejido restaurativo para la reconciliación comunitaria"/>
    <x v="1"/>
    <s v="_x000a_Personas en procesos de reincorporación beneficiadas de acciones interinstitucionales en concurrencia y complementariedad de la Gobernación de Nariño"/>
    <n v="140"/>
    <n v="300"/>
    <x v="1"/>
    <s v="Fortalecimiento del Buen Gobierno."/>
    <n v="42"/>
    <s v="Actualizado e implementado plan estratégico para la prevención de la estigmatización acorde a los Decretos 660 de 2018 y 1444 de 2022. "/>
    <n v="4501026"/>
    <s v="Documentos Planeación"/>
    <n v="450102600"/>
    <s v="Planes estratégicos elaborados"/>
    <s v="16 Paz, Justicia e Instituciones sólidas_x000a_"/>
    <s v="Mantenimiento"/>
    <s v="No acumulada"/>
    <n v="1"/>
    <n v="1"/>
    <n v="1"/>
    <n v="1"/>
    <n v="1"/>
    <n v="1"/>
    <n v="1"/>
    <n v="100"/>
    <n v="100"/>
    <x v="0"/>
    <n v="17819589"/>
    <n v="0"/>
    <n v="0"/>
    <m/>
    <n v="0"/>
    <s v="SIN AVANCE"/>
    <m/>
    <m/>
    <m/>
    <m/>
    <n v="0"/>
    <s v="SIN AVANCE"/>
    <m/>
    <m/>
    <m/>
    <m/>
    <n v="0"/>
    <s v="SIN AVANCE"/>
    <m/>
    <m/>
    <m/>
    <n v="1"/>
    <n v="25"/>
    <s v="MUY DEFICIENTE"/>
  </r>
  <r>
    <s v="DERECHOS HUMANOS, CULTURA DE PAZ Y ALIANZAS PARA LA VIDA"/>
    <x v="0"/>
    <s v="Las víctimas en el corazón de la paz territorial"/>
    <x v="2"/>
    <s v="Planes integrales de prevención de infracciones al Derecho Internacional Humanitario en etapa de implementación."/>
    <n v="2.5000000000000001E-3"/>
    <n v="3.0000000000000001E-3"/>
    <x v="1"/>
    <s v="Fortalecimiento del buen gobierno para el respeto y garantía de los derechos humanos."/>
    <n v="43"/>
    <s v="Actualizado e implementado el  Plan Integral de Prevención, Protección y Garantías de No Repetición."/>
    <s v="4502035"/>
    <s v="Documentos de planeación"/>
    <n v="450203500"/>
    <s v="Documentos de planeación elaborados"/>
    <s v="16-Paz, Justicia e instituciones solidas"/>
    <s v="Mantenimiento"/>
    <s v="No acumulada"/>
    <n v="1"/>
    <n v="1"/>
    <n v="1"/>
    <n v="1"/>
    <n v="1"/>
    <n v="1"/>
    <n v="1"/>
    <n v="100"/>
    <n v="100"/>
    <x v="0"/>
    <n v="109017110"/>
    <n v="0"/>
    <n v="0"/>
    <m/>
    <n v="0"/>
    <s v="SIN AVANCE"/>
    <m/>
    <m/>
    <m/>
    <m/>
    <n v="0"/>
    <s v="SIN AVANCE"/>
    <m/>
    <m/>
    <m/>
    <m/>
    <n v="0"/>
    <s v="SIN AVANCE"/>
    <m/>
    <m/>
    <m/>
    <n v="1"/>
    <n v="25"/>
    <s v="MUY DEFICIENTE"/>
  </r>
  <r>
    <s v="DERECHOS HUMANOS, CULTURA DE PAZ Y ALIANZAS PARA LA VIDA"/>
    <x v="0"/>
    <s v="Las víctimas en el corazón de la paz territorial"/>
    <x v="2"/>
    <s v="Planes integrales de prevención de infracciones al Derecho Internacional Humanitario en etapa de implementación."/>
    <n v="2.5000000000000001E-3"/>
    <n v="3.0000000000000001E-3"/>
    <x v="1"/>
    <s v="Fortalecimiento del buen gobierno para el respeto y garantía de los derechos humanos."/>
    <n v="44"/>
    <s v="Implementadas rutas de atención ante amenaza por riesgo extraordinario para líderes, lideresas, defensores, defensoras, población OSIG, niños, niñas, adolescentes, jóvenes, víctimas de minas, entre otras."/>
    <n v="4502038"/>
    <s v="Servicio de promoción de la garantía de derechos"/>
    <n v="450203801"/>
    <s v="Rutas de atención implementadas"/>
    <s v="16-Paz, Justicia e instituciones solidas.                        17, &quot;Alianzas para lograr los objetivos&quot;"/>
    <s v="Mantenimiento"/>
    <s v="No acumulada"/>
    <n v="25"/>
    <n v="25"/>
    <n v="25"/>
    <n v="25"/>
    <n v="25"/>
    <n v="25"/>
    <n v="1"/>
    <n v="4"/>
    <n v="4"/>
    <x v="6"/>
    <n v="41386768"/>
    <n v="0"/>
    <n v="0"/>
    <m/>
    <n v="0"/>
    <s v="SIN AVANCE"/>
    <m/>
    <m/>
    <m/>
    <m/>
    <n v="0"/>
    <s v="SIN AVANCE"/>
    <m/>
    <m/>
    <m/>
    <m/>
    <n v="0"/>
    <s v="SIN AVANCE"/>
    <m/>
    <m/>
    <m/>
    <n v="1"/>
    <n v="25"/>
    <s v="MUY DEFICIENTE"/>
  </r>
  <r>
    <s v="DERECHOS HUMANOS, CULTURA DE PAZ Y ALIANZAS PARA LA VIDA"/>
    <x v="0"/>
    <s v="Las víctimas en el corazón de la paz territorial"/>
    <x v="2"/>
    <s v="Planes integrales de prevención de infracciones al Derecho Internacional Humanitario en etapa de implementación."/>
    <n v="2.5000000000000001E-3"/>
    <n v="3.0000000000000001E-3"/>
    <x v="1"/>
    <s v="Fortalecimiento del buen gobierno para el respeto y garantía de los derechos humanos."/>
    <n v="45"/>
    <s v="Implementadas y articuladas iniciativas comunitarias de la Mesa Departamental para la Prevención del Reclutamiento, uso y utilización de niños, niñas y adolescentes en el conflicto armado."/>
    <n v="4501004"/>
    <s v="Servicio de promoción de convivencia y no repetición"/>
    <n v="450100402"/>
    <s v="Estrategias para la promoción de la mediación comunitaria implementadas"/>
    <s v="16-Paz, Justicia e instituciones solidas_x000a_10 Reducción de las desigualdades_x000a_17 Alianza para lograr los objetivos"/>
    <s v="Incremento"/>
    <s v="No acumulada"/>
    <n v="11"/>
    <n v="42"/>
    <n v="7"/>
    <n v="8"/>
    <n v="8"/>
    <n v="8"/>
    <n v="7"/>
    <n v="100"/>
    <n v="100"/>
    <x v="0"/>
    <n v="109017110"/>
    <n v="0"/>
    <n v="0"/>
    <m/>
    <n v="0"/>
    <s v="SIN AVANCE"/>
    <m/>
    <m/>
    <m/>
    <m/>
    <n v="0"/>
    <s v="SIN AVANCE"/>
    <m/>
    <m/>
    <m/>
    <m/>
    <n v="0"/>
    <s v="SIN AVANCE"/>
    <m/>
    <m/>
    <m/>
    <n v="7"/>
    <n v="16.666666666666668"/>
    <s v="MUY DEFICIENTE"/>
  </r>
  <r>
    <s v="DERECHOS HUMANOS, CULTURA DE PAZ Y ALIANZAS PARA LA VIDA"/>
    <x v="0"/>
    <s v="Las víctimas en el corazón de la paz territorial"/>
    <x v="2"/>
    <s v="Planes integrales de prevención de infracciones al Derecho Internacional Humanitario en etapa de implementación."/>
    <n v="2.5000000000000001E-3"/>
    <n v="3.0000000000000001E-3"/>
    <x v="1"/>
    <s v="Fortalecimiento del buen gobierno para el respeto y garantía de los derechos humanos."/>
    <n v="46"/>
    <s v="Implementada estrategia de prevención, asistencia, acompañamiento y protección frente al riesgo de minas antipersonal. "/>
    <n v="4502024"/>
    <s v="Servicio de apoyo para la implementación de medidas en derechos humanos y derecho internacional humanitario"/>
    <n v="450202400"/>
    <s v="Medidas implementadas en cumplimiento de las obligaciones internacionales en materia de Derechos Humanos y Derecho Internacional Humanitario"/>
    <s v="16-Paz, Justicia e instituciones solidas_x000a_10 Reducción de las desigualdades_x000a_17 Alianza para lograr los objetivos"/>
    <s v="Mantenimiento"/>
    <s v="No acumulada"/>
    <n v="1"/>
    <n v="1"/>
    <n v="1"/>
    <n v="1"/>
    <n v="1"/>
    <n v="1"/>
    <n v="1"/>
    <n v="100"/>
    <n v="100"/>
    <x v="0"/>
    <n v="109017110"/>
    <n v="0"/>
    <n v="0"/>
    <m/>
    <n v="0"/>
    <s v="SIN AVANCE"/>
    <m/>
    <m/>
    <m/>
    <m/>
    <n v="0"/>
    <s v="SIN AVANCE"/>
    <m/>
    <m/>
    <m/>
    <m/>
    <n v="0"/>
    <s v="SIN AVANCE"/>
    <m/>
    <m/>
    <m/>
    <n v="1"/>
    <n v="25"/>
    <s v="MUY DEFICIENTE"/>
  </r>
  <r>
    <s v="DERECHOS HUMANOS, CULTURA DE PAZ Y ALIANZAS PARA LA VIDA"/>
    <x v="0"/>
    <s v="Las víctimas en el corazón de la paz territorial"/>
    <x v="2"/>
    <s v="Planes integrales de prevención de infracciones al Derecho Internacional Humanitario en etapa de implementación."/>
    <n v="2.5000000000000001E-3"/>
    <n v="3.0000000000000001E-3"/>
    <x v="1"/>
    <s v="Fortalecimiento del buen gobierno para el respeto y garantía de los derechos humanos."/>
    <n v="47"/>
    <s v="Actualizado e implementado el Plan de Acción Integral contra Minas Antipersonal - AICMA del Comité de Acción Integral contra Minas en Nariño"/>
    <n v="4501026"/>
    <s v="Documentos Planeación"/>
    <n v="450102600"/>
    <s v="Planes estratégicos elaborados"/>
    <s v="16-Paz, Justicia e instituciones solidas_x000a_10 Reducción de las desigualdades_x000a_17 Alianza para lograr los objetivos"/>
    <s v="Mantenimiento"/>
    <s v="No acumulada"/>
    <n v="1"/>
    <n v="1"/>
    <n v="1"/>
    <n v="1"/>
    <n v="1"/>
    <n v="1"/>
    <n v="1"/>
    <n v="100"/>
    <n v="100"/>
    <x v="0"/>
    <n v="109017110"/>
    <n v="0"/>
    <n v="0"/>
    <m/>
    <n v="0"/>
    <s v="SIN AVANCE"/>
    <m/>
    <m/>
    <m/>
    <m/>
    <n v="0"/>
    <s v="SIN AVANCE"/>
    <m/>
    <m/>
    <m/>
    <m/>
    <n v="0"/>
    <s v="SIN AVANCE"/>
    <m/>
    <m/>
    <m/>
    <n v="1"/>
    <n v="25"/>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48"/>
    <s v="Entregada  ayuda humanitaria inmediata  para desplazamientos masivos."/>
    <n v="4101025"/>
    <s v="Servicio de ayuda y atención humanitaria"/>
    <n v="410102506"/>
    <s v="Hogares víctimas con atención humanitaria"/>
    <s v="16-Paz, Justicia e instituciones solidas/ _x000a_3 Garantizar una vida sana y promover el bienestar de todos a todas las edades_x000a_17, &quot;Alianzas para lograr los objetivos&quot;"/>
    <s v="Incremento"/>
    <s v="No acumulada"/>
    <n v="34212"/>
    <n v="30342"/>
    <n v="8533"/>
    <n v="7697"/>
    <n v="7270"/>
    <n v="6842"/>
    <n v="6597"/>
    <n v="77.311613734911518"/>
    <n v="77.311613734911518"/>
    <x v="7"/>
    <n v="1445835709"/>
    <n v="0"/>
    <n v="0"/>
    <m/>
    <n v="0"/>
    <s v="SIN AVANCE"/>
    <m/>
    <m/>
    <m/>
    <m/>
    <n v="0"/>
    <s v="SIN AVANCE"/>
    <m/>
    <m/>
    <m/>
    <m/>
    <n v="0"/>
    <s v="SIN AVANCE"/>
    <m/>
    <m/>
    <m/>
    <n v="6597"/>
    <n v="21.742139608463518"/>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49"/>
    <s v="Entregada  Ayuda Humanitaria inmediata  para otros hechos victimizantes."/>
    <n v="4101100"/>
    <s v="Servicio de asistencia humanitaria a víctimas del conflicto armado"/>
    <n v="410110003"/>
    <s v="Personas víctimas con ayuda humanitaria"/>
    <s v="16-Paz, Justicia e instituciones solidas_x000a_3 Garantizar una vida sana y promover el bienestar de todos a todas las edades._x000a_17, &quot;Alianzas para lograr los objetivos._x000a_"/>
    <s v="Incremento"/>
    <s v="No acumulada"/>
    <n v="1"/>
    <n v="20"/>
    <n v="5"/>
    <n v="5"/>
    <n v="5"/>
    <n v="5"/>
    <n v="89"/>
    <n v="1780"/>
    <n v="100"/>
    <x v="0"/>
    <n v="109017110"/>
    <n v="0"/>
    <n v="0"/>
    <m/>
    <n v="0"/>
    <s v="SIN AVANCE"/>
    <m/>
    <m/>
    <m/>
    <m/>
    <n v="0"/>
    <s v="SIN AVANCE"/>
    <m/>
    <m/>
    <m/>
    <m/>
    <n v="0"/>
    <s v="SIN AVANCE"/>
    <m/>
    <m/>
    <m/>
    <n v="89"/>
    <n v="100"/>
    <s v="OPTIMO"/>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0"/>
    <s v="Entregada Ayuda Humanitaria inmediata  en asistencia funeraria para todos los hechos victimizantes. "/>
    <n v="4101027"/>
    <s v="Servicio de asistencia funeraria"/>
    <n v="410102701"/>
    <s v="Hogares subsidiados en asistencia funeraria "/>
    <s v="16-Paz, Justicia e instituciones solidas"/>
    <s v="Incremento"/>
    <s v="No acumulada"/>
    <n v="20"/>
    <n v="20"/>
    <n v="5"/>
    <n v="5"/>
    <n v="5"/>
    <n v="5"/>
    <n v="5"/>
    <n v="100"/>
    <n v="100"/>
    <x v="0"/>
    <n v="109017110"/>
    <n v="0"/>
    <n v="0"/>
    <m/>
    <n v="0"/>
    <s v="SIN AVANCE"/>
    <m/>
    <m/>
    <m/>
    <m/>
    <n v="0"/>
    <s v="SIN AVANCE"/>
    <m/>
    <m/>
    <m/>
    <m/>
    <n v="0"/>
    <s v="SIN AVANCE"/>
    <m/>
    <m/>
    <m/>
    <n v="5"/>
    <n v="25"/>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1"/>
    <s v="Apoyadas e implementadas medidas en el marco de los planes de retorno y reubicación. "/>
    <n v="4101074"/>
    <s v="Servicio de acompañamiento comunitario a los hogares en riesgo de desplazamiento, retornados o reubicados"/>
    <n v="410107401"/>
    <s v="Iniciativas comunitarias apoyadas"/>
    <s v="16-Paz, Justicia e instituciones solidas _x000a_ (ODS) 17, &quot;Alianzas para lograr los objetivos&quot; _x000a_ODS 1 Fin de la pobreza, _x000a_ODS 8 trabajo decente y crecimiento económico "/>
    <s v="Incremento"/>
    <s v="No acumulada"/>
    <n v="20"/>
    <n v="39"/>
    <n v="7"/>
    <n v="10"/>
    <n v="10"/>
    <n v="12"/>
    <n v="5"/>
    <n v="71.428571428571431"/>
    <n v="71.428571428571431"/>
    <x v="7"/>
    <n v="109017110"/>
    <n v="0"/>
    <n v="0"/>
    <m/>
    <n v="0"/>
    <s v="SIN AVANCE"/>
    <m/>
    <m/>
    <m/>
    <m/>
    <n v="0"/>
    <s v="SIN AVANCE"/>
    <m/>
    <m/>
    <m/>
    <m/>
    <n v="0"/>
    <s v="SIN AVANCE"/>
    <m/>
    <m/>
    <m/>
    <n v="5"/>
    <n v="12.820512820512821"/>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2"/>
    <s v="Apoyada la implementación de las iniciativas de  seguridad alimentaria  para victimas de conflicto armado."/>
    <n v="4101042"/>
    <s v="Servicio de apoyo para la seguridad alimentaria"/>
    <n v="410104203"/>
    <s v="Hogares víctimas que reciben recursos en especie para seguridad alimentaria"/>
    <s v="16-Paz, Justicia e instituciones solidas, _x000a_2 hambre cero _x000a_10 reducción desigualdades_x000a_17 Alianza para lograr los objetivos"/>
    <s v="Incremento"/>
    <s v="No acumulada"/>
    <n v="0"/>
    <n v="40"/>
    <n v="10"/>
    <n v="10"/>
    <n v="10"/>
    <n v="10"/>
    <n v="0"/>
    <n v="0"/>
    <n v="0"/>
    <x v="1"/>
    <n v="0"/>
    <n v="0"/>
    <n v="0"/>
    <m/>
    <n v="0"/>
    <s v="SIN AVANCE"/>
    <m/>
    <m/>
    <m/>
    <m/>
    <n v="0"/>
    <s v="SIN AVANCE"/>
    <m/>
    <m/>
    <m/>
    <m/>
    <n v="0"/>
    <s v="SIN AVANCE"/>
    <m/>
    <m/>
    <m/>
    <n v="0"/>
    <n v="0"/>
    <s v="SIN AVANC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3"/>
    <s v="Apoyados planes, programas, proyectos restaurativos y  TOARs (Trabajos, obras y actividades con contenido restaurador-reparador) "/>
    <n v="4101079"/>
    <s v="Servicio de asistencia técnica a comunidades en temas de fortalecimiento del tejido social y construcción de escenarios comunitarios protectores de derechos"/>
    <n v="410107900"/>
    <s v="Acciones ejecutadas con las comunidades"/>
    <s v="16-Paz, Justicia e instituciones solidas_x000a_10 Reducción de las desigualdades_x000a_17 Alianza para lograr los objetivos"/>
    <s v="Incremento"/>
    <s v="No acumulada"/>
    <s v="ND"/>
    <n v="4"/>
    <n v="1"/>
    <n v="1"/>
    <n v="1"/>
    <n v="1"/>
    <n v="1"/>
    <n v="100"/>
    <n v="100"/>
    <x v="0"/>
    <n v="109017110"/>
    <n v="0"/>
    <n v="0"/>
    <m/>
    <n v="0"/>
    <s v="SIN AVANCE"/>
    <m/>
    <m/>
    <m/>
    <m/>
    <n v="0"/>
    <s v="SIN AVANCE"/>
    <m/>
    <m/>
    <m/>
    <m/>
    <n v="0"/>
    <s v="SIN AVANCE"/>
    <m/>
    <m/>
    <m/>
    <n v="1"/>
    <n v="25"/>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4"/>
    <s v="Apoyados  los procesos de participación de las víctimas en las jornadas de orientación, pedagogia y apoyo a la acreditación dentro de los macro casos de la Jurisdicción Especial para la Paz. "/>
    <n v="4101031"/>
    <s v="Servicios de implementaciónde medidas de satisfacción y acompañamiento a las víctimas del conflicto armado"/>
    <n v="410103100"/>
    <s v="Víctimas reconocidas, recordadas y dignificadas por el Estado."/>
    <s v="16-Paz, Justicia e instituciones solidas_x000a_10 Reducción de las desigualdades_x000a_17 Alianza para lograr los objetivos"/>
    <s v="Mantenimiento"/>
    <s v="No acumulada"/>
    <s v="ND"/>
    <n v="3"/>
    <n v="3"/>
    <n v="3"/>
    <n v="3"/>
    <n v="3"/>
    <n v="0"/>
    <n v="0"/>
    <n v="0"/>
    <x v="1"/>
    <n v="0"/>
    <n v="0"/>
    <n v="0"/>
    <m/>
    <n v="0"/>
    <s v="SIN AVANCE"/>
    <m/>
    <m/>
    <m/>
    <m/>
    <n v="0"/>
    <s v="SIN AVANCE"/>
    <m/>
    <m/>
    <m/>
    <m/>
    <n v="0"/>
    <s v="SIN AVANCE"/>
    <m/>
    <m/>
    <m/>
    <n v="0"/>
    <n v="0"/>
    <s v="SIN AVANC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5"/>
    <s v="Implementado el plan operativo anual de la Mesa Departamental de Trabajo para la Prevención, Asistencia y Atención a Víctimas de Desaparición de Personas."/>
    <n v="4101031"/>
    <s v="Servicios de implementaciónde medidas de satisfacción y acompañamiento a las víctimas del conflicto armado"/>
    <n v="410103102"/>
    <s v="Acciones realizadas en cumplimiento de las medidas de satisfacción, distintas al mensaje estatal de reconocimiento."/>
    <s v="16-Paz, Justicia e instituciones solidas_x000a_10 Reducción de las desigualdades_x000a_17 Alianza para lograr los objetivos"/>
    <s v="Mantenimiento"/>
    <s v="No acumulada"/>
    <n v="4"/>
    <n v="4"/>
    <n v="4"/>
    <n v="4"/>
    <n v="4"/>
    <n v="4"/>
    <n v="2"/>
    <n v="50"/>
    <n v="50"/>
    <x v="5"/>
    <n v="109017110"/>
    <n v="0"/>
    <n v="0"/>
    <m/>
    <n v="0"/>
    <s v="SIN AVANCE"/>
    <m/>
    <m/>
    <m/>
    <m/>
    <n v="0"/>
    <s v="SIN AVANCE"/>
    <m/>
    <m/>
    <m/>
    <m/>
    <n v="0"/>
    <s v="SIN AVANCE"/>
    <m/>
    <m/>
    <m/>
    <n v="2"/>
    <n v="50"/>
    <s v="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6"/>
    <s v="Apoyadas  diligencias de recuperación de cuerpos.  "/>
    <n v="4101027"/>
    <s v="Servicio de asistencia funeraria"/>
    <n v="410102700"/>
    <s v="Procesos de entrega de cuerpos o restos óseos acompañados según solicitudes remitidas por la Fiscalía"/>
    <s v="16-Paz, Justicia e instituciones solidas_x000a_10 Reducción de las desigualdades_x000a_17 Alianza para lograr los objetivos"/>
    <s v="Mantenimiento"/>
    <s v="No acumulada"/>
    <s v="ND"/>
    <n v="2"/>
    <n v="1"/>
    <n v="2"/>
    <n v="2"/>
    <n v="2"/>
    <n v="1"/>
    <n v="100"/>
    <n v="100"/>
    <x v="0"/>
    <n v="0"/>
    <n v="0"/>
    <n v="0"/>
    <m/>
    <n v="0"/>
    <s v="SIN AVANCE"/>
    <m/>
    <m/>
    <m/>
    <m/>
    <n v="0"/>
    <s v="SIN AVANCE"/>
    <m/>
    <m/>
    <m/>
    <m/>
    <n v="0"/>
    <s v="SIN AVANCE"/>
    <m/>
    <m/>
    <m/>
    <n v="1"/>
    <n v="25"/>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7"/>
    <s v="Capacitadas personas de las mesas de participacion efectiva de victimas en fortalecimiento organizacional, formulacion de proyectos y construccion de paz territorial."/>
    <n v="4101038"/>
    <s v="Servicio de asistencia técnica para la participación de las víctimas"/>
    <n v="410103802"/>
    <s v="Víctimas asistidas técnicamente"/>
    <s v="16-Paz, Justicia e instituciones solidas_x000a_10 Reducción de las desigualdades_x000a_17 Alianza para lograr los objetivos"/>
    <s v="Mantenimiento"/>
    <s v="No acumulada"/>
    <s v="ND"/>
    <n v="23"/>
    <n v="7"/>
    <n v="10"/>
    <n v="5"/>
    <n v="1"/>
    <n v="8"/>
    <n v="114.28571428571429"/>
    <n v="100"/>
    <x v="0"/>
    <n v="109017110"/>
    <n v="0"/>
    <n v="0"/>
    <m/>
    <n v="0"/>
    <s v="SIN AVANCE"/>
    <m/>
    <m/>
    <m/>
    <m/>
    <n v="0"/>
    <s v="SIN AVANCE"/>
    <m/>
    <m/>
    <m/>
    <m/>
    <n v="0"/>
    <s v="SIN AVANCE"/>
    <m/>
    <m/>
    <m/>
    <n v="8"/>
    <n v="200"/>
    <s v="OPTIMO"/>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8"/>
    <s v="Apoyados  los proyectos de mejoramiento de vivienda para víctimas de conflicto armado."/>
    <n v="4101076"/>
    <s v="Servicio de apoyo para el mejoramiento de condiciones de habitabilidad para población víctima de desplazamiento forzado "/>
    <n v="410107600"/>
    <s v="Hogares víctimas apoyados para el mejoramiento de condiciones de habitabilidad"/>
    <s v="16-Paz, Justicia e instituciones solidas,_x000a_10 reducción de las desigualdades_x000a_11 ciudades comunidades sostenibles  _x000a_17 Alianza para lograr los objetivos"/>
    <s v="Incremento"/>
    <s v="No acumulada"/>
    <n v="30"/>
    <n v="30"/>
    <s v="NP"/>
    <s v="NP"/>
    <n v="15"/>
    <n v="15"/>
    <n v="0"/>
    <n v="0"/>
    <n v="0"/>
    <x v="4"/>
    <n v="0"/>
    <n v="0"/>
    <n v="0"/>
    <m/>
    <n v="0"/>
    <s v="NO PROGRAMADA"/>
    <m/>
    <m/>
    <m/>
    <m/>
    <n v="0"/>
    <s v="SIN AVANCE"/>
    <m/>
    <m/>
    <m/>
    <m/>
    <n v="0"/>
    <s v="SIN AVANCE"/>
    <m/>
    <m/>
    <m/>
    <n v="0"/>
    <n v="0"/>
    <s v="SIN AVANC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59"/>
    <s v="Realizadas jornadas descentralizadas de servicio para acceso a la oferta institucional dirigidas a víctimas."/>
    <s v="4101047"/>
    <s v="Servicio de divulgación y socialización para la implementación del proceso de reparación colectiva"/>
    <n v="410104702"/>
    <s v="Jornadas de alistamiento realizadas"/>
    <s v="16-Paz, Justicia e instituciones solidas_x000a_4 educación de calidad_x000a_10 reducción de las desigualdades_x000a_17 Alianza para lograr los objetivos"/>
    <s v="Incremento"/>
    <s v="Acumulada"/>
    <n v="8"/>
    <n v="16"/>
    <n v="2"/>
    <n v="2"/>
    <n v="2"/>
    <n v="2"/>
    <n v="3"/>
    <n v="150"/>
    <n v="100"/>
    <x v="0"/>
    <n v="109017110"/>
    <n v="0"/>
    <n v="0"/>
    <m/>
    <n v="0"/>
    <s v="SIN AVANCE"/>
    <m/>
    <m/>
    <m/>
    <m/>
    <n v="0"/>
    <s v="SIN AVANCE"/>
    <m/>
    <m/>
    <m/>
    <m/>
    <n v="0"/>
    <s v="SIN AVANCE"/>
    <m/>
    <m/>
    <m/>
    <n v="3"/>
    <n v="18.75"/>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0"/>
    <s v="Realizados  eventos conmemorativos de fechas trascendentales para víctimas de conflicto armado."/>
    <n v="4101068"/>
    <s v="Servicios de divulgación de temáticas de memoria histórica"/>
    <n v="410106802"/>
    <s v="Eventos realizados"/>
    <s v="16-Paz, Justicia e instituciones solidas_x000a_10 Reducción de las desigualdades_x000a_17 Alianza para lograr los objetivos"/>
    <s v="Mantenimiento"/>
    <s v="No acumulada"/>
    <n v="5"/>
    <n v="5"/>
    <n v="5"/>
    <n v="5"/>
    <n v="5"/>
    <n v="5"/>
    <n v="2"/>
    <n v="40"/>
    <n v="40"/>
    <x v="5"/>
    <n v="109017110"/>
    <n v="0"/>
    <n v="0"/>
    <m/>
    <n v="0"/>
    <s v="SIN AVANCE"/>
    <m/>
    <m/>
    <m/>
    <m/>
    <n v="0"/>
    <s v="SIN AVANCE"/>
    <m/>
    <m/>
    <m/>
    <m/>
    <n v="0"/>
    <s v="SIN AVANCE"/>
    <m/>
    <m/>
    <m/>
    <n v="2"/>
    <n v="50"/>
    <s v="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1"/>
    <s v="Implementadas iniciativas de reparación simbólica dirigidas a grupos, comunidades y organizaciones de víctimas."/>
    <n v="4101094"/>
    <s v="Servicio de reparación simbólica"/>
    <n v="410109400"/>
    <s v="Medidas de reparación simbólica apoyadas"/>
    <s v="16-Paz, Justicia e instituciones solidas_x000a_10 Reducción de las desigualdades_x000a_17 Alianza para lograr los objetivos"/>
    <s v="Incremento"/>
    <s v="Acumulada"/>
    <n v="25"/>
    <n v="53"/>
    <n v="7"/>
    <n v="7"/>
    <n v="7"/>
    <n v="7"/>
    <n v="1"/>
    <n v="14.285714285714286"/>
    <n v="14.285714285714286"/>
    <x v="6"/>
    <n v="109017110"/>
    <n v="0"/>
    <n v="0"/>
    <m/>
    <n v="0"/>
    <s v="SIN AVANCE"/>
    <m/>
    <m/>
    <m/>
    <m/>
    <n v="0"/>
    <s v="SIN AVANCE"/>
    <m/>
    <m/>
    <m/>
    <m/>
    <n v="0"/>
    <s v="SIN AVANCE"/>
    <m/>
    <m/>
    <m/>
    <n v="1"/>
    <n v="1.8867924528301887"/>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2"/>
    <s v="Generada articulación para la Implementación de medidas en los sujetos de reparación colectiva en fase de implementación."/>
    <n v="4101045"/>
    <s v="Servicio de asistencia técnica para la formulación de planes y proyectos de reparación colectiva"/>
    <n v="410104500"/>
    <s v="Sujetos colectivos con proyecto o plan formulado"/>
    <s v="16-Paz, Justicia e instituciones solidas_x000a_10 reducción de las desigualdades_x000a_5 igualdad de género_x000a_17 Alianza para lograr los objetivos "/>
    <s v="Incremento"/>
    <s v="Acumulada"/>
    <n v="21"/>
    <n v="49"/>
    <n v="5"/>
    <n v="7"/>
    <n v="7"/>
    <n v="9"/>
    <n v="1"/>
    <n v="20"/>
    <n v="20"/>
    <x v="6"/>
    <n v="109017110"/>
    <n v="0"/>
    <n v="0"/>
    <m/>
    <n v="0"/>
    <s v="SIN AVANCE"/>
    <m/>
    <m/>
    <m/>
    <m/>
    <n v="0"/>
    <s v="SIN AVANCE"/>
    <m/>
    <m/>
    <m/>
    <m/>
    <n v="0"/>
    <s v="SIN AVANCE"/>
    <m/>
    <m/>
    <m/>
    <n v="1"/>
    <n v="2.0408163265306123"/>
    <s v="MUY DEFICIENT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3"/>
    <s v="Implementadas acciones de prevención comunitaria en cumplimiento de las medidas cautelares emitidas por los jueces de restitución de tierras."/>
    <n v="4101090"/>
    <s v="Servicios de apoyo para el desarrollo de obras de infraestructura para la prevención y atención de emergencias humanitarias"/>
    <n v="410109000"/>
    <s v="Proyectos apoyados en ejecución de obras de infraestructura social"/>
    <s v="16-Paz, Justicia e instituciones solidas_x000a_11 ciudades comunidades sostenibles  _x000a_9 industria innovación e infraestructura _x000a_17 Alianza para lograr los objetivos"/>
    <s v="Incremento"/>
    <s v="Acumulada"/>
    <n v="12"/>
    <n v="24"/>
    <n v="2"/>
    <n v="3"/>
    <n v="3"/>
    <n v="4"/>
    <n v="0"/>
    <n v="0"/>
    <n v="0"/>
    <x v="1"/>
    <n v="109017110"/>
    <n v="0"/>
    <n v="0"/>
    <m/>
    <n v="0"/>
    <s v="SIN AVANCE"/>
    <m/>
    <m/>
    <m/>
    <m/>
    <n v="0"/>
    <s v="SIN AVANCE"/>
    <m/>
    <m/>
    <m/>
    <m/>
    <n v="0"/>
    <s v="SIN AVANCE"/>
    <m/>
    <m/>
    <m/>
    <n v="0"/>
    <n v="0"/>
    <s v="SIN AVANCE"/>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4"/>
    <s v="Formulado, aprobado e implemantado el Plan de Acción Territorial Departamental."/>
    <n v="4101063"/>
    <s v="Servicios de asistencia técnica para la articulación interinstitucional en la implementación de la polìtica pública para las víctimas"/>
    <n v="410106300"/>
    <s v="Planes de acción articulados"/>
    <s v="16-Paz, Justicia e instituciones solidas_x000a_10 Reducción de las desigualdades _x000a_"/>
    <s v="Mantenimiento"/>
    <s v="No acumulada"/>
    <n v="1"/>
    <n v="1"/>
    <n v="1"/>
    <n v="1"/>
    <n v="1"/>
    <n v="1"/>
    <n v="90"/>
    <n v="9000"/>
    <n v="100"/>
    <x v="0"/>
    <n v="109017110"/>
    <n v="0"/>
    <n v="0"/>
    <m/>
    <n v="0"/>
    <s v="SIN AVANCE"/>
    <m/>
    <m/>
    <m/>
    <m/>
    <n v="0"/>
    <s v="SIN AVANCE"/>
    <m/>
    <m/>
    <m/>
    <m/>
    <n v="0"/>
    <s v="SIN AVANCE"/>
    <m/>
    <m/>
    <m/>
    <n v="90"/>
    <n v="2250"/>
    <s v="OPTIMO"/>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5"/>
    <s v="Actualizadas e implementadas las metas  del Plan Operativo de Sistemas de Información - POSI"/>
    <n v="4101103"/>
    <s v="Documentos de Planeación"/>
    <n v="410110300"/>
    <s v="Documentos de Planeación elaborados"/>
    <s v="16-Paz, Justicia e instituciones solidas_x000a_6 Igualdad de género_x000a_"/>
    <s v="Mantenimiento"/>
    <s v="No acumulada"/>
    <n v="1"/>
    <n v="1"/>
    <n v="1"/>
    <n v="1"/>
    <n v="1"/>
    <n v="1"/>
    <n v="100"/>
    <n v="10000"/>
    <n v="100"/>
    <x v="0"/>
    <n v="109017110"/>
    <n v="0"/>
    <n v="0"/>
    <m/>
    <n v="0"/>
    <s v="SIN AVANCE"/>
    <m/>
    <m/>
    <m/>
    <m/>
    <n v="0"/>
    <s v="SIN AVANCE"/>
    <m/>
    <m/>
    <m/>
    <m/>
    <n v="0"/>
    <s v="SIN AVANCE"/>
    <m/>
    <m/>
    <m/>
    <n v="100"/>
    <n v="2500"/>
    <s v="OPTIMO"/>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6"/>
    <s v="Garantizado el funcionamiento de la Mesa Departamental de Participación Efectiva de Víctimas a través de la implementación de su plan de trabajo."/>
    <n v="4101038"/>
    <s v="Servicio de asistencia técnica para la participación de las víctimas"/>
    <n v="410103801"/>
    <s v="Mesas de participación en funcionamiento"/>
    <s v="16-Paz, Justicia e instituciones solidas_x000a_10 Reducción de las desigualdades_x000a_17 Alianza para lograr los objetivos_x000a_"/>
    <s v="Mantenimiento"/>
    <s v="No acumulada"/>
    <n v="1"/>
    <n v="1"/>
    <n v="1"/>
    <n v="1"/>
    <n v="1"/>
    <n v="1"/>
    <n v="90"/>
    <n v="9000"/>
    <n v="100"/>
    <x v="0"/>
    <n v="144169184"/>
    <n v="0"/>
    <n v="0"/>
    <m/>
    <n v="0"/>
    <s v="SIN AVANCE"/>
    <m/>
    <m/>
    <m/>
    <m/>
    <n v="0"/>
    <s v="SIN AVANCE"/>
    <m/>
    <m/>
    <m/>
    <m/>
    <n v="0"/>
    <s v="SIN AVANCE"/>
    <m/>
    <m/>
    <m/>
    <n v="90"/>
    <n v="2250"/>
    <s v="OPTIMO"/>
  </r>
  <r>
    <s v="DERECHOS HUMANOS, CULTURA DE PAZ Y ALIANZAS PARA LA VIDA"/>
    <x v="0"/>
    <s v="Las víctimas en el corazón de la paz territorial"/>
    <x v="2"/>
    <s v="Indice de superación de la situación de vulnerabilidad."/>
    <n v="0.27529999999999999"/>
    <s v="28.5%"/>
    <x v="2"/>
    <s v="Atención, asistencia  y reparación integral a las víctimas."/>
    <n v="67"/>
    <s v="Apoyado e implementado el plan operativo anual de la Mesa Departamental de Trabajo para la Prevención, Asistencia y Atención a Víctimas de Desaparición de Personas."/>
    <s v="4101103"/>
    <s v="Documentos de planeación"/>
    <n v="410110300"/>
    <s v="Documentos de planeación elaborados"/>
    <s v="16-Paz, Justicia e instituciones solidas_x000a_10 Reducción de las desigualdades_x000a_17 Alianza para lograr los objetivos_x000a_"/>
    <s v="Mantenimiento"/>
    <s v="No acumulada"/>
    <n v="1"/>
    <n v="1"/>
    <n v="1"/>
    <n v="1"/>
    <n v="1"/>
    <n v="1"/>
    <n v="0.5"/>
    <n v="50"/>
    <n v="50"/>
    <x v="5"/>
    <n v="109017110"/>
    <n v="0"/>
    <n v="0"/>
    <m/>
    <n v="0"/>
    <s v="SIN AVANCE"/>
    <m/>
    <m/>
    <m/>
    <m/>
    <n v="0"/>
    <s v="SIN AVANCE"/>
    <m/>
    <m/>
    <m/>
    <m/>
    <n v="0"/>
    <s v="SIN AVANCE"/>
    <m/>
    <m/>
    <m/>
    <n v="0.5"/>
    <n v="1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68"/>
    <s v="Ejecutado el plan de trabajo anual del Comité Departamental de Derechos Humanos y Derecho Internacional Humanitario para la protección de los Derechos Humanos._x000a_"/>
    <n v="4502035"/>
    <s v="Documentos de planeación"/>
    <n v="450203501"/>
    <s v="Planes estratégicos elaborados"/>
    <s v="16-Paz, Justicia e instituciones solidas_x000a_10 Reducción de las desigualdades_x000a_17 Alianza para lograr los objetivos"/>
    <s v="Mantenimiento"/>
    <s v="No acumulada"/>
    <n v="4"/>
    <n v="4"/>
    <n v="1"/>
    <n v="1"/>
    <n v="1"/>
    <n v="1"/>
    <n v="1"/>
    <n v="100"/>
    <n v="100"/>
    <x v="0"/>
    <n v="4744550"/>
    <n v="0"/>
    <n v="0"/>
    <m/>
    <n v="0"/>
    <s v="SIN AVANCE"/>
    <m/>
    <m/>
    <m/>
    <m/>
    <n v="0"/>
    <s v="SIN AVANCE"/>
    <m/>
    <m/>
    <m/>
    <m/>
    <n v="0"/>
    <s v="SIN AVANCE"/>
    <m/>
    <m/>
    <m/>
    <n v="1"/>
    <n v="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69"/>
    <s v="Asistidos técnicamente los municipios para la conformación  e implementación de los comités de derechos Humanos."/>
    <n v="4502022"/>
    <s v="Servicio de asistencia técnica"/>
    <n v="450202200"/>
    <s v="Instancias territoriales de coordinación institucional asistidas y apoyadas"/>
    <s v="16-Paz, Justicia e instituciones solidas_x000a_10 Reducción de las desigualdades_x000a_17 Alianza para lograr los objetivos"/>
    <s v="Incremento"/>
    <s v="No acumulada"/>
    <n v="64"/>
    <n v="64"/>
    <n v="10"/>
    <n v="18"/>
    <n v="18"/>
    <n v="18"/>
    <n v="46"/>
    <n v="460"/>
    <n v="100"/>
    <x v="0"/>
    <n v="66144394"/>
    <n v="0"/>
    <n v="0"/>
    <m/>
    <n v="0"/>
    <s v="SIN AVANCE"/>
    <m/>
    <m/>
    <m/>
    <m/>
    <n v="0"/>
    <s v="SIN AVANCE"/>
    <m/>
    <m/>
    <m/>
    <m/>
    <n v="0"/>
    <s v="SIN AVANCE"/>
    <m/>
    <m/>
    <m/>
    <n v="46"/>
    <n v="71.875"/>
    <s v="BUENO"/>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0"/>
    <s v="Implementadas estrategias para la protección de los Derechos Humanos y el Derecho Internacional Humanitario en perspectiva de construcción de Paz. "/>
    <n v="4502038"/>
    <s v="Servicio de promoción de la garantía de derechos"/>
    <n v="450203800"/>
    <s v="Estrategias de promoción de la garantía de derechos implementadas"/>
    <s v="16-Paz, Justicia e instituciones solidas_x000a_10 Reducción de las desigualdades_x000a_17 Alianza para lograr los objetivos_x000a_6 Igualdad de género"/>
    <s v="Incremento"/>
    <s v="No acumulada"/>
    <n v="4"/>
    <n v="4"/>
    <n v="1"/>
    <n v="1"/>
    <n v="1"/>
    <n v="1"/>
    <n v="1"/>
    <n v="100"/>
    <n v="100"/>
    <x v="0"/>
    <n v="0"/>
    <n v="0"/>
    <n v="0"/>
    <m/>
    <n v="0"/>
    <s v="SIN AVANCE"/>
    <m/>
    <m/>
    <m/>
    <m/>
    <n v="0"/>
    <s v="SIN AVANCE"/>
    <m/>
    <m/>
    <m/>
    <m/>
    <n v="0"/>
    <s v="SIN AVANCE"/>
    <m/>
    <m/>
    <m/>
    <n v="1"/>
    <n v="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1"/>
    <s v="Realizados periódicamente informes de la Mesa Técnica para la observación y evaluación de las violaciones a los Derechos Humanos y el Derecho Internacional Humanitario (mesa de contraste)"/>
    <n v="4502020"/>
    <s v="Servicio de información estadística en temas de Derechos Humanos"/>
    <n v="450202001"/>
    <s v="Informes publicados"/>
    <s v="16-Paz, Justicia e instituciones solidas_x000a_10 Reducción de las desigualdades_x000a_17 Alianza para lograr los objetivos_x000a_6 Igualdad de género"/>
    <s v="Mantenimiento"/>
    <s v="No acumulada"/>
    <n v="1"/>
    <n v="14"/>
    <n v="2"/>
    <n v="4"/>
    <n v="4"/>
    <n v="4"/>
    <n v="0.5"/>
    <n v="25"/>
    <n v="25"/>
    <x v="6"/>
    <n v="0"/>
    <n v="0"/>
    <n v="0"/>
    <m/>
    <n v="0"/>
    <s v="SIN AVANCE"/>
    <m/>
    <m/>
    <m/>
    <m/>
    <n v="0"/>
    <s v="SIN AVANCE"/>
    <m/>
    <m/>
    <m/>
    <m/>
    <n v="0"/>
    <s v="SIN AVANCE"/>
    <m/>
    <m/>
    <m/>
    <n v="0.5"/>
    <n v="1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2"/>
    <s v="Fortalecida la Mesa de Garantías de Nariño y Costa Pacífica."/>
    <s v="4502001"/>
    <s v="Servicio de promoción a la participación ciudadana"/>
    <n v="450200110"/>
    <s v="Instancias formales y no formales de participación fortalecidas"/>
    <s v="16-Paz, Justicia e instituciones solidas_x000a_10 Reducción de las desigualdades_x000a_17 Alianza para lograr los objetivos_x000a_6 Igualdad de género"/>
    <s v="Mantenimiento"/>
    <s v="No acumulada"/>
    <n v="4"/>
    <n v="4"/>
    <n v="4"/>
    <n v="4"/>
    <n v="4"/>
    <n v="4"/>
    <n v="2"/>
    <n v="50"/>
    <n v="50"/>
    <x v="5"/>
    <n v="8976800"/>
    <n v="0"/>
    <n v="0"/>
    <m/>
    <n v="0"/>
    <s v="SIN AVANCE"/>
    <m/>
    <m/>
    <m/>
    <m/>
    <n v="0"/>
    <s v="SIN AVANCE"/>
    <m/>
    <m/>
    <m/>
    <m/>
    <n v="0"/>
    <s v="SIN AVANCE"/>
    <m/>
    <m/>
    <m/>
    <n v="2"/>
    <n v="50"/>
    <s v="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3"/>
    <s v="Apoyado el funcionamiento de la Mesa de Asuntos Religiosos en perspectiva de protección de Derechos Humanos."/>
    <n v="4502021"/>
    <s v="Servicio de apoyo financiero para la implementación de proyectos en materia de derechos humanos"/>
    <n v="4502001"/>
    <s v="Iniciativas creadas"/>
    <s v="16-Paz, Justicia e instituciones solidas_x000a_10 Reducción de las desigualdades_x000a_17 Alianza para lograr los objetivos_x000a_6 Igualdad de género"/>
    <s v="Incremento"/>
    <s v="No acumulada"/>
    <n v="1"/>
    <n v="4"/>
    <n v="1"/>
    <n v="1"/>
    <n v="1"/>
    <n v="1"/>
    <n v="1"/>
    <n v="100"/>
    <n v="100"/>
    <x v="0"/>
    <n v="66144394"/>
    <n v="0"/>
    <n v="0"/>
    <m/>
    <n v="0"/>
    <s v="SIN AVANCE"/>
    <m/>
    <m/>
    <m/>
    <m/>
    <n v="0"/>
    <s v="SIN AVANCE"/>
    <m/>
    <m/>
    <m/>
    <m/>
    <n v="0"/>
    <s v="SIN AVANCE"/>
    <m/>
    <m/>
    <m/>
    <n v="1"/>
    <n v="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4"/>
    <s v="Elaborado el plan de seguimiento del Comité Departamental para la Respuesta Rápida a las recomendaciones de alertas tempranas emitidas por la Defensoría del Pueblo."/>
    <n v="4502035"/>
    <s v="Documentos de planeación"/>
    <n v="450203501"/>
    <s v="Planes estratégicos elaborados"/>
    <s v="16-Paz, Justicia e instituciones solidas_x000a_10 Reducción de las desigualdades_x000a_17 Alianza para lograr los objetivos_x000a_6 Igualdad de género"/>
    <s v="Mantenimiento"/>
    <s v="No acumulada"/>
    <n v="4"/>
    <n v="4"/>
    <n v="4"/>
    <n v="4"/>
    <n v="4"/>
    <n v="4"/>
    <n v="3"/>
    <n v="75"/>
    <n v="75"/>
    <x v="7"/>
    <n v="66144394"/>
    <n v="0"/>
    <n v="0"/>
    <m/>
    <n v="0"/>
    <s v="SIN AVANCE"/>
    <m/>
    <m/>
    <m/>
    <m/>
    <n v="0"/>
    <s v="SIN AVANCE"/>
    <m/>
    <m/>
    <m/>
    <m/>
    <n v="0"/>
    <s v="SIN AVANCE"/>
    <m/>
    <m/>
    <m/>
    <n v="3"/>
    <n v="75"/>
    <s v="BUENO"/>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5"/>
    <s v="Implementado Programa Integral de Garantías para Mujeres Lideresas y Defensoras de Derechos Humanos en el Departamento. "/>
    <n v="4502021"/>
    <s v="Servicio de apoyo financiero para la implementación de proyectos en materia de derechos humanos"/>
    <n v="450202100"/>
    <s v="Proyectos cofinanciados"/>
    <s v="5. Igualdad de género "/>
    <s v="Mantenimiento"/>
    <s v="No acumulada"/>
    <n v="0"/>
    <n v="1"/>
    <n v="1"/>
    <n v="1"/>
    <n v="1"/>
    <n v="1"/>
    <n v="0"/>
    <n v="0"/>
    <n v="0"/>
    <x v="1"/>
    <n v="66144394"/>
    <n v="0"/>
    <n v="0"/>
    <m/>
    <n v="0"/>
    <s v="SIN AVANCE"/>
    <m/>
    <m/>
    <m/>
    <m/>
    <n v="0"/>
    <s v="SIN AVANCE"/>
    <m/>
    <m/>
    <m/>
    <m/>
    <n v="0"/>
    <s v="SIN AVANCE"/>
    <m/>
    <m/>
    <m/>
    <n v="0"/>
    <n v="0"/>
    <s v="SIN AVANC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6"/>
    <s v="Impulsada la búsqueda de personas dadas por desaparecidas de manera planificada, organizada y estructurada, conforme a lo establecido en los planes regionales de búsqueda"/>
    <n v="4502034"/>
    <s v="Servicio de educación informal "/>
    <n v="450203414"/>
    <s v="Administraciones de cementerios capacitadas para la identificación de victimas y desaparición en el marco de las obligaciones del estado a nivel nacional priorizados"/>
    <s v="16-Paz, Justicia e instituciones solidas_x000a_10 Reducción de las desigualdades_x000a_17 Alianza para lograr los objetivos"/>
    <s v="Incremento"/>
    <s v="No acumulada"/>
    <s v="ND"/>
    <n v="4"/>
    <n v="1"/>
    <n v="1"/>
    <n v="1"/>
    <n v="1"/>
    <n v="1"/>
    <n v="100"/>
    <n v="100"/>
    <x v="0"/>
    <n v="0"/>
    <n v="0"/>
    <n v="0"/>
    <m/>
    <n v="0"/>
    <s v="SIN AVANCE"/>
    <m/>
    <m/>
    <m/>
    <m/>
    <n v="0"/>
    <s v="SIN AVANCE"/>
    <m/>
    <m/>
    <m/>
    <m/>
    <n v="0"/>
    <s v="SIN AVANCE"/>
    <m/>
    <m/>
    <m/>
    <n v="1"/>
    <n v="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7"/>
    <s v="Capacitados líderes y lideresas en componentes de prevención temprana, como red de alertas tempranas, redes de consejos comunitarios, redes de reguardos indigenas etc."/>
    <n v="4502034"/>
    <s v="Servicio de educación informal "/>
    <n v="450203413"/>
    <s v="Líderes capacitados"/>
    <s v="16-Paz, Justicia e instituciones solidas_x000a_10 Reducción de las desigualdades_x000a_17 Alianza para lograr los objetivos"/>
    <s v="Incremento"/>
    <s v="No acumulada"/>
    <s v="ND"/>
    <n v="80"/>
    <n v="20"/>
    <n v="20"/>
    <n v="20"/>
    <n v="20"/>
    <n v="12"/>
    <n v="60"/>
    <n v="60"/>
    <x v="3"/>
    <n v="66144394"/>
    <n v="0"/>
    <n v="0"/>
    <m/>
    <n v="0"/>
    <s v="SIN AVANCE"/>
    <m/>
    <m/>
    <m/>
    <m/>
    <n v="0"/>
    <s v="SIN AVANCE"/>
    <m/>
    <m/>
    <m/>
    <m/>
    <n v="0"/>
    <s v="SIN AVANCE"/>
    <m/>
    <m/>
    <m/>
    <n v="12"/>
    <n v="1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8"/>
    <s v="Formulación e implementation de plan de acción para la garantía de derechos de migrantes, refugiados y retornados  en el marco de la Mesa Departamental de Migrantes de Nariño. "/>
    <n v="4502001"/>
    <s v="Servicio de promoción a la participación ciudadana"/>
    <n v="450200113"/>
    <s v="Estrategias de promoción a la participación ciudadana implementadas"/>
    <s v="16-Paz, Justicia e instituciones solidas_x000a_10 Reducción de las desigualdades_x000a_17 Alianza para lograr los objetivos"/>
    <s v="Mantenimiento"/>
    <s v="No acumulada"/>
    <n v="0"/>
    <n v="1"/>
    <n v="1"/>
    <n v="1"/>
    <n v="1"/>
    <n v="1"/>
    <n v="1"/>
    <n v="100"/>
    <n v="100"/>
    <x v="0"/>
    <n v="66144394"/>
    <n v="0"/>
    <n v="0"/>
    <m/>
    <n v="0"/>
    <s v="SIN AVANCE"/>
    <m/>
    <m/>
    <m/>
    <m/>
    <n v="0"/>
    <s v="SIN AVANCE"/>
    <m/>
    <m/>
    <m/>
    <m/>
    <n v="0"/>
    <s v="SIN AVANCE"/>
    <m/>
    <m/>
    <m/>
    <n v="1"/>
    <n v="25"/>
    <s v="MUY DEFICIENTE"/>
  </r>
  <r>
    <s v="DERECHOS HUMANOS, CULTURA DE PAZ Y ALIANZAS PARA LA VIDA"/>
    <x v="0"/>
    <s v="Derechos Humanos y Derecho Internacional Humanitario"/>
    <x v="2"/>
    <s v="índice de violaciones a DD.HH"/>
    <n v="6.9999999999999999E-4"/>
    <n v="1E-3"/>
    <x v="1"/>
    <s v="Fortalecimiento del buen gobierno para el respeto y garantía de los derechos humanos."/>
    <n v="79"/>
    <s v="Creada e implementada política pública de paz y Derechos Humanos  en el Departamento"/>
    <s v="4502032"/>
    <s v="Documentos de lineamientos técnicos"/>
    <n v="450203200"/>
    <s v="Documentos de lineamientos técnicos realizados"/>
    <s v="16-Paz, Justicia e instituciones solidas_x000a_10 Reducción de las desigualdades_x000a_17 Alianza para lograr los objetivos"/>
    <s v="Mantenimiento"/>
    <s v="No acumulada"/>
    <n v="1"/>
    <n v="1"/>
    <n v="1"/>
    <n v="1"/>
    <n v="1"/>
    <n v="1"/>
    <n v="0.5"/>
    <n v="50"/>
    <n v="50"/>
    <x v="5"/>
    <n v="0"/>
    <n v="0"/>
    <n v="0"/>
    <m/>
    <n v="0"/>
    <s v="SIN AVANCE"/>
    <m/>
    <m/>
    <m/>
    <m/>
    <n v="0"/>
    <s v="SIN AVANCE"/>
    <m/>
    <m/>
    <m/>
    <m/>
    <n v="0"/>
    <s v="SIN AVANCE"/>
    <m/>
    <m/>
    <m/>
    <n v="0.5"/>
    <n v="12.5"/>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0"/>
    <s v="Implementada estrategia de promoción de derechos que permita el reconocimiento y visibilización de la cosmovisión, modos de existir y construcción histórica territorial de los pueblos afrodescendientes en el escenario regional hacia la lucha contra el racismo y la prevención de la discriminación. "/>
    <n v="4502038"/>
    <s v="Servicio de promoción de la garantía de derechos"/>
    <n v="450203800"/>
    <s v="Estrategias de promoción de la garantía de derechos implementadas"/>
    <s v="11-Ciudades y comunidades sostenibles_x000a_15- Vida de Ecositemas terrestres "/>
    <s v="Mantenimiento"/>
    <s v="No acumulada"/>
    <n v="0"/>
    <n v="1"/>
    <s v="NP"/>
    <n v="1"/>
    <n v="1"/>
    <n v="1"/>
    <n v="0"/>
    <n v="0"/>
    <n v="0"/>
    <x v="4"/>
    <n v="91022400"/>
    <n v="0"/>
    <n v="0"/>
    <m/>
    <n v="0"/>
    <s v="SIN AVANCE"/>
    <m/>
    <m/>
    <m/>
    <m/>
    <n v="0"/>
    <s v="SIN AVANCE"/>
    <m/>
    <m/>
    <m/>
    <m/>
    <n v="0"/>
    <s v="SIN AVANCE"/>
    <m/>
    <m/>
    <m/>
    <n v="0"/>
    <n v="0"/>
    <s v="SIN AVANC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1"/>
    <s v="Reconocida y fortalecida la Comisión Consultiva Departamental y otras instancias e iniciativas de participación de las comunidades y autoridades tradicionales afrodescendientes. "/>
    <n v="4502001"/>
    <s v="Servicio de promoción a la participación ciudadana"/>
    <n v="450200100"/>
    <s v="Espacios de participación promovidos"/>
    <s v="11-Ciudades y comunidades sostenibles_x000a_15- Vida de Ecositemas terrestres "/>
    <s v="Incremento"/>
    <s v="No acumulada"/>
    <n v="0"/>
    <n v="14"/>
    <n v="2"/>
    <n v="4"/>
    <n v="4"/>
    <n v="4"/>
    <n v="2"/>
    <n v="100"/>
    <n v="100"/>
    <x v="0"/>
    <n v="150000000"/>
    <n v="67223199"/>
    <n v="67223199"/>
    <m/>
    <n v="0"/>
    <s v="SIN AVANCE"/>
    <m/>
    <m/>
    <m/>
    <m/>
    <n v="0"/>
    <s v="SIN AVANCE"/>
    <m/>
    <m/>
    <m/>
    <m/>
    <n v="0"/>
    <s v="SIN AVANCE"/>
    <m/>
    <m/>
    <m/>
    <n v="2"/>
    <n v="14.285714285714286"/>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2"/>
    <s v="Construida e implementada una estrategia hacia el fortalecimiento y  seguimiento a los planes de salvaguarda de los pueblos indígenas Awá, Inga, Kofán y Eperara-Siapidara en cumplimiento de los autos y sentencias de la Corte Constitucional."/>
    <n v="4502022"/>
    <s v="Servicio de asistencia técnica"/>
    <n v="450202201"/>
    <s v="Grupos étnicos asistidos técnicamente"/>
    <s v="11-Ciudades y comunidades sostenibles_x000a_15- Vida de Ecositemas terrestres "/>
    <s v="Mantenimiento"/>
    <s v="No acumulada"/>
    <n v="0"/>
    <n v="4"/>
    <n v="4"/>
    <n v="4"/>
    <n v="4"/>
    <n v="4"/>
    <n v="4"/>
    <n v="100"/>
    <n v="100"/>
    <x v="0"/>
    <n v="191022400"/>
    <n v="134784396"/>
    <n v="70561242"/>
    <m/>
    <n v="0"/>
    <s v="SIN AVANCE"/>
    <m/>
    <m/>
    <m/>
    <m/>
    <n v="0"/>
    <s v="SIN AVANCE"/>
    <m/>
    <m/>
    <m/>
    <m/>
    <n v="0"/>
    <s v="SIN AVANCE"/>
    <m/>
    <m/>
    <m/>
    <n v="4"/>
    <n v="100"/>
    <s v="OPTIMO"/>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3"/>
    <s v="Apoyados procesos de promoción de prácticas culturales y ancestrales, mingas de pensamiento y encuentros territoriales de las  comunidades indígenas de Nariño hacia el fortalecimiento y pervivencia de su identidad"/>
    <n v="4502034"/>
    <s v="Servicio de educación informal "/>
    <n v="450203418"/>
    <s v="Personas capacitadas en promoción cultural y ancestral de la  Comunidades Indígenas"/>
    <s v="11-Ciudades y comunidades sostenibles_x000a_15- Vida de Ecositemas terrestres "/>
    <s v="Incremento"/>
    <s v="No acumulada"/>
    <s v="ND"/>
    <n v="400"/>
    <n v="100"/>
    <n v="100"/>
    <n v="100"/>
    <n v="100"/>
    <n v="100"/>
    <n v="100"/>
    <n v="100"/>
    <x v="0"/>
    <n v="150000000"/>
    <n v="74413619"/>
    <n v="20561242"/>
    <m/>
    <n v="0"/>
    <s v="SIN AVANCE"/>
    <m/>
    <m/>
    <m/>
    <m/>
    <n v="0"/>
    <s v="SIN AVANCE"/>
    <m/>
    <m/>
    <m/>
    <m/>
    <n v="0"/>
    <s v="SIN AVANCE"/>
    <m/>
    <m/>
    <m/>
    <n v="100"/>
    <n v="25"/>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4"/>
    <s v="Apoyadas cumbres interculturales como instancias de incidencia y participación de los pueblos indígenas ."/>
    <n v="4502001"/>
    <s v="Servicio de promoción a la participación ciudadana"/>
    <n v="450200110"/>
    <s v="Instancias formales y no formales de participación fortalecidas"/>
    <s v="11-Ciudades y comunidades sostenibles_x000a_15- Vida de Ecositemas terrestres "/>
    <s v="Incremento"/>
    <s v="Acumulada"/>
    <n v="3"/>
    <n v="7"/>
    <n v="1"/>
    <n v="1"/>
    <n v="1"/>
    <n v="1"/>
    <n v="0.5"/>
    <n v="50"/>
    <n v="50"/>
    <x v="5"/>
    <n v="160000000"/>
    <n v="79413619"/>
    <n v="30562242"/>
    <m/>
    <n v="0"/>
    <s v="SIN AVANCE"/>
    <m/>
    <m/>
    <m/>
    <m/>
    <n v="0"/>
    <s v="SIN AVANCE"/>
    <m/>
    <m/>
    <m/>
    <m/>
    <n v="0"/>
    <s v="SIN AVANCE"/>
    <m/>
    <m/>
    <m/>
    <n v="0.5"/>
    <n v="7.1428571428571432"/>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5"/>
    <s v="Asistidos técnicamente los procesos de fortalecimiento de identidad cultural que permitan reconocer los modos de existir y filosofías de vida de las comunidades ROM hacia la garantía de sus derechos."/>
    <n v="4502022"/>
    <s v="Servicio de asistencia técnica"/>
    <n v="450202203"/>
    <s v="Numero de Comunidad Rom asistida técnicamente"/>
    <s v="11-Ciudades y comunidades sostenibles_x000a_15- Vida de Ecositemas terrestres "/>
    <s v="Mantenimiento"/>
    <s v="No acumulada"/>
    <n v="1"/>
    <n v="1"/>
    <n v="1"/>
    <n v="1"/>
    <n v="1"/>
    <n v="1"/>
    <n v="1"/>
    <n v="100"/>
    <n v="100"/>
    <x v="0"/>
    <n v="45511200"/>
    <n v="32580583"/>
    <n v="15280621"/>
    <m/>
    <n v="0"/>
    <s v="SIN AVANCE"/>
    <m/>
    <m/>
    <m/>
    <m/>
    <n v="0"/>
    <s v="SIN AVANCE"/>
    <m/>
    <m/>
    <m/>
    <m/>
    <n v="0"/>
    <s v="SIN AVANCE"/>
    <m/>
    <m/>
    <m/>
    <n v="1"/>
    <n v="25"/>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6"/>
    <s v="Apoyada la formulación de planes de etnodesarrollo y de vida de pueblos étnicos en el Departamento."/>
    <n v="4502035"/>
    <s v="Documentos de planeación"/>
    <n v="450203503"/>
    <s v="Documento de planes de etnodesarrollo y planes de vida elaborados"/>
    <s v="11-Ciudades y comunidades sostenibles_x000a_15- Vida de Ecositemas terrestres "/>
    <s v="Incremento"/>
    <s v="No acumulada"/>
    <n v="0"/>
    <n v="20"/>
    <n v="5"/>
    <n v="5"/>
    <n v="5"/>
    <n v="5"/>
    <n v="0.9"/>
    <n v="18"/>
    <n v="18"/>
    <x v="6"/>
    <n v="150000000"/>
    <n v="92561242"/>
    <n v="60122488"/>
    <m/>
    <n v="0"/>
    <s v="SIN AVANCE"/>
    <m/>
    <m/>
    <m/>
    <m/>
    <n v="0"/>
    <s v="SIN AVANCE"/>
    <m/>
    <m/>
    <m/>
    <m/>
    <n v="0"/>
    <s v="SIN AVANCE"/>
    <m/>
    <m/>
    <m/>
    <n v="0.9"/>
    <n v="4.5"/>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7"/>
    <s v="Fortalecidas emisoras indígenas y otros medios de comunicación propios de las comunidades y organizaciones étnicas como estrategia de participación ciudadana para la promoción de sus derechos, cosmovisiones y prácticas culturales."/>
    <n v="4502001"/>
    <s v="Servicio de promoción a la participación ciudadana"/>
    <n v="450200113"/>
    <s v="Estrategias de promoción a la participación ciudadana implementadas"/>
    <s v="11-Ciudades y comunidades sostenibles_x000a_15- Vida de Ecositemas terrestres "/>
    <s v="Incremento"/>
    <s v="No acumulada"/>
    <n v="6"/>
    <n v="18"/>
    <n v="6"/>
    <n v="4"/>
    <n v="4"/>
    <n v="4"/>
    <n v="0.9"/>
    <n v="15"/>
    <n v="15"/>
    <x v="6"/>
    <n v="53511200"/>
    <n v="34580628"/>
    <n v="15280621"/>
    <m/>
    <n v="0"/>
    <s v="SIN AVANCE"/>
    <m/>
    <m/>
    <m/>
    <m/>
    <n v="0"/>
    <s v="SIN AVANCE"/>
    <m/>
    <m/>
    <m/>
    <m/>
    <n v="0"/>
    <s v="SIN AVANCE"/>
    <m/>
    <m/>
    <m/>
    <n v="0.9"/>
    <n v="5"/>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8"/>
    <s v="Investigadas y sistematizadas prácticas culturales y experiencias de organización, autonomía territorial y gobierno propio de pueblos étnicos hacia el fortalecimiento de su identidad cultural."/>
    <n v="4502030"/>
    <s v="Documentos de investigación"/>
    <n v="450203007"/>
    <s v="Documentos de investigación de los grupos indígenas, ROM y minorías realizados"/>
    <s v="11-Ciudades y comunidades sostenibles_x000a_15- Vida de Ecositemas terrestres "/>
    <s v="Incremento"/>
    <s v="No acumulada"/>
    <n v="0"/>
    <n v="9"/>
    <n v="1"/>
    <n v="2"/>
    <n v="3"/>
    <n v="3"/>
    <n v="0.9"/>
    <n v="90"/>
    <n v="90"/>
    <x v="2"/>
    <n v="83022400"/>
    <n v="64413619"/>
    <n v="1559238"/>
    <m/>
    <n v="0"/>
    <s v="SIN AVANCE"/>
    <m/>
    <m/>
    <m/>
    <m/>
    <n v="0"/>
    <s v="SIN AVANCE"/>
    <m/>
    <m/>
    <m/>
    <m/>
    <n v="0"/>
    <s v="SIN AVANCE"/>
    <m/>
    <m/>
    <m/>
    <n v="0.9"/>
    <n v="10"/>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89"/>
    <s v="Fortalecidas capacidades técnicas, organizativas y administrativas de consejos comunitarios, cabildos indígenas y organizaciones étnicas para la gestión de proyectos y/o la formalización de territorios y/o alianzas público populares"/>
    <n v="4502022"/>
    <s v="Servicio de asistencia técnica"/>
    <n v="450202201"/>
    <s v="Grupos étnicos asistidos técnicamente"/>
    <s v="11-Ciudades y comunidades sostenibles_x000a_15- Vida de Ecositemas terrestres "/>
    <s v="Incremento"/>
    <s v="No acumulada"/>
    <n v="0"/>
    <n v="17"/>
    <n v="2"/>
    <n v="5"/>
    <n v="5"/>
    <n v="5"/>
    <n v="2"/>
    <n v="100"/>
    <n v="100"/>
    <x v="0"/>
    <n v="122501600"/>
    <n v="82561242"/>
    <n v="30562242"/>
    <m/>
    <n v="0"/>
    <s v="SIN AVANCE"/>
    <m/>
    <m/>
    <m/>
    <m/>
    <n v="0"/>
    <s v="SIN AVANCE"/>
    <m/>
    <m/>
    <m/>
    <m/>
    <n v="0"/>
    <s v="SIN AVANCE"/>
    <m/>
    <m/>
    <m/>
    <n v="2"/>
    <n v="11.764705882352942"/>
    <s v="MUY DEFICIENTE"/>
  </r>
  <r>
    <s v="DERECHOS HUMANOS, CULTURA DE PAZ Y ALIANZAS PARA LA VIDA"/>
    <x v="0"/>
    <s v="Saberes de vida, territorios y cosmovisiones de los pueblos étnicos en Nariño"/>
    <x v="3"/>
    <s v="Índice de Gobernabilidad democrática territorial - Participación ciudadana"/>
    <s v="53,53 (medio)"/>
    <s v="Nivel medio alto (55-68)"/>
    <x v="1"/>
    <s v="Fortalecimiento del buen gobierno para el respeto y garantía de los derechos humanos"/>
    <n v="90"/>
    <s v="Creadas e implementadas estrategias para el fomento de la participación de las mujeres en los espaciós colectivos y de toma de decisiones de las comunidades étnicas. _x000a_"/>
    <n v="4502001"/>
    <s v="Servicio de promoción a la participación ciudadana"/>
    <n v="450200108"/>
    <s v="Estrategias para el fomento de a la participación de las mujeres en los espacios de participación política y de toma de decisión implementadas"/>
    <s v="11-Ciudades y comunidades sostenibles_x000a_15- Vida de Ecositemas terrestres "/>
    <s v="Incremento"/>
    <s v="No acumulada"/>
    <n v="0"/>
    <n v="2"/>
    <s v="NP"/>
    <n v="1"/>
    <n v="1"/>
    <s v="NP"/>
    <n v="1"/>
    <n v="0"/>
    <n v="0"/>
    <x v="4"/>
    <n v="91022400"/>
    <n v="0"/>
    <n v="0"/>
    <m/>
    <n v="0"/>
    <s v="SIN AVANCE"/>
    <m/>
    <m/>
    <m/>
    <m/>
    <n v="0"/>
    <s v="SIN AVANCE"/>
    <m/>
    <m/>
    <m/>
    <m/>
    <n v="0"/>
    <s v="NO PROGRAMADA"/>
    <m/>
    <m/>
    <m/>
    <n v="1"/>
    <n v="50"/>
    <s v="DEFICIENT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1"/>
    <s v="Impulsada la formulación de planes estratégicos de desarrollo comunal en el departamento de Nariño."/>
    <n v="4502001"/>
    <s v="Servicio de promoción a la participación ciudadana"/>
    <n v="450200107"/>
    <s v="Iniciativas creadas"/>
    <s v="11-Ciudades y comunidades sostenibles_x000a_15- Vida de Ecositemas terrestres "/>
    <s v="Mantenimiento"/>
    <s v="No acumulada"/>
    <n v="0"/>
    <n v="17"/>
    <n v="2"/>
    <n v="5"/>
    <n v="5"/>
    <n v="5"/>
    <n v="0.7"/>
    <n v="35"/>
    <n v="35"/>
    <x v="5"/>
    <n v="58136400"/>
    <n v="35008790"/>
    <n v="3898000"/>
    <m/>
    <n v="0"/>
    <s v="SIN AVANCE"/>
    <m/>
    <m/>
    <m/>
    <m/>
    <n v="0"/>
    <s v="SIN AVANCE"/>
    <m/>
    <m/>
    <m/>
    <m/>
    <n v="0"/>
    <s v="SIN AVANCE"/>
    <m/>
    <m/>
    <m/>
    <n v="0.7"/>
    <n v="17.5"/>
    <s v="MUY DEFICIENT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2"/>
    <s v="Fortalecidas capacidades técnicas, organizativas y administrativas de representantes, delegados o delegadas de organizaciones comunales y comunitarias para la gestión de proyectos, alianzas público populares y convenios solidarios.  "/>
    <n v="4502034"/>
    <s v="Servicio de educación informal"/>
    <n v="450203413"/>
    <s v="Líderes capacitados"/>
    <s v="11-Ciudades y comunidades sostenibles_x000a_15- Vida de Ecositemas terrestres "/>
    <s v="Incremento"/>
    <s v="No acumulada"/>
    <n v="0"/>
    <n v="400"/>
    <n v="100"/>
    <n v="100"/>
    <n v="100"/>
    <n v="100"/>
    <n v="323"/>
    <n v="323"/>
    <n v="100"/>
    <x v="0"/>
    <n v="222228000"/>
    <n v="198800000"/>
    <n v="55800087"/>
    <m/>
    <n v="0"/>
    <s v="SIN AVANCE"/>
    <m/>
    <m/>
    <m/>
    <m/>
    <n v="0"/>
    <s v="SIN AVANCE"/>
    <m/>
    <m/>
    <m/>
    <m/>
    <n v="0"/>
    <s v="SIN AVANCE"/>
    <m/>
    <m/>
    <m/>
    <n v="323"/>
    <n v="80.75"/>
    <s v="BUENO"/>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3"/>
    <s v="Asitidas técnicamente entidades territoriales en procesos de capacitación, renovación y actualización de las Organizaciones de Acción Comunal de primer y segundo grado"/>
    <n v="4502022"/>
    <s v="Servicio de asistencia técnica"/>
    <n v="450202207"/>
    <s v="Número de Entidades asistidas técnicamente"/>
    <s v="11-Ciudades y comunidades sostenibles_x000a_15- Vida de Ecositemas terrestres "/>
    <s v="Mantenimiento"/>
    <s v="No acumulada"/>
    <n v="64"/>
    <n v="64"/>
    <n v="16"/>
    <n v="16"/>
    <n v="16"/>
    <n v="16"/>
    <n v="21"/>
    <n v="131.25"/>
    <n v="100"/>
    <x v="0"/>
    <n v="42755600"/>
    <n v="24846565"/>
    <n v="22170980"/>
    <m/>
    <n v="0"/>
    <s v="SIN AVANCE"/>
    <m/>
    <m/>
    <m/>
    <m/>
    <n v="0"/>
    <s v="SIN AVANCE"/>
    <m/>
    <m/>
    <m/>
    <m/>
    <n v="0"/>
    <s v="SIN AVANCE"/>
    <m/>
    <m/>
    <m/>
    <n v="21"/>
    <n v="525"/>
    <s v="OPTIMO"/>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4"/>
    <s v="Apoyada la creación de la Federación de Juntas de Acción Comunal del Pacífico."/>
    <n v="4502001"/>
    <s v="Servicio de promoción a la participación ciudadana"/>
    <n v="450200109"/>
    <s v="Iniciativas organizativas de participación ciudadana promovidas"/>
    <s v="11-Ciudades y comunidades sostenibles_x000a_15- Vida de Ecositemas terrestres "/>
    <s v="Mantenimiento"/>
    <s v="No acumulada"/>
    <n v="0"/>
    <n v="1"/>
    <n v="1"/>
    <n v="1"/>
    <n v="1"/>
    <n v="1"/>
    <n v="0.7"/>
    <n v="70"/>
    <n v="70"/>
    <x v="3"/>
    <n v="30000000"/>
    <n v="24846565"/>
    <n v="12213560"/>
    <m/>
    <n v="0"/>
    <s v="SIN AVANCE"/>
    <m/>
    <m/>
    <m/>
    <m/>
    <n v="0"/>
    <s v="SIN AVANCE"/>
    <m/>
    <m/>
    <m/>
    <m/>
    <n v="0"/>
    <s v="SIN AVANCE"/>
    <m/>
    <m/>
    <m/>
    <n v="0.7"/>
    <n v="17.5"/>
    <s v="MUY DEFICIENT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5"/>
    <s v="Implementada una estrategia para fortalecer la participación de las mujeres y la incorporación del enfoque de género en espacios de participación comunal."/>
    <n v="4502001"/>
    <s v="Servicio de promoción a la participación ciudadana"/>
    <n v="450200112"/>
    <s v="Estrategias para el fomento de a la participación de las mujeres en los espacios de participación política y de toma de decisión implementadas"/>
    <s v="11-Ciudades y comunidades sostenibles_x000a_15- Vida de Ecositemas terrestres "/>
    <s v="Incremento"/>
    <s v="No acumulada"/>
    <n v="0"/>
    <n v="4"/>
    <n v="1"/>
    <n v="1"/>
    <n v="1"/>
    <n v="1"/>
    <n v="7"/>
    <n v="700"/>
    <n v="100"/>
    <x v="0"/>
    <n v="65500800"/>
    <n v="59000089"/>
    <n v="32280980"/>
    <m/>
    <n v="0"/>
    <s v="SIN AVANCE"/>
    <m/>
    <m/>
    <m/>
    <m/>
    <n v="0"/>
    <s v="SIN AVANCE"/>
    <m/>
    <m/>
    <m/>
    <m/>
    <n v="0"/>
    <s v="SIN AVANCE"/>
    <m/>
    <m/>
    <m/>
    <n v="7"/>
    <n v="100"/>
    <s v="OPTIMO"/>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6"/>
    <s v="Implementado y ejecutado el plan anual de apoyo a la Red de Control Social y Veedurías Ciudadanas.  "/>
    <n v="4502022"/>
    <s v="Servicio de asistencia técnica"/>
    <n v="450202208"/>
    <s v="Personas asistidas técnicamente para el ejercicio del control social, rendición de cuentas y participación ciudadana"/>
    <s v="11-Ciudades y comunidades sostenibles_x000a_15- Vida de Ecositemas terrestres "/>
    <s v="Mantenimiento"/>
    <s v="No acumulada"/>
    <n v="4"/>
    <n v="8"/>
    <n v="1"/>
    <n v="1"/>
    <n v="1"/>
    <n v="1"/>
    <n v="0.7"/>
    <n v="70"/>
    <n v="70"/>
    <x v="3"/>
    <n v="40511200"/>
    <n v="24846565"/>
    <n v="16456320"/>
    <m/>
    <n v="0"/>
    <s v="SIN AVANCE"/>
    <m/>
    <m/>
    <m/>
    <m/>
    <n v="0"/>
    <s v="SIN AVANCE"/>
    <m/>
    <m/>
    <m/>
    <m/>
    <n v="0"/>
    <s v="SIN AVANCE"/>
    <m/>
    <m/>
    <m/>
    <n v="0.7"/>
    <n v="17.5"/>
    <s v="MUY DEFICIENT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7"/>
    <s v="Asistidos técnicamene servidores públicos y líderes/as del departamento de Nariño en cultura de la integridad y transparencia para la promoción del control social en la gestión pública."/>
    <n v="4502022"/>
    <s v="Servicio de asistencia técnica"/>
    <n v="450202209"/>
    <s v="Personas asistidas técnicamente en cultura de la integridad y transparencia"/>
    <s v="11-Ciudades y comunidades sostenibles_x000a_15- Vida de Ecositemas terrestres "/>
    <s v="Incremento"/>
    <s v="No acumulada"/>
    <n v="0"/>
    <n v="200"/>
    <n v="50"/>
    <n v="50"/>
    <n v="50"/>
    <n v="50"/>
    <n v="50"/>
    <n v="100"/>
    <n v="100"/>
    <x v="0"/>
    <n v="91022400"/>
    <n v="82970000"/>
    <n v="35060940"/>
    <m/>
    <n v="0"/>
    <s v="SIN AVANCE"/>
    <m/>
    <m/>
    <m/>
    <m/>
    <n v="0"/>
    <s v="SIN AVANCE"/>
    <m/>
    <m/>
    <m/>
    <m/>
    <n v="0"/>
    <s v="SIN AVANCE"/>
    <m/>
    <m/>
    <m/>
    <n v="50"/>
    <n v="25"/>
    <s v="MUY DEFICIENT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98"/>
    <s v="Fortalecidos procesos de diálogo social y concertación con comunidades y niveles de gobierno hacia el trámite de conflictividades sociales en lo local y regional."/>
    <s v="4502001"/>
    <s v="Servicio de promoción a la participación ciudadana"/>
    <n v="450200100"/>
    <s v="Espacios de participación promovidos"/>
    <s v="11-Ciudades y comunidades sostenibles_x000a_15- Vida de Ecositemas terrestres "/>
    <s v="Incremento"/>
    <s v="No acumulada"/>
    <n v="0"/>
    <n v="16"/>
    <n v="4"/>
    <n v="4"/>
    <n v="4"/>
    <n v="4"/>
    <n v="4"/>
    <n v="100"/>
    <n v="100"/>
    <x v="0"/>
    <n v="45511200"/>
    <n v="24846565"/>
    <n v="6000986"/>
    <m/>
    <n v="0"/>
    <s v="SIN AVANCE"/>
    <m/>
    <m/>
    <m/>
    <m/>
    <n v="0"/>
    <s v="SIN AVANCE"/>
    <m/>
    <m/>
    <m/>
    <m/>
    <n v="0"/>
    <s v="SIN AVANCE"/>
    <m/>
    <m/>
    <m/>
    <n v="4"/>
    <n v="25"/>
    <s v="MUY DEFICIENTE"/>
  </r>
  <r>
    <s v="DERECHOS HUMANOS, CULTURA DE PAZ Y ALIANZAS PARA LA VIDA"/>
    <x v="0"/>
    <s v="Participación Ciudadana y Gobernanza Democrática"/>
    <x v="0"/>
    <s v="Índice de Gobernabilidad democrática territorial - Participación ciudadana"/>
    <s v="53,53 (medio)"/>
    <s v="Nivel medio alto (55-68)"/>
    <x v="1"/>
    <s v="Fortalecimiento del buen gobierno para el respeto y garantía de los derechos humanos"/>
    <n v="99"/>
    <s v="Apoyadas las jornadas electorales y promoción de la participación ciudadana en los procesos democráticos en Nariño"/>
    <n v="4502025"/>
    <s v="Servicio de organización de procesos electorales"/>
    <n v="450202500"/>
    <s v="procesos electorales realizados"/>
    <s v="16. Paz, Justicia e Instituciones sólidas"/>
    <s v="Mantenimiento"/>
    <s v="No acumulada"/>
    <n v="5"/>
    <n v="5"/>
    <n v="1"/>
    <s v="NP"/>
    <n v="3"/>
    <n v="1"/>
    <n v="0"/>
    <n v="0"/>
    <n v="0"/>
    <x v="1"/>
    <n v="45511200"/>
    <n v="24846569"/>
    <n v="15213560"/>
    <m/>
    <n v="0"/>
    <s v="NO PROGRAMADA"/>
    <m/>
    <m/>
    <m/>
    <m/>
    <n v="0"/>
    <s v="SIN AVANCE"/>
    <m/>
    <m/>
    <m/>
    <m/>
    <n v="0"/>
    <s v="SIN AVANCE"/>
    <m/>
    <m/>
    <m/>
    <n v="0"/>
    <n v="0"/>
    <s v="SIN AVANCE"/>
  </r>
  <r>
    <s v="DERECHOS HUMANOS, CULTURA DE PAZ Y ALIANZAS PARA LA VIDA"/>
    <x v="0"/>
    <s v="Participación Ciudadana y Gobernanza Democrática"/>
    <x v="3"/>
    <s v="Índice de Gobernabilidad democrática territorial - Participación ciudadana"/>
    <s v="53,53 (medio)"/>
    <s v="Nivel medio alto (55-68)"/>
    <x v="1"/>
    <s v="Fortalecimiento del buen gobierno para el respeto y garantía de los derechos humanos"/>
    <n v="100"/>
    <s v="Gestionados espacios de oferta institucional para asistencia técnica a entidades sin ánimo de lucro en temas de Inspección, Vigilancia y Control en las 13 subregiones.  "/>
    <n v="4502033"/>
    <s v="Servicio de integración de la oferta pública"/>
    <n v="450203302"/>
    <s v="Estrategia móvil implementada"/>
    <s v="11-Ciudades y comunidades sostenibles_x000a_15- Vida de Ecositemas terrestres "/>
    <s v="Incremento"/>
    <s v="No acumulada"/>
    <n v="0"/>
    <n v="13"/>
    <n v="3"/>
    <n v="4"/>
    <n v="3"/>
    <n v="3"/>
    <n v="3"/>
    <n v="100"/>
    <n v="100"/>
    <x v="0"/>
    <n v="150187200"/>
    <n v="138770895"/>
    <n v="49184361"/>
    <m/>
    <n v="0"/>
    <s v="SIN AVANCE"/>
    <m/>
    <m/>
    <m/>
    <m/>
    <n v="0"/>
    <s v="SIN AVANCE"/>
    <m/>
    <m/>
    <m/>
    <m/>
    <n v="0"/>
    <s v="SIN AVANCE"/>
    <m/>
    <m/>
    <m/>
    <n v="3"/>
    <n v="23.076923076923077"/>
    <s v="MUY DEFICIENT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del buen gobierno para el respeto y garantía de los derechos humanos"/>
    <n v="101"/>
    <s v="Creación e implementación de la Escuela Itinerante por los Territorios Agroalimentarios Campesinos, la Paz y la Vida. _x000a_"/>
    <s v="4502034"/>
    <s v="Servicio de educación informal"/>
    <n v="450203410"/>
    <s v="Comunidades capacitadas "/>
    <s v="11-Ciudades y comunidades sostenibles_x000a_15- Vida de Ecositemas terrestres "/>
    <s v="Incremento"/>
    <s v="No acumulada"/>
    <n v="0"/>
    <n v="35"/>
    <n v="5"/>
    <n v="10"/>
    <n v="10"/>
    <n v="10"/>
    <n v="0"/>
    <n v="0"/>
    <n v="0"/>
    <x v="1"/>
    <n v="15170400"/>
    <n v="5345000"/>
    <n v="2000000"/>
    <m/>
    <n v="0"/>
    <s v="SIN AVANCE"/>
    <m/>
    <m/>
    <m/>
    <m/>
    <n v="0"/>
    <s v="SIN AVANCE"/>
    <m/>
    <m/>
    <m/>
    <m/>
    <n v="0"/>
    <s v="SIN AVANCE"/>
    <m/>
    <m/>
    <m/>
    <n v="0"/>
    <n v="0"/>
    <s v="SIN AVANC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del buen gobierno para el respeto y garantía de los derechos humanos"/>
    <n v="102"/>
    <s v="Capacitadas técnicamente mujeres y jóvenes campesinos en emprendimiento y gestión de proyectos. "/>
    <n v="4502034"/>
    <s v="Servicio de educación informal"/>
    <n v="450203413"/>
    <s v="Líderes capacitados"/>
    <s v="11-Ciudades y comunidades sostenibles_x000a_15- Vida de Ecositemas terrestres "/>
    <s v="Incremento"/>
    <s v="No acumulada"/>
    <n v="0"/>
    <n v="200"/>
    <n v="50"/>
    <n v="50"/>
    <n v="50"/>
    <n v="50"/>
    <n v="50"/>
    <n v="100"/>
    <n v="100"/>
    <x v="0"/>
    <n v="15170400"/>
    <n v="5345000"/>
    <n v="2490000"/>
    <m/>
    <n v="0"/>
    <s v="SIN AVANCE"/>
    <m/>
    <m/>
    <m/>
    <m/>
    <n v="0"/>
    <s v="SIN AVANCE"/>
    <m/>
    <m/>
    <m/>
    <m/>
    <n v="0"/>
    <s v="SIN AVANCE"/>
    <m/>
    <m/>
    <m/>
    <n v="50"/>
    <n v="25"/>
    <s v="MUY DEFICIENT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del buen gobierno para el respeto y garantía de los derechos humanos"/>
    <n v="103"/>
    <s v="Implementada estrategia que reconozca y fortalezca a la Mesa Agraria Étnico Popular del departamento como un espacio de articulación, construcción y consenso de la política de desarrollo rural."/>
    <n v="4502038"/>
    <s v="Servicio de promoción de la garantía de derechos"/>
    <n v="450203800"/>
    <s v="Estrategia de promoción de la garantía de derechos implementada"/>
    <s v="11-Ciudades y comunidades sostenibles_x000a_15- Vida de Ecositemas terrestres "/>
    <s v="Mantenimiento"/>
    <s v="No acumulada"/>
    <n v="0"/>
    <n v="1"/>
    <s v="NP"/>
    <n v="1"/>
    <n v="1"/>
    <n v="1"/>
    <n v="0"/>
    <n v="0"/>
    <n v="0"/>
    <x v="4"/>
    <n v="45511200"/>
    <n v="45511200"/>
    <n v="0"/>
    <m/>
    <n v="0"/>
    <s v="SIN AVANCE"/>
    <m/>
    <m/>
    <m/>
    <m/>
    <n v="0"/>
    <s v="SIN AVANCE"/>
    <m/>
    <m/>
    <m/>
    <m/>
    <n v="0"/>
    <s v="SIN AVANCE"/>
    <m/>
    <m/>
    <m/>
    <n v="0"/>
    <n v="0"/>
    <s v="SIN AVANC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del buen gobierno para el respeto y garantía de los derechos humanos"/>
    <n v="104"/>
    <s v="Fortalecidas capacidades de líderes y lideresas hacia la promoción de los territorios campesinos, con acompañamiento técnico en la formulación de planes de vida y la promocion de la organización politica e identidad cultural de las comunidades campesianas. "/>
    <n v="4502034"/>
    <s v="Servicio de educación informal"/>
    <n v="450203413"/>
    <s v="Líderes capacitados"/>
    <s v="11-Ciudades y comunidades sostenibles_x000a_15- Vida de Ecositemas terrestres "/>
    <s v="Incremento"/>
    <s v="No acumulada"/>
    <n v="0"/>
    <n v="150"/>
    <s v="NP"/>
    <n v="50"/>
    <n v="50"/>
    <n v="50"/>
    <n v="0"/>
    <n v="0"/>
    <n v="0"/>
    <x v="4"/>
    <n v="15170400"/>
    <n v="15170400"/>
    <n v="0"/>
    <m/>
    <n v="0"/>
    <s v="SIN AVANCE"/>
    <m/>
    <m/>
    <m/>
    <m/>
    <n v="0"/>
    <s v="SIN AVANCE"/>
    <m/>
    <m/>
    <m/>
    <m/>
    <n v="0"/>
    <s v="SIN AVANCE"/>
    <m/>
    <m/>
    <m/>
    <n v="0"/>
    <n v="0"/>
    <s v="SIN AVANC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a la gestión y dirección de la administración pública territorial"/>
    <n v="105"/>
    <s v="Elaborados estudios de viabilidad para la creación del Instituto de Fomento del Campesino y el Agro "/>
    <n v="4599018"/>
    <s v="Documentos de lineamientos técnicos"/>
    <n v="459901800"/>
    <s v="Documentos de lineamientos técnicos realizados"/>
    <s v="11-Ciudades y comunidades sostenibles_x000a_15- Vida de Ecositemas terrestres "/>
    <s v="Incremento"/>
    <s v="No acumulada"/>
    <n v="0"/>
    <n v="1"/>
    <s v="NP"/>
    <n v="1"/>
    <s v="NP"/>
    <s v="NP"/>
    <n v="0"/>
    <n v="0"/>
    <n v="0"/>
    <x v="4"/>
    <n v="0"/>
    <n v="0"/>
    <n v="0"/>
    <m/>
    <n v="0"/>
    <s v="SIN AVANCE"/>
    <m/>
    <m/>
    <m/>
    <m/>
    <n v="0"/>
    <s v="NO PROGRAMADA"/>
    <m/>
    <m/>
    <m/>
    <m/>
    <n v="0"/>
    <s v="NO PROGRAMADA"/>
    <m/>
    <m/>
    <m/>
    <n v="0"/>
    <n v="0"/>
    <s v="SIN AVANCE"/>
  </r>
  <r>
    <s v="DERECHOS HUMANOS, CULTURA DE PAZ Y ALIANZAS PARA LA VIDA"/>
    <x v="0"/>
    <s v="Campesinado como sujeto de derechos: territorios, organización y vida"/>
    <x v="1"/>
    <s v="Índice de Gobernabilidad democrática territorial - Participación ciudadana"/>
    <s v="53,53 (medio)"/>
    <s v="Nivel medio alto (55-68)"/>
    <x v="1"/>
    <s v="Fortalecimiento a la gestión y dirección de la administración pública territorial"/>
    <n v="106"/>
    <s v="Elaborados estudios de viabilidad para la creación de la Agencia de Desarrollo para la Transformación Territorial del Pacífico_x000a__x000a_"/>
    <n v="4599018"/>
    <s v="Documentos de lineamientos técnicos"/>
    <n v="459901800"/>
    <s v="Documentos de lineamientos técnicos realizados"/>
    <s v="11-Ciudades y comunidades sostenibles_x000a_15- Vida de Ecositemas terrestres "/>
    <s v="Incremento"/>
    <s v="No acumulada"/>
    <n v="0"/>
    <n v="1"/>
    <n v="1"/>
    <s v="NP"/>
    <s v="NP"/>
    <s v="NP"/>
    <n v="0"/>
    <n v="0"/>
    <n v="0"/>
    <x v="1"/>
    <n v="0"/>
    <n v="0"/>
    <n v="0"/>
    <m/>
    <n v="0"/>
    <s v="NO PROGRAMADA"/>
    <m/>
    <m/>
    <m/>
    <m/>
    <n v="0"/>
    <s v="NO PROGRAMADA"/>
    <m/>
    <m/>
    <m/>
    <m/>
    <n v="0"/>
    <s v="NO PROGRAMADA"/>
    <m/>
    <m/>
    <m/>
    <n v="0"/>
    <n v="0"/>
    <s v="SIN AVANCE"/>
  </r>
  <r>
    <s v="DERECHOS HUMANOS, CULTURA DE PAZ Y ALIANZAS PARA LA VIDA"/>
    <x v="1"/>
    <s v="Gobernanza cultural para la paz y la vida"/>
    <x v="4"/>
    <s v="Entidades territoriales, organizaciones comunitarias e instancias culturales de los municipios del Departamento fortalecidas en participación y gobernanza cultural"/>
    <n v="65"/>
    <n v="69"/>
    <x v="3"/>
    <s v="Promoción y acceso efectivo a procesos culturales y artísticos"/>
    <n v="107"/>
    <s v="Plan Departamental para las culturas, artes y saberes, Plan Departamental de Lectura Escritura y Oralidad, Red Departamental de Bibliotecas Comunitarias. Lineamientos para el reconocimiento de casas de la memoria, casas de saberes, casas espirituales, espacios de organización de mujeres y diversidades, espacios de juventudes, espacios comunitarios, redes, nodos, y otros de los pueblos afro, indigenas y campesinos, fomulados."/>
    <s v="3301129"/>
    <s v="Documentos de planeación"/>
    <n v="330112900"/>
    <s v="Documentos de planeación realizados"/>
    <s v="11-Ciudades y comunidades sostenibles._x000a_16-Paz, justicia e instituciones sólidas."/>
    <s v="Incremento"/>
    <s v="No acumulada"/>
    <n v="1"/>
    <n v="9"/>
    <n v="1"/>
    <n v="3"/>
    <n v="3"/>
    <n v="2"/>
    <n v="1"/>
    <n v="100"/>
    <n v="100"/>
    <x v="0"/>
    <n v="1304280800"/>
    <n v="1004291439"/>
    <n v="433327239"/>
    <m/>
    <n v="0"/>
    <s v="SIN AVANCE"/>
    <m/>
    <m/>
    <m/>
    <m/>
    <n v="0"/>
    <s v="SIN AVANCE"/>
    <m/>
    <m/>
    <m/>
    <m/>
    <n v="0"/>
    <s v="SIN AVANCE"/>
    <m/>
    <m/>
    <m/>
    <n v="1"/>
    <n v="11.111111111111111"/>
    <s v="MUY DEFICIENTE"/>
  </r>
  <r>
    <s v="DERECHOS HUMANOS, CULTURA DE PAZ Y ALIANZAS PARA LA VIDA"/>
    <x v="1"/>
    <s v="Gobernanza cultural para la paz y la vida"/>
    <x v="4"/>
    <s v="Entidades territoriales, organizaciones comunitarias e instancias culturales de los municipios del Departamento fortalecidas en participación y gobernanza cultural"/>
    <n v="65"/>
    <n v="69"/>
    <x v="3"/>
    <s v="Promoción y acceso efectivo a procesos culturales y artísticos"/>
    <n v="108"/>
    <s v="Apoyo a los Consejos de Cultura, Consejos de Área y otras instancias y expresiones de organización, mediante espacios para la participación ciudadana y comunitaria en torno a la organización y la gobernanza cultural."/>
    <s v="3301074"/>
    <s v="Servicio de apoyo para la organización y la participación del sector artístico, cultural y la ciudadanía"/>
    <n v="330107400"/>
    <s v="Encuentros realizados"/>
    <s v="8- Trabajo decente y crecimiento económico._x000a_10 - Reducción de las desigualdades._x000a_16-Paz, justicia e instituciones sólidas."/>
    <s v="Incremento"/>
    <s v="No acumulada"/>
    <n v="4"/>
    <n v="42"/>
    <n v="6"/>
    <n v="12"/>
    <n v="12"/>
    <n v="12"/>
    <n v="6"/>
    <n v="100"/>
    <n v="100"/>
    <x v="0"/>
    <n v="50000000"/>
    <n v="50000000"/>
    <n v="50000000"/>
    <m/>
    <n v="0"/>
    <s v="SIN AVANCE"/>
    <m/>
    <m/>
    <m/>
    <m/>
    <n v="0"/>
    <s v="SIN AVANCE"/>
    <m/>
    <m/>
    <m/>
    <m/>
    <n v="0"/>
    <s v="SIN AVANCE"/>
    <m/>
    <m/>
    <m/>
    <n v="6"/>
    <n v="14.285714285714286"/>
    <s v="MUY DEFICIENTE"/>
  </r>
  <r>
    <s v="DERECHOS HUMANOS, CULTURA DE PAZ Y ALIANZAS PARA LA VIDA"/>
    <x v="1"/>
    <s v="Gobernanza cultural para la paz y la vida"/>
    <x v="4"/>
    <s v="Entidades territoriales, organizaciones comunitarias e instancias culturales de los municipios del Departamento fortalecidas en participación y gobernanza cultural"/>
    <n v="65"/>
    <n v="69"/>
    <x v="3"/>
    <s v="Promoción y acceso efectivo a procesos culturales y artísticos"/>
    <n v="109"/>
    <s v="Asistencia a los entes territoriales en la gestión de los Beneficios Económicos Periódicos (BEPS) destinados a creadores y gestores culturales como garantía para pensiones."/>
    <s v="3301128"/>
    <s v="Servicio de apoyo financiero para creadores y gestores culturales"/>
    <n v="330112800"/>
    <s v="Creadores y gestores culturales beneficiados"/>
    <s v="8- Trabajo decente y crecimiento económico._x000a_10 - Reducción de las desigualdades._x000a_16-Paz, justicia e instituciones sólidas."/>
    <s v="Incremento"/>
    <s v="No acumulada"/>
    <n v="35"/>
    <n v="140"/>
    <n v="35"/>
    <n v="35"/>
    <n v="35"/>
    <n v="35"/>
    <n v="35"/>
    <n v="100"/>
    <n v="100"/>
    <x v="0"/>
    <n v="1681350770"/>
    <n v="0"/>
    <n v="0"/>
    <m/>
    <n v="0"/>
    <s v="SIN AVANCE"/>
    <m/>
    <m/>
    <m/>
    <m/>
    <n v="0"/>
    <s v="SIN AVANCE"/>
    <m/>
    <m/>
    <m/>
    <m/>
    <n v="0"/>
    <s v="SIN AVANCE"/>
    <m/>
    <m/>
    <m/>
    <n v="35"/>
    <n v="25"/>
    <s v="MUY DEFICIENTE"/>
  </r>
  <r>
    <s v="DERECHOS HUMANOS, CULTURA DE PAZ Y ALIANZAS PARA LA VIDA"/>
    <x v="1"/>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x v="3"/>
    <s v="Promoción y acceso efectivo a procesos culturales y artísticos"/>
    <n v="110"/>
    <s v="Apoyadas actividades culturales, con el fin de enriquecer el tejido cultural y fortalecer el sentido de identidad y pertenencia en la región."/>
    <s v="3301053"/>
    <s v="Servicio de promoción de actividades culturales"/>
    <n v="330105301"/>
    <s v="Actividades culturales para la promoción de la cultura realizadas"/>
    <s v="8- Trabajo decente y crecimiento económico._x000a_10 - Reducción de las desigualdades._x000a_16-Paz, justicia e instituciones sólidas."/>
    <s v="Incremento"/>
    <s v="No acumulada"/>
    <n v="120"/>
    <n v="500"/>
    <n v="110"/>
    <n v="130"/>
    <n v="130"/>
    <n v="130"/>
    <n v="110"/>
    <n v="100"/>
    <n v="100"/>
    <x v="0"/>
    <n v="2842401838"/>
    <n v="1915000000"/>
    <n v="1331756000"/>
    <m/>
    <n v="0"/>
    <s v="SIN AVANCE"/>
    <m/>
    <m/>
    <m/>
    <m/>
    <n v="0"/>
    <s v="SIN AVANCE"/>
    <m/>
    <m/>
    <m/>
    <m/>
    <n v="0"/>
    <s v="SIN AVANCE"/>
    <m/>
    <m/>
    <m/>
    <n v="110"/>
    <n v="22"/>
    <s v="MUY DEFICIENTE"/>
  </r>
  <r>
    <s v="DERECHOS HUMANOS, CULTURA DE PAZ Y ALIANZAS PARA LA VIDA"/>
    <x v="1"/>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x v="3"/>
    <s v="Promoción y acceso efectivo a procesos culturales y artísticos"/>
    <n v="111"/>
    <s v="Apoyada la circulación de contenidos culturales de artistas y creadores."/>
    <s v="3301073"/>
    <s v="Servicio de circulación artística y cultural"/>
    <n v="330107300"/>
    <s v="Contenidos culturales  en circulación"/>
    <s v="8- Trabajo decente y crecimiento económico._x000a_10 - Reducción de las desigualdades._x000a_16-Paz, justicia e instituciones sólidas."/>
    <s v="Incremento"/>
    <s v="No acumulada"/>
    <n v="10"/>
    <n v="60"/>
    <n v="15"/>
    <n v="15"/>
    <n v="15"/>
    <n v="15"/>
    <n v="15"/>
    <n v="100"/>
    <n v="100"/>
    <x v="0"/>
    <n v="750000000"/>
    <n v="416960000"/>
    <n v="186080000"/>
    <m/>
    <n v="0"/>
    <s v="SIN AVANCE"/>
    <m/>
    <m/>
    <m/>
    <m/>
    <n v="0"/>
    <s v="SIN AVANCE"/>
    <m/>
    <m/>
    <m/>
    <m/>
    <n v="0"/>
    <s v="SIN AVANCE"/>
    <m/>
    <m/>
    <m/>
    <n v="15"/>
    <n v="25"/>
    <s v="MUY DEFICIENTE"/>
  </r>
  <r>
    <s v="DERECHOS HUMANOS, CULTURA DE PAZ Y ALIANZAS PARA LA VIDA"/>
    <x v="1"/>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x v="3"/>
    <s v="Promoción y acceso efectivo a procesos culturales y artísticos"/>
    <n v="112"/>
    <s v=" Otorgados incentivos en el marco del Plan Departamental de Estímulos y Apoyos Concertados, dirigidos a procesos de investigación, creación, formación y difusión cultural, considerando enfoques de género, poblacional y territorial."/>
    <s v="3301054"/>
    <s v="Servicio de apoyo financiero al sector artístico y cultural"/>
    <n v="330105400"/>
    <s v="Estímulos otorgados"/>
    <s v="8- Trabajo decente y crecimiento económico._x000a_10 - Reducción de las desigualdades._x000a_16-Paz, justicia e instituciones sólidas."/>
    <s v="Incremento"/>
    <s v="No acumulada"/>
    <n v="314"/>
    <n v="1280"/>
    <n v="320"/>
    <n v="320"/>
    <n v="320"/>
    <n v="320"/>
    <n v="320"/>
    <n v="100"/>
    <n v="100"/>
    <x v="0"/>
    <n v="2310000000"/>
    <n v="0"/>
    <n v="0"/>
    <m/>
    <n v="0"/>
    <s v="SIN AVANCE"/>
    <m/>
    <m/>
    <m/>
    <m/>
    <n v="0"/>
    <s v="SIN AVANCE"/>
    <m/>
    <m/>
    <m/>
    <m/>
    <n v="0"/>
    <s v="SIN AVANCE"/>
    <m/>
    <m/>
    <m/>
    <n v="320"/>
    <n v="25"/>
    <s v="MUY DEFICIENTE"/>
  </r>
  <r>
    <s v="DERECHOS HUMANOS, CULTURA DE PAZ Y ALIANZAS PARA LA VIDA"/>
    <x v="1"/>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x v="3"/>
    <s v="Promoción y acceso efectivo a procesos culturales y artísticos"/>
    <n v="113"/>
    <s v="Caracterizado el sector cultural en el Departamento. "/>
    <s v="3301069"/>
    <s v="Documentos de investigación"/>
    <n v="330106900"/>
    <s v="Documentos de investigación realizados"/>
    <s v="11-Ciudades y comunidades sostenibles._x000a_16-Paz, justicia e instituciones sólidas."/>
    <s v="Mantenimiento"/>
    <s v="No acumulada"/>
    <n v="0"/>
    <n v="1"/>
    <n v="1"/>
    <n v="1"/>
    <n v="1"/>
    <n v="1"/>
    <n v="1"/>
    <n v="100"/>
    <n v="100"/>
    <x v="0"/>
    <s v="400.000.000"/>
    <n v="0"/>
    <n v="0"/>
    <m/>
    <n v="0"/>
    <s v="SIN AVANCE"/>
    <m/>
    <m/>
    <m/>
    <m/>
    <n v="0"/>
    <s v="SIN AVANCE"/>
    <m/>
    <m/>
    <m/>
    <m/>
    <n v="0"/>
    <s v="SIN AVANCE"/>
    <m/>
    <m/>
    <m/>
    <n v="1"/>
    <n v="25"/>
    <s v="MUY DEFICIENTE"/>
  </r>
  <r>
    <s v="DERECHOS HUMANOS, CULTURA DE PAZ Y ALIANZAS PARA LA VIDA"/>
    <x v="1"/>
    <s v="Expresiones y Manifestaciónes artísticas para la Paz y la Vida"/>
    <x v="4"/>
    <s v="Municipios impactados a través de los procesos de investigación, creación, formación y circulación de los distintos actores del ecosistema artístico y cultural en el Departamento de Nariño."/>
    <n v="33"/>
    <n v="64"/>
    <x v="3"/>
    <s v="Promoción y acceso efectivo a procesos culturales y artísticos"/>
    <n v="114"/>
    <s v="Espacios de formación para el sector artistico y cultural. "/>
    <s v="3301051"/>
    <s v="Servicio de educación informal al sector artístico y cultural"/>
    <n v="330105110"/>
    <s v="Capacitaciones de educación informal realizadas"/>
    <s v="11-Ciudades y comunidades sostenibles._x000a_16-Paz, justicia e instituciones sólidas."/>
    <s v="Incremento"/>
    <s v="No acumulada"/>
    <n v="26"/>
    <n v="150"/>
    <n v="30"/>
    <n v="40"/>
    <n v="40"/>
    <n v="40"/>
    <n v="30"/>
    <n v="100"/>
    <n v="100"/>
    <x v="0"/>
    <n v="600000000"/>
    <n v="280000000"/>
    <n v="255000000"/>
    <m/>
    <n v="0"/>
    <s v="SIN AVANCE"/>
    <m/>
    <m/>
    <m/>
    <m/>
    <n v="0"/>
    <s v="SIN AVANCE"/>
    <m/>
    <m/>
    <m/>
    <m/>
    <n v="0"/>
    <s v="SIN AVANCE"/>
    <m/>
    <m/>
    <m/>
    <n v="30"/>
    <n v="20"/>
    <s v="MUY DEFICIENTE"/>
  </r>
  <r>
    <s v="DERECHOS HUMANOS, CULTURA DE PAZ Y ALIANZAS PARA LA VIDA"/>
    <x v="1"/>
    <s v="Espacios y Escenarios para la Paz y la Vida"/>
    <x v="4"/>
    <s v="Escenarios que fomenten la participación ciudadana, la diversidad y la apropiación social del arte y la cultura en el Departamento de Nariño"/>
    <n v="333"/>
    <n v="340"/>
    <x v="3"/>
    <s v="Promoción y acceso efectivo a procesos culturales y artísticos"/>
    <n v="115"/>
    <s v="Usuarios beneficiarios de los servicios de la Biblioteca Departamental, Centro de las Artes y los Saberes de Nariño, Casa de la Cultura y Concha Acústica. "/>
    <s v="3301085"/>
    <s v="Servicios bibliotecarios"/>
    <n v="330108500"/>
    <s v="Usuarios atendidos"/>
    <s v="11-Ciudades y comunidades sostenibles._x000a_16-Paz, justicia e instituciones sólidas."/>
    <s v="Incremento"/>
    <s v="No acumulada"/>
    <n v="9000"/>
    <n v="46000"/>
    <n v="9000"/>
    <n v="12000"/>
    <n v="12000"/>
    <n v="13000"/>
    <n v="9000"/>
    <n v="100"/>
    <n v="100"/>
    <x v="0"/>
    <n v="100000000"/>
    <n v="50000000"/>
    <n v="25000000"/>
    <m/>
    <n v="0"/>
    <s v="SIN AVANCE"/>
    <m/>
    <m/>
    <m/>
    <m/>
    <n v="0"/>
    <s v="SIN AVANCE"/>
    <m/>
    <m/>
    <m/>
    <m/>
    <n v="0"/>
    <s v="SIN AVANCE"/>
    <m/>
    <m/>
    <m/>
    <n v="9000"/>
    <n v="19.565217391304348"/>
    <s v="MUY DEFICIENTE"/>
  </r>
  <r>
    <s v="DERECHOS HUMANOS, CULTURA DE PAZ Y ALIANZAS PARA LA VIDA"/>
    <x v="1"/>
    <s v="Espacios y Escenarios para la Paz y la Vida"/>
    <x v="4"/>
    <s v="Escenarios que fomenten la participación ciudadana, la diversidad y la apropiación social del arte y la cultura en el Departamento de Nariño"/>
    <n v="333"/>
    <n v="340"/>
    <x v="3"/>
    <s v="Promoción y acceso efectivo a procesos culturales y artísticos"/>
    <n v="116"/>
    <s v="Dotación de material didáctico, pedagógico, tecnológico y/o mobiliario a bibliotecas, casas de la cultura, escuelas de formación, y otros espacios culturales. "/>
    <s v="3301127"/>
    <s v="Infraestructuras culturales dotadas"/>
    <n v="330112700"/>
    <s v="Infraestructuras culturales dotadas"/>
    <s v="11-Ciudades y comunidades sostenibles._x000a_16-Paz, justicia e instituciones sólidas."/>
    <s v="Incremento"/>
    <s v="No acumulada"/>
    <n v="89"/>
    <n v="400"/>
    <n v="100"/>
    <n v="100"/>
    <n v="100"/>
    <n v="100"/>
    <n v="100"/>
    <n v="100"/>
    <n v="100"/>
    <x v="0"/>
    <n v="1400000"/>
    <n v="0"/>
    <n v="0"/>
    <m/>
    <n v="0"/>
    <s v="SIN AVANCE"/>
    <m/>
    <m/>
    <m/>
    <m/>
    <n v="0"/>
    <s v="SIN AVANCE"/>
    <m/>
    <m/>
    <m/>
    <m/>
    <n v="0"/>
    <s v="SIN AVANCE"/>
    <m/>
    <m/>
    <m/>
    <n v="100"/>
    <n v="25"/>
    <s v="MUY DEFICIENTE"/>
  </r>
  <r>
    <s v="DERECHOS HUMANOS, CULTURA DE PAZ Y ALIANZAS PARA LA VIDA"/>
    <x v="1"/>
    <s v="Espacios y Escenarios para la Paz y la Vida"/>
    <x v="4"/>
    <s v="Escenarios que fomenten la participación ciudadana, la diversidad y la apropiación social del arte y la cultura en el Departamento de Nariño"/>
    <n v="333"/>
    <n v="340"/>
    <x v="3"/>
    <s v="Promoción y acceso efectivo a procesos culturales y artísticos"/>
    <n v="117"/>
    <s v="Adecuación de infraestructura cultural para fortalecer las expresiones artisticas y culturales."/>
    <n v="3301068"/>
    <s v="Servicio de mantenimiento de infraestructura cultural"/>
    <n v="330106800"/>
    <s v="Infraestructura cultural intervenida"/>
    <s v="11-Ciudades y comunidades sostenibles._x000a_16-Paz, justicia e instituciones sólidas."/>
    <s v="Incremento"/>
    <s v="No acumulada"/>
    <s v="ND"/>
    <n v="16"/>
    <n v="4"/>
    <n v="4"/>
    <n v="4"/>
    <n v="4"/>
    <n v="0"/>
    <n v="0"/>
    <n v="0"/>
    <x v="1"/>
    <n v="315671110"/>
    <n v="0"/>
    <n v="0"/>
    <m/>
    <n v="0"/>
    <s v="SIN AVANCE"/>
    <m/>
    <m/>
    <m/>
    <m/>
    <n v="0"/>
    <s v="SIN AVANCE"/>
    <m/>
    <m/>
    <m/>
    <m/>
    <n v="0"/>
    <s v="SIN AVANCE"/>
    <m/>
    <m/>
    <m/>
    <n v="0"/>
    <n v="0"/>
    <s v="SIN AVANCE"/>
  </r>
  <r>
    <s v="DERECHOS HUMANOS, CULTURA DE PAZ Y ALIANZAS PARA LA VIDA"/>
    <x v="1"/>
    <s v="Espacios y Escenarios para la Paz y la Vida"/>
    <x v="4"/>
    <s v="Escenarios que fomenten la participación ciudadana, la diversidad y la apropiación social del arte y la cultura en el Departamento de Nariño"/>
    <n v="333"/>
    <n v="340"/>
    <x v="3"/>
    <s v="Promoción y acceso efectivo a procesos culturales y artísticos"/>
    <n v="118"/>
    <s v="Construcción de Infraestructura cultural para fortalecer las expresiones artisticas y culturales."/>
    <n v="3301088"/>
    <s v="_x000a_  Centros_x000a_  culturales construidos"/>
    <n v="330108800"/>
    <s v="Centros culturales construidos"/>
    <s v="11-Ciudades y comunidades sostenibles._x000a_16-Paz, justicia e instituciones sólidas."/>
    <s v="Incremento"/>
    <s v="No acumulada"/>
    <n v="2"/>
    <n v="2"/>
    <s v="NP"/>
    <n v="1"/>
    <s v="NP"/>
    <n v="1"/>
    <n v="0"/>
    <n v="0"/>
    <n v="0"/>
    <x v="4"/>
    <n v="0"/>
    <n v="0"/>
    <n v="0"/>
    <m/>
    <n v="0"/>
    <s v="SIN AVANCE"/>
    <m/>
    <m/>
    <m/>
    <m/>
    <n v="0"/>
    <s v="NO PROGRAMADA"/>
    <m/>
    <m/>
    <m/>
    <m/>
    <n v="0"/>
    <s v="SIN AVANCE"/>
    <m/>
    <m/>
    <m/>
    <n v="0"/>
    <n v="0"/>
    <s v="SIN AVANCE"/>
  </r>
  <r>
    <s v="DERECHOS HUMANOS, CULTURA DE PAZ Y ALIANZAS PARA LA VIDA"/>
    <x v="1"/>
    <s v="Saberes para la paz y la vida"/>
    <x v="4"/>
    <s v="Municipios que fortalecen su identidad cultural a partir de los procesos de transmisión y revitalización de las prácticas y los saberes que garantizan la paz, la vida y su diversidad."/>
    <n v="64"/>
    <n v="64"/>
    <x v="3"/>
    <s v="Promoción y acceso efectivo a procesos culturales y artísticos"/>
    <n v="119"/>
    <s v="Capacitaciones dirigidas a bibliotecas públicas y comunitarias,  procesos de comunicación, gestores, sabedores,  líderes y lideresas culturales y/o comunitarios del Departamento."/>
    <s v="3301051"/>
    <s v="Servicio de educación informal al sector artístico y cultural"/>
    <n v="330105110"/>
    <s v="Capacitaciones de educación informal realizadas"/>
    <s v="11-Ciudades y comunidades sostenibles._x000a_16-Paz, justicia e instituciones sólidas."/>
    <s v="Incremento"/>
    <s v="No acumulada"/>
    <n v="20"/>
    <n v="150"/>
    <n v="30"/>
    <n v="40"/>
    <n v="40"/>
    <n v="40"/>
    <n v="30"/>
    <n v="100"/>
    <n v="100"/>
    <x v="0"/>
    <n v="240000000"/>
    <n v="150000000"/>
    <n v="75000000"/>
    <m/>
    <n v="0"/>
    <s v="SIN AVANCE"/>
    <m/>
    <m/>
    <m/>
    <m/>
    <n v="0"/>
    <s v="SIN AVANCE"/>
    <m/>
    <m/>
    <m/>
    <m/>
    <n v="0"/>
    <s v="SIN AVANCE"/>
    <m/>
    <m/>
    <m/>
    <n v="30"/>
    <n v="20"/>
    <s v="MUY DEFICIENTE"/>
  </r>
  <r>
    <s v="DERECHOS HUMANOS, CULTURA DE PAZ Y ALIANZAS PARA LA VIDA"/>
    <x v="1"/>
    <s v="Saberes para la paz y la vida"/>
    <x v="4"/>
    <s v="Municipios que fortalecen su identidad cultural a partir de los procesos de transmisión y revitalización de las prácticas y los saberes que garantizan la paz, la vida y su diversidad."/>
    <n v="64"/>
    <n v="64"/>
    <x v="3"/>
    <s v="Promoción y acceso efectivo a procesos culturales y artísticos"/>
    <n v="120"/>
    <s v="Fomentadas actividades dedicadas a la transmisión de prácticas, conocimientos y saberes asociados a la preservación de la vida, la conservación de la biodiversidad, la superación de paradigmas de violencia, pràcticas patriarcales, homofóbicas, racistas y clasistas y en el respeto a las lenguas autóctonas y las celebraciones comunitarias. "/>
    <s v="3301053"/>
    <s v="Servicio de promoción de actividades culturales"/>
    <n v="330105301"/>
    <s v="Actividades culturales para la promoción de la cultura realizadas"/>
    <s v="11-Ciudades y comunidades sostenibles._x000a_16-Paz, justicia e instituciones sólidas."/>
    <s v="Incremento"/>
    <s v="No acumulada"/>
    <s v="ND"/>
    <n v="140"/>
    <n v="20"/>
    <n v="40"/>
    <n v="40"/>
    <n v="40"/>
    <n v="20"/>
    <n v="100"/>
    <n v="100"/>
    <x v="0"/>
    <n v="1075110853"/>
    <n v="195000000"/>
    <n v="92500000"/>
    <m/>
    <n v="0"/>
    <s v="SIN AVANCE"/>
    <m/>
    <m/>
    <m/>
    <m/>
    <n v="0"/>
    <s v="SIN AVANCE"/>
    <m/>
    <m/>
    <m/>
    <m/>
    <n v="0"/>
    <s v="SIN AVANCE"/>
    <m/>
    <m/>
    <m/>
    <n v="20"/>
    <n v="14.285714285714286"/>
    <s v="MUY DEFICIENTE"/>
  </r>
  <r>
    <s v="DERECHOS HUMANOS, CULTURA DE PAZ Y ALIANZAS PARA LA VIDA"/>
    <x v="1"/>
    <s v="Saberes para la paz y la vida"/>
    <x v="4"/>
    <s v="Municipios que fortalecen su identidad cultural a partir de los procesos de transmisión y revitalización de las prácticas y los saberes que garantizan la paz, la vida y su diversidad."/>
    <n v="64"/>
    <n v="64"/>
    <x v="3"/>
    <s v="Promoción y acceso efectivo a procesos culturales y artísticos"/>
    <n v="121"/>
    <s v="Apoyo a la promoción cultural del Departamento mediante publicaciones artesanales, impresas y/o digitales._x000a_"/>
    <s v="3301100"/>
    <s v="Servicio de divulgación y publicaciones"/>
    <n v="330110000"/>
    <s v="Publicaciones realizadas"/>
    <s v="8- Trabajo decente y crecimiento económico._x000a_10 - Reducción de las desigualdades._x000a_16-Paz, justicia e instituciones sólidas."/>
    <s v="Incremento"/>
    <s v="No acumulada"/>
    <n v="5"/>
    <n v="29"/>
    <n v="5"/>
    <n v="8"/>
    <n v="8"/>
    <n v="8"/>
    <n v="0"/>
    <n v="0"/>
    <n v="0"/>
    <x v="1"/>
    <n v="110000000"/>
    <n v="0"/>
    <n v="0"/>
    <m/>
    <n v="0"/>
    <s v="SIN AVANCE"/>
    <m/>
    <m/>
    <m/>
    <m/>
    <n v="0"/>
    <s v="SIN AVANCE"/>
    <m/>
    <m/>
    <m/>
    <m/>
    <n v="0"/>
    <s v="SIN AVANCE"/>
    <m/>
    <m/>
    <m/>
    <n v="0"/>
    <n v="0"/>
    <s v="SIN AVANCE"/>
  </r>
  <r>
    <s v="DERECHOS HUMANOS, CULTURA DE PAZ Y ALIANZAS PARA LA VIDA"/>
    <x v="1"/>
    <s v="Saberes para la paz y la vida"/>
    <x v="4"/>
    <s v="Municipios que fortalecen su identidad cultural a partir de los procesos de transmisión y revitalización de las prácticas y los saberes que garantizan la paz, la vida y su diversidad."/>
    <n v="64"/>
    <n v="64"/>
    <x v="3"/>
    <s v="Promoción y acceso efectivo a procesos culturales y artísticos"/>
    <n v="122"/>
    <s v="Promocionados y difundidas  expresiones, prácticas y conocimientos relacionados con el cuidado y la diversificación de la vida (ferias artesanales, espacios de formación formales y no formales, intercambios culturales)."/>
    <s v="3301073"/>
    <s v="Servicio de circulación artística y cultural"/>
    <n v="330107300"/>
    <s v="Contenidos culturales  en circulación"/>
    <s v="8- Trabajo decente y crecimiento económico._x000a_10 - Reducción de las desigualdades._x000a_16-Paz, justicia e instituciones sólidas."/>
    <s v="Incremento"/>
    <s v="No acumulada"/>
    <n v="1"/>
    <n v="18"/>
    <n v="3"/>
    <n v="5"/>
    <n v="5"/>
    <n v="5"/>
    <n v="3"/>
    <n v="100"/>
    <n v="100"/>
    <x v="0"/>
    <n v="420000000"/>
    <n v="420000000"/>
    <n v="315000000"/>
    <m/>
    <n v="0"/>
    <s v="SIN AVANCE"/>
    <m/>
    <m/>
    <m/>
    <m/>
    <n v="0"/>
    <s v="SIN AVANCE"/>
    <m/>
    <m/>
    <m/>
    <m/>
    <n v="0"/>
    <s v="SIN AVANCE"/>
    <m/>
    <m/>
    <m/>
    <n v="3"/>
    <n v="16.666666666666668"/>
    <s v="MUY DEFICIENTE"/>
  </r>
  <r>
    <s v="DERECHOS HUMANOS, CULTURA DE PAZ Y ALIANZAS PARA LA VIDA"/>
    <x v="1"/>
    <s v="Saberes para la paz y la vida"/>
    <x v="4"/>
    <s v="Municipios que fortalecen su identidad cultural a partir de los procesos de transmisión y revitalización de las prácticas y los saberes que garantizan la paz, la vida y su diversidad."/>
    <n v="64"/>
    <n v="64"/>
    <x v="3"/>
    <s v="Promoción y acceso efectivo a procesos culturales y artísticos"/>
    <n v="123"/>
    <s v="Creados espacios dedicados a la transmisión y fortalecimiento de prácticas y conocimientos vinculados a las economías populares: Viche, Filigrana, Iraka, Culturas Andinas y del Pacífico."/>
    <s v="3301074"/>
    <s v="Servicio de apoyo para la organización y la participación del sector artístico, cultural y la ciudadanía"/>
    <n v="330107400"/>
    <s v="Encuentros realizados"/>
    <s v="8- Trabajo decente y crecimiento económico._x000a_10 - Reducción de las desigualdades._x000a_16-Paz, justicia e instituciones sólidas."/>
    <s v="Incremento"/>
    <s v="No acumulada"/>
    <s v="ND"/>
    <n v="60"/>
    <n v="12"/>
    <n v="16"/>
    <n v="16"/>
    <n v="16"/>
    <n v="6"/>
    <n v="50"/>
    <n v="50"/>
    <x v="5"/>
    <n v="130000000"/>
    <n v="0"/>
    <n v="0"/>
    <m/>
    <n v="0"/>
    <s v="SIN AVANCE"/>
    <m/>
    <m/>
    <m/>
    <m/>
    <n v="0"/>
    <s v="SIN AVANCE"/>
    <m/>
    <m/>
    <m/>
    <m/>
    <n v="0"/>
    <s v="SIN AVANCE"/>
    <m/>
    <m/>
    <m/>
    <n v="6"/>
    <n v="10"/>
    <s v="MUY DEFICIENTE"/>
  </r>
  <r>
    <s v="DERECHOS HUMANOS, CULTURA DE PAZ Y ALIANZAS PARA LA VIDA"/>
    <x v="1"/>
    <s v="Patrimonio y Memoria para la Paz y la Vida"/>
    <x v="4"/>
    <s v="Procesos para la conservación, reconocimiento, activación, difusión y sostenibilidad de los bienes y valores culturales patrimoniales materiales, innmateriales y naturales."/>
    <n v="19"/>
    <n v="19"/>
    <x v="3"/>
    <s v="Gestión, protección y salvaguardia del patrimonio cultural colombiano"/>
    <n v="124"/>
    <s v="Apoyo a los procesos de salvaguardia de las manifestaciones del patrimonio cultural inmaterial, primeros auxilios y el mantenimiento, conservación o intervención de bienes de interés cultural. "/>
    <n v="3302049"/>
    <s v="Servicio de salvaguardia al patrimonio inmaterial"/>
    <n v="330204900"/>
    <s v="Procesos de salvaguardia efectiva del patrimonio inmaterial realizados"/>
    <s v="11-Ciudades y comunidades sostenibles._x000a_16-Paz, justicia e instituciones sólidas."/>
    <s v="Mantenimiento"/>
    <s v="No acumulada"/>
    <n v="19"/>
    <n v="19"/>
    <n v="19"/>
    <n v="19"/>
    <n v="19"/>
    <n v="19"/>
    <n v="19"/>
    <n v="100"/>
    <n v="100"/>
    <x v="0"/>
    <n v="2590496000"/>
    <n v="1190496000"/>
    <n v="1190496000"/>
    <m/>
    <n v="0"/>
    <s v="SIN AVANCE"/>
    <m/>
    <m/>
    <m/>
    <m/>
    <n v="0"/>
    <s v="SIN AVANCE"/>
    <m/>
    <m/>
    <m/>
    <m/>
    <n v="0"/>
    <s v="SIN AVANCE"/>
    <m/>
    <m/>
    <m/>
    <n v="19"/>
    <n v="475"/>
    <s v="OPTIMO"/>
  </r>
  <r>
    <s v="DERECHOS HUMANOS, CULTURA DE PAZ Y ALIANZAS PARA LA VIDA"/>
    <x v="1"/>
    <s v="Patrimonio y Memoria para la Paz y la Vida"/>
    <x v="4"/>
    <s v="Procesos para la conservación, reconocimiento, activación, difusión y sostenibilidad de los bienes y valores culturales patrimoniales materiales, innmateriales y naturales."/>
    <n v="19"/>
    <n v="19"/>
    <x v="3"/>
    <s v="Gestión, protección y salvaguardia del patrimonio cultural colombiano"/>
    <n v="125"/>
    <s v="Acompañamiento técnico para la  implementación de procedimientos relacionados con el patrimonio material, inmaterial y natural en las entidades territoriales del Departamento, con el objetivo de promover su preservación y gestión adecuada."/>
    <s v="3302042"/>
    <s v="Servicio de asistencia técnica en el manejo y gestión del patrimonio arqueológico, antropológico e histórico."/>
    <n v="330204200"/>
    <s v="Asistencias técnicas realizadas a entidades territoriales "/>
    <s v="11-Ciudades y comunidades sostenibles._x000a_16-Paz, justicia e instituciones sólidas."/>
    <s v="Incremento"/>
    <s v="No acumulada"/>
    <n v="10"/>
    <n v="64"/>
    <n v="16"/>
    <n v="16"/>
    <n v="16"/>
    <n v="16"/>
    <n v="16"/>
    <n v="100"/>
    <n v="100"/>
    <x v="0"/>
    <n v="0"/>
    <n v="0"/>
    <n v="0"/>
    <m/>
    <n v="0"/>
    <s v="SIN AVANCE"/>
    <m/>
    <m/>
    <m/>
    <m/>
    <n v="0"/>
    <s v="SIN AVANCE"/>
    <m/>
    <m/>
    <m/>
    <m/>
    <n v="0"/>
    <s v="SIN AVANCE"/>
    <m/>
    <m/>
    <m/>
    <n v="16"/>
    <n v="25"/>
    <s v="MUY DEFICIENT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26"/>
    <s v="Construcción de escenarios deportivos y recreativos para diferentes disciplinas deportivas  en las subregiones de Nariño."/>
    <n v="4301015"/>
    <s v="Canchas multifuncionales construidas y dotadas"/>
    <n v="430101500"/>
    <s v="Canchas multifuncionales construidas y dotadas"/>
    <s v="3- Salud y Binestar "/>
    <s v="Incremento"/>
    <s v="No acumulada"/>
    <s v="ND"/>
    <n v="9"/>
    <s v="NP"/>
    <n v="3"/>
    <n v="3"/>
    <n v="3"/>
    <n v="0"/>
    <n v="0"/>
    <n v="0"/>
    <x v="4"/>
    <n v="0"/>
    <n v="0"/>
    <n v="0"/>
    <m/>
    <n v="0"/>
    <s v="SIN AVANCE"/>
    <m/>
    <m/>
    <m/>
    <m/>
    <n v="0"/>
    <s v="SIN AVANCE"/>
    <m/>
    <m/>
    <m/>
    <m/>
    <n v="0"/>
    <s v="SIN AVANCE"/>
    <m/>
    <m/>
    <m/>
    <n v="0"/>
    <n v="0"/>
    <s v="SIN AVANC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27"/>
    <s v="Infraestructura deportiva municipal adecuada y mejorada.  "/>
    <n v="4301004"/>
    <s v="Servicio de mantenimiento a la infraestructura deportiva"/>
    <n v="430100400"/>
    <s v="Infraestructura deportiva mantenida"/>
    <s v="3- Salud y Binestar "/>
    <s v="Incremento"/>
    <s v="No acumulada"/>
    <n v="10"/>
    <n v="64"/>
    <n v="16"/>
    <n v="16"/>
    <n v="16"/>
    <n v="16"/>
    <n v="3"/>
    <n v="18.75"/>
    <n v="18.75"/>
    <x v="6"/>
    <n v="1002070278"/>
    <n v="1002070278"/>
    <n v="217818593.09999999"/>
    <m/>
    <n v="0"/>
    <s v="SIN AVANCE"/>
    <m/>
    <m/>
    <m/>
    <m/>
    <n v="0"/>
    <s v="SIN AVANCE"/>
    <m/>
    <m/>
    <m/>
    <m/>
    <n v="0"/>
    <s v="SIN AVANCE"/>
    <m/>
    <m/>
    <m/>
    <n v="3"/>
    <n v="4.6875"/>
    <s v="MUY DEFICIENT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28"/>
    <s v="Fortalecido el programa de Escuelas de Formación Deportiva, a través de los entes deportivos municipales"/>
    <n v="4301007"/>
    <s v="Servicio de Escuelas Deportivas"/>
    <n v="430100701"/>
    <s v="Municipios  con escuelas deportivas "/>
    <s v="3- Salud y Binestar "/>
    <s v="Mantenimiento"/>
    <s v="No acumulada"/>
    <n v="10"/>
    <n v="64"/>
    <n v="64"/>
    <n v="64"/>
    <n v="64"/>
    <n v="64"/>
    <n v="64"/>
    <n v="100"/>
    <n v="100"/>
    <x v="0"/>
    <n v="11377800"/>
    <n v="11377800"/>
    <n v="11377800"/>
    <m/>
    <n v="0"/>
    <s v="SIN AVANCE"/>
    <m/>
    <m/>
    <m/>
    <m/>
    <n v="0"/>
    <s v="SIN AVANCE"/>
    <m/>
    <m/>
    <m/>
    <m/>
    <n v="0"/>
    <s v="SIN AVANCE"/>
    <m/>
    <m/>
    <m/>
    <n v="64"/>
    <n v="1600"/>
    <s v="OPTIMO"/>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29"/>
    <s v="Fortalecidos municipios con los programas de:  Hábitos y Estilos de Vida Saludable (HEVS)  y Vías Activas y Saludables VAS con enfoque de género_x000a_y el de Recreación (Persona mayor -  Programa Nuevo Comienzo )"/>
    <s v="4301038"/>
    <s v="Servicio de organización de eventos recreativos comunitarios"/>
    <n v="430103801"/>
    <s v="Eventos recreativos comunitarios realizados"/>
    <s v="3- Salud y Binestar "/>
    <s v="Mantenimiento"/>
    <s v="No acumulada"/>
    <n v="33"/>
    <n v="64"/>
    <n v="40"/>
    <n v="64"/>
    <n v="64"/>
    <n v="64"/>
    <n v="64"/>
    <n v="160"/>
    <n v="100"/>
    <x v="0"/>
    <n v="33490800"/>
    <n v="33490800"/>
    <n v="0"/>
    <m/>
    <n v="0"/>
    <s v="SIN AVANCE"/>
    <m/>
    <m/>
    <m/>
    <m/>
    <n v="0"/>
    <s v="SIN AVANCE"/>
    <m/>
    <m/>
    <m/>
    <m/>
    <n v="0"/>
    <s v="SIN AVANCE"/>
    <m/>
    <m/>
    <m/>
    <n v="64"/>
    <n v="1600"/>
    <s v="OPTIMO"/>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0"/>
    <s v="Apoyados los entes deportivos municipales a través del programa de gestores deportivos para la construcción de Paz territorial."/>
    <s v="4301001"/>
    <s v="Servicio de apoyo a la actividad física, la recreación y el deporte"/>
    <n v="430100104"/>
    <s v="Organismos deportivos apoyados"/>
    <s v="3- Salud y Binestar "/>
    <s v="Incremento"/>
    <s v="Acumulada"/>
    <n v="0"/>
    <n v="64"/>
    <n v="40"/>
    <n v="50"/>
    <n v="64"/>
    <n v="64"/>
    <n v="9"/>
    <n v="22.5"/>
    <n v="22.5"/>
    <x v="6"/>
    <n v="114710400"/>
    <n v="114710400"/>
    <n v="2922150"/>
    <m/>
    <n v="0"/>
    <s v="SIN AVANCE"/>
    <m/>
    <m/>
    <m/>
    <m/>
    <n v="0"/>
    <s v="SIN AVANCE"/>
    <m/>
    <m/>
    <m/>
    <m/>
    <n v="0"/>
    <s v="SIN AVANCE"/>
    <m/>
    <m/>
    <m/>
    <n v="9"/>
    <n v="14.0625"/>
    <s v="MUY DEFICIENT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1"/>
    <s v="Implementado el programa de Barrismo Social en Nariño.  "/>
    <n v="4301035"/>
    <s v="Servicio de educación informal en recreación"/>
    <n v="430103501"/>
    <s v="Eventos de capacitación desarrollados"/>
    <s v="3- Salud y Binestar "/>
    <s v="Mantenimiento"/>
    <s v="No acumulada"/>
    <n v="0"/>
    <n v="1"/>
    <n v="1"/>
    <n v="1"/>
    <n v="1"/>
    <n v="1"/>
    <n v="1"/>
    <n v="100"/>
    <n v="100"/>
    <x v="0"/>
    <n v="10291626"/>
    <n v="10291626"/>
    <n v="0"/>
    <m/>
    <n v="0"/>
    <s v="SIN AVANCE"/>
    <m/>
    <m/>
    <m/>
    <m/>
    <n v="0"/>
    <s v="SIN AVANCE"/>
    <m/>
    <m/>
    <m/>
    <m/>
    <n v="0"/>
    <s v="SIN AVANCE"/>
    <m/>
    <m/>
    <m/>
    <n v="1"/>
    <n v="25"/>
    <s v="MUY DEFICIENT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2"/>
    <s v="Fortalecido el programa de Recreación  - Campamentos de Paz  juveniles y primera infancia e infancia."/>
    <s v="4301032"/>
    <s v="Servicio de organización de eventos deportivos comunitarios"/>
    <n v="430103201"/>
    <s v="Personas beneficiadas"/>
    <s v="3- Salud y Binestar "/>
    <s v="Incremento"/>
    <s v="No acumulada"/>
    <n v="1315"/>
    <n v="11000"/>
    <n v="2600"/>
    <n v="2700"/>
    <n v="2800"/>
    <n v="2900"/>
    <n v="877"/>
    <n v="33.730769230769234"/>
    <n v="33.730769230769234"/>
    <x v="5"/>
    <n v="40580820"/>
    <n v="40580820"/>
    <n v="21617820"/>
    <m/>
    <n v="0"/>
    <s v="SIN AVANCE"/>
    <m/>
    <m/>
    <m/>
    <m/>
    <n v="0"/>
    <s v="SIN AVANCE"/>
    <m/>
    <m/>
    <m/>
    <m/>
    <n v="0"/>
    <s v="SIN AVANCE"/>
    <m/>
    <m/>
    <m/>
    <n v="877"/>
    <n v="7.9727272727272727"/>
    <s v="MUY DEFICIENT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3"/>
    <s v="Organizado y ejecutado los  juegos del sector educativo: juegos  Intercolegiados y del magisterio en sus diferentes fases."/>
    <s v="4301037"/>
    <s v="Servicio de promoción de la actividad física, la recreación y el deporte"/>
    <n v="430103701"/>
    <s v="Municipios vinculados al programa Supérate-Intercolegiados"/>
    <s v="3- Salud y Binestar "/>
    <s v="Mantenimiento"/>
    <s v="No acumulada"/>
    <n v="64"/>
    <n v="64"/>
    <n v="64"/>
    <n v="64"/>
    <n v="64"/>
    <n v="64"/>
    <n v="64"/>
    <n v="100"/>
    <n v="100"/>
    <x v="0"/>
    <n v="3717210192"/>
    <n v="3717210192"/>
    <n v="0"/>
    <m/>
    <n v="0"/>
    <s v="SIN AVANCE"/>
    <m/>
    <m/>
    <m/>
    <m/>
    <n v="0"/>
    <s v="SIN AVANCE"/>
    <m/>
    <m/>
    <m/>
    <m/>
    <n v="0"/>
    <s v="SIN AVANCE"/>
    <m/>
    <m/>
    <m/>
    <n v="64"/>
    <n v="1600"/>
    <s v="OPTIMO"/>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4"/>
    <s v="Apoyados deportistas en los juegos deportivos ancestrales y campeonatos deportivos y recreativos con las comunidades indígenas, afros y  campesinas,  así como también las organizaciones deportivas que desarrollen eventos deportivos,   comunitarios y de deportes extremos."/>
    <n v="4301001"/>
    <s v="Servicio de apoyo a la actividad física, la recreación y el deporte"/>
    <n v="430100100"/>
    <s v="Personas beneficiadas  "/>
    <s v="3- Salud y Binestar "/>
    <s v="Incremento"/>
    <s v="No acumulada"/>
    <n v="2470"/>
    <n v="62060"/>
    <n v="13170"/>
    <n v="14770"/>
    <n v="16270"/>
    <n v="17850"/>
    <n v="65000"/>
    <n v="493.54593773728169"/>
    <n v="100"/>
    <x v="0"/>
    <n v="835346351.75"/>
    <n v="0"/>
    <n v="0"/>
    <m/>
    <n v="0"/>
    <s v="SIN AVANCE"/>
    <m/>
    <m/>
    <m/>
    <m/>
    <n v="0"/>
    <s v="SIN AVANCE"/>
    <m/>
    <m/>
    <m/>
    <m/>
    <n v="0"/>
    <s v="SIN AVANCE"/>
    <m/>
    <m/>
    <m/>
    <n v="65000"/>
    <n v="100"/>
    <s v="OPTIMO"/>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5"/>
    <s v="Realizado el estudio, técnico, administrativo y financiero para determinar la viabilidad de la creación del Ente descentralizado para el deporte, recreación y actividad física INDEPORTES NARIÑO. "/>
    <n v="4301006"/>
    <s v="Documentos normativos realizados"/>
    <n v="430100600"/>
    <s v="Documentos normativos realizados"/>
    <s v="3- Salud y Binestar "/>
    <s v="Mantenimiento"/>
    <s v="No acumulada"/>
    <n v="0"/>
    <n v="1"/>
    <s v="NP"/>
    <n v="1"/>
    <n v="1"/>
    <n v="1"/>
    <n v="0"/>
    <n v="0"/>
    <n v="0"/>
    <x v="4"/>
    <n v="15170400"/>
    <n v="0"/>
    <n v="0"/>
    <m/>
    <n v="0"/>
    <s v="SIN AVANCE"/>
    <m/>
    <m/>
    <m/>
    <m/>
    <n v="0"/>
    <s v="SIN AVANCE"/>
    <m/>
    <m/>
    <m/>
    <m/>
    <n v="0"/>
    <s v="SIN AVANCE"/>
    <m/>
    <m/>
    <m/>
    <n v="0"/>
    <n v="0"/>
    <s v="SIN AVANCE"/>
  </r>
  <r>
    <s v="DERECHOS HUMANOS, CULTURA DE PAZ Y ALIANZAS PARA LA VIDA"/>
    <x v="2"/>
    <s v="Deporte para la construcción de Paz Territorial "/>
    <x v="5"/>
    <s v="Población  que accede a servicios deportivos recreativos, de actividad física y aprovechamiento del tiempo libre."/>
    <n v="34633"/>
    <n v="260000"/>
    <x v="4"/>
    <s v="Fomento a la recreación, la actividad física y el deporte"/>
    <n v="136"/>
    <s v="Diseñado e Implementado el Observatorio del Deporte. "/>
    <s v="4301003"/>
    <s v="Servicio de administración de la infraestructura deportiva"/>
    <n v="430100300"/>
    <s v="Infraestructura deportiva en operación"/>
    <s v="3- Salud y Binestar "/>
    <s v="Mantenimiento"/>
    <s v="No acumulada"/>
    <n v="0"/>
    <n v="1"/>
    <s v="NP"/>
    <n v="1"/>
    <n v="1"/>
    <n v="1"/>
    <n v="0"/>
    <n v="0"/>
    <n v="0"/>
    <x v="4"/>
    <n v="15170400"/>
    <n v="0"/>
    <n v="0"/>
    <m/>
    <n v="0"/>
    <s v="SIN AVANCE"/>
    <m/>
    <m/>
    <m/>
    <m/>
    <n v="0"/>
    <s v="SIN AVANCE"/>
    <m/>
    <m/>
    <m/>
    <m/>
    <n v="0"/>
    <s v="SIN AVANCE"/>
    <m/>
    <m/>
    <m/>
    <n v="0"/>
    <n v="0"/>
    <s v="SIN AVANCE"/>
  </r>
  <r>
    <s v="DERECHOS HUMANOS, CULTURA DE PAZ Y ALIANZAS PARA LA VIDA"/>
    <x v="2"/>
    <s v="Deporte para el alto rendimiento. "/>
    <x v="5"/>
    <s v="Ranking Nacional en deporte competitivo."/>
    <n v="20"/>
    <n v="10"/>
    <x v="4"/>
    <s v="Formación y preparación de deportistas"/>
    <n v="137"/>
    <s v="Apoyados financiera,  técnica y administrativamente los organismos del deporte asociado a nivel departamental  en su participación, competencia  y/o organización de eventos regionales, nacionales e internacionales."/>
    <n v="4302075"/>
    <s v="Servicio de asistencia técnica para la promoción del deporte"/>
    <n v="430207500"/>
    <s v="Número de organismos deportivos asistidos "/>
    <s v="3- Salud y Binestar "/>
    <s v="Mantenimiento"/>
    <s v="No acumulada"/>
    <n v="38"/>
    <n v="38"/>
    <n v="38"/>
    <n v="38"/>
    <n v="38"/>
    <n v="38"/>
    <n v="38"/>
    <n v="100"/>
    <n v="100"/>
    <x v="0"/>
    <n v="3001171955"/>
    <n v="3001171955"/>
    <n v="447135395"/>
    <m/>
    <n v="0"/>
    <s v="SIN AVANCE"/>
    <m/>
    <m/>
    <m/>
    <m/>
    <n v="0"/>
    <s v="SIN AVANCE"/>
    <m/>
    <m/>
    <m/>
    <m/>
    <n v="0"/>
    <s v="SIN AVANCE"/>
    <m/>
    <m/>
    <m/>
    <n v="38"/>
    <n v="950"/>
    <s v="OPTIMO"/>
  </r>
  <r>
    <s v="DERECHOS HUMANOS, CULTURA DE PAZ Y ALIANZAS PARA LA VIDA"/>
    <x v="2"/>
    <s v="Deporte para el alto rendimiento. "/>
    <x v="5"/>
    <s v="Ranking Nacional en deporte competitivo."/>
    <n v="20"/>
    <n v="10"/>
    <x v="4"/>
    <s v="Formación y preparación de deportistas"/>
    <n v="138"/>
    <s v="Apoyados atletas en el marco del programa Deporte para Alto Rendimiento DAR Nariño"/>
    <n v="4302001"/>
    <s v="Servicio de preparación deportiva"/>
    <n v="430200100"/>
    <s v="Atletas preparados"/>
    <s v="3- Salud y Binestar "/>
    <s v="Incremento"/>
    <s v="No acumulada"/>
    <n v="0"/>
    <n v="330"/>
    <n v="50"/>
    <n v="70"/>
    <n v="90"/>
    <n v="120"/>
    <n v="205"/>
    <n v="410"/>
    <n v="100"/>
    <x v="0"/>
    <n v="36661800"/>
    <n v="17698800"/>
    <n v="0"/>
    <m/>
    <n v="0"/>
    <s v="SIN AVANCE"/>
    <m/>
    <m/>
    <m/>
    <m/>
    <n v="0"/>
    <s v="SIN AVANCE"/>
    <m/>
    <m/>
    <m/>
    <m/>
    <n v="0"/>
    <s v="SIN AVANCE"/>
    <m/>
    <m/>
    <m/>
    <n v="205"/>
    <n v="62.121212121212125"/>
    <s v="ACEPTABLE"/>
  </r>
  <r>
    <s v="DERECHOS HUMANOS, CULTURA DE PAZ Y ALIANZAS PARA LA VIDA"/>
    <x v="2"/>
    <s v="Deporte para el alto rendimiento. "/>
    <x v="5"/>
    <s v="Ranking Nacional en deporte competitivo."/>
    <n v="20"/>
    <n v="10"/>
    <x v="4"/>
    <s v="Formación y preparación de deportistas"/>
    <n v="139"/>
    <s v="Apoyados anualmente deportistas del Departamento con la resolución de entrega de incentivos y estímulos. "/>
    <n v="4302002"/>
    <s v="Servicio de apoyo financiero a atletas"/>
    <n v="430200200"/>
    <s v="Número de deportistas beneficiados"/>
    <s v="3- Salud y Binestar "/>
    <s v="Mantenimiento"/>
    <s v="No acumulada"/>
    <n v="40"/>
    <n v="40"/>
    <n v="40"/>
    <n v="40"/>
    <n v="40"/>
    <n v="40"/>
    <n v="105"/>
    <n v="262.5"/>
    <n v="100"/>
    <x v="0"/>
    <n v="353005250"/>
    <n v="353005250"/>
    <n v="0"/>
    <m/>
    <n v="0"/>
    <s v="SIN AVANCE"/>
    <m/>
    <m/>
    <m/>
    <m/>
    <n v="0"/>
    <s v="SIN AVANCE"/>
    <m/>
    <m/>
    <m/>
    <m/>
    <n v="0"/>
    <s v="SIN AVANCE"/>
    <m/>
    <m/>
    <m/>
    <n v="105"/>
    <n v="2625"/>
    <s v="OPTIMO"/>
  </r>
  <r>
    <s v="DERECHOS HUMANOS, CULTURA DE PAZ Y ALIANZAS PARA LA VIDA"/>
    <x v="2"/>
    <s v="Deporte para el alto rendimiento. "/>
    <x v="5"/>
    <s v="Ranking Nacional en deporte competitivo."/>
    <n v="20"/>
    <n v="10"/>
    <x v="4"/>
    <s v="Formación y preparación de deportistas"/>
    <n v="140"/>
    <s v="Gestionada la realización y/o participación de  los XXIII juegos Nacionales Convencionales y VII Paranacionales en  el Departamento de  Nariño 2027 _x000a__x000a_Organizados y ejecutados eventos deportivos institucionalizados, Vuelta a Nariño  y Juegos deportivos departamentales en deporte convencional y paradepartamental._x000a__x000a_Participar y competir en los 1 Juegos Deportivos Nacionales Juveniles en el Eje Cafetero"/>
    <n v="4302004"/>
    <s v="Servicio de organización de eventos deportivos de alto rendimiento"/>
    <n v="430200401"/>
    <s v="Eventos deportivos de alto rendimiento con sede en Colombia realizados "/>
    <s v="3- Salud y Binestar "/>
    <s v="Incremento"/>
    <s v="No acumulada"/>
    <n v="8"/>
    <n v="9"/>
    <n v="2"/>
    <n v="2"/>
    <n v="2"/>
    <n v="3"/>
    <n v="3"/>
    <n v="150"/>
    <n v="100"/>
    <x v="0"/>
    <n v="413602429"/>
    <n v="0"/>
    <n v="0"/>
    <m/>
    <n v="0"/>
    <s v="SIN AVANCE"/>
    <m/>
    <m/>
    <m/>
    <m/>
    <n v="0"/>
    <s v="SIN AVANCE"/>
    <m/>
    <m/>
    <m/>
    <m/>
    <n v="0"/>
    <s v="SIN AVANCE"/>
    <m/>
    <m/>
    <m/>
    <n v="3"/>
    <n v="33.333333333333336"/>
    <s v="DEFICIENTE"/>
  </r>
  <r>
    <s v="DERECHOS HUMANOS, CULTURA DE PAZ Y ALIANZAS PARA LA VIDA"/>
    <x v="2"/>
    <s v="Deporte para el alto rendimiento. "/>
    <x v="5"/>
    <s v="Ranking Nacional en deporte competitivo."/>
    <n v="20"/>
    <n v="10"/>
    <x v="4"/>
    <s v="Formación y preparación de deportistas"/>
    <n v="141"/>
    <s v="Apoyados los deportistas con la intervención del equipo de fortalecimiento integral de la Secretaria de Recreación y Deporte"/>
    <n v="4302003"/>
    <s v="Servicio de atención médica especializada"/>
    <n v="430200300"/>
    <s v="Atletas atendidos con medicina especializada"/>
    <s v="3- Salud y Binestar "/>
    <s v="Incremento"/>
    <s v="No acumulada"/>
    <n v="2411"/>
    <n v="4700"/>
    <n v="1100"/>
    <n v="1150"/>
    <n v="1200"/>
    <n v="1250"/>
    <n v="1343"/>
    <n v="122.09090909090909"/>
    <n v="100"/>
    <x v="0"/>
    <n v="85513400"/>
    <n v="85513400"/>
    <n v="23977800"/>
    <m/>
    <n v="0"/>
    <s v="SIN AVANCE"/>
    <m/>
    <m/>
    <m/>
    <m/>
    <n v="0"/>
    <s v="SIN AVANCE"/>
    <m/>
    <m/>
    <m/>
    <m/>
    <n v="0"/>
    <s v="SIN AVANCE"/>
    <m/>
    <m/>
    <m/>
    <n v="1343"/>
    <n v="28.574468085106382"/>
    <s v="MUY DEFICIENTE"/>
  </r>
  <r>
    <s v="DERECHOS HUMANOS, CULTURA DE PAZ Y ALIANZAS PARA LA VIDA"/>
    <x v="3"/>
    <s v="Seguridad vial , movilidad sostenible, segura y en paz."/>
    <x v="6"/>
    <s v="Personas fallecidas en siniestros viales."/>
    <n v="263"/>
    <n v="183"/>
    <x v="5"/>
    <s v=" Seguridad de transporte"/>
    <n v="142"/>
    <s v="Formulado e implementado el Plan Departamental de Seguridad Vial."/>
    <n v="2409008"/>
    <s v="Documentos de lineamientos técnicos"/>
    <n v="240900801"/>
    <s v="Documentos de lineamientos técnicos en temas de seguridad de transporte formulados"/>
    <s v="16. Paz, Justicia e Instituciones Solidas."/>
    <s v="Mantenimiento"/>
    <s v="No acumulada"/>
    <n v="0"/>
    <n v="1"/>
    <n v="1"/>
    <n v="1"/>
    <n v="1"/>
    <n v="1"/>
    <n v="1"/>
    <n v="100"/>
    <n v="100"/>
    <x v="0"/>
    <n v="1663543260"/>
    <n v="1059281110"/>
    <n v="367963382"/>
    <m/>
    <n v="0"/>
    <s v="SIN AVANCE"/>
    <m/>
    <m/>
    <m/>
    <m/>
    <n v="0"/>
    <s v="SIN AVANCE"/>
    <m/>
    <m/>
    <m/>
    <m/>
    <n v="0"/>
    <s v="SIN AVANCE"/>
    <m/>
    <m/>
    <m/>
    <n v="1"/>
    <n v="25"/>
    <s v="MUY DEFICIENTE"/>
  </r>
  <r>
    <s v="DERECHOS HUMANOS, CULTURA DE PAZ Y ALIANZAS PARA LA VIDA"/>
    <x v="3"/>
    <s v="Seguridad vial , movilidad sostenible, segura y en paz."/>
    <x v="6"/>
    <s v="Personas fallecidas en siniestros viales."/>
    <n v="263"/>
    <n v="183"/>
    <x v="5"/>
    <s v=" Seguridad de transporte"/>
    <n v="143"/>
    <s v="Implementados sistemas de demarcación, señalización e instalación de dispositivos reductores de velocidad en vías urbanas de municipios."/>
    <s v="2409039"/>
    <s v="Vías con dispositivos de control y señalización"/>
    <n v="240903900"/>
    <s v="Vías con dispositivos de control y señalización instalados"/>
    <s v="16. Paz, Justicia e Instituciones Solidas."/>
    <s v="Incremento"/>
    <s v="No acumulada"/>
    <n v="30"/>
    <n v="32"/>
    <n v="6"/>
    <n v="10"/>
    <n v="8"/>
    <n v="8"/>
    <n v="0"/>
    <n v="0"/>
    <n v="0"/>
    <x v="1"/>
    <n v="570663417"/>
    <n v="64000000"/>
    <n v="15000000"/>
    <m/>
    <n v="0"/>
    <s v="SIN AVANCE"/>
    <m/>
    <m/>
    <m/>
    <m/>
    <n v="0"/>
    <s v="SIN AVANCE"/>
    <m/>
    <m/>
    <m/>
    <m/>
    <n v="0"/>
    <s v="SIN AVANCE"/>
    <m/>
    <m/>
    <m/>
    <n v="0"/>
    <n v="0"/>
    <s v="SIN AVANCE"/>
  </r>
  <r>
    <s v="DERECHOS HUMANOS, CULTURA DE PAZ Y ALIANZAS PARA LA VIDA"/>
    <x v="3"/>
    <s v="Seguridad vial , movilidad sostenible, segura y en paz."/>
    <x v="6"/>
    <s v="Personas lesionadas no fatales en los siniestros viales."/>
    <n v="777"/>
    <n v="544"/>
    <x v="5"/>
    <s v=" Seguridad de transporte"/>
    <n v="144"/>
    <s v="Implementados sistemas de semaforización en municipios."/>
    <s v="2409059"/>
    <s v="Servicio de información implementado"/>
    <n v="240905901"/>
    <s v="Sistema de información de tráfico y transporte implementado"/>
    <s v="16. Paz, Justicia e Instituciones Solidas."/>
    <s v="Incremento"/>
    <s v="No acumulada"/>
    <n v="0"/>
    <n v="12"/>
    <n v="3"/>
    <n v="3"/>
    <n v="3"/>
    <n v="3"/>
    <n v="0"/>
    <n v="0"/>
    <n v="0"/>
    <x v="1"/>
    <n v="160000000"/>
    <n v="0"/>
    <n v="0"/>
    <m/>
    <n v="0"/>
    <s v="SIN AVANCE"/>
    <m/>
    <m/>
    <m/>
    <m/>
    <n v="0"/>
    <s v="SIN AVANCE"/>
    <m/>
    <m/>
    <m/>
    <m/>
    <n v="0"/>
    <s v="SIN AVANCE"/>
    <m/>
    <m/>
    <m/>
    <n v="0"/>
    <n v="0"/>
    <s v="SIN AVANCE"/>
  </r>
  <r>
    <s v="DERECHOS HUMANOS, CULTURA DE PAZ Y ALIANZAS PARA LA VIDA"/>
    <x v="3"/>
    <s v="Seguridad vial , movilidad sostenible, segura y en paz."/>
    <x v="6"/>
    <s v="Personas lesionadas no fatales en los siniestros viales."/>
    <n v="777"/>
    <n v="544"/>
    <x v="5"/>
    <s v=" Seguridad de transporte"/>
    <n v="145"/>
    <s v="Asistencia técnica a municipios para la elaboración e implementación de planes locales de seguridad vial y planes de movilidad escolar."/>
    <n v="2409007"/>
    <s v="Servicio de asistencia técnica en temas de seguridad de transporte"/>
    <n v="240900700"/>
    <s v="Entidades asistidas técnicamente"/>
    <s v="16. Paz, Justicia e Instituciones Solidas."/>
    <s v="Mantenimiento"/>
    <s v="No acumulada"/>
    <n v="24"/>
    <n v="24"/>
    <n v="24"/>
    <n v="24"/>
    <n v="24"/>
    <n v="24"/>
    <n v="24"/>
    <n v="100"/>
    <n v="100"/>
    <x v="0"/>
    <n v="171456740"/>
    <n v="171456740"/>
    <n v="171456740"/>
    <m/>
    <n v="0"/>
    <s v="SIN AVANCE"/>
    <m/>
    <m/>
    <m/>
    <m/>
    <n v="0"/>
    <s v="SIN AVANCE"/>
    <m/>
    <m/>
    <m/>
    <m/>
    <n v="0"/>
    <s v="SIN AVANCE"/>
    <m/>
    <m/>
    <m/>
    <n v="24"/>
    <n v="600"/>
    <s v="OPTIMO"/>
  </r>
  <r>
    <s v="DERECHOS HUMANOS, CULTURA DE PAZ Y ALIANZAS PARA LA VIDA"/>
    <x v="3"/>
    <s v="Seguridad vial , movilidad sostenible, segura y en paz."/>
    <x v="6"/>
    <s v="Municipios sensibilizados en movilidad sostenible."/>
    <n v="29"/>
    <n v="35"/>
    <x v="5"/>
    <s v=" Seguridad de transporte"/>
    <n v="146"/>
    <s v="Municipios apoyados para el desarrollo de campañas de ciclorutas, actividades al aire libre y fomento del uso alternativo de medios de transporte ."/>
    <n v="2409002"/>
    <s v="Servicio de sensibilización a usuarios de los sistemas de transporte, en relación con la seguridad al desplazarse"/>
    <n v="240900200"/>
    <s v="Campañas realizadas"/>
    <s v="16. Paz, Justicia e Instituciones Solidas."/>
    <s v="Incremento"/>
    <s v="No acumulada"/>
    <n v="29"/>
    <n v="35"/>
    <n v="5"/>
    <n v="10"/>
    <n v="10"/>
    <n v="10"/>
    <n v="23"/>
    <n v="460"/>
    <n v="100"/>
    <x v="0"/>
    <n v="125000000"/>
    <n v="0"/>
    <n v="0"/>
    <m/>
    <n v="0"/>
    <s v="SIN AVANCE"/>
    <m/>
    <m/>
    <m/>
    <m/>
    <n v="0"/>
    <s v="SIN AVANCE"/>
    <m/>
    <m/>
    <m/>
    <m/>
    <n v="0"/>
    <s v="SIN AVANCE"/>
    <m/>
    <m/>
    <m/>
    <n v="23"/>
    <n v="65.714285714285708"/>
    <s v="ACEPTABLE"/>
  </r>
  <r>
    <s v="DERECHOS HUMANOS, CULTURA DE PAZ Y ALIANZAS PARA LA VIDA"/>
    <x v="3"/>
    <s v="Seguridad vial , movilidad sostenible, segura y en paz."/>
    <x v="6"/>
    <s v="Municipios sensibilizados en movilidad sostenible."/>
    <n v="29"/>
    <n v="35"/>
    <x v="5"/>
    <s v=" Seguridad de transporte"/>
    <n v="147"/>
    <s v="Municipios beneficiados de la estrategia de impulso para el uso de medios alternativos de transporte a través de la  dotación de bicicletas électricas."/>
    <s v="2409009"/>
    <s v="Servicio de promoción y difusión para la seguridad de transporte"/>
    <n v="240900900"/>
    <s v="Estrategias implementadas"/>
    <s v="16. Paz, Justicia e Instituciones Solidas."/>
    <s v="Incremento"/>
    <s v="No acumulada"/>
    <n v="0"/>
    <n v="8"/>
    <s v="NP"/>
    <n v="8"/>
    <s v="NP"/>
    <s v="NP"/>
    <n v="0"/>
    <n v="0"/>
    <n v="0"/>
    <x v="4"/>
    <n v="0"/>
    <n v="0"/>
    <n v="0"/>
    <m/>
    <n v="0"/>
    <s v="SIN AVANCE"/>
    <m/>
    <m/>
    <m/>
    <m/>
    <n v="0"/>
    <s v="NO PROGRAMADA"/>
    <m/>
    <m/>
    <m/>
    <m/>
    <n v="0"/>
    <s v="NO PROGRAMADA"/>
    <m/>
    <m/>
    <m/>
    <n v="0"/>
    <n v="0"/>
    <s v="SIN AVANC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48"/>
    <s v="Atención educativa diferencial para los y las estudiantes con discapacidad, capacidades  y talentos excepcionales conforme al Decreto 1075/2015."/>
    <n v="2201084"/>
    <s v="Servicio de apoyo pedagógico para  la oferta de educación inclusiva para preescolar, básica y media"/>
    <n v="220108401"/>
    <s v="Beneficiarios de apoyo pedagógico para  la oferta de educación inclusiva para preescolar, básica y media"/>
    <s v="4. EDUCACION DE CALIDAD."/>
    <s v="Incremento"/>
    <s v="Acumulada"/>
    <n v="3082"/>
    <n v="4302"/>
    <n v="3387"/>
    <n v="3692"/>
    <n v="3997"/>
    <n v="4302"/>
    <n v="5016"/>
    <n v="148.09565987599646"/>
    <n v="100"/>
    <x v="0"/>
    <n v="0"/>
    <n v="0"/>
    <n v="0"/>
    <m/>
    <n v="0"/>
    <s v="SIN AVANCE"/>
    <m/>
    <m/>
    <m/>
    <m/>
    <n v="0"/>
    <s v="SIN AVANCE"/>
    <m/>
    <m/>
    <m/>
    <m/>
    <n v="0"/>
    <s v="SIN AVANCE"/>
    <m/>
    <m/>
    <m/>
    <n v="5016"/>
    <n v="100"/>
    <s v="OPTIMO"/>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49"/>
    <s v="Desarrollados procesos de búsqueda activa de estudiantes  &quot;Un Pacto por la Educación de  Nariño &quot;."/>
    <n v="2201002"/>
    <s v="Servicio de divulgación para la educación inicial, preescolar, básica y media"/>
    <n v="220100200"/>
    <s v="Procesos de socialización de lineamientos, política y normativa para la educación inicial, preescolar, básica y media realizados "/>
    <s v="4. EDUCACION DE CALIDAD."/>
    <s v="Mantenimiento"/>
    <s v="No acumulada"/>
    <n v="4"/>
    <n v="4"/>
    <n v="1"/>
    <n v="1"/>
    <n v="1"/>
    <n v="1"/>
    <n v="1"/>
    <n v="100"/>
    <n v="100"/>
    <x v="0"/>
    <n v="0"/>
    <n v="0"/>
    <n v="0"/>
    <m/>
    <n v="0"/>
    <s v="SIN AVANCE"/>
    <m/>
    <m/>
    <m/>
    <m/>
    <n v="0"/>
    <s v="SIN AVANCE"/>
    <m/>
    <m/>
    <m/>
    <m/>
    <n v="0"/>
    <s v="SIN AVANCE"/>
    <m/>
    <m/>
    <m/>
    <n v="1"/>
    <n v="25"/>
    <s v="MUY DEFICIENT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0"/>
    <s v="Construcción de aulas  de clase nuevas para la educación inicial de conformidad con lo establecido en las políticas, normatividad y lineamientos técnicos del Ministerio de Educación."/>
    <s v="2201022"/>
    <s v="Infraestructura para educación inicial construida"/>
    <n v="220102200"/>
    <s v="Aulas nuevas para la educación inicial construidas."/>
    <s v="4. EDUCACION DE CALIDAD."/>
    <s v="Incremento"/>
    <s v="No acumulada"/>
    <s v="ND"/>
    <n v="10"/>
    <n v="1"/>
    <n v="2"/>
    <n v="3"/>
    <n v="4"/>
    <n v="1"/>
    <n v="100"/>
    <n v="100"/>
    <x v="0"/>
    <n v="0"/>
    <n v="0"/>
    <n v="0"/>
    <m/>
    <n v="0"/>
    <s v="SIN AVANCE"/>
    <m/>
    <m/>
    <m/>
    <m/>
    <n v="0"/>
    <s v="SIN AVANCE"/>
    <m/>
    <m/>
    <m/>
    <m/>
    <n v="0"/>
    <s v="SIN AVANCE"/>
    <m/>
    <m/>
    <m/>
    <n v="1"/>
    <n v="10"/>
    <s v="MUY DEFICIENT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1"/>
    <s v="Mejorada infraestructura educativa: intervenciones de tipo estructural, reparaciones, remodelaciones, ampliaciones y/o mantenimientos estéticos de aulas y sedes educativas para la educación inicial."/>
    <n v="2201023"/>
    <s v="Infraestructura para educación inicial mejorada"/>
    <n v="220102300"/>
    <s v="Aulas para la educación inicial mejoradas"/>
    <s v="4. EDUCACION DE CALIDAD."/>
    <s v="Incremento"/>
    <s v="No acumulada"/>
    <s v="ND"/>
    <n v="20"/>
    <n v="5"/>
    <n v="5"/>
    <n v="5"/>
    <n v="5"/>
    <n v="38"/>
    <n v="760"/>
    <n v="100"/>
    <x v="0"/>
    <n v="0"/>
    <n v="0"/>
    <n v="0"/>
    <m/>
    <n v="0"/>
    <s v="SIN AVANCE"/>
    <m/>
    <m/>
    <m/>
    <m/>
    <n v="0"/>
    <s v="SIN AVANCE"/>
    <m/>
    <m/>
    <m/>
    <m/>
    <n v="0"/>
    <s v="SIN AVANCE"/>
    <m/>
    <m/>
    <m/>
    <n v="38"/>
    <n v="100"/>
    <s v="OPTIMO"/>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2"/>
    <s v="Fortalecimiento de los ambientes de aprendizaje a través de la dotación básica escolar con  material didáctico – pedagógico,  dispositivos tecnológicos en el marco de los lineamientos establecidos por el Ministerio de Educación Nacional "/>
    <n v="2201070"/>
    <s v="Ambientes de aprendizaje para la educación inicial preescolar, básica y media dotados"/>
    <n v="220107000"/>
    <s v="Ambientes de aprendizaje dotados "/>
    <s v="4. EDUCACION DE CALIDAD."/>
    <s v="Incremento"/>
    <s v="No acumulada"/>
    <n v="223"/>
    <n v="273"/>
    <n v="47"/>
    <n v="82"/>
    <n v="82"/>
    <n v="62"/>
    <n v="37"/>
    <n v="78.723404255319153"/>
    <n v="78.723404255319153"/>
    <x v="7"/>
    <n v="3285516592"/>
    <n v="0"/>
    <n v="0"/>
    <m/>
    <n v="0"/>
    <s v="SIN AVANCE"/>
    <m/>
    <m/>
    <m/>
    <m/>
    <n v="0"/>
    <s v="SIN AVANCE"/>
    <m/>
    <m/>
    <m/>
    <m/>
    <n v="0"/>
    <s v="SIN AVANCE"/>
    <m/>
    <m/>
    <m/>
    <n v="37"/>
    <n v="13.553113553113553"/>
    <s v="MUY DEFICIENT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3"/>
    <s v="Infraestructura educativa construida y mejorada."/>
    <n v="2201026"/>
    <s v="Servicio de acondicionamiento de ambientes de aprendizaje"/>
    <n v="220102600"/>
    <s v="Ambientes de aprendizaje en funcionamiento"/>
    <s v="4. EDUCACION DE CALIDAD."/>
    <s v="Incremento"/>
    <s v="No acumulada"/>
    <n v="247"/>
    <n v="257"/>
    <n v="35"/>
    <n v="84"/>
    <n v="74"/>
    <n v="64"/>
    <n v="37"/>
    <n v="105.71428571428571"/>
    <n v="100"/>
    <x v="0"/>
    <n v="0"/>
    <n v="0"/>
    <n v="0"/>
    <m/>
    <n v="0"/>
    <s v="SIN AVANCE"/>
    <m/>
    <m/>
    <m/>
    <m/>
    <n v="0"/>
    <s v="SIN AVANCE"/>
    <m/>
    <m/>
    <m/>
    <m/>
    <n v="0"/>
    <s v="SIN AVANCE"/>
    <m/>
    <m/>
    <m/>
    <n v="37"/>
    <n v="14.396887159533074"/>
    <s v="MUY DEFICIENT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4"/>
    <s v="Creados y fortalecidos establecimientos educativos con atención integral a la primera infancia,  de acuerdo a la política  nacional."/>
    <n v="2201037"/>
    <s v="Servicio de atención integral para la primera infancia"/>
    <n v="220103700"/>
    <s v="Instituciones educativas oficiales que implementan el nivel preescolar en el marco de la atención integral"/>
    <s v="4. EDUCACION DE CALIDAD."/>
    <s v="Incremento"/>
    <s v="No acumulada"/>
    <n v="18"/>
    <n v="42"/>
    <n v="6"/>
    <n v="6"/>
    <n v="6"/>
    <n v="6"/>
    <n v="22"/>
    <n v="366.66666666666669"/>
    <n v="100"/>
    <x v="0"/>
    <n v="0"/>
    <n v="0"/>
    <n v="0"/>
    <m/>
    <n v="0"/>
    <s v="SIN AVANCE"/>
    <m/>
    <m/>
    <m/>
    <m/>
    <n v="0"/>
    <s v="SIN AVANCE"/>
    <m/>
    <m/>
    <m/>
    <m/>
    <n v="0"/>
    <s v="SIN AVANCE"/>
    <m/>
    <m/>
    <m/>
    <n v="22"/>
    <n v="52.38095238095238"/>
    <s v="ACEPTABLE"/>
  </r>
  <r>
    <s v="INCLUSIÓN SOCIAL Y ACCESO A DERECHOS"/>
    <x v="4"/>
    <s v="La escuela te espera"/>
    <x v="7"/>
    <s v="_x000a_ Cobertura Neta en:_x000a__x000a_ Transición_x000a_ Primaria_x000a_ Secundaria_x000a_Media_x000a__x000a__x000a__x000a_Cobertura Bruta en:_x000a__x000a_Transición _x000a_Primaria _x000a_Secundaria _x000a_Media _x000a__x000a_"/>
    <s v="Cobertura Neta en:_x000a__x000a_66,32%_x000a_69,68%_x000a_57,51%_x000a_36,74%_x000a__x000a__x000a_Cobertura Bruta en:_x000a__x000a_70,79%_x000a_87,08%_x000a_78,46%_x000a_63,16%_x000a__x000a_ _x000a_"/>
    <s v="_x000a_ _x000a_Cobertura Neta en:_x000a__x000a_67,32%_x000a_70,68%_x000a_58,51%_x000a_37,74%_x000a__x000a__x000a_Cobertura Bruta en:_x000a__x000a_72,79%_x000a_89,08%_x000a_80,46%_x000a_65,16%_x000a__x000a_"/>
    <x v="6"/>
    <s v="Calidad, cobertura y fortalecimiento de la educación inicial, prescolar, básica y media"/>
    <n v="155"/>
    <s v="Estrategia de  transito armónico de niñas y niños de 5 años de edad del ICBF al sistema educativo oficial."/>
    <s v="2201056"/>
    <s v="Servicio de acompañamiento para el desarrollo de modelos educativos interculturales"/>
    <n v="220105600"/>
    <s v="Modelos educativos acompañados"/>
    <s v="4. EDUCACION DE CALIDAD."/>
    <s v="Incremento"/>
    <s v="No acumulada"/>
    <n v="1"/>
    <n v="4"/>
    <n v="1"/>
    <n v="1"/>
    <n v="1"/>
    <n v="1"/>
    <n v="1"/>
    <n v="100"/>
    <n v="100"/>
    <x v="0"/>
    <n v="0"/>
    <n v="0"/>
    <n v="0"/>
    <m/>
    <n v="0"/>
    <s v="SIN AVANCE"/>
    <m/>
    <m/>
    <m/>
    <m/>
    <n v="0"/>
    <s v="SIN AVANCE"/>
    <m/>
    <m/>
    <m/>
    <m/>
    <n v="0"/>
    <s v="SIN AVANCE"/>
    <m/>
    <m/>
    <m/>
    <n v="1"/>
    <n v="25"/>
    <s v="MUY DEFICIENTE"/>
  </r>
  <r>
    <s v="INCLUSIÓN SOCIAL Y ACCESO A DERECHOS"/>
    <x v="4"/>
    <s v="La escuela te espera"/>
    <x v="7"/>
    <s v="Tasa de deserción intra-anual del sector oficial en educación básica y media_x000a_"/>
    <n v="1.9300000000000001E-2"/>
    <n v="1.4999999999999999E-2"/>
    <x v="6"/>
    <s v="Calidad, cobertura y fortalecimiento de la educación inicial, prescolar, básica y media"/>
    <n v="156"/>
    <s v="Ampliación, reestructuración y mejoramiento del programa de alimentación escolar que garantice cantidad, calidad , nutrición e inocuidad, con identidad cultural y enfoque diferencial, facilitando las compras  públicas a producción de menor escala."/>
    <n v="2201028"/>
    <s v="Servicio de apoyo a la permanencia con alimentación escolar"/>
    <n v="220102805"/>
    <s v="Estudiantes beneficiados del programa de alimentación escolar"/>
    <s v="4. EDUCACION DE CALIDAD."/>
    <s v="Incremento"/>
    <s v="Acumulada"/>
    <n v="126552"/>
    <n v="127772"/>
    <n v="126857"/>
    <n v="127162"/>
    <n v="127467"/>
    <n v="127772"/>
    <n v="121313"/>
    <n v="95.629724808248653"/>
    <n v="95.629724808248653"/>
    <x v="2"/>
    <n v="1653160.4029999999"/>
    <n v="1510867.1340000001"/>
    <n v="134052028"/>
    <m/>
    <n v="0"/>
    <s v="SIN AVANCE"/>
    <m/>
    <m/>
    <m/>
    <m/>
    <n v="0"/>
    <s v="SIN AVANCE"/>
    <m/>
    <m/>
    <m/>
    <m/>
    <n v="0"/>
    <s v="SIN AVANCE"/>
    <m/>
    <m/>
    <m/>
    <n v="121313"/>
    <n v="94.94490185643177"/>
    <s v="SATISFACTORIO"/>
  </r>
  <r>
    <s v="INCLUSIÓN SOCIAL Y ACCESO A DERECHOS"/>
    <x v="4"/>
    <s v="La escuela te espera"/>
    <x v="7"/>
    <s v="Tasa de deserción intra-anual del sector oficial en educación básica y media_x000a_"/>
    <n v="1.9300000000000001E-2"/>
    <n v="1.4999999999999999E-2"/>
    <x v="6"/>
    <s v="Calidad, cobertura y fortalecimiento de la educación inicial, prescolar, básica y media"/>
    <n v="157"/>
    <s v="Mejorada conectividad de los establecimientos educativos mediante instalación del servicio de internet."/>
    <n v="2201050"/>
    <s v="Servicio de accesibilidad a contenidos web para fines pedagógicos"/>
    <n v="220105001"/>
    <s v="Establecimientos educativos conectados a internet"/>
    <s v="4. EDUCACION DE CALIDAD."/>
    <s v="Incremento"/>
    <s v="No acumulada"/>
    <n v="166"/>
    <n v="445"/>
    <n v="166"/>
    <n v="93"/>
    <n v="93"/>
    <n v="93"/>
    <n v="650"/>
    <n v="391.56626506024094"/>
    <n v="100"/>
    <x v="0"/>
    <n v="0"/>
    <n v="0"/>
    <n v="0"/>
    <m/>
    <n v="0"/>
    <s v="SIN AVANCE"/>
    <m/>
    <m/>
    <m/>
    <m/>
    <n v="0"/>
    <s v="SIN AVANCE"/>
    <m/>
    <m/>
    <m/>
    <m/>
    <n v="0"/>
    <s v="SIN AVANCE"/>
    <m/>
    <m/>
    <m/>
    <n v="650"/>
    <n v="100"/>
    <s v="OPTIMO"/>
  </r>
  <r>
    <s v="INCLUSIÓN SOCIAL Y ACCESO A DERECHOS"/>
    <x v="4"/>
    <s v="La escuela te espera"/>
    <x v="7"/>
    <s v="Tasa de deserción intra-anual del sector oficial en educación básica y media_x000a_"/>
    <n v="1.9300000000000001E-2"/>
    <n v="1.4999999999999999E-2"/>
    <x v="6"/>
    <s v="Calidad, cobertura y fortalecimiento de la educación inicial, prescolar, básica y media"/>
    <n v="158"/>
    <s v="Estrategias de transporte escolar para fortalecer las acciones de prevención de la deserción estudiantil, de acuerdo a la  guia para la prestación del servicio de transporte escolar. "/>
    <n v="2201029"/>
    <s v="Servicio de apoyo a la permanencia con transporte escolar"/>
    <n v="220102902"/>
    <s v="Estrategias de movilidad escolar implementadas"/>
    <s v="4. EDUCACION DE CALIDAD."/>
    <s v="Incremento"/>
    <s v="No acumulada"/>
    <n v="1"/>
    <n v="4"/>
    <n v="1"/>
    <n v="1"/>
    <n v="1"/>
    <n v="1"/>
    <n v="1"/>
    <n v="100"/>
    <n v="100"/>
    <x v="0"/>
    <n v="0"/>
    <n v="0"/>
    <n v="0"/>
    <m/>
    <n v="0"/>
    <s v="SIN AVANCE"/>
    <m/>
    <m/>
    <m/>
    <m/>
    <n v="0"/>
    <s v="SIN AVANCE"/>
    <m/>
    <m/>
    <m/>
    <m/>
    <n v="0"/>
    <s v="SIN AVANCE"/>
    <m/>
    <m/>
    <m/>
    <n v="1"/>
    <n v="25"/>
    <s v="MUY DEFICIENTE"/>
  </r>
  <r>
    <s v="INCLUSIÓN SOCIAL Y ACCESO A DERECHOS"/>
    <x v="4"/>
    <s v="La escuela te espera"/>
    <x v="7"/>
    <s v="Tasa de deserción intra-anual del sector oficial en educación básica y media_x000a_"/>
    <n v="1.9300000000000001E-2"/>
    <n v="1.4999999999999999E-2"/>
    <x v="6"/>
    <s v="Calidad, cobertura y fortalecimiento de la educación inicial, prescolar, básica y media"/>
    <n v="159"/>
    <s v="Estrategia pedagógica multigradual pertinente para los adolescentes del Sistema de Responsabilidad Penal para Adolescentes -SRPA."/>
    <n v="2201077"/>
    <s v="Servicio de apoyo para la implementación de la estrategia educativa del sistema de responsabilidad penal adolescente"/>
    <n v="220107700"/>
    <s v="Estrategias de protección para el restablecimiento de derechos implementadas"/>
    <s v="4. EDUCACION DE CALIDAD."/>
    <s v="Mantenimiento"/>
    <s v="No acumulada"/>
    <s v="ND"/>
    <n v="1"/>
    <n v="1"/>
    <n v="1"/>
    <n v="1"/>
    <n v="1"/>
    <n v="1"/>
    <n v="100"/>
    <n v="100"/>
    <x v="0"/>
    <n v="0"/>
    <n v="0"/>
    <n v="0"/>
    <m/>
    <n v="0"/>
    <s v="SIN AVANCE"/>
    <m/>
    <m/>
    <m/>
    <m/>
    <n v="0"/>
    <s v="SIN AVANCE"/>
    <m/>
    <m/>
    <m/>
    <m/>
    <n v="0"/>
    <s v="SIN AVANCE"/>
    <m/>
    <m/>
    <m/>
    <n v="1"/>
    <n v="25"/>
    <s v="MUY DEFICIENTE"/>
  </r>
  <r>
    <s v="INCLUSIÓN SOCIAL Y ACCESO A DERECHOS"/>
    <x v="4"/>
    <s v="La escuela te espera"/>
    <x v="7"/>
    <s v="Tasa de deserción intra-anual del sector oficial en educación básica y media_x000a_"/>
    <n v="1.9300000000000001E-2"/>
    <n v="1.4999999999999999E-2"/>
    <x v="6"/>
    <s v="Calidad, cobertura y fortalecimiento de la educación inicial, prescolar, básica y media"/>
    <n v="160"/>
    <s v="Plan Integral de Gestión del Riesgo para fortalecer las acciones de prevención de la deserción estudiantil por efectos del conflicto armado, reclutamiento, presencia de minas antipersonas y muse, amenazas y desastres naturales y trabajo infantil. Se trabajará con los establecimientos educativos en la implemetación de los planes de gestión integral del riesgo."/>
    <s v="2201080"/>
    <s v="Servicio de fomento a las instancias de participación del sector educación"/>
    <n v="220108000"/>
    <s v="Estrategias de fomento implementadas"/>
    <s v="4. EDUCACION DE CALIDAD."/>
    <s v="Mantenimiento"/>
    <s v="No acumulada"/>
    <n v="1"/>
    <n v="1"/>
    <n v="1"/>
    <n v="1"/>
    <n v="1"/>
    <n v="1"/>
    <n v="0"/>
    <n v="0"/>
    <n v="0"/>
    <x v="1"/>
    <n v="0"/>
    <n v="0"/>
    <n v="0"/>
    <m/>
    <n v="0"/>
    <s v="SIN AVANCE"/>
    <m/>
    <m/>
    <m/>
    <m/>
    <n v="0"/>
    <s v="SIN AVANCE"/>
    <m/>
    <m/>
    <m/>
    <m/>
    <n v="0"/>
    <s v="SIN AVANCE"/>
    <m/>
    <m/>
    <m/>
    <n v="0"/>
    <n v="0"/>
    <s v="SIN AVANCE"/>
  </r>
  <r>
    <s v="INCLUSIÓN SOCIAL Y ACCESO A DERECHOS"/>
    <x v="4"/>
    <s v="La escuela te espera"/>
    <x v="7"/>
    <s v=" Tasa de analfabetismo de personas de 15 y más años- CLEI 1"/>
    <n v="7.5399999999999995E-2"/>
    <n v="6.5000000000000002E-2"/>
    <x v="6"/>
    <s v="Calidad, cobertura y fortalecimiento de la educación inicial, prescolar, básica y media"/>
    <n v="161"/>
    <s v="Estrategia para la erradicación del analfabetismo &quot;Nariño lee y escribe bien&quot;."/>
    <s v="2201072"/>
    <s v="Servicio de evaluación de las estrategias educativas implementadas en la educación inicial, preescolar, básica y media"/>
    <n v="220107200"/>
    <s v="Programas, proyectos y estrategias evaluadas"/>
    <s v="4. EDUCACION DE CALIDAD."/>
    <s v="Mantenimiento"/>
    <s v="No acumulada"/>
    <n v="1"/>
    <n v="1"/>
    <n v="1"/>
    <n v="1"/>
    <n v="1"/>
    <n v="1"/>
    <n v="1"/>
    <n v="100"/>
    <n v="100"/>
    <x v="0"/>
    <n v="0"/>
    <n v="0"/>
    <n v="0"/>
    <m/>
    <n v="0"/>
    <s v="SIN AVANCE"/>
    <m/>
    <m/>
    <m/>
    <m/>
    <n v="0"/>
    <s v="SIN AVANCE"/>
    <m/>
    <m/>
    <m/>
    <m/>
    <n v="0"/>
    <s v="SIN AVANCE"/>
    <m/>
    <m/>
    <m/>
    <n v="1"/>
    <n v="25"/>
    <s v="MUY DEFICIENTE"/>
  </r>
  <r>
    <s v="INCLUSIÓN SOCIAL Y ACCESO A DERECHOS"/>
    <x v="4"/>
    <s v="La escuela te espera"/>
    <x v="7"/>
    <s v=" Tasa de analfabetismo de personas de 15 y más años- CLEI 1"/>
    <m/>
    <m/>
    <x v="6"/>
    <s v="Calidad, cobertura y fortalecimiento de la educación inicial, prescolar, básica y media"/>
    <n v="162"/>
    <s v="Programas flexibles para atención educativa a población adulta y en extra edad."/>
    <n v="2201031"/>
    <s v="Servicio de formación por ciclos lectivos especiales integrados"/>
    <n v="220103100"/>
    <s v="Personas beneficiarias de ciclos lectivos especiales integrados"/>
    <s v="4. EDUCACION DE CALIDAD."/>
    <s v="Mantenimiento"/>
    <s v="No acumulada"/>
    <n v="3730"/>
    <n v="3730"/>
    <n v="3730"/>
    <n v="3730"/>
    <n v="3730"/>
    <n v="3730"/>
    <n v="4225"/>
    <n v="113.27077747989276"/>
    <n v="100"/>
    <x v="0"/>
    <n v="0"/>
    <n v="0"/>
    <n v="0"/>
    <m/>
    <n v="0"/>
    <s v="SIN AVANCE"/>
    <m/>
    <m/>
    <m/>
    <m/>
    <n v="0"/>
    <s v="SIN AVANCE"/>
    <m/>
    <m/>
    <m/>
    <m/>
    <n v="0"/>
    <s v="SIN AVANCE"/>
    <m/>
    <m/>
    <m/>
    <n v="4225"/>
    <n v="105625"/>
    <s v="OPTIMO"/>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3"/>
    <s v="Formación de directivos docentes  y agentes educativos para mejorar sus capacidades pedagógicas, investigativas didácticas e innovadoras para el aprendizaje, en evaluación educativa, innovación tecnológica, educación inclusiva e inicial, bilinguismo, fundamentalmente y en aquellos aspectos definidos en el Plan Territorial de Formación Docente."/>
    <n v="2201044"/>
    <s v="Servicios conexos a la prestación del servicio educativo oficial"/>
    <n v="220104400"/>
    <s v="Docentes beneficiados"/>
    <s v="4. EDUCACION DE CALIDAD."/>
    <s v="Mantenimiento"/>
    <s v="No acumulada"/>
    <n v="7000"/>
    <n v="7000"/>
    <n v="7000"/>
    <n v="7000"/>
    <n v="7000"/>
    <n v="7000"/>
    <n v="3938"/>
    <n v="56.25714285714286"/>
    <n v="56.25714285714286"/>
    <x v="3"/>
    <n v="0"/>
    <n v="0"/>
    <n v="0"/>
    <m/>
    <n v="0"/>
    <s v="SIN AVANCE"/>
    <m/>
    <m/>
    <m/>
    <m/>
    <n v="0"/>
    <s v="SIN AVANCE"/>
    <m/>
    <m/>
    <m/>
    <m/>
    <n v="0"/>
    <s v="SIN AVANCE"/>
    <m/>
    <m/>
    <m/>
    <n v="3938"/>
    <n v="98450"/>
    <s v="OPTIMO"/>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4"/>
    <s v="Programa de semilleros de Investigación desde la primera infancia, para incentivar la creatividad y espiritu innovador - CREANDO ANDO"/>
    <n v="2201035"/>
    <s v="Servicio de articulación entre la educación media y el sector productivo."/>
    <n v="220103500"/>
    <s v="Programas y proyectos de educación pertinente articulados con el sector productivo"/>
    <s v="4. EDUCACION DE CALIDAD."/>
    <s v="Mantenimiento"/>
    <s v="No acumulada"/>
    <n v="0"/>
    <n v="1"/>
    <n v="1"/>
    <n v="1"/>
    <n v="1"/>
    <n v="1"/>
    <n v="1"/>
    <n v="100"/>
    <n v="100"/>
    <x v="0"/>
    <n v="0"/>
    <n v="0"/>
    <n v="0"/>
    <m/>
    <n v="0"/>
    <s v="SIN AVANCE"/>
    <m/>
    <m/>
    <m/>
    <m/>
    <n v="0"/>
    <s v="SIN AVANCE"/>
    <m/>
    <m/>
    <m/>
    <m/>
    <n v="0"/>
    <s v="SIN AVANCE"/>
    <m/>
    <m/>
    <m/>
    <n v="1"/>
    <n v="25"/>
    <s v="MUY DEFICIENTE"/>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5"/>
    <s v="Implementado  Plan Educativo Rural -PER-,  con calidad y pertinencia,  que contemple la asesoría y orientación técnica a las Instituciones Educativas rurales del Departamento  y a las familias."/>
    <n v="2201001"/>
    <s v="Documentos de planeación"/>
    <n v="220100103"/>
    <s v="Documentos de política educativa con enfoque poblacional emitidos "/>
    <s v="4. EDUCACION DE CALIDAD."/>
    <s v="Mantenimiento"/>
    <s v="No acumulada"/>
    <n v="1"/>
    <n v="1"/>
    <n v="1"/>
    <n v="1"/>
    <n v="1"/>
    <n v="1"/>
    <n v="0"/>
    <n v="0"/>
    <n v="0"/>
    <x v="1"/>
    <n v="0"/>
    <n v="0"/>
    <n v="0"/>
    <m/>
    <n v="0"/>
    <s v="SIN AVANCE"/>
    <m/>
    <m/>
    <m/>
    <m/>
    <n v="0"/>
    <s v="SIN AVANCE"/>
    <m/>
    <m/>
    <m/>
    <m/>
    <n v="0"/>
    <s v="SIN AVANCE"/>
    <m/>
    <m/>
    <m/>
    <n v="0"/>
    <n v="0"/>
    <s v="SIN AVANCE"/>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6"/>
    <s v="Implementadas concertadamente las Politicas Públicas: _x000a_* Politica Pública Etnoeducativa Afronariñense PRETAN._x000a_* Politica Pública de educación propia de los pueblos indigenas. "/>
    <n v="2201005"/>
    <s v="Documentos de lineamientos técnicos"/>
    <n v="220100500"/>
    <s v="Documentos de lineamientos técnicos en educación inicial, preescolar, básica y media expedidos"/>
    <s v="4. EDUCACION DE CALIDAD."/>
    <s v="Mantenimiento"/>
    <s v="No acumulada"/>
    <n v="2"/>
    <n v="2"/>
    <n v="2"/>
    <n v="2"/>
    <n v="2"/>
    <n v="2"/>
    <n v="0"/>
    <n v="0"/>
    <n v="0"/>
    <x v="1"/>
    <n v="0"/>
    <n v="0"/>
    <n v="0"/>
    <m/>
    <n v="0"/>
    <s v="SIN AVANCE"/>
    <m/>
    <m/>
    <m/>
    <m/>
    <n v="0"/>
    <s v="SIN AVANCE"/>
    <m/>
    <m/>
    <m/>
    <m/>
    <n v="0"/>
    <s v="SIN AVANCE"/>
    <m/>
    <m/>
    <m/>
    <n v="0"/>
    <n v="0"/>
    <s v="SIN AVANCE"/>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7"/>
    <s v="Implementación de Proyectos Transversales  Ambientales -PRAES, para la Sexualidad y Construcción de la Ciudadanía PESC y el Programa de Educaciòn Ciudadana para la Reconciliación y Socioemocional CRESE, en  establecimientos educativos  (estrategías y rutas de atención, promoción, prevención, y seguimiento en el ejercicio de los derechos humanos sexuales y reproductivos )"/>
    <n v="2201061"/>
    <s v="Servicio de apoyo a proyectos pedagógicos productivos"/>
    <n v="220106100"/>
    <s v="Establecimientos educativos beneficiados  "/>
    <s v="4. EDUCACION DE CALIDAD."/>
    <s v="Mantenimiento"/>
    <s v="No acumulada"/>
    <n v="72"/>
    <n v="242"/>
    <n v="242"/>
    <n v="242"/>
    <n v="242"/>
    <n v="242"/>
    <n v="214"/>
    <n v="88.429752066115697"/>
    <n v="88.429752066115697"/>
    <x v="7"/>
    <n v="0"/>
    <n v="0"/>
    <n v="0"/>
    <m/>
    <n v="0"/>
    <s v="SIN AVANCE"/>
    <m/>
    <m/>
    <m/>
    <m/>
    <n v="0"/>
    <s v="SIN AVANCE"/>
    <m/>
    <m/>
    <m/>
    <m/>
    <n v="0"/>
    <s v="SIN AVANCE"/>
    <m/>
    <m/>
    <m/>
    <n v="214"/>
    <n v="5350"/>
    <s v="OPTIMO"/>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8"/>
    <s v="Escuelas normales fortalecidas para lograr que la educación complementaria contribuya a mejorar la calidad educativa en el Departamento."/>
    <n v="2201069"/>
    <s v=" Infraestructura educativa dotada"/>
    <n v="220106801"/>
    <s v="Establecimientos educativos dotados con equipos y materiales"/>
    <s v="4. EDUCACION DE CALIDAD."/>
    <s v="Mantenimiento"/>
    <s v="No acumulada"/>
    <n v="5"/>
    <n v="5"/>
    <n v="5"/>
    <n v="5"/>
    <n v="5"/>
    <n v="5"/>
    <n v="5"/>
    <n v="100"/>
    <n v="100"/>
    <x v="0"/>
    <n v="0"/>
    <n v="0"/>
    <n v="0"/>
    <m/>
    <n v="0"/>
    <s v="SIN AVANCE"/>
    <m/>
    <m/>
    <m/>
    <m/>
    <n v="0"/>
    <s v="SIN AVANCE"/>
    <m/>
    <m/>
    <m/>
    <m/>
    <n v="0"/>
    <s v="SIN AVANCE"/>
    <m/>
    <m/>
    <m/>
    <n v="5"/>
    <n v="125"/>
    <s v="OPTIMO"/>
  </r>
  <r>
    <s v="INCLUSIÓN SOCIAL Y ACCESO A DERECHOS"/>
    <x v="4"/>
    <s v="Nariño piensa"/>
    <x v="7"/>
    <s v="Puntaje Saber 11 - Áreas_x000a__x000a_Lectura Critica_x000a_Matemáticas_x000a_Ciencias Sociales y Ciudadanas_x000a_Ciencias Naturales_x000a_Ingles"/>
    <s v="Lectura Critica 51_x000a_Matemáticas 51_x000a_Ciencias Sociales y Ciudadanas 47_x000a_Ciencias Naturales 49_x000a_Ingles 48"/>
    <s v="Lectura Critica 55_x000a_Matemáticas 55_x000a_Ciencias Sociales y Ciudadanas 50_x000a_Ciencias Naturales 52_x000a_Ingles 52_x000a__x000a__x000a__x000a__x000a__x000a__x000a_"/>
    <x v="6"/>
    <s v="Calidad, cobertura y fortalecimiento de la educación inicial, prescolar, básica y media"/>
    <n v="169"/>
    <s v="Lineamientos pedagógicos y curriculares para la articulación de la educación media con la educación superior facilitando su acceso y permanencia en programas educativos de educación superior, especialmente en los establecimientos educativos focalizados por el programa SIMES del Ministerio de Educación. "/>
    <s v="2201056"/>
    <s v="Servicio de acompañamiento para el desarrollo de modelos educativos interculturales"/>
    <n v="220105600"/>
    <s v="Modelos educativos acompañados"/>
    <s v="4. EDUCACION DE CALIDAD."/>
    <s v="Mantenimiento"/>
    <s v="No acumulada"/>
    <n v="0"/>
    <n v="3"/>
    <n v="3"/>
    <n v="3"/>
    <n v="3"/>
    <n v="3"/>
    <n v="3"/>
    <n v="100"/>
    <n v="100"/>
    <x v="0"/>
    <n v="0"/>
    <n v="0"/>
    <n v="0"/>
    <m/>
    <n v="0"/>
    <s v="SIN AVANCE"/>
    <m/>
    <m/>
    <m/>
    <m/>
    <n v="0"/>
    <s v="SIN AVANCE"/>
    <m/>
    <m/>
    <m/>
    <m/>
    <n v="0"/>
    <s v="SIN AVANCE"/>
    <m/>
    <m/>
    <m/>
    <n v="3"/>
    <n v="75"/>
    <s v="BUENO"/>
  </r>
  <r>
    <s v="INCLUSIÓN SOCIAL Y ACCESO A DERECHOS"/>
    <x v="4"/>
    <s v="Nariño piensa"/>
    <x v="7"/>
    <s v="Categorización de las Instituciones Educativas"/>
    <s v="A+ = 0_x000a_A = 19_x000a_B= 69_x000a_C = 83_x000a_D= 65"/>
    <s v="A+ = 5_x000a_A = 24_x000a_B= 89_x000a_C = 103_x000a_D= 15_x000a_"/>
    <x v="6"/>
    <s v="Calidad, cobertura y fortalecimiento de la educación inicial, prescolar, básica y media"/>
    <n v="170"/>
    <s v="Mejorada infraestructura de instituciones educativas con modalidad técnica."/>
    <n v="2201052"/>
    <s v="Infraestructura educativa mejorada"/>
    <n v="220105200"/>
    <s v="Sedes educativas mejoradas "/>
    <s v="4. EDUCACION DE CALIDAD."/>
    <s v="Incremento"/>
    <s v="No acumulada"/>
    <s v="ND"/>
    <n v="13"/>
    <n v="2"/>
    <n v="4"/>
    <n v="4"/>
    <n v="3"/>
    <n v="20"/>
    <n v="1000"/>
    <n v="100"/>
    <x v="0"/>
    <n v="0"/>
    <n v="0"/>
    <n v="0"/>
    <m/>
    <n v="0"/>
    <s v="SIN AVANCE"/>
    <m/>
    <m/>
    <m/>
    <m/>
    <n v="0"/>
    <s v="SIN AVANCE"/>
    <m/>
    <m/>
    <m/>
    <m/>
    <n v="0"/>
    <s v="SIN AVANCE"/>
    <m/>
    <m/>
    <m/>
    <n v="20"/>
    <n v="100"/>
    <s v="OPTIMO"/>
  </r>
  <r>
    <s v="INCLUSIÓN SOCIAL Y ACCESO A DERECHOS"/>
    <x v="4"/>
    <s v="Nariño piensa"/>
    <x v="7"/>
    <s v="Categorización de las Instituciones Educativas"/>
    <s v="A+ = 0_x000a_A = 19_x000a_B= 69_x000a_C = 83_x000a_D= 65"/>
    <s v="A+ = 5_x000a_A = 24_x000a_B= 89_x000a_C = 103_x000a_D= 15_x000a_"/>
    <x v="6"/>
    <s v="Calidad, cobertura y fortalecimiento de la educación inicial, prescolar, básica y media"/>
    <n v="171"/>
    <s v="Resignificación de los manuales de convivencia enfocados a la construcción de una Cultura de Paz y Convivencia Escolar, orientado acciones tendientes a la transformación de ambientes escolares tolerantes y amigables, con inclusión a escuelas de familia que contribuyan a superar los problemas que enfrenta la niñez,la adolescencia y juventud."/>
    <n v="2201047"/>
    <s v="Servicios de apoyo a la implementación de modelos de innovación educativa"/>
    <n v="220104700"/>
    <s v="Establecimientos educativos apoyados para la  implementación de modelos de innovación educativa"/>
    <s v="4. EDUCACION DE CALIDAD."/>
    <s v="Mantenimiento"/>
    <s v="No acumulada"/>
    <s v="ND"/>
    <n v="242"/>
    <n v="242"/>
    <n v="242"/>
    <n v="242"/>
    <n v="242"/>
    <n v="0"/>
    <n v="0"/>
    <n v="0"/>
    <x v="1"/>
    <n v="0"/>
    <n v="0"/>
    <n v="0"/>
    <m/>
    <n v="0"/>
    <s v="SIN AVANCE"/>
    <m/>
    <m/>
    <m/>
    <m/>
    <n v="0"/>
    <s v="SIN AVANCE"/>
    <m/>
    <m/>
    <m/>
    <m/>
    <n v="0"/>
    <s v="SIN AVANCE"/>
    <m/>
    <m/>
    <m/>
    <n v="0"/>
    <n v="0"/>
    <s v="SIN AVANCE"/>
  </r>
  <r>
    <s v="INCLUSIÓN SOCIAL Y ACCESO A DERECHOS"/>
    <x v="4"/>
    <s v="Nariño piensa"/>
    <x v="7"/>
    <s v="Categorización de las Instituciones Educativas"/>
    <s v="A+ = 0_x000a_A = 19_x000a_B= 69_x000a_C = 83_x000a_D= 65"/>
    <s v="A+ = 5_x000a_A = 24_x000a_B= 89_x000a_C = 103_x000a_D= 15_x000a_"/>
    <x v="6"/>
    <s v="Calidad, cobertura y fortalecimiento de la educación inicial, prescolar, básica y media"/>
    <n v="172"/>
    <s v="Asesorar y prestar asistencia técnica a las Instituciones Educativas en los temas relacionados con la política educativa, resignificación e implementación de Proyectos Educativos Institucionales y Proyectos Educativos Comunitarios y aquellos definidos para la prestación del servicio educativo, orientado hacia la pertinencia, la transformación social, territorial y de paz."/>
    <n v="2201006"/>
    <s v="Servicio de asistencia técnica en educación inicial, preescolar, básica y media"/>
    <n v="220100600"/>
    <s v="Entidades y organizaciones asistidas técnicamente"/>
    <s v="4. EDUCACION DE CALIDAD."/>
    <s v="Mantenimiento"/>
    <s v="No acumulada"/>
    <n v="50"/>
    <n v="242"/>
    <n v="242"/>
    <n v="242"/>
    <n v="242"/>
    <n v="242"/>
    <n v="32"/>
    <n v="13.223140495867769"/>
    <n v="13.223140495867769"/>
    <x v="6"/>
    <n v="0"/>
    <n v="0"/>
    <n v="0"/>
    <m/>
    <n v="0"/>
    <s v="SIN AVANCE"/>
    <m/>
    <m/>
    <m/>
    <m/>
    <n v="0"/>
    <s v="SIN AVANCE"/>
    <m/>
    <m/>
    <m/>
    <m/>
    <n v="0"/>
    <s v="SIN AVANCE"/>
    <m/>
    <m/>
    <m/>
    <n v="32"/>
    <n v="800"/>
    <s v="OPTIMO"/>
  </r>
  <r>
    <s v="INCLUSIÓN SOCIAL Y ACCESO A DERECHOS"/>
    <x v="4"/>
    <s v="Nariño piensa"/>
    <x v="7"/>
    <s v="Categorización de las Instituciones Educativas"/>
    <s v="A+ = 0_x000a_A = 19_x000a_B= 69_x000a_C = 83_x000a_D= 65"/>
    <s v="A+ = 5_x000a_A = 24_x000a_B= 89_x000a_C = 103_x000a_D= 15_x000a_"/>
    <x v="6"/>
    <s v="Calidad, cobertura y fortalecimiento de la educación inicial, prescolar, básica y media"/>
    <n v="173"/>
    <s v="Fortalecimiento de los programas de orientación vocacional,  educación socio ocupacional y de educación para el trabajo."/>
    <n v="2201085"/>
    <s v="Servicio de orientación socio ocupacional"/>
    <n v="220108500"/>
    <s v="Estudiantes vinculados a procesos de orientación socio ocupacional"/>
    <s v="4. EDUCACION DE CALIDAD."/>
    <s v="Incremento"/>
    <s v="Acumulada"/>
    <n v="20"/>
    <n v="520"/>
    <n v="125"/>
    <n v="125"/>
    <n v="125"/>
    <n v="125"/>
    <n v="563"/>
    <n v="450.4"/>
    <n v="100"/>
    <x v="0"/>
    <n v="0"/>
    <n v="0"/>
    <n v="0"/>
    <m/>
    <n v="0"/>
    <s v="SIN AVANCE"/>
    <m/>
    <m/>
    <m/>
    <m/>
    <n v="0"/>
    <s v="SIN AVANCE"/>
    <m/>
    <m/>
    <m/>
    <m/>
    <n v="0"/>
    <s v="SIN AVANCE"/>
    <m/>
    <m/>
    <m/>
    <n v="563"/>
    <n v="100"/>
    <s v="OPTIMO"/>
  </r>
  <r>
    <s v="INCLUSIÓN SOCIAL Y ACCESO A DERECHOS"/>
    <x v="4"/>
    <s v="Gestión Administrativa para la educación."/>
    <x v="7"/>
    <s v="Medición de desempeño municipal - Educación"/>
    <n v="44.81"/>
    <n v="46"/>
    <x v="6"/>
    <s v="Calidad, cobertura y fortalecimiento de la educación inicial, prescolar, básica y media"/>
    <n v="174"/>
    <s v="Recertificación de los macroprocesos que cuentan con certificación de calidad."/>
    <s v="2201005"/>
    <s v="Documentos de lineamientos técnicos"/>
    <n v="220100500"/>
    <s v="Documentos de lineamientos técnicos en educación inicial, preescolar, básica y media expedidos"/>
    <s v="4. EDUCACION DE CALIDAD."/>
    <s v="Mantenimiento"/>
    <s v="No acumulada"/>
    <n v="4"/>
    <n v="4"/>
    <n v="4"/>
    <n v="4"/>
    <n v="4"/>
    <n v="4"/>
    <n v="4"/>
    <n v="100"/>
    <n v="100"/>
    <x v="0"/>
    <n v="0"/>
    <n v="0"/>
    <n v="0"/>
    <m/>
    <n v="0"/>
    <s v="SIN AVANCE"/>
    <m/>
    <m/>
    <m/>
    <m/>
    <n v="0"/>
    <s v="SIN AVANCE"/>
    <m/>
    <m/>
    <m/>
    <m/>
    <n v="0"/>
    <s v="SIN AVANCE"/>
    <m/>
    <m/>
    <m/>
    <n v="4"/>
    <n v="100"/>
    <s v="OPTIMO"/>
  </r>
  <r>
    <s v="INCLUSIÓN SOCIAL Y ACCESO A DERECHOS"/>
    <x v="4"/>
    <s v="Gestión Administrativa para la educación."/>
    <x v="7"/>
    <s v="Medición de desempeño municipal - Educación"/>
    <n v="44.81"/>
    <n v="46"/>
    <x v="6"/>
    <s v="Calidad, cobertura y fortalecimiento de la educación inicial, prescolar, básica y media"/>
    <n v="175"/>
    <s v="Conformado y funcionando la Junta Departamental de Educación - JUDE -y motivados  los municipios para que  conformen las Juntas Municipales de Educación - JUME - en el marco de los artículos 158 y 161 de la Ley 115 de 1994"/>
    <n v="2201048"/>
    <s v="Servicios de información en materia educativa"/>
    <n v="220104800"/>
    <s v="Documentos elaborados"/>
    <s v="4. EDUCACION DE CALIDAD."/>
    <s v="Mantenimiento"/>
    <s v="No acumulada"/>
    <n v="0"/>
    <n v="1"/>
    <n v="1"/>
    <n v="1"/>
    <n v="1"/>
    <n v="1"/>
    <n v="1"/>
    <n v="100"/>
    <n v="100"/>
    <x v="0"/>
    <n v="0"/>
    <n v="0"/>
    <n v="0"/>
    <m/>
    <n v="0"/>
    <s v="SIN AVANCE"/>
    <m/>
    <m/>
    <m/>
    <m/>
    <n v="0"/>
    <s v="SIN AVANCE"/>
    <m/>
    <m/>
    <m/>
    <m/>
    <n v="0"/>
    <s v="SIN AVANCE"/>
    <m/>
    <m/>
    <m/>
    <n v="1"/>
    <n v="25"/>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76"/>
    <s v="Evaluados docentes y directivos docentes vinculados bajo el Estatuto 1278 del 2012 "/>
    <s v="2201064"/>
    <s v="Servicio de evaluación para docentes"/>
    <n v="220106400"/>
    <s v="Docentes evaluados"/>
    <s v="4. EDUCACION DE CALIDAD."/>
    <s v="Mantenimiento"/>
    <s v="No acumulada"/>
    <n v="1393"/>
    <n v="1393"/>
    <n v="1393"/>
    <n v="1393"/>
    <n v="1393"/>
    <n v="1393"/>
    <n v="1393"/>
    <n v="100"/>
    <n v="100"/>
    <x v="0"/>
    <n v="0"/>
    <n v="0"/>
    <n v="0"/>
    <m/>
    <n v="0"/>
    <s v="SIN AVANCE"/>
    <m/>
    <m/>
    <m/>
    <m/>
    <n v="0"/>
    <s v="SIN AVANCE"/>
    <m/>
    <m/>
    <m/>
    <m/>
    <n v="0"/>
    <s v="SIN AVANCE"/>
    <m/>
    <m/>
    <m/>
    <n v="1393"/>
    <n v="34825"/>
    <s v="OPTIMO"/>
  </r>
  <r>
    <s v="INCLUSIÓN SOCIAL Y ACCESO A DERECHOS"/>
    <x v="4"/>
    <s v="Gestión Administrativa para la educación."/>
    <x v="7"/>
    <s v="Medición de desempeño municipal - Educación"/>
    <n v="44.81"/>
    <n v="46"/>
    <x v="6"/>
    <s v="Calidad, cobertura y fortalecimiento de la educación inicial, prescolar, básica y media"/>
    <n v="177"/>
    <s v="Ampliación de la planta de docentes de apoyo para atender la educación inclusiva en el marco del Decreto 1421 de 2017 "/>
    <s v="2201074"/>
    <s v="Servicio de fortalecimiento a las capacidades de los docentes de educación Inicial, preescolar, básica y media"/>
    <n v="220107400"/>
    <s v="Docentes y agentes educativos  de educación inicial, preescolar, básica y media beneficiados con estrategias de mejoramiento de sus capacidades"/>
    <s v="4. EDUCACION DE CALIDAD."/>
    <s v="Mantenimiento"/>
    <s v="No acumulada"/>
    <n v="37"/>
    <n v="37"/>
    <n v="37"/>
    <n v="37"/>
    <n v="37"/>
    <n v="37"/>
    <n v="37"/>
    <n v="100"/>
    <n v="100"/>
    <x v="0"/>
    <n v="0"/>
    <n v="0"/>
    <n v="0"/>
    <m/>
    <n v="0"/>
    <s v="SIN AVANCE"/>
    <m/>
    <m/>
    <m/>
    <m/>
    <n v="0"/>
    <s v="SIN AVANCE"/>
    <m/>
    <m/>
    <m/>
    <m/>
    <n v="0"/>
    <s v="SIN AVANCE"/>
    <m/>
    <m/>
    <m/>
    <n v="37"/>
    <n v="925"/>
    <s v="OPTIMO"/>
  </r>
  <r>
    <s v="INCLUSIÓN SOCIAL Y ACCESO A DERECHOS"/>
    <x v="4"/>
    <s v="Gestión Administrativa para la educación."/>
    <x v="7"/>
    <s v="Medición de desempeño municipal - Educación"/>
    <n v="44.81"/>
    <n v="46"/>
    <x v="6"/>
    <s v="Calidad, cobertura y fortalecimiento de la educación inicial, prescolar, básica y media"/>
    <n v="178"/>
    <s v="Ampliación de la planta de docentes para educación inicial y en áreas de matematicas, física, quimica, biología e ingles. "/>
    <n v="2201038"/>
    <s v="Servicio de docencia escolar"/>
    <n v="220103800"/>
    <s v="Docentes del nivel inicial, preescolar, básica o media - vinculados"/>
    <s v="4. EDUCACION DE CALIDAD."/>
    <s v="Incremento"/>
    <s v="Acumulada"/>
    <n v="7685"/>
    <n v="7735"/>
    <n v="7685"/>
    <n v="7735"/>
    <n v="7735"/>
    <n v="7735"/>
    <n v="7685"/>
    <n v="100"/>
    <n v="100"/>
    <x v="0"/>
    <n v="0"/>
    <n v="0"/>
    <n v="0"/>
    <m/>
    <n v="0"/>
    <s v="SIN AVANCE"/>
    <m/>
    <m/>
    <m/>
    <m/>
    <n v="0"/>
    <s v="SIN AVANCE"/>
    <m/>
    <m/>
    <m/>
    <m/>
    <n v="0"/>
    <s v="SIN AVANCE"/>
    <m/>
    <m/>
    <m/>
    <n v="7685"/>
    <n v="99.353587588881709"/>
    <s v="SATISFACTORIO"/>
  </r>
  <r>
    <s v="INCLUSIÓN SOCIAL Y ACCESO A DERECHOS"/>
    <x v="4"/>
    <s v="Gestión Administrativa para la educación."/>
    <x v="7"/>
    <s v="Medición de desempeño municipal - Educación"/>
    <n v="44.81"/>
    <n v="46"/>
    <x v="6"/>
    <s v="Calidad, cobertura y fortalecimiento de la educación inicial, prescolar, básica y media"/>
    <n v="179"/>
    <s v="Garantizada la prestación del servicio educativo mediante los recursos del Sistema General de Participaciones en los establecimientos educativos del Departamento "/>
    <n v="2201071"/>
    <s v="Servicio educativo"/>
    <n v="220107101"/>
    <s v="Establecimientos educativos con recursos del Sistema General de Participaciones -SGP- en operación"/>
    <s v="4. EDUCACION DE CALIDAD."/>
    <s v="Mantenimiento"/>
    <s v="No acumulada"/>
    <n v="2039"/>
    <n v="2039"/>
    <n v="2039"/>
    <n v="2039"/>
    <n v="2039"/>
    <n v="2039"/>
    <n v="2039"/>
    <n v="100"/>
    <n v="100"/>
    <x v="0"/>
    <n v="10330267517"/>
    <n v="5332346201"/>
    <n v="3124069017"/>
    <m/>
    <n v="0"/>
    <s v="SIN AVANCE"/>
    <m/>
    <m/>
    <m/>
    <m/>
    <n v="0"/>
    <s v="SIN AVANCE"/>
    <m/>
    <m/>
    <m/>
    <m/>
    <n v="0"/>
    <s v="SIN AVANCE"/>
    <m/>
    <m/>
    <m/>
    <n v="2039"/>
    <n v="50975"/>
    <s v="OPTIMO"/>
  </r>
  <r>
    <s v="INCLUSIÓN SOCIAL Y ACCESO A DERECHOS"/>
    <x v="4"/>
    <s v="Gestión Administrativa para la educación."/>
    <x v="7"/>
    <s v="Medición de desempeño municipal - Educación"/>
    <n v="44.81"/>
    <n v="46"/>
    <x v="6"/>
    <s v="Calidad, cobertura y fortalecimiento de la educación inicial, prescolar, básica y media"/>
    <n v="180"/>
    <s v="Saneamiento contable y  financiero de la Secretaría de Educación Departamental."/>
    <n v="2201015"/>
    <s v="Servicio de monitoreo y seguimiento a la gestión del sector educativo"/>
    <n v="220101500"/>
    <s v="Entidades territoriales con seguimiento y evaluación a la gestión "/>
    <s v="4. EDUCACION DE CALIDAD."/>
    <s v="Mantenimiento"/>
    <s v="No acumulada"/>
    <n v="1"/>
    <n v="1"/>
    <n v="1"/>
    <n v="1"/>
    <n v="1"/>
    <n v="1"/>
    <n v="1"/>
    <n v="100"/>
    <n v="100"/>
    <x v="0"/>
    <n v="0"/>
    <n v="0"/>
    <n v="0"/>
    <m/>
    <n v="0"/>
    <s v="SIN AVANCE"/>
    <m/>
    <m/>
    <m/>
    <m/>
    <n v="0"/>
    <s v="SIN AVANCE"/>
    <m/>
    <m/>
    <m/>
    <m/>
    <n v="0"/>
    <s v="SIN AVANCE"/>
    <m/>
    <m/>
    <m/>
    <n v="1"/>
    <n v="25"/>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81"/>
    <s v="Actualizado el inventario de bienes muebles e inmuebles de los establecimientos educativos de los 61 municipios no certificados del  Departamento."/>
    <s v="2201087"/>
    <s v="Documentos de estudios técnicos"/>
    <n v="220108700"/>
    <s v="Documentos de estudios técnicos realizados"/>
    <s v="4. EDUCACION DE CALIDAD."/>
    <s v="Mantenimiento"/>
    <s v="No acumulada"/>
    <n v="0"/>
    <n v="1"/>
    <n v="1"/>
    <n v="1"/>
    <n v="1"/>
    <n v="1"/>
    <n v="1"/>
    <n v="100"/>
    <n v="100"/>
    <x v="0"/>
    <n v="0"/>
    <n v="0"/>
    <n v="0"/>
    <m/>
    <n v="0"/>
    <s v="SIN AVANCE"/>
    <m/>
    <m/>
    <m/>
    <m/>
    <n v="0"/>
    <s v="SIN AVANCE"/>
    <m/>
    <m/>
    <m/>
    <m/>
    <n v="0"/>
    <s v="SIN AVANCE"/>
    <m/>
    <m/>
    <m/>
    <n v="1"/>
    <n v="25"/>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82"/>
    <s v="Fortalecimiento del Sistema de Gestión Documental en la Secretaría de Educación Departamental. "/>
    <s v="2201018"/>
    <s v="Servicio de información para la gestión de la educación inicial y preescolar en condiciones de calidad"/>
    <n v="220101800"/>
    <s v="Sistemas de reporte de información operando"/>
    <s v="4. EDUCACION DE CALIDAD."/>
    <s v="Mantenimiento"/>
    <s v="No acumulada"/>
    <n v="1"/>
    <n v="1"/>
    <n v="1"/>
    <n v="1"/>
    <n v="1"/>
    <n v="1"/>
    <n v="1"/>
    <n v="100"/>
    <n v="100"/>
    <x v="0"/>
    <n v="0"/>
    <n v="0"/>
    <n v="0"/>
    <m/>
    <n v="0"/>
    <s v="SIN AVANCE"/>
    <m/>
    <m/>
    <m/>
    <m/>
    <n v="0"/>
    <s v="SIN AVANCE"/>
    <m/>
    <m/>
    <m/>
    <m/>
    <n v="0"/>
    <s v="SIN AVANCE"/>
    <m/>
    <m/>
    <m/>
    <n v="1"/>
    <n v="25"/>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83"/>
    <s v="Servicio de asesoría y orientación a establecimientos educativos privados, de educación regular, educación de adultos (Decreto 3011) y establecimientos de educación para el trabajo y desarrollo humano (ETDH) para que implementen adecuadamente los lineamientos sobre inspección, vigilancia y control del sector educativo._x000a_Se  creará el programa del Sistema de Vigilancia Educativa -SIVE-"/>
    <n v="2201013"/>
    <s v="Servicio de asistencia técnica en inspección, vigilancia y control del sector educativo"/>
    <n v="220101300"/>
    <s v="Instituciones Educativas asistidas técnicamente"/>
    <s v="4. EDUCACION DE CALIDAD."/>
    <s v="Incremento"/>
    <s v="No acumulada"/>
    <n v="18"/>
    <n v="143"/>
    <n v="25"/>
    <n v="35"/>
    <n v="40"/>
    <n v="43"/>
    <n v="29"/>
    <n v="116"/>
    <n v="100"/>
    <x v="0"/>
    <n v="0"/>
    <n v="0"/>
    <n v="0"/>
    <m/>
    <n v="0"/>
    <s v="SIN AVANCE"/>
    <m/>
    <m/>
    <m/>
    <m/>
    <n v="0"/>
    <s v="SIN AVANCE"/>
    <m/>
    <m/>
    <m/>
    <m/>
    <n v="0"/>
    <s v="SIN AVANCE"/>
    <m/>
    <m/>
    <m/>
    <n v="29"/>
    <n v="20.27972027972028"/>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84"/>
    <s v="Seguimiento y verificación a la atención y  prestación del servicio educativo público  (242 IE) y privado (143 IE)"/>
    <n v="2201014"/>
    <s v="Servicio de inspección, vigilancia y control del sector educativo"/>
    <n v="220101400"/>
    <s v="Entidades del sector educativo con inspección, vigilancia y control"/>
    <s v="4. EDUCACION DE CALIDAD."/>
    <s v="Mantenimiento"/>
    <s v="No acumulada"/>
    <n v="385"/>
    <n v="385"/>
    <n v="385"/>
    <n v="385"/>
    <n v="385"/>
    <n v="385"/>
    <n v="46"/>
    <n v="11.948051948051948"/>
    <n v="11.948051948051948"/>
    <x v="6"/>
    <n v="0"/>
    <n v="0"/>
    <n v="0"/>
    <m/>
    <n v="0"/>
    <s v="SIN AVANCE"/>
    <m/>
    <m/>
    <m/>
    <m/>
    <n v="0"/>
    <s v="SIN AVANCE"/>
    <m/>
    <m/>
    <m/>
    <m/>
    <n v="0"/>
    <s v="SIN AVANCE"/>
    <m/>
    <m/>
    <m/>
    <n v="46"/>
    <n v="1150"/>
    <s v="OPTIMO"/>
  </r>
  <r>
    <s v="INCLUSIÓN SOCIAL Y ACCESO A DERECHOS"/>
    <x v="4"/>
    <s v="Gestión Administrativa para la educación."/>
    <x v="7"/>
    <s v="Medición de desempeño municipal - Educación"/>
    <n v="44.81"/>
    <n v="46"/>
    <x v="6"/>
    <s v="Calidad, cobertura y fortalecimiento de la educación inicial, prescolar, básica y media"/>
    <n v="185"/>
    <s v="Plan de Bienestar Social para los funcionarios de la Secretaría de Educación Departamental.  "/>
    <n v="2201001"/>
    <s v="Documentos de planeación"/>
    <n v="220100104"/>
    <s v="Documentos operativos formulados"/>
    <s v="4. EDUCACION DE CALIDAD."/>
    <s v="Mantenimiento"/>
    <s v="No acumulada"/>
    <n v="9068"/>
    <n v="9068"/>
    <n v="9068"/>
    <n v="9068"/>
    <n v="9068"/>
    <n v="9068"/>
    <n v="9068"/>
    <n v="100"/>
    <n v="100"/>
    <x v="0"/>
    <n v="0"/>
    <n v="0"/>
    <n v="0"/>
    <m/>
    <n v="0"/>
    <s v="SIN AVANCE"/>
    <m/>
    <m/>
    <m/>
    <m/>
    <n v="0"/>
    <s v="SIN AVANCE"/>
    <m/>
    <m/>
    <m/>
    <m/>
    <n v="0"/>
    <s v="SIN AVANCE"/>
    <m/>
    <m/>
    <m/>
    <n v="9068"/>
    <n v="226700"/>
    <s v="OPTIMO"/>
  </r>
  <r>
    <s v="INCLUSIÓN SOCIAL Y ACCESO A DERECHOS"/>
    <x v="4"/>
    <s v="Gestión Administrativa para la educación."/>
    <x v="7"/>
    <s v="Medición de desempeño municipal - Educación"/>
    <n v="44.81"/>
    <n v="46"/>
    <x v="6"/>
    <s v="Calidad, cobertura y fortalecimiento de la educación inicial, prescolar, básica y media"/>
    <n v="186"/>
    <s v="Proceso de organización de la oferta educativa con enfoque diferencial con el propósito de garantizar docentes en la totalidad de los establecimientos educativos."/>
    <n v="2201004"/>
    <s v="Documentos normativos"/>
    <n v="220100400"/>
    <s v="Documentos normativos para la educación inicial, preescolar, básica y media expedidos"/>
    <s v="4. EDUCACION DE CALIDAD."/>
    <s v="Mantenimiento"/>
    <s v="No acumulada"/>
    <n v="0"/>
    <n v="1"/>
    <n v="1"/>
    <n v="1"/>
    <n v="1"/>
    <n v="1"/>
    <n v="0"/>
    <n v="0"/>
    <n v="0"/>
    <x v="1"/>
    <n v="0"/>
    <n v="0"/>
    <n v="0"/>
    <m/>
    <n v="0"/>
    <s v="SIN AVANCE"/>
    <m/>
    <m/>
    <m/>
    <m/>
    <n v="0"/>
    <s v="SIN AVANCE"/>
    <m/>
    <m/>
    <m/>
    <m/>
    <n v="0"/>
    <s v="SIN AVANCE"/>
    <m/>
    <m/>
    <m/>
    <n v="0"/>
    <n v="0"/>
    <s v="SIN AVANCE"/>
  </r>
  <r>
    <s v="INCLUSIÓN SOCIAL Y ACCESO A DERECHOS"/>
    <x v="4"/>
    <s v="Gestión Administrativa para la educación."/>
    <x v="7"/>
    <s v="Medición de desempeño municipal - Educación"/>
    <n v="44.81"/>
    <n v="46"/>
    <x v="6"/>
    <s v="Calidad, cobertura y fortalecimiento de la educación inicial, prescolar, básica y media"/>
    <n v="187"/>
    <s v="Dotación de la Secretaría de Educación sede administrativa, con adquisición e instalación de mobiliario, equipos tecnológicos  y demás elementos no consumibles requeridos para apoyar la prestación de los servicios de la entidad."/>
    <s v="2201069"/>
    <s v="Infraestructura educativa dotada"/>
    <n v="220106903"/>
    <s v="Sedes dotadas con mobiliario"/>
    <s v="4. EDUCACION DE CALIDAD."/>
    <s v="Mantenimiento"/>
    <s v="No acumulada"/>
    <n v="0"/>
    <n v="1"/>
    <n v="1"/>
    <n v="1"/>
    <n v="1"/>
    <n v="1"/>
    <n v="1"/>
    <n v="100"/>
    <n v="100"/>
    <x v="0"/>
    <n v="0"/>
    <n v="0"/>
    <n v="0"/>
    <m/>
    <n v="0"/>
    <s v="SIN AVANCE"/>
    <m/>
    <m/>
    <m/>
    <m/>
    <n v="0"/>
    <s v="SIN AVANCE"/>
    <m/>
    <m/>
    <m/>
    <m/>
    <n v="0"/>
    <s v="SIN AVANCE"/>
    <m/>
    <m/>
    <m/>
    <n v="1"/>
    <n v="25"/>
    <s v="MUY DEFICIENTE"/>
  </r>
  <r>
    <s v="INCLUSIÓN SOCIAL Y ACCESO A DERECHOS"/>
    <x v="4"/>
    <s v="Gestión Administrativa para la educación."/>
    <x v="7"/>
    <s v="Medición de desempeño municipal - Educación"/>
    <n v="44.81"/>
    <n v="46"/>
    <x v="6"/>
    <s v="Calidad, cobertura y fortalecimiento de la educación inicial, prescolar, básica y media"/>
    <n v="188"/>
    <s v="Articulación interinstitucional para la gestión de la construcción del archivo de la Secretaría de Educación de Nariño."/>
    <s v="2201051"/>
    <s v="Infraestructura educativa construida"/>
    <n v="220105113"/>
    <s v="Ambientes de residencias escolares nuevos construidos"/>
    <s v="4. EDUCACION DE CALIDAD."/>
    <s v="Mantenimiento"/>
    <s v="No acumulada"/>
    <n v="0"/>
    <n v="1"/>
    <s v="NP"/>
    <s v="NP"/>
    <n v="1"/>
    <n v="1"/>
    <n v="0"/>
    <n v="0"/>
    <n v="0"/>
    <x v="4"/>
    <n v="0"/>
    <n v="0"/>
    <n v="0"/>
    <m/>
    <n v="0"/>
    <s v="NO PROGRAMADA"/>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89"/>
    <s v="Firma de pactos y alianzas por la educación superior en Nariño  con el Gobierno Nacional-MEN, instituciones de educación superior con presencia en el Departamento, SENA, sectores productivos, cooperación internacional,  organizaciones sociales especialmente de las juventudes nariñenses e instituciones públicas, entre éstas alcaldías, quienes como parte del Estado Social de Derecho son garantes de derechos constitucionales, especialmente de niños, niñas, adolescentes y jóvenes y responsables, a su vez, de formular, impulsar, promover y materializar las transformaciones territoriales en los 64 municipios."/>
    <n v="2202086"/>
    <s v="Documento de planeación."/>
    <n v="220208600"/>
    <s v="Documento de planeación elaborado."/>
    <s v="4. EDUCACION DE CALIDAD."/>
    <s v="Mantenimiento"/>
    <s v="No acumulada"/>
    <n v="0"/>
    <n v="83"/>
    <n v="83"/>
    <n v="83"/>
    <n v="83"/>
    <n v="83"/>
    <n v="80"/>
    <n v="96.385542168674704"/>
    <n v="96.385542168674704"/>
    <x v="2"/>
    <n v="0"/>
    <n v="0"/>
    <n v="0"/>
    <m/>
    <n v="0"/>
    <s v="SIN AVANCE"/>
    <m/>
    <m/>
    <m/>
    <m/>
    <n v="0"/>
    <s v="SIN AVANCE"/>
    <m/>
    <m/>
    <m/>
    <m/>
    <n v="0"/>
    <s v="SIN AVANCE"/>
    <m/>
    <m/>
    <m/>
    <n v="80"/>
    <n v="2000"/>
    <s v="OPTIMO"/>
  </r>
  <r>
    <s v="INCLUSIÓN SOCIAL Y ACCESO A DERECHOS"/>
    <x v="4"/>
    <s v="Nariño Superior"/>
    <x v="7"/>
    <s v="Tasa de cobertura  bruta"/>
    <s v="30,06 % _x000a__x000a_(41.449)"/>
    <s v=" 47,66%    (60.449)"/>
    <x v="6"/>
    <s v="Calidad y fomento de la educación superior"/>
    <n v="190"/>
    <s v="Apoyo  a la Universidad de Nariño en cumplimiento de las ordenanzas que disponen la asignación  de recursos como base presupuestal, en su politica  de regionalización y sus propuestas de apertura de seccionales. Igualmente, la propuesta de creación de la Universidad  de los pueblos Pastos y Quillasingas."/>
    <n v="2202073"/>
    <s v="Servicio de fomento para la regionalización en la educación superior."/>
    <n v="220207300"/>
    <s v="Instituciones de educacion superior con acompañamiento en procesos de regionalización."/>
    <s v="4. EDUCACION DE CALIDAD."/>
    <s v="Incremento"/>
    <s v="Acumulada"/>
    <n v="1"/>
    <n v="2"/>
    <n v="1"/>
    <n v="2"/>
    <n v="2"/>
    <n v="2"/>
    <n v="1"/>
    <n v="100"/>
    <n v="100"/>
    <x v="0"/>
    <n v="6453168926"/>
    <n v="0"/>
    <n v="0"/>
    <m/>
    <n v="0"/>
    <s v="SIN AVANCE"/>
    <m/>
    <m/>
    <m/>
    <m/>
    <n v="0"/>
    <s v="SIN AVANCE"/>
    <m/>
    <m/>
    <m/>
    <m/>
    <n v="0"/>
    <s v="SIN AVANCE"/>
    <m/>
    <m/>
    <m/>
    <n v="1"/>
    <n v="50"/>
    <s v="DEFICIENTE"/>
  </r>
  <r>
    <s v="INCLUSIÓN SOCIAL Y ACCESO A DERECHOS"/>
    <x v="4"/>
    <s v="Nariño Superior"/>
    <x v="7"/>
    <s v="Tasa de cobertura  bruta"/>
    <s v="30,06 % _x000a__x000a_(41.449)"/>
    <s v=" 47,66%    (60.449)"/>
    <x v="6"/>
    <s v="Calidad y fomento de la educación superior"/>
    <n v="191"/>
    <s v="Programas ofertados  por parte de las IES y el SENA que atiendan la pertinencia en los territorios, que promuevan el desarrollo productivo sostenible, tengan en cuenta las nuevas tendencias internacionales  y aboguen por la construcción de una cultura de paz desde la memoria historica, apoyados."/>
    <n v="2202067"/>
    <s v="Servicio de articulación entre la educación superior y el ssector productivo."/>
    <n v="220206701"/>
    <s v="Programas académicos ofrecidos de forma conjunta entre IES y el sector productivo."/>
    <s v="4. EDUCACION DE CALIDAD."/>
    <s v="Incremento"/>
    <s v="No acumulada"/>
    <n v="0"/>
    <n v="10"/>
    <s v="NP"/>
    <n v="4"/>
    <n v="4"/>
    <n v="2"/>
    <n v="0"/>
    <n v="0"/>
    <n v="0"/>
    <x v="4"/>
    <n v="0"/>
    <n v="0"/>
    <n v="0"/>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2"/>
    <s v="Construcción de la Política Pública de Educación Superior, con la participación de la academia, organizaciones sociales, el sector productivo formal e informal, las economías populares y la institucionalidad oficial y privada del departamento, que impulse la cobertura con equidad, la calidad y pertinencia, la permanencia y la graduación."/>
    <n v="2202086"/>
    <s v="Documentos de planeación"/>
    <n v="220208600"/>
    <s v="Documentos de planeación elaborados"/>
    <s v="4. EDUCACION DE CALIDAD."/>
    <s v="Mantenimiento"/>
    <s v="No acumulada"/>
    <n v="0"/>
    <n v="1"/>
    <n v="1"/>
    <n v="1"/>
    <n v="1"/>
    <n v="1"/>
    <n v="0"/>
    <n v="0"/>
    <n v="0"/>
    <x v="1"/>
    <n v="0"/>
    <n v="0"/>
    <n v="0"/>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3"/>
    <s v="Cofinanciada, construida, mejorada y en operación infraestructura de instituciones de educación superior ( El Charco, Samaniego, Barbacoas. El Norte de Nariño, Pasto - Barrios Surorientales, Pie de Monte Costero, Cordillera y Guambuyaco. "/>
    <n v="2202071"/>
    <s v="Sedes de instituciones de educación superior construidas."/>
    <n v="220207100"/>
    <s v="Sedes de instituciones de educación superior construidas."/>
    <s v="4. EDUCACION DE CALIDAD."/>
    <s v="Incremento"/>
    <s v="No acumulada"/>
    <n v="4"/>
    <n v="9"/>
    <s v="NP"/>
    <n v="3"/>
    <n v="3"/>
    <n v="3"/>
    <n v="0"/>
    <n v="0"/>
    <n v="0"/>
    <x v="4"/>
    <n v="0"/>
    <n v="0"/>
    <n v="0"/>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4"/>
    <s v="Sedes de la Universidad de Nariño de Ipiales y Tuquerres, apoyadas en el mejoramiento de su infraestructura."/>
    <n v="2202072"/>
    <s v="Sedes de instituciones de educación superior mejoradas"/>
    <n v="220207200"/>
    <s v="Sedes  de instituciones de educación  superior mejoradas"/>
    <s v="4. EDUCACION DE CALIDAD."/>
    <s v="Mantenimiento"/>
    <s v="No acumulada"/>
    <n v="2"/>
    <n v="2"/>
    <n v="1"/>
    <n v="1"/>
    <n v="2"/>
    <n v="2"/>
    <n v="2"/>
    <n v="200"/>
    <n v="100"/>
    <x v="0"/>
    <n v="63381133.640000001"/>
    <n v="0"/>
    <n v="0"/>
    <m/>
    <n v="0"/>
    <s v="SIN AVANCE"/>
    <m/>
    <m/>
    <m/>
    <m/>
    <n v="0"/>
    <s v="SIN AVANCE"/>
    <m/>
    <m/>
    <m/>
    <m/>
    <n v="0"/>
    <s v="SIN AVANCE"/>
    <m/>
    <m/>
    <m/>
    <n v="2"/>
    <n v="50"/>
    <s v="DEFICIENTE"/>
  </r>
  <r>
    <s v="INCLUSIÓN SOCIAL Y ACCESO A DERECHOS"/>
    <x v="4"/>
    <s v="Nariño Superior"/>
    <x v="7"/>
    <s v="Tasa de cobertura  bruta"/>
    <s v="30,06 % _x000a__x000a_(41.449)"/>
    <s v=" 47,66%    (60.449)"/>
    <x v="6"/>
    <s v="Calidad y fomento de la educación superior"/>
    <n v="195"/>
    <s v="IES  con diseños e implementación de  estrategias de permanencia, con enfoque diferencial, especialmente el de género, apoyadas."/>
    <n v="2202079"/>
    <s v="Servicio de apoyo a la permanencia a la educación superior."/>
    <n v="220207904"/>
    <s v="Estrategias y programas de fomento para acceso y permanencia a la educación superior o postsecundaria implementados."/>
    <s v="4. EDUCACION DE CALIDAD."/>
    <s v="Incremento"/>
    <s v="Acumulada"/>
    <n v="0"/>
    <n v="8"/>
    <n v="1"/>
    <n v="1"/>
    <n v="1"/>
    <n v="8"/>
    <n v="0"/>
    <n v="0"/>
    <n v="0"/>
    <x v="1"/>
    <n v="0"/>
    <n v="0"/>
    <n v="0"/>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6"/>
    <s v="Apoyo a las IES con dotación de infraestructura tecnológica como requerimiento basico en la actualidad para el cumplimiento de sus fines misionales. "/>
    <n v="2202050"/>
    <s v="Ambientes de aprendizaje dotados"/>
    <n v="220205000"/>
    <s v="Ambientes de aprendizaje dotados"/>
    <s v="4. EDUCACION DE CALIDAD."/>
    <s v="Mantenimiento"/>
    <s v="No acumulada"/>
    <n v="0"/>
    <n v="8"/>
    <n v="8"/>
    <n v="8"/>
    <n v="8"/>
    <n v="8"/>
    <n v="0"/>
    <n v="0"/>
    <n v="0"/>
    <x v="1"/>
    <n v="0"/>
    <n v="0"/>
    <n v="0"/>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7"/>
    <s v="Impulso a estrategias y programas con enfoque diferencial e interseccional, especialmente dirigido a mujeres,  para fomentar la graduacion de la educación superior."/>
    <s v="2202077"/>
    <s v="Servicio de apoyo financiero para el fomento de la graduación en la educación superior "/>
    <n v="220207700"/>
    <s v="Beneficiarios de estrategias o programas de  apoyo financiero para el fomento de la graduación en la educación superior  "/>
    <s v="4. EDUCACION DE CALIDAD."/>
    <s v="Mantenimiento"/>
    <s v="No acumulada"/>
    <n v="0"/>
    <n v="8"/>
    <n v="8"/>
    <n v="8"/>
    <n v="8"/>
    <n v="8"/>
    <n v="0"/>
    <n v="0"/>
    <n v="0"/>
    <x v="1"/>
    <n v="0"/>
    <n v="0"/>
    <m/>
    <m/>
    <n v="0"/>
    <s v="SIN AVANCE"/>
    <m/>
    <m/>
    <m/>
    <m/>
    <n v="0"/>
    <s v="SIN AVANCE"/>
    <m/>
    <m/>
    <m/>
    <m/>
    <n v="0"/>
    <s v="SIN AVANCE"/>
    <m/>
    <m/>
    <m/>
    <n v="0"/>
    <n v="0"/>
    <s v="SIN AVANCE"/>
  </r>
  <r>
    <s v="INCLUSIÓN SOCIAL Y ACCESO A DERECHOS"/>
    <x v="4"/>
    <s v="Nariño Superior"/>
    <x v="7"/>
    <s v="Tasa de cobertura  bruta"/>
    <s v="30,06 % _x000a__x000a_(41.449)"/>
    <s v=" 47,66%    (60.449)"/>
    <x v="6"/>
    <s v="Calidad y fomento de la educación superior"/>
    <n v="198"/>
    <s v="Promoverá que las IES que firmen el pacto por la educacion superior - NariñoSuperior, diseñen e implementen estrategias diferenciales e interseccionales  para la inclusión educativa de mujeres con enfasis en las madres comunitarias para que su formacion profesional se refleje en circulos virtuosos en los escenarios de cuidado de la primera infancia; en cuanto a poblaciones, se promoverá la inclusion de poblacion indígena, afro, campesinos, personas en discapacidad, víctimas, lgtbi, deportistas y personas en procesos de reincorporación, reintegración y sujetos incorporados en procesos de diálogos de paz nacionales y regionales, incluyendo sus familias."/>
    <n v="2202062"/>
    <s v="Servicio de fomento para el acceso a la educación superior"/>
    <n v="220206204"/>
    <s v="IES con acompañamiento en estrategias de fomento a la educación inclusiva,"/>
    <s v="4. EDUCACION DE CALIDAD."/>
    <s v="Mantenimiento"/>
    <s v="No acumulada"/>
    <n v="0"/>
    <n v="8"/>
    <s v="NP"/>
    <n v="8"/>
    <n v="8"/>
    <n v="8"/>
    <n v="1"/>
    <n v="0"/>
    <n v="0"/>
    <x v="4"/>
    <n v="0"/>
    <n v="0"/>
    <n v="0"/>
    <m/>
    <n v="0"/>
    <s v="SIN AVANCE"/>
    <m/>
    <m/>
    <m/>
    <m/>
    <n v="0"/>
    <s v="SIN AVANCE"/>
    <m/>
    <m/>
    <m/>
    <m/>
    <n v="0"/>
    <s v="SIN AVANCE"/>
    <m/>
    <m/>
    <m/>
    <n v="1"/>
    <n v="25"/>
    <s v="MUY DEFICIENTE"/>
  </r>
  <r>
    <s v="INCLUSIÓN SOCIAL Y ACCESO A DERECHOS"/>
    <x v="4"/>
    <s v="Nariño Superior"/>
    <x v="7"/>
    <s v="Tasa de cobertura  bruta"/>
    <s v="30,06 % _x000a__x000a_(41.449)"/>
    <s v=" 47,66%    (60.449)"/>
    <x v="6"/>
    <s v="Calidad y fomento de la educación superior"/>
    <n v="199"/>
    <s v="Apoyo a docentes, directivos docentes, agentes educativos de las IED oficiales y liderazgos sociales en defensa de DDHH y construcción de paz, de las diferentes subregiones de Nariño para que realicen sus estudios de postgrado con el fin de fortalecer sus capacidades y actualizar sus contenidos académicos y metodologías de enseñanza que materialicen un sistema educativo departamental articulado, innovador, pertinente con el territorio, inclusivo y de calidad. "/>
    <n v="2202069"/>
    <s v="Servicio de fortalecimiento a las capacidades de los docentes de educación superior"/>
    <n v="220206901"/>
    <s v="Docentes de educación  superior beneficiados con estrategias de acceso y permanencia a programas de posgrado"/>
    <s v="4. EDUCACION DE CALIDAD."/>
    <s v="Incremento"/>
    <s v="No acumulada"/>
    <s v="ND"/>
    <n v="1000"/>
    <n v="64"/>
    <n v="231"/>
    <n v="346"/>
    <n v="359"/>
    <n v="45"/>
    <n v="70.3125"/>
    <n v="70.3125"/>
    <x v="3"/>
    <n v="0"/>
    <n v="0"/>
    <n v="0"/>
    <m/>
    <n v="0"/>
    <s v="SIN AVANCE"/>
    <m/>
    <m/>
    <m/>
    <m/>
    <n v="0"/>
    <s v="SIN AVANCE"/>
    <m/>
    <m/>
    <m/>
    <m/>
    <n v="0"/>
    <s v="SIN AVANCE"/>
    <m/>
    <m/>
    <m/>
    <n v="45"/>
    <n v="4.5"/>
    <s v="MUY DEFICIENTE"/>
  </r>
  <r>
    <s v="INCLUSIÓN SOCIAL Y ACCESO A DERECHOS"/>
    <x v="4"/>
    <s v="Nariño Superior"/>
    <x v="7"/>
    <s v="Tasa de Transito Inmediato"/>
    <s v="27,48% _x000a_(4.397)"/>
    <s v="48,45% _x000a_(8.000)"/>
    <x v="6"/>
    <s v="Calidad y fomento de la educación superior"/>
    <n v="200"/>
    <s v="Estrategia implementada para generar condiciones administrativas, logísticas, didácticas, pedagógicas para que estudiantes de educación media de las trece subregiones de Nariño, accedan, permanezcan y se graduen en programas técnicos profesionales, profesionales, tecnológicos y postgrado ofertados por la instituciones de educación superior, el SENA, Normales Superiores, e instituciones educativas municipales en especial agropecuarias orientando se trabaje bajo los enfoques de paridad, género, étnico y territorial, con enfasis en condiciones habilitantes para las mujeres madres con dificultades en el acceso, la permanencia y el logro educativo. "/>
    <n v="2202063"/>
    <s v="Servicio de apoyo financiero para el acceso a la educación superior."/>
    <n v="220206300"/>
    <s v="Beneficiarios de estrategias o programas de apoyo financiero para el acceso a educación superior."/>
    <s v="4. EDUCACION DE CALIDAD."/>
    <s v="Mantenimiento"/>
    <s v="No acumulada"/>
    <n v="0"/>
    <n v="1"/>
    <n v="1"/>
    <n v="1"/>
    <n v="1"/>
    <n v="1"/>
    <n v="0"/>
    <n v="0"/>
    <n v="0"/>
    <x v="1"/>
    <n v="0"/>
    <n v="0"/>
    <n v="0"/>
    <m/>
    <n v="0"/>
    <s v="SIN AVANCE"/>
    <m/>
    <m/>
    <m/>
    <m/>
    <n v="0"/>
    <s v="SIN AVANCE"/>
    <m/>
    <m/>
    <m/>
    <m/>
    <n v="0"/>
    <s v="SIN AVANCE"/>
    <m/>
    <m/>
    <m/>
    <n v="0"/>
    <n v="0"/>
    <s v="SIN AVANCE"/>
  </r>
  <r>
    <s v="INCLUSIÓN SOCIAL Y ACCESO A DERECHOS"/>
    <x v="4"/>
    <s v="Nariño Superior"/>
    <x v="7"/>
    <s v="Tasa de Transito Inmediato"/>
    <s v="27,48% _x000a_(4.397)"/>
    <s v="48,45% _x000a_(8.000)"/>
    <x v="6"/>
    <s v="Calidad y fomento de la educación superior"/>
    <n v="201"/>
    <s v="Gestion para la inclusión de Nariño en los programas  del Ministerio de Educación, como: Alianzas Rurales de Educación y Desarrollo, Regionalización y Flexibilidad de la Oferta de la Educación Superior, Fortalecimiento de la Educación Técnica y Tecnológica, Fortalecimiento de la Educación Supeiror, Matrícula Cero, Regulación ICETEX, Simes, Pties y Universidad en tu Territorio."/>
    <n v="2202084"/>
    <s v="Servicio de aseguramiento de la calidad de la educación superior."/>
    <n v="220208400"/>
    <s v="Procesos para el aseguramiento de la calidad de la educación superior adelantados."/>
    <s v="4. EDUCACION DE CALIDAD."/>
    <s v="Incremento"/>
    <s v="Acumulada"/>
    <n v="0"/>
    <n v="9"/>
    <n v="3"/>
    <n v="9"/>
    <n v="9"/>
    <n v="9"/>
    <n v="2"/>
    <n v="66.666666666666671"/>
    <n v="66.666666666666671"/>
    <x v="3"/>
    <n v="0"/>
    <n v="0"/>
    <n v="0"/>
    <m/>
    <n v="0"/>
    <s v="SIN AVANCE"/>
    <m/>
    <m/>
    <m/>
    <m/>
    <n v="0"/>
    <s v="SIN AVANCE"/>
    <m/>
    <m/>
    <m/>
    <m/>
    <n v="0"/>
    <s v="SIN AVANCE"/>
    <m/>
    <m/>
    <m/>
    <n v="2"/>
    <n v="22.222222222222221"/>
    <s v="MUY DEFICIENTE"/>
  </r>
  <r>
    <s v="INCLUSIÓN SOCIAL Y ACCESO A DERECHOS"/>
    <x v="4"/>
    <s v="Nariño Superior"/>
    <x v="7"/>
    <s v="Tasa de Transito Inmediato"/>
    <s v="27,48% _x000a_(4.397)"/>
    <s v="48,45% _x000a_(8.000)"/>
    <x v="6"/>
    <s v="Calidad y fomento de la educación superior"/>
    <n v="202"/>
    <s v=" Apoyadas IES con procesos de investigacion de impacto territorial, innovación pedagógica, implementación de modalidades que fortalezcan la permanencia estudiantil y las transformaciones metodológicas en la enseñanza; incluyendo la adopcion de competencias para el trabajo y modelos de  asociatividad  en los curriculos como expresion de la atencion a las trayectorias de vida de los estudiantes."/>
    <n v="2202067"/>
    <s v="Servicios de innovación pedagógica en la educación superior."/>
    <n v="220206700"/>
    <s v="Instituciones de educación que implementan procesos de innovación pedagógica."/>
    <s v="4. EDUCACION DE CALIDAD."/>
    <s v="Mantenimiento"/>
    <s v="No acumulada"/>
    <n v="0"/>
    <n v="3"/>
    <s v="NP"/>
    <n v="3"/>
    <n v="3"/>
    <n v="3"/>
    <n v="0"/>
    <n v="0"/>
    <n v="0"/>
    <x v="4"/>
    <n v="0"/>
    <n v="0"/>
    <n v="0"/>
    <m/>
    <n v="0"/>
    <s v="SIN AVANCE"/>
    <m/>
    <m/>
    <m/>
    <m/>
    <n v="0"/>
    <s v="SIN AVANCE"/>
    <m/>
    <m/>
    <m/>
    <m/>
    <n v="0"/>
    <s v="SIN AVANCE"/>
    <m/>
    <m/>
    <m/>
    <n v="0"/>
    <n v="0"/>
    <s v="SIN AVANCE"/>
  </r>
  <r>
    <s v="INCLUSIÓN SOCIAL Y ACCESO A DERECHOS"/>
    <x v="4"/>
    <s v="Nariño Superior"/>
    <x v="7"/>
    <s v="Tasa de Transito Inmediato"/>
    <s v="27,48% _x000a_(4.397)"/>
    <s v="48,45% _x000a_(8.000)"/>
    <x v="6"/>
    <s v="Calidad y fomento de la educación superior"/>
    <n v="203"/>
    <s v="Realizar espacios de encuentros académicos, para analizar la calidad y la pertinencia de los programas ofrecidos por instituciones de educación superior en el Departamento."/>
    <n v="2202068"/>
    <s v="Sevicio de innovación pedagógica en la educación superior"/>
    <n v="220206800"/>
    <s v="Número de encuentros"/>
    <s v="4. EDUCACION DE CALIDAD."/>
    <s v="Incremento"/>
    <s v="No acumulada"/>
    <s v="ND"/>
    <n v="3"/>
    <s v="NP"/>
    <n v="1"/>
    <n v="1"/>
    <n v="1"/>
    <n v="0"/>
    <n v="0"/>
    <n v="0"/>
    <x v="4"/>
    <n v="0"/>
    <n v="0"/>
    <n v="0"/>
    <m/>
    <n v="0"/>
    <s v="SIN AVANCE"/>
    <m/>
    <m/>
    <m/>
    <m/>
    <n v="0"/>
    <s v="SIN AVANCE"/>
    <m/>
    <m/>
    <m/>
    <m/>
    <n v="0"/>
    <s v="SIN AVANCE"/>
    <m/>
    <m/>
    <m/>
    <n v="0"/>
    <n v="0"/>
    <s v="SIN AVANCE"/>
  </r>
  <r>
    <s v="INCLUSIÓN SOCIAL Y ACCESO A DERECHOS"/>
    <x v="5"/>
    <s v="Atencion Primaria Integral en Salud para la Paz"/>
    <x v="8"/>
    <s v="Cobertura en la implementación de la rutas integrales de atención de promoción y mantenimiento de la salud"/>
    <n v="23"/>
    <n v="0.8"/>
    <x v="7"/>
    <s v="Salud pública"/>
    <n v="204"/>
    <s v="Realizadas asistencias técnicas a los entes territoriales para la implementación de normas, guías, protocolos y lineamientos técnicos, para la atención en salud de la población víctima del conflicto armado interno, en situación de discapacidad, en situación de calle y en calle, étnica, primera infancia e infancia y persona mayores del Departamento."/>
    <n v="1905050"/>
    <s v="Servicio de asistencia técnica"/>
    <n v="190505002"/>
    <s v="Entidades territoriales asistidas técnicamente"/>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 en la implementación de la Rutas Integrales de Atención de Promoción y mantenimiento de la salud con enfoque diferencial"/>
    <n v="23"/>
    <n v="0.5"/>
    <x v="7"/>
    <s v="Salud pública"/>
    <n v="205"/>
    <s v="Realizado asistencias técnicas a los entes territoriales para la implementación de normas, guías, protocolos y lineamientos técnicos para la atención en salud de la población Etnica del Departamento."/>
    <n v="1905050"/>
    <s v="Servicio de asistencia técnica"/>
    <n v="190505002"/>
    <s v="Entidades territoriales asistidas técnicamente"/>
    <s v="objetivo 3 - Salud y Bienestar"/>
    <s v="Mantenimiento"/>
    <s v="No acumulada"/>
    <n v="32"/>
    <n v="43"/>
    <n v="43"/>
    <n v="43"/>
    <n v="43"/>
    <n v="43"/>
    <n v="42"/>
    <n v="97.674418604651166"/>
    <n v="97.674418604651166"/>
    <x v="2"/>
    <n v="0"/>
    <n v="0"/>
    <n v="0"/>
    <m/>
    <n v="0"/>
    <s v="SIN AVANCE"/>
    <m/>
    <m/>
    <m/>
    <m/>
    <n v="0"/>
    <s v="SIN AVANCE"/>
    <m/>
    <m/>
    <m/>
    <m/>
    <n v="0"/>
    <s v="SIN AVANCE"/>
    <m/>
    <m/>
    <m/>
    <n v="42"/>
    <n v="1050"/>
    <s v="OPTIMO"/>
  </r>
  <r>
    <s v="INCLUSIÓN SOCIAL Y ACCESO A DERECHOS"/>
    <x v="5"/>
    <s v="Atencion Primaria Integral en Salud para la Paz"/>
    <x v="8"/>
    <s v="Cobertura en la implementación de la Rutas Integrales de Atención de Promoción y mantenimiento de la salud con enfoque diferencial"/>
    <n v="23"/>
    <n v="0.5"/>
    <x v="7"/>
    <s v="Salud pública"/>
    <n v="206"/>
    <s v="Realizado asistencias técnicas a los entes territoriales para la implementación de normas, guías, protocolos y lineamientos técnicos para la atención en salud de la población de personas mayores del Departamento."/>
    <n v="1905050"/>
    <s v="Servicio de asistencia técnica"/>
    <n v="190505002"/>
    <s v="Entidades territoriales asistidas técnicamente"/>
    <s v="objetivo 3 - Salud y Bienestar"/>
    <s v="Mantenimiento"/>
    <s v="No acumulada"/>
    <n v="64"/>
    <n v="64"/>
    <n v="64"/>
    <n v="64"/>
    <n v="64"/>
    <n v="64"/>
    <n v="38"/>
    <n v="59.375"/>
    <n v="59.375"/>
    <x v="3"/>
    <n v="0"/>
    <n v="0"/>
    <n v="0"/>
    <m/>
    <n v="0"/>
    <s v="SIN AVANCE"/>
    <m/>
    <m/>
    <m/>
    <m/>
    <n v="0"/>
    <s v="SIN AVANCE"/>
    <m/>
    <m/>
    <m/>
    <m/>
    <n v="0"/>
    <s v="SIN AVANCE"/>
    <m/>
    <m/>
    <m/>
    <n v="38"/>
    <n v="950"/>
    <s v="OPTIMO"/>
  </r>
  <r>
    <s v="INCLUSIÓN SOCIAL Y ACCESO A DERECHOS"/>
    <x v="5"/>
    <s v="Atencion Primaria Integral en Salud para la Paz"/>
    <x v="8"/>
    <s v="Cobertura en la implementación de la Rutas Integrales de Atención de Promoción y mantenimiento de la salud con enfoque diferencial"/>
    <n v="23"/>
    <n v="0.5"/>
    <x v="7"/>
    <s v="Salud pública"/>
    <n v="207"/>
    <s v="Realizado formulación y seguimiento a la implementación de planes de acción bajo enfoque de articulación intersectorial para la atención en salud de la población: Victima de conflicto armado, Etnica, en Situación de Discapacidad, en Situación de Calle."/>
    <n v="1905049"/>
    <s v="Servicio de promoción de la participación social en salud"/>
    <n v="190504900"/>
    <s v="Estrategias de promoción de la participación social en salud implementadas"/>
    <s v="objetivo 3 - Salud y Bienestar"/>
    <s v="Mantenimiento"/>
    <s v="No acumulada"/>
    <n v="4"/>
    <n v="4"/>
    <n v="4"/>
    <n v="4"/>
    <n v="4"/>
    <n v="4"/>
    <n v="3"/>
    <n v="75"/>
    <n v="75"/>
    <x v="7"/>
    <n v="0"/>
    <n v="0"/>
    <n v="0"/>
    <m/>
    <n v="0"/>
    <s v="SIN AVANCE"/>
    <m/>
    <m/>
    <m/>
    <m/>
    <n v="0"/>
    <s v="SIN AVANCE"/>
    <m/>
    <m/>
    <m/>
    <m/>
    <n v="0"/>
    <s v="SIN AVANCE"/>
    <m/>
    <m/>
    <m/>
    <n v="3"/>
    <n v="75"/>
    <s v="BUENO"/>
  </r>
  <r>
    <s v="INCLUSIÓN SOCIAL Y ACCESO A DERECHOS"/>
    <x v="5"/>
    <s v="Atencion Primaria Integral en Salud para la Paz"/>
    <x v="8"/>
    <s v="Tasa de mortalidad infantil en menores de 1 año (x cada 1.000 nacidos vivos)"/>
    <n v="21.12"/>
    <n v="19"/>
    <x v="7"/>
    <s v="Salud pública"/>
    <n v="208"/>
    <s v="Realizado seguimiento a los planes de acción y compromisos establecidos en las mesas  técnicas y comités relacionados con la población menor de 1 año."/>
    <n v="1905014"/>
    <s v="Documentos de lineamientos técnicos"/>
    <n v="190501400"/>
    <s v="Documentos de lineamientos técnicos elaborados"/>
    <s v="objetivo 3 - Salud y Bienestar"/>
    <s v="Incremento"/>
    <s v="Acumulada"/>
    <n v="61"/>
    <n v="64"/>
    <n v="61"/>
    <n v="62"/>
    <n v="63"/>
    <n v="64"/>
    <n v="61"/>
    <n v="100"/>
    <n v="100"/>
    <x v="0"/>
    <n v="0"/>
    <n v="0"/>
    <n v="0"/>
    <m/>
    <n v="0"/>
    <s v="SIN AVANCE"/>
    <m/>
    <m/>
    <m/>
    <m/>
    <n v="0"/>
    <s v="SIN AVANCE"/>
    <m/>
    <m/>
    <m/>
    <m/>
    <n v="0"/>
    <s v="SIN AVANCE"/>
    <m/>
    <m/>
    <m/>
    <n v="61"/>
    <n v="95.3125"/>
    <s v="SATISFACTORIO"/>
  </r>
  <r>
    <s v="INCLUSIÓN SOCIAL Y ACCESO A DERECHOS"/>
    <x v="5"/>
    <s v="Atencion Primaria Integral en Salud para la Paz"/>
    <x v="8"/>
    <s v="Tasa de mortalidad infantil en menores de 1 año (x cada 1.000 nacidos vivos)"/>
    <n v="21.12"/>
    <n v="19"/>
    <x v="7"/>
    <s v="Salud pública"/>
    <n v="209"/>
    <s v="Realizado seguimiento a los entes territoriales en la elaboración del protocolo de atención del recién nacido de acuerdo a la Ruta Integral de Atención Materno Perinatal, Resolución 3280 de 2018. "/>
    <s v="1905036"/>
    <s v="Documentos metodológicos"/>
    <n v="190503600"/>
    <s v="Documentos metodológicos realizados"/>
    <s v="objetivo 3 - Salud y Bienestar"/>
    <s v="Mantenimiento"/>
    <s v="No acumulada"/>
    <n v="64"/>
    <n v="64"/>
    <n v="64"/>
    <n v="64"/>
    <n v="64"/>
    <n v="64"/>
    <n v="61"/>
    <n v="95.3125"/>
    <n v="95.3125"/>
    <x v="2"/>
    <n v="0"/>
    <n v="0"/>
    <n v="0"/>
    <m/>
    <n v="0"/>
    <s v="SIN AVANCE"/>
    <m/>
    <m/>
    <m/>
    <m/>
    <n v="0"/>
    <s v="SIN AVANCE"/>
    <m/>
    <m/>
    <m/>
    <m/>
    <n v="0"/>
    <s v="SIN AVANCE"/>
    <m/>
    <m/>
    <m/>
    <n v="61"/>
    <n v="1525"/>
    <s v="OPTIMO"/>
  </r>
  <r>
    <s v="INCLUSIÓN SOCIAL Y ACCESO A DERECHOS"/>
    <x v="5"/>
    <s v="Atencion Primaria Integral en Salud para la Paz"/>
    <x v="8"/>
    <s v="Tasa de mortalidad en la niñez (en menores de 5 años por cada 1000 nacidos vivos) "/>
    <s v="13.50"/>
    <n v="12"/>
    <x v="7"/>
    <s v="Salud pública"/>
    <n v="210"/>
    <s v="Fortalecido el seguimiento a la formulación e implementación del plan para la reducción de mortalidad por Infección Respiratoria Aguda (IRA) y Enfermedades Diarréicas Agudas (EDA) en menores de 5 años de acuerdo a los lineamientos vigentes del nivel nacional"/>
    <n v="1905053"/>
    <s v="Documentos de evaluación"/>
    <n v="190505300"/>
    <s v="Documentos de evaluación realizados"/>
    <s v="objetivo 3 - Salud y Bienestar"/>
    <s v="Incremento"/>
    <s v="Acumulada"/>
    <n v="61"/>
    <n v="64"/>
    <n v="61"/>
    <n v="62"/>
    <n v="63"/>
    <n v="64"/>
    <n v="61"/>
    <n v="100"/>
    <n v="100"/>
    <x v="0"/>
    <n v="0"/>
    <n v="0"/>
    <n v="0"/>
    <m/>
    <n v="0"/>
    <s v="SIN AVANCE"/>
    <m/>
    <m/>
    <m/>
    <m/>
    <n v="0"/>
    <s v="SIN AVANCE"/>
    <m/>
    <m/>
    <m/>
    <m/>
    <n v="0"/>
    <s v="SIN AVANCE"/>
    <m/>
    <m/>
    <m/>
    <n v="61"/>
    <n v="95.3125"/>
    <s v="SATISFACTORIO"/>
  </r>
  <r>
    <s v="INCLUSIÓN SOCIAL Y ACCESO A DERECHOS"/>
    <x v="5"/>
    <s v="Atencion Primaria Integral en Salud para la Paz"/>
    <x v="8"/>
    <s v="Tasa de mortalidad en la niñez (en menores de 5 años por cada 1000 nacidos vivos) "/>
    <s v="13.50"/>
    <n v="12"/>
    <x v="7"/>
    <s v="Salud pública"/>
    <n v="211"/>
    <s v="Implementado estrategias para la difusión de los 3 mensajes clave para la prevención de Infección Respiratoria Aguda (IRA) y Enfermedades Diarréicas Agudas (EDA) en los municipios con mayor carga de morbimortalidad por estas enfermedades."/>
    <n v="1905054"/>
    <s v="Servicio de promoción de la salud"/>
    <n v="190505400"/>
    <s v="Estrategias de promoción de la salud implementadas"/>
    <s v="objetivo 3 - Salud y Bienestar"/>
    <s v="Incremento"/>
    <s v="Acumulada"/>
    <s v="ND"/>
    <n v="12"/>
    <n v="2"/>
    <n v="5"/>
    <n v="10"/>
    <n v="12"/>
    <n v="2"/>
    <n v="100"/>
    <n v="100"/>
    <x v="0"/>
    <n v="0"/>
    <n v="0"/>
    <n v="0"/>
    <m/>
    <n v="0"/>
    <s v="SIN AVANCE"/>
    <m/>
    <m/>
    <m/>
    <m/>
    <n v="0"/>
    <s v="SIN AVANCE"/>
    <m/>
    <m/>
    <m/>
    <m/>
    <n v="0"/>
    <s v="SIN AVANCE"/>
    <m/>
    <m/>
    <m/>
    <n v="2"/>
    <n v="16.666666666666668"/>
    <s v="MUY DEFICIENTE"/>
  </r>
  <r>
    <s v="INCLUSIÓN SOCIAL Y ACCESO A DERECHOS"/>
    <x v="5"/>
    <s v="Atencion Primaria Integral en Salud para la Paz"/>
    <x v="8"/>
    <s v="Coberturas de vacunación (Bacilo de Calmette y Guérin, pentavalente a 6 y 18 meses de edad, triple viral de un año, VPH, DPT a los 5 años)"/>
    <n v="79.599999999999994"/>
    <n v="95"/>
    <x v="7"/>
    <s v="Salud pública"/>
    <n v="212"/>
    <s v="Prevención, control, mitigación y minimización de los riesgos que propician la aparición de enfermedades prevenibles por vacunas en los municipios."/>
    <n v="1905027"/>
    <s v="Servicio de gestión del riesgo para enfermedades inmunoprebenibles "/>
    <n v="190502702"/>
    <s v="Estrategias de gestión del riesgo  para enfermedades inmunoprebenibles implementadas"/>
    <s v="SALUD Y BIENSTAR "/>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s de vacunación (Bacilo de Calmette y Guérin, pentavalente a 6 y 18 meses de edad, triple viral de un año, VPH, DPT a los 5 años)"/>
    <n v="79.599999999999994"/>
    <n v="95"/>
    <x v="7"/>
    <s v="Salud pública"/>
    <n v="213"/>
    <s v="Adquisisicón, distribución y suministro oportuno de los biológicos de interés en Salud Pública a nivel municipal."/>
    <n v="1905029"/>
    <s v="Servicio de suministro de insumos para el manejo de eventos de interés en salud pública"/>
    <n v="190502900"/>
    <s v="Entidades territoriales con servicio de suministro de insumos para el manejo de eventos de interés en salud pública"/>
    <s v="SALUD Y BIENSTAR "/>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s de vacunación (Bacilo de Calmette y Guérin, pentavalente a 6 y 18 meses de edad, triple viral de un año, VPH, DPT a los 5 años)"/>
    <n v="79.599999999999994"/>
    <n v="95"/>
    <x v="7"/>
    <s v="Salud pública"/>
    <n v="214"/>
    <s v="Disposición de información accesible, confiable y oportuna del sistema PAIWEB."/>
    <n v="1905051"/>
    <s v="Servicios de información actualizados"/>
    <n v="190505100"/>
    <s v="Sistemas de información actualizados"/>
    <s v="SALUD Y BIENSTAR "/>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Razón de mortalidad materna temprana por causa directa evitable"/>
    <n v="42.6"/>
    <n v="0"/>
    <x v="7"/>
    <s v="Salud pública"/>
    <n v="215"/>
    <s v="Formulado  y ejecutado el Plan de Aceleración para la Reducción de Mortalidad Materna."/>
    <n v="1905014"/>
    <s v="Documentos de lineamientos técnicos"/>
    <n v="190501400"/>
    <s v="Documentos de lineamientos técnicos elaborados"/>
    <s v="objetivo 3 -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Razón de mortalidad materna temprana por causa directa evitable"/>
    <n v="42.6"/>
    <n v="0"/>
    <x v="7"/>
    <s v="Salud pública"/>
    <n v="216"/>
    <s v="Realizado seguimiento al cumplimiento de los planes de aceleración para la reducción de mortalidad materna de los actores del sistema general de seguridad social en salud de Nariño."/>
    <n v="1905021"/>
    <s v="Servicio de gestión del riesgo en temas de salud sexual y reproductiva"/>
    <n v="190502102"/>
    <s v="Estrategias de gestión del riesgo en temas de salud sexual y reproductiva implementadas"/>
    <s v="objetivo 3 - Salud y Bienestar"/>
    <s v="Mantenimiento"/>
    <s v="No acumulada"/>
    <n v="0"/>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Tasa de fecundidad específica en mujeres de 10 a 14 años"/>
    <n v="2.5"/>
    <n v="2"/>
    <x v="7"/>
    <s v="Salud pública"/>
    <n v="217"/>
    <s v="Formulado  y ejecutado el Plan Intersectorial de Prevención de Embarazo en Adolescentes (Salud, Educación, Deportes, ICBF, Cultura, Secretaría de Equidad de Género e Inclusión Social (SEGIS), entre otros)"/>
    <n v="1905015"/>
    <s v="Documentos de planeación"/>
    <n v="190501506"/>
    <s v="Documentos de planeación con seguimiento realizado"/>
    <s v="objetivo 3 -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Tasa de fecundidad específica en mujeres de 10 a 14 años"/>
    <n v="2.5"/>
    <n v="2"/>
    <x v="7"/>
    <s v="Salud pública"/>
    <n v="218"/>
    <s v="Realizada asistencia técnica a las mesas municipales de prevención de embarazo en adolescentes con formulación de planes y su respectiva ejecución."/>
    <n v="1905049"/>
    <s v="Servicio de promoción de la participación social en salud"/>
    <n v="1905049"/>
    <s v="Mecanismos y espacios de participación social en salud conformados "/>
    <s v="objetivo 3 - Salud y Bienestar"/>
    <s v="Incremento"/>
    <s v="No acumulada"/>
    <n v="18"/>
    <n v="64"/>
    <n v="18"/>
    <n v="20"/>
    <n v="14"/>
    <n v="12"/>
    <n v="13"/>
    <n v="72.222222222222229"/>
    <n v="72.222222222222229"/>
    <x v="7"/>
    <n v="0"/>
    <n v="0"/>
    <n v="0"/>
    <m/>
    <n v="0"/>
    <s v="SIN AVANCE"/>
    <m/>
    <m/>
    <m/>
    <m/>
    <n v="0"/>
    <s v="SIN AVANCE"/>
    <m/>
    <m/>
    <m/>
    <m/>
    <n v="0"/>
    <s v="SIN AVANCE"/>
    <m/>
    <m/>
    <m/>
    <n v="13"/>
    <n v="20.3125"/>
    <s v="MUY DEFICIENTE"/>
  </r>
  <r>
    <s v="INCLUSIÓN SOCIAL Y ACCESO A DERECHOS"/>
    <x v="5"/>
    <s v="Atencion Primaria Integral en Salud para la Paz"/>
    <x v="8"/>
    <s v="Tasa de fecundidad en mujeres entre 15 y 19 años"/>
    <n v="36.4"/>
    <n v="30"/>
    <x v="7"/>
    <s v="Salud pública"/>
    <n v="219"/>
    <s v="Implementada la estrategia de difusión de garantía de derechos sexuales y reproductivos (DSR) a través de Información Educación y Comunicación (IEC) en redes sociales y medios convencionales, educación integral para la sexualidad dirigida a la comunidad educativa, garantia de los servicios de salud para adolescentes y jóvenes en los municipios."/>
    <n v="1905021"/>
    <s v="Servicio de gestión del riesgo en temas de salud sexual y reproductiva"/>
    <n v="190502100"/>
    <s v="Campañas de gestión del riesgo en temas de salud sexual y reproductiva implementadas"/>
    <s v="objetivo 3 - Salud y Bienestar"/>
    <s v="Incremento"/>
    <s v="No acumulada"/>
    <n v="1"/>
    <n v="5"/>
    <n v="1"/>
    <n v="2"/>
    <n v="1"/>
    <n v="1"/>
    <n v="1"/>
    <n v="100"/>
    <n v="100"/>
    <x v="0"/>
    <n v="0"/>
    <n v="0"/>
    <n v="0"/>
    <m/>
    <n v="0"/>
    <s v="SIN AVANCE"/>
    <m/>
    <m/>
    <m/>
    <m/>
    <n v="0"/>
    <s v="SIN AVANCE"/>
    <m/>
    <m/>
    <m/>
    <m/>
    <n v="0"/>
    <s v="SIN AVANCE"/>
    <m/>
    <m/>
    <m/>
    <n v="1"/>
    <n v="20"/>
    <s v="MUY DEFICIENTE"/>
  </r>
  <r>
    <s v="INCLUSIÓN SOCIAL Y ACCESO A DERECHOS"/>
    <x v="5"/>
    <s v="Atencion Primaria Integral en Salud para la Paz"/>
    <x v="8"/>
    <s v="Tasa de fecundidad en mujeres entre 15 y 19 años"/>
    <n v="36.4"/>
    <n v="30"/>
    <x v="7"/>
    <s v="Salud pública"/>
    <n v="220"/>
    <s v="Realizada asistencia técnica a direcciones locales de salud para la implementación de estrategias de información, comunicación y educación a adolescentes y jóvenes para empoderamiento de derechos sexuales y reproductivos."/>
    <n v="1905050"/>
    <s v="Servicio de asistencia técnica"/>
    <n v="190505000"/>
    <s v="Asistencia técnicas realizadas"/>
    <s v="objetivo 3 - Salud y Bienestar"/>
    <s v="Incremento"/>
    <s v="No acumulada"/>
    <n v="18"/>
    <n v="64"/>
    <n v="18"/>
    <n v="18"/>
    <n v="14"/>
    <n v="14"/>
    <n v="13"/>
    <n v="72.222222222222229"/>
    <n v="72.222222222222229"/>
    <x v="7"/>
    <n v="0"/>
    <n v="0"/>
    <n v="0"/>
    <m/>
    <n v="0"/>
    <s v="SIN AVANCE"/>
    <m/>
    <m/>
    <m/>
    <m/>
    <n v="0"/>
    <s v="SIN AVANCE"/>
    <m/>
    <m/>
    <m/>
    <m/>
    <n v="0"/>
    <s v="SIN AVANCE"/>
    <m/>
    <m/>
    <m/>
    <n v="13"/>
    <n v="20.3125"/>
    <s v="MUY DEFICIENTE"/>
  </r>
  <r>
    <s v="INCLUSIÓN SOCIAL Y ACCESO A DERECHOS"/>
    <x v="5"/>
    <s v="Atencion Primaria Integral en Salud para la Paz"/>
    <x v="8"/>
    <s v="Atención a victimas de violencia sexual"/>
    <n v="80"/>
    <n v="90"/>
    <x v="7"/>
    <s v="Salud pública"/>
    <n v="221"/>
    <s v="Realizado seguimiento a casos de violencia sexual reportados por SIVIGILA que asisten antes de las 72 horas de haber ocurrido el evento, visitas de acompañamiento y asistencia técnica e inspección y vigilancia."/>
    <n v="1905053"/>
    <s v="Documentos de evaluación "/>
    <n v="190505300"/>
    <s v="Documentos de evaluación realizados"/>
    <s v="objetivo 3 -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Atención a victimas de violencia sexual"/>
    <n v="80"/>
    <n v="90"/>
    <x v="7"/>
    <s v="Salud pública"/>
    <n v="222"/>
    <s v="Realizada asistencia técnica a la red de prestación de servicios de salud municipales abordaje integral a victimas de violencia sexual en coordinación con Medicina Legal y Fiscalía."/>
    <n v="1905050"/>
    <s v="Servicio de asistencia técnica"/>
    <n v="190505002"/>
    <s v="Entidades territoriales asistidas técnicamente"/>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Desarrollar el plan de respuesta ante las ITS VIH "/>
    <n v="1.6"/>
    <n v="1"/>
    <x v="7"/>
    <s v="Salud pública"/>
    <n v="223"/>
    <s v="Realizada asistencia ténica a los actores del Sistema General de Seguridad Social en Salud en el marco del plan de respuesta frente a las Infecciones de Transmisión Sexual - VIH/SIDA con énfasis en la prevención combinada (uso de preservativo, formación de talento humano y disposición de insumos)"/>
    <n v="1905050"/>
    <s v="Servicio de asistencia técnica"/>
    <n v="190505000"/>
    <s v="Asistencia técnicas realizadas"/>
    <s v="objetivo 3 - Salud y Bienestar"/>
    <s v="Incremento"/>
    <s v="Acumulada"/>
    <n v="10"/>
    <n v="30"/>
    <n v="10"/>
    <n v="10"/>
    <n v="10"/>
    <n v="30"/>
    <n v="11"/>
    <n v="110"/>
    <n v="100"/>
    <x v="0"/>
    <n v="0"/>
    <n v="0"/>
    <n v="0"/>
    <m/>
    <n v="0"/>
    <s v="SIN AVANCE"/>
    <m/>
    <m/>
    <m/>
    <m/>
    <n v="0"/>
    <s v="SIN AVANCE"/>
    <m/>
    <m/>
    <m/>
    <m/>
    <n v="0"/>
    <s v="SIN AVANCE"/>
    <m/>
    <m/>
    <m/>
    <n v="11"/>
    <n v="36.666666666666664"/>
    <s v="DEFICIENTE"/>
  </r>
  <r>
    <s v="INCLUSIÓN SOCIAL Y ACCESO A DERECHOS"/>
    <x v="5"/>
    <s v="Atencion Primaria Integral en Salud para la Paz"/>
    <x v="8"/>
    <s v="Desarrollar el plan de respuesta ante las ITS VIH "/>
    <n v="1.6"/>
    <n v="1"/>
    <x v="7"/>
    <s v="Salud pública"/>
    <n v="224"/>
    <s v="Realizado seguimiento al cumplimiento de protocolos de atención de infecciones de transmisión sexual VIH/SIDA por parte de la red de prestación de servicios del Departamento."/>
    <n v="1905053"/>
    <s v="Documentos de evaluación "/>
    <n v="190505300"/>
    <s v="Documentos de evaluación realizados"/>
    <s v="objetivo 3 - Salud y Bienestar"/>
    <s v="Mantenimiento"/>
    <s v="No acumulada"/>
    <n v="0"/>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Modelo de atención a población con orientación, identidades, expresiones de genero diversas (OSIEGD) en la red de prestación de servicios de salud publica implementado."/>
    <n v="0"/>
    <n v="20"/>
    <x v="7"/>
    <s v="Salud pública"/>
    <n v="225"/>
    <s v="Capacitaciones a las Empresas Sociales del Estado de servicios de salud municipales y alta complejidad en el modelo de atención a población de orientación, identidad y expresión diversas."/>
    <n v="1905050"/>
    <s v="Servicio de asistencia técnica"/>
    <n v="190505000"/>
    <s v="Asistencia técnicas realizadas"/>
    <s v="objetivo 3 - Salud y Bienestar"/>
    <s v="Incremento"/>
    <s v="No acumulada"/>
    <n v="0"/>
    <n v="64"/>
    <n v="10"/>
    <n v="20"/>
    <n v="20"/>
    <n v="14"/>
    <n v="10"/>
    <n v="100"/>
    <n v="100"/>
    <x v="0"/>
    <n v="0"/>
    <n v="0"/>
    <n v="0"/>
    <m/>
    <n v="0"/>
    <s v="SIN AVANCE"/>
    <m/>
    <m/>
    <m/>
    <m/>
    <n v="0"/>
    <s v="SIN AVANCE"/>
    <m/>
    <m/>
    <m/>
    <m/>
    <n v="0"/>
    <s v="SIN AVANCE"/>
    <m/>
    <m/>
    <m/>
    <n v="10"/>
    <n v="15.625"/>
    <s v="MUY DEFICIENTE"/>
  </r>
  <r>
    <s v="INCLUSIÓN SOCIAL Y ACCESO A DERECHOS"/>
    <x v="5"/>
    <s v="Atencion Primaria Integral en Salud para la Paz"/>
    <x v="8"/>
    <s v="Modelo de atención a población con orientación, identidades, expresiones de genero diversas (OSIEGD) en la red de prestación de servicios de salud publica implementado."/>
    <n v="0"/>
    <n v="20"/>
    <x v="7"/>
    <s v="Salud pública"/>
    <n v="226"/>
    <s v="Realizado seguimiento a la implementación del modelo de atención a población de orientación, identidad y expresión diversas en las empresas sociales del estado de servicios de salud municipales y de alta complejidad"/>
    <n v="1905053"/>
    <s v="Documentos de evaluación "/>
    <n v="190505300"/>
    <s v="Documentos de evaluación realizados"/>
    <s v="objetivo 3 - Salud y Bienestar"/>
    <s v="Mantenimiento"/>
    <s v="No acumulada"/>
    <n v="0"/>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Control de la Hipertensión Arterial."/>
    <n v="0.621"/>
    <n v="0.72"/>
    <x v="7"/>
    <s v="Salud pública"/>
    <n v="227"/>
    <s v="Fortalecimiento de capacidades mediante asistencia técnica  dirigido a los  municipios del Departamento para la promoción de los modos, condiciones y estilos de vida saludable según lineamientos del Ministerio de Salud y Protección Social-MSPS"/>
    <n v="1903023"/>
    <s v="Servicio de asistencia técnica en inspección, vigilancia y control"/>
    <n v="190302300"/>
    <s v="Asistencias técnicas realizadas"/>
    <s v="objetivo 3 - Salud y Bienestar"/>
    <s v="Mantenimiento"/>
    <s v="No acumulada"/>
    <n v="64"/>
    <n v="64"/>
    <n v="64"/>
    <n v="64"/>
    <n v="64"/>
    <n v="64"/>
    <n v="62"/>
    <n v="96.875"/>
    <n v="96.875"/>
    <x v="2"/>
    <n v="0"/>
    <n v="0"/>
    <n v="0"/>
    <m/>
    <n v="0"/>
    <s v="SIN AVANCE"/>
    <m/>
    <m/>
    <m/>
    <m/>
    <n v="0"/>
    <s v="SIN AVANCE"/>
    <m/>
    <m/>
    <m/>
    <m/>
    <n v="0"/>
    <s v="SIN AVANCE"/>
    <m/>
    <m/>
    <m/>
    <n v="62"/>
    <n v="1550"/>
    <s v="OPTIMO"/>
  </r>
  <r>
    <s v="INCLUSIÓN SOCIAL Y ACCESO A DERECHOS"/>
    <x v="5"/>
    <s v="Atencion Primaria Integral en Salud para la Paz"/>
    <x v="8"/>
    <s v="Control de la Hipertensión Arterial."/>
    <n v="0.621"/>
    <n v="0.72"/>
    <x v="7"/>
    <s v="Salud pública"/>
    <n v="228"/>
    <s v="Seguimiento a los municipios del Departamento, del desarrollo de estrategías que promueven: modos, condiciones y estilos de vida saludable, según lineamientos del Ministerio de Salud y Protección Social."/>
    <n v="1903011"/>
    <s v="Servicio de inspección, vigilancia y control"/>
    <n v="190301100"/>
    <s v="Visitas realizada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ntrol de la Diabetes"/>
    <n v="0.59"/>
    <n v="0.69"/>
    <x v="7"/>
    <s v="Salud pública"/>
    <n v="229"/>
    <s v="Fortalecimiento de capacidades mediante asistencia técnica  dirigida a los municipios del Departamento para la implementación de la ruta de atención cardiovascular y metabólica acorde al perfil epidemiológico."/>
    <s v="1903023"/>
    <s v="Servicio de asistencia técnica en inspección, vigilancia y control"/>
    <n v="190302300"/>
    <s v="Asistencias técnicas realizadas"/>
    <s v="objetivo 3 - Salud y Bienestar"/>
    <s v="Mantenimiento"/>
    <s v="No acumulada"/>
    <n v="64"/>
    <n v="64"/>
    <n v="64"/>
    <n v="64"/>
    <n v="64"/>
    <n v="64"/>
    <n v="62"/>
    <n v="96.875"/>
    <n v="96.875"/>
    <x v="2"/>
    <n v="0"/>
    <n v="0"/>
    <n v="0"/>
    <m/>
    <n v="0"/>
    <s v="SIN AVANCE"/>
    <m/>
    <m/>
    <m/>
    <m/>
    <n v="0"/>
    <s v="SIN AVANCE"/>
    <m/>
    <m/>
    <m/>
    <m/>
    <n v="0"/>
    <s v="SIN AVANCE"/>
    <m/>
    <m/>
    <m/>
    <n v="62"/>
    <n v="1550"/>
    <s v="OPTIMO"/>
  </r>
  <r>
    <s v="INCLUSIÓN SOCIAL Y ACCESO A DERECHOS"/>
    <x v="5"/>
    <s v="Atencion Primaria Integral en Salud para la Paz"/>
    <x v="8"/>
    <s v="Control de la Diabetes"/>
    <n v="0.59"/>
    <n v="0.69"/>
    <x v="7"/>
    <s v="Salud pública"/>
    <n v="230"/>
    <s v="Desarrollada inspección y vigilancia en salud pública a municipios en  la implemetacion de la ruta de riesgo cardiovascular y metabólico"/>
    <n v="1903011"/>
    <s v="Servicio de inspección, vigilancia y control"/>
    <n v="190301100"/>
    <s v="Visitas realizada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 Mortalidad en menores de 5 años por infección respiratoria aguda (IRA)"/>
    <n v="9.09"/>
    <n v="8.18"/>
    <x v="7"/>
    <s v="Salud pública"/>
    <n v="231"/>
    <s v="Implementadas las estrategias del programa Infección Respiratoria Aguda (IRA) y Enfermedades Diarréicas agudas (EDA) en los municipios. "/>
    <n v="1905026"/>
    <s v="Servicio de gestión de riesgo para enfermedades emergentes, reemergentes y desatendidas"/>
    <n v="190502602"/>
    <s v="Estrategias de gestión de riesgo para enfermedades emergentes, reemergentes y desatendidas implementadas"/>
    <s v="objetivo 3 - Salud y Bienestar"/>
    <s v="Mantenimiento"/>
    <s v="No acumulada"/>
    <n v="64"/>
    <n v="64"/>
    <n v="64"/>
    <n v="64"/>
    <n v="64"/>
    <n v="64"/>
    <n v="58"/>
    <n v="90.625"/>
    <n v="90.625"/>
    <x v="2"/>
    <n v="95347368"/>
    <n v="39289911"/>
    <n v="14623416"/>
    <m/>
    <n v="0"/>
    <s v="SIN AVANCE"/>
    <m/>
    <m/>
    <m/>
    <m/>
    <n v="0"/>
    <s v="SIN AVANCE"/>
    <m/>
    <m/>
    <m/>
    <m/>
    <n v="0"/>
    <s v="SIN AVANCE"/>
    <m/>
    <m/>
    <m/>
    <n v="58"/>
    <n v="1450"/>
    <s v="OPTIMO"/>
  </r>
  <r>
    <s v="INCLUSIÓN SOCIAL Y ACCESO A DERECHOS"/>
    <x v="5"/>
    <s v="Atencion Primaria Integral en Salud para la Paz"/>
    <x v="8"/>
    <s v=" Mortalidad en menores de 5 años por infección respiratoria aguda (IRA)"/>
    <n v="9.09"/>
    <n v="8.18"/>
    <x v="7"/>
    <s v="Salud pública"/>
    <n v="232"/>
    <s v="Fortalecida la adherencia a lineamientos, protocolos y guias de práctica clínica relacionadas con el abordaje de la IRA en los actores del Sistema General de Seguridad Social en Salud de Nariño."/>
    <n v="1905050"/>
    <s v="Servicio de asistencia técnica"/>
    <n v="190505000"/>
    <s v="Asistencia técnicas realizadas"/>
    <s v="objetivo 3 - Salud y Bienestar"/>
    <s v="Mantenimiento"/>
    <s v="No acumulada"/>
    <n v="64"/>
    <n v="64"/>
    <n v="64"/>
    <n v="64"/>
    <n v="64"/>
    <n v="64"/>
    <n v="58"/>
    <n v="90.625"/>
    <n v="90.625"/>
    <x v="2"/>
    <n v="95347368"/>
    <n v="39289911"/>
    <n v="14623416"/>
    <m/>
    <n v="0"/>
    <s v="SIN AVANCE"/>
    <m/>
    <m/>
    <m/>
    <m/>
    <n v="0"/>
    <s v="SIN AVANCE"/>
    <m/>
    <m/>
    <m/>
    <m/>
    <n v="0"/>
    <s v="SIN AVANCE"/>
    <m/>
    <m/>
    <m/>
    <n v="58"/>
    <n v="1450"/>
    <s v="OPTIMO"/>
  </r>
  <r>
    <s v="INCLUSIÓN SOCIAL Y ACCESO A DERECHOS"/>
    <x v="5"/>
    <s v="Atencion Primaria Integral en Salud para la Paz"/>
    <x v="8"/>
    <s v="Incidencia de la tuberculosis"/>
    <n v="13.9"/>
    <n v="12.51"/>
    <x v="7"/>
    <s v="Salud pública"/>
    <n v="233"/>
    <s v="Formulado e implementado documento de Plan Estratégico hacia el fin de la tuberculosis en los municipios priorizados."/>
    <n v="1905015"/>
    <s v="Documentos de planeación"/>
    <n v="190501505"/>
    <s v="Planes estratégicos elaborados"/>
    <s v="objetivo 3 - Salud y Bienestar"/>
    <s v="Mantenimiento"/>
    <s v="No acumulada"/>
    <n v="1"/>
    <n v="1"/>
    <n v="1"/>
    <n v="1"/>
    <n v="1"/>
    <n v="1"/>
    <n v="80"/>
    <n v="8000"/>
    <n v="100"/>
    <x v="0"/>
    <n v="95347368"/>
    <n v="39289911"/>
    <n v="14623416"/>
    <m/>
    <n v="0"/>
    <s v="SIN AVANCE"/>
    <m/>
    <m/>
    <m/>
    <m/>
    <n v="0"/>
    <s v="SIN AVANCE"/>
    <m/>
    <m/>
    <m/>
    <m/>
    <n v="0"/>
    <s v="SIN AVANCE"/>
    <m/>
    <m/>
    <m/>
    <n v="80"/>
    <n v="2000"/>
    <s v="OPTIMO"/>
  </r>
  <r>
    <s v="INCLUSIÓN SOCIAL Y ACCESO A DERECHOS"/>
    <x v="5"/>
    <s v="Atencion Primaria Integral en Salud para la Paz"/>
    <x v="8"/>
    <s v="Incidencia de la tuberculosis"/>
    <n v="13.9"/>
    <n v="12.51"/>
    <x v="7"/>
    <s v="Salud pública"/>
    <n v="234"/>
    <s v="Seguimiento a la implementación del plan estrategico hacia el fin de la tuberculosis (TB) y adherencia a la resolución 227 de 2020 en los municipios priorizados"/>
    <n v="1905053"/>
    <s v="Documentos de evaluación"/>
    <n v="190505300"/>
    <s v="Documentos de evaluación realizado"/>
    <s v="objetivo 3 - Salud y Bienestar"/>
    <s v="Mantenimiento"/>
    <s v="No acumulada"/>
    <n v="64"/>
    <n v="64"/>
    <n v="64"/>
    <n v="64"/>
    <n v="64"/>
    <n v="64"/>
    <n v="51"/>
    <n v="79.6875"/>
    <n v="79.6875"/>
    <x v="7"/>
    <n v="95347368"/>
    <n v="39289911"/>
    <n v="14623416"/>
    <m/>
    <n v="0"/>
    <s v="SIN AVANCE"/>
    <m/>
    <m/>
    <m/>
    <m/>
    <n v="0"/>
    <s v="SIN AVANCE"/>
    <m/>
    <m/>
    <m/>
    <m/>
    <n v="0"/>
    <s v="SIN AVANCE"/>
    <m/>
    <m/>
    <m/>
    <n v="51"/>
    <n v="1275"/>
    <s v="OPTIMO"/>
  </r>
  <r>
    <s v="INCLUSIÓN SOCIAL Y ACCESO A DERECHOS"/>
    <x v="5"/>
    <s v="Atencion Primaria Integral en Salud para la Paz"/>
    <x v="8"/>
    <s v="Instituciones de media y alta complejidad_x000a_con implementación de la vigilancia de infecciones asociadas a la atención en salud IAAS"/>
    <n v="1"/>
    <n v="1"/>
    <x v="7"/>
    <s v="Salud pública"/>
    <n v="235"/>
    <s v="Implementación de estrategias para fortalecer la adherencia de la  Resolucion 2471 en los programas: Infecciones Asociadas a la Atención en Salud - IAAS, programas de optimización de antimicrobianos PROA e higiene de manos en las instituciones de mediana y alta complejidad."/>
    <n v="1905026"/>
    <s v="Servicio de gestión del riesgo para enfermedades emergentes, reemergentes y desatendidas"/>
    <n v="190502602"/>
    <s v="Estrategias de gestión del riesgo para enfermedades emergentes, reemergentes y desatendidas implementadas"/>
    <s v="objetivo 3 - Salud y Bienestar"/>
    <s v="Mantenimiento"/>
    <s v="No acumulada"/>
    <n v="13"/>
    <n v="13"/>
    <n v="13"/>
    <n v="13"/>
    <n v="13"/>
    <n v="13"/>
    <n v="13"/>
    <n v="100"/>
    <n v="100"/>
    <x v="0"/>
    <n v="95347368"/>
    <n v="39289911"/>
    <n v="14623416"/>
    <m/>
    <n v="0"/>
    <s v="SIN AVANCE"/>
    <m/>
    <m/>
    <m/>
    <m/>
    <n v="0"/>
    <s v="SIN AVANCE"/>
    <m/>
    <m/>
    <m/>
    <m/>
    <n v="0"/>
    <s v="SIN AVANCE"/>
    <m/>
    <m/>
    <m/>
    <n v="13"/>
    <n v="325"/>
    <s v="OPTIMO"/>
  </r>
  <r>
    <s v="INCLUSIÓN SOCIAL Y ACCESO A DERECHOS"/>
    <x v="5"/>
    <s v="Atencion Primaria Integral en Salud para la Paz"/>
    <x v="8"/>
    <s v="Instituciones de media y alta complejidad_x000a_con implementación de la vigilancia de infecciones asociadas a la atención en salud IAAS"/>
    <n v="1"/>
    <n v="1"/>
    <x v="7"/>
    <s v="Salud pública"/>
    <n v="236"/>
    <s v="Evaluada la implementación de los Planes de Control de Infecciones en las instituciones de mediana y alta complejidad."/>
    <n v="1905053"/>
    <s v="Documentos de evaluación"/>
    <n v="190505300"/>
    <s v="Documentos de evaluación realizados"/>
    <s v="objetivo 3 - Salud y Bienestar"/>
    <s v="Mantenimiento"/>
    <s v="No acumulada"/>
    <n v="13"/>
    <n v="13"/>
    <n v="13"/>
    <n v="13"/>
    <n v="13"/>
    <n v="13"/>
    <n v="13"/>
    <n v="100"/>
    <n v="100"/>
    <x v="0"/>
    <n v="95347368"/>
    <n v="39289911"/>
    <n v="14623416"/>
    <m/>
    <n v="0"/>
    <s v="SIN AVANCE"/>
    <m/>
    <m/>
    <m/>
    <m/>
    <n v="0"/>
    <s v="SIN AVANCE"/>
    <m/>
    <m/>
    <m/>
    <m/>
    <n v="0"/>
    <s v="SIN AVANCE"/>
    <m/>
    <m/>
    <m/>
    <n v="13"/>
    <n v="325"/>
    <s v="OPTIMO"/>
  </r>
  <r>
    <s v="INCLUSIÓN SOCIAL Y ACCESO A DERECHOS"/>
    <x v="5"/>
    <s v="Atencion Primaria Integral en Salud para la Paz"/>
    <x v="8"/>
    <s v="Tasa de discapacidad grado severo  en las personas con diagnóstico nuevo de lepra."/>
    <n v="0"/>
    <n v="0"/>
    <x v="7"/>
    <s v="Salud pública"/>
    <n v="237"/>
    <s v="Implementado plan estratégico de enfermedad de Hansen en los municipios priorizados para aliviar la carga de la enfermedad y sostener las actividades de control."/>
    <n v="1905015"/>
    <s v="Documentos de planeación"/>
    <n v="190501500"/>
    <s v="Documento planeación elaborado"/>
    <s v="objetivo 3 - Salud y Bienestar"/>
    <s v="Mantenimiento"/>
    <s v="No acumulada"/>
    <n v="1"/>
    <n v="1"/>
    <n v="1"/>
    <n v="1"/>
    <n v="1"/>
    <n v="1"/>
    <n v="0.8"/>
    <n v="80"/>
    <n v="80"/>
    <x v="7"/>
    <n v="95347368"/>
    <n v="39289911"/>
    <n v="14623416"/>
    <m/>
    <n v="0"/>
    <s v="SIN AVANCE"/>
    <m/>
    <m/>
    <m/>
    <m/>
    <n v="0"/>
    <s v="SIN AVANCE"/>
    <m/>
    <m/>
    <m/>
    <m/>
    <n v="0"/>
    <s v="SIN AVANCE"/>
    <m/>
    <m/>
    <m/>
    <n v="0.8"/>
    <n v="20"/>
    <s v="MUY DEFICIENTE"/>
  </r>
  <r>
    <s v="INCLUSIÓN SOCIAL Y ACCESO A DERECHOS"/>
    <x v="5"/>
    <s v="Atencion Primaria Integral en Salud para la Paz"/>
    <x v="8"/>
    <s v="Tasa de discapacidad grado severo  en las personas con diagnóstico nuevo de lepra."/>
    <n v="0"/>
    <n v="0"/>
    <x v="7"/>
    <s v="Salud pública"/>
    <n v="238"/>
    <s v="Seguimiento a la implementación del Plan Estratégico Nacional de Prevención y Control de la Enfermedad de Hansen en los municipios priorizados."/>
    <n v="1905053"/>
    <s v="Documentos de evaluación"/>
    <n v="190505300"/>
    <s v="Documentos de evaluación realizados"/>
    <s v="objetivo 3 - Salud y Bienestar"/>
    <s v="Mantenimiento"/>
    <s v="No acumulada"/>
    <n v="19"/>
    <n v="19"/>
    <n v="19"/>
    <n v="19"/>
    <n v="19"/>
    <n v="19"/>
    <n v="15"/>
    <n v="78.94736842105263"/>
    <n v="78.94736842105263"/>
    <x v="7"/>
    <n v="95347368"/>
    <n v="39289911"/>
    <n v="14623416"/>
    <m/>
    <n v="0"/>
    <s v="SIN AVANCE"/>
    <m/>
    <m/>
    <m/>
    <m/>
    <n v="0"/>
    <s v="SIN AVANCE"/>
    <m/>
    <m/>
    <m/>
    <m/>
    <n v="0"/>
    <s v="SIN AVANCE"/>
    <m/>
    <m/>
    <m/>
    <n v="15"/>
    <n v="375"/>
    <s v="OPTIMO"/>
  </r>
  <r>
    <s v="INCLUSIÓN SOCIAL Y ACCESO A DERECHOS"/>
    <x v="5"/>
    <s v="Atencion Primaria Integral en Salud para la Paz"/>
    <x v="8"/>
    <s v="Mortalidad en menores de 5 años por enfermedad diarréica aguda (EDA)"/>
    <n v="0.16"/>
    <n v="0.13"/>
    <x v="7"/>
    <s v="Inspección, Vigilancia y Control"/>
    <n v="239"/>
    <s v="Realizada la vigilancia de calidad del agua para consumo humano."/>
    <n v="1903040"/>
    <s v="Servicio de vigilancia de calidad del agua para consumo humano, recolección, transporte y disposición final de residuos sólidos; manejo y disposición final de radiaciones ionizantes, excretas, residuos líquidos y aguas servidas y calidad del aire."/>
    <n v="190304000"/>
    <s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Mortalidad en menores de 5 años por enfermedad diarréica aguda (EDA)"/>
    <n v="0.16"/>
    <n v="0.13"/>
    <x v="7"/>
    <s v="Inspección, Vigilancia y Control"/>
    <n v="240"/>
    <s v="Realizadas acciones de inspección, vigilancia y control sanitario a establecimientos abiertos al público en relación con factores de riesgo relacionados con salud ambiental teles como: establecimientos de  alimentos, bebidas alcohólicas, sistemas de almacenamiento y tratamiento de agua, expendios de plaguicidas y otras sustancias químicas, puertos, aeropuertos, pasos fronterizos, instituciones educativas, establecimientos comerciales, industriales  y todos aquellos que oferten  bienes y servicos de uso y consumo en el Departamento."/>
    <n v="1903042"/>
    <s v="Servicio de vigilancia y control sanitario de los factores de riesgo para la salud, en los establecimientos y espacios que pueden generar riesgos para la población."/>
    <n v="190304200"/>
    <s v="Municipios especiales 1,2 y 3 con vigilancia y control sanitario real y efectivo en su jurisdicción, sobre los factores de riesgo para la salud, en los establecimientos y espacios que pueden generar riesgos para la población  realizado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Mortalidad en menores de 5 años por enfermedad diarréica aguda (EDA)"/>
    <n v="0.16"/>
    <n v="0.13"/>
    <x v="7"/>
    <s v="Inspección, Vigilancia y Control"/>
    <n v="241"/>
    <s v="Elaborados informes de evaluación, aprobación y seguimiento de planes de gestión integral de riesgo, para abordar la prevencion de las enfermedades trasmitidas por alimentos, intoxicaciones por sustancias químicas y zoonosis entre otras."/>
    <n v="1903027"/>
    <s v="Servicio de evaluación, aprobación y seguimiento de planes de gestión integral del riesgo"/>
    <n v="190302700"/>
    <s v="Informes de evaluación, aprobación y seguimiento de Planes de Gestión Integral de Riesgo realizados"/>
    <s v="Agua limpia y saneamiento (6)"/>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Implementar la Política Integral de Salud Ambiental (PISA) en un 40%"/>
    <n v="0"/>
    <n v="0.4"/>
    <x v="7"/>
    <s v="Inspección, Vigilancia y Control"/>
    <n v="242"/>
    <s v="Asistencia técnica en Inspección, Vigilancia y Control y demás actividades y lineamientos de salud ambiental relacionados con los determinantes sicioambientales de la salud."/>
    <n v="1903023"/>
    <s v="Servicio de asistencia técnica en inspección, vigilancia y control"/>
    <n v="190302300"/>
    <s v="Asistencias tecnicas en inspeccion, vigilancia y control realizada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Implementar la Política Integral de Salud Ambiental (PISA) en un 40%"/>
    <n v="0"/>
    <n v="0.4"/>
    <x v="7"/>
    <s v="Inspección, Vigilancia y Control"/>
    <n v="243"/>
    <s v="Actualizado y ejecutado el plan de acción del Consejo Departamental de Salud Ambiental por cada mesa temática: (Agua, Alimentos, Resíduos Peligrosos, Seguridad Química, Entornos Saludables, Cambio Climático y Zoonosis)"/>
    <n v="1903051"/>
    <s v="Documentos de planeación"/>
    <n v="190305102"/>
    <s v="Documentos de planeación con seguimiento realizados"/>
    <s v="objetivo 3 -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Implementar la Política Integral de Salud Ambiental (PISA) en un 40%"/>
    <n v="0"/>
    <n v="0.4"/>
    <x v="7"/>
    <s v="Inspección, Vigilancia y Control"/>
    <n v="244"/>
    <s v="Formulado e implementado los planes y protocolos de: Calidad de Aire, Adaptación al Cambio Climático, Estrategia Integral de Zoonosis, Movilidad Segura y Plan de Acción de la Estrategia de Entornos saludables."/>
    <n v="1903001"/>
    <s v="Documentos de lineamientos técnicos"/>
    <n v="190300103"/>
    <s v="Documento de lineamientos tecnicos realizados"/>
    <s v="objetivo 3 - Salud y Bienestar"/>
    <s v="Incremento"/>
    <s v="Acumulada"/>
    <n v="3"/>
    <n v="5"/>
    <n v="3"/>
    <n v="4"/>
    <n v="4"/>
    <n v="5"/>
    <n v="2"/>
    <n v="66.666666666666671"/>
    <n v="66.666666666666671"/>
    <x v="3"/>
    <n v="0"/>
    <n v="0"/>
    <n v="0"/>
    <m/>
    <n v="0"/>
    <s v="SIN AVANCE"/>
    <m/>
    <m/>
    <m/>
    <m/>
    <n v="0"/>
    <s v="SIN AVANCE"/>
    <m/>
    <m/>
    <m/>
    <m/>
    <n v="0"/>
    <s v="SIN AVANCE"/>
    <m/>
    <m/>
    <m/>
    <n v="2"/>
    <n v="40"/>
    <s v="DEFICIENTE"/>
  </r>
  <r>
    <s v="INCLUSIÓN SOCIAL Y ACCESO A DERECHOS"/>
    <x v="5"/>
    <s v="Atencion Primaria Integral en Salud para la Paz"/>
    <x v="8"/>
    <s v="Implementar la Política Integral de Salud Ambiental (PISA) en un 40%"/>
    <n v="0"/>
    <n v="0.4"/>
    <x v="7"/>
    <s v="Inspección, Vigilancia y Control"/>
    <n v="245"/>
    <s v="Actualizada e implementada la infraestructura tecnológica y el sistema de información de salud ambiental  orientado a la gestión de la inspección, vigilancia y control sanitario, para uso y apropiacion de la informacion a nivel municipal."/>
    <n v="1903045"/>
    <s v="Servicio de información para la gestión de la inspección, vigilancia y control sanitario"/>
    <n v="190304500"/>
    <s v="Usuarios del sistema"/>
    <s v="objetivo 3 - Salud y Bienestar"/>
    <s v="Mantenimiento"/>
    <s v="No acumulada"/>
    <n v="0"/>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Implementar la Política Integral de Salud Ambiental (PISA) en un 40%"/>
    <n v="0"/>
    <n v="0.4"/>
    <x v="7"/>
    <s v="Inspección, Vigilancia y Control"/>
    <n v="246"/>
    <s v="Evaluado el  riesgo de toxicidad de plaguicidas mediante la aplicación del programa de Vigilancia Epidemiológica. "/>
    <n v="1903006"/>
    <s v="Servicio de evaluación del riesgo de toxicidad de plaguicidas"/>
    <n v="190300600"/>
    <s v="Solicitudes evaluadas en la vigencia/solicitudes recibidas en la vigencia"/>
    <s v="objetivo 3 - Salud y Bienestar"/>
    <s v="Mantenimiento"/>
    <s v="No acumulada"/>
    <n v="63"/>
    <n v="64"/>
    <n v="16"/>
    <n v="16"/>
    <n v="16"/>
    <n v="15"/>
    <n v="22"/>
    <n v="137.5"/>
    <n v="100"/>
    <x v="0"/>
    <n v="0"/>
    <n v="0"/>
    <n v="0"/>
    <m/>
    <n v="0"/>
    <s v="SIN AVANCE"/>
    <m/>
    <m/>
    <m/>
    <m/>
    <n v="0"/>
    <s v="SIN AVANCE"/>
    <m/>
    <m/>
    <m/>
    <m/>
    <n v="0"/>
    <s v="SIN AVANCE"/>
    <m/>
    <m/>
    <m/>
    <n v="22"/>
    <n v="550"/>
    <s v="OPTIMO"/>
  </r>
  <r>
    <s v="INCLUSIÓN SOCIAL Y ACCESO A DERECHOS"/>
    <x v="5"/>
    <s v="Atencion Primaria Integral en Salud para la Paz"/>
    <x v="8"/>
    <s v="Mortalidad por rabia humana por linaje urbano* 100,000 Hab."/>
    <n v="0"/>
    <n v="0"/>
    <x v="7"/>
    <s v="Inspección, Vigilancia y Control"/>
    <n v="247"/>
    <s v="Ejecutada la jornada masiva de vacunación antirrábica en caninos y felinos del Departamento."/>
    <n v="1903057"/>
    <s v="Servicio de promoción, prevención, vigilancia y control de vectores y zoonosis"/>
    <n v="190305700"/>
    <s v="Municipios con acciones de promoción, prevención, vigilancia  y control de vectores y zoonosis realizadas"/>
    <s v="objetivo 3 - Salud y Bienestar"/>
    <s v="Mantenimiento"/>
    <s v="No acumulada"/>
    <n v="64"/>
    <n v="64"/>
    <n v="64"/>
    <n v="64"/>
    <n v="64"/>
    <n v="64"/>
    <n v="52"/>
    <n v="81.25"/>
    <n v="81.25"/>
    <x v="7"/>
    <n v="0"/>
    <n v="0"/>
    <n v="0"/>
    <m/>
    <n v="0"/>
    <s v="SIN AVANCE"/>
    <m/>
    <m/>
    <m/>
    <m/>
    <n v="0"/>
    <s v="SIN AVANCE"/>
    <m/>
    <m/>
    <m/>
    <m/>
    <n v="0"/>
    <s v="SIN AVANCE"/>
    <m/>
    <m/>
    <m/>
    <n v="52"/>
    <n v="1300"/>
    <s v="OPTIMO"/>
  </r>
  <r>
    <s v="INCLUSIÓN SOCIAL Y ACCESO A DERECHOS"/>
    <x v="5"/>
    <s v="Atencion Primaria Integral en Salud para la Paz"/>
    <x v="8"/>
    <s v="Mortalidad por rabia humana por linaje urbano* 100,000 Hab."/>
    <n v="0"/>
    <n v="0"/>
    <x v="7"/>
    <s v="Inspección, Vigilancia y Control"/>
    <n v="248"/>
    <s v="Servicio de información en vigilancia sanitaria y epidemiológica de eventos de salud ambiental por cada municipio."/>
    <n v="1903031"/>
    <s v="Servicio de información de vigilancia epidemiológica"/>
    <n v="190303100"/>
    <s v="Informes de evento generados en la vigencia"/>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  en la implementacion de la RIA de Promoción y mantenimiento de la salud"/>
    <n v="0.23"/>
    <n v="0.7"/>
    <x v="7"/>
    <s v="Salud pùblica"/>
    <n v="249"/>
    <s v="Asistencia Técnica a los prestadores públicos de servicios de salud municipales para la implementación de la ruta de atención de promoción y mantenimiento de la salud, dentro de la estrategia de Acciones  Preventivas de Salud APS"/>
    <n v="1905050"/>
    <s v="Servicio de asistencia técnica"/>
    <n v="190505000"/>
    <s v="Asistencias técnicas realizadas"/>
    <s v="objetivo 3 - Salud y Bienestar"/>
    <s v="Mantenimiento"/>
    <s v="No acumulada"/>
    <n v="68"/>
    <n v="68"/>
    <n v="68"/>
    <n v="68"/>
    <n v="68"/>
    <n v="68"/>
    <n v="68"/>
    <n v="100"/>
    <n v="100"/>
    <x v="0"/>
    <n v="0"/>
    <n v="0"/>
    <n v="0"/>
    <m/>
    <n v="0"/>
    <s v="SIN AVANCE"/>
    <m/>
    <m/>
    <m/>
    <m/>
    <n v="0"/>
    <s v="SIN AVANCE"/>
    <m/>
    <m/>
    <m/>
    <m/>
    <n v="0"/>
    <s v="SIN AVANCE"/>
    <m/>
    <m/>
    <m/>
    <n v="68"/>
    <n v="1700"/>
    <s v="OPTIMO"/>
  </r>
  <r>
    <s v="INCLUSIÓN SOCIAL Y ACCESO A DERECHOS"/>
    <x v="5"/>
    <s v="Atencion Primaria Integral en Salud para la Paz"/>
    <x v="8"/>
    <s v="Cobertura  en la implementacion de la RIA de Promocion y mantenimiento de la salud"/>
    <n v="0.23"/>
    <n v="0.8"/>
    <x v="7"/>
    <s v="Inspección, Vigilancia y Control"/>
    <n v="250"/>
    <s v="Incrementadas las acciones de inspección, vigilancia y control (IVC) para dar cumplimiento a la política farmacéutica y los programas de farmacovigilancia y técnovigilancia en los establecimientos farmacéuticos de Nariño"/>
    <n v="1903011"/>
    <s v="Servicio de inspección, vigilancia y control"/>
    <n v="190301100"/>
    <s v="Visitas realizadas"/>
    <s v="objetivo 3 - Salud y Bienestar"/>
    <s v="Incremento"/>
    <s v="Acumulada"/>
    <n v="1564"/>
    <n v="2000"/>
    <n v="1600"/>
    <n v="1750"/>
    <n v="1850"/>
    <n v="2000"/>
    <n v="1579"/>
    <n v="98.6875"/>
    <n v="98.6875"/>
    <x v="2"/>
    <n v="771175825"/>
    <n v="232710728"/>
    <n v="207554191"/>
    <m/>
    <n v="0"/>
    <s v="SIN AVANCE"/>
    <m/>
    <m/>
    <m/>
    <m/>
    <n v="0"/>
    <s v="SIN AVANCE"/>
    <m/>
    <m/>
    <m/>
    <m/>
    <n v="0"/>
    <s v="SIN AVANCE"/>
    <m/>
    <m/>
    <m/>
    <n v="1579"/>
    <n v="78.95"/>
    <s v="BUENO"/>
  </r>
  <r>
    <s v="INCLUSIÓN SOCIAL Y ACCESO A DERECHOS"/>
    <x v="5"/>
    <s v="Atencion Primaria Integral en Salud para la Paz"/>
    <x v="8"/>
    <s v="Cobertura  en la implementacion de la RIA de Promocion y mantenimiento de la salud"/>
    <n v="0.23"/>
    <n v="0.8"/>
    <x v="7"/>
    <s v="Inspección, Vigilancia y Control"/>
    <n v="251"/>
    <s v="Fortalecida la implementación de la política farmacéutica y los programas de farmacovigilancia y tecnovigilancia en los establecimientos farmacéuticos del Departamento."/>
    <n v="1903023"/>
    <s v="Servicio de asistencia técnica en inspección, vigilancia y control"/>
    <n v="190302300"/>
    <s v="Asistencias técnica en Inspección, Vigilancia y Control realizadas"/>
    <s v="objetivo 3 - Salud y Bienestar"/>
    <s v="Incremento"/>
    <s v="Acumulada"/>
    <n v="12"/>
    <n v="24"/>
    <n v="12"/>
    <n v="16"/>
    <n v="20"/>
    <n v="24"/>
    <n v="10"/>
    <n v="83.333333333333329"/>
    <n v="83.333333333333329"/>
    <x v="7"/>
    <n v="771175825"/>
    <n v="232710728"/>
    <n v="207554191"/>
    <m/>
    <n v="0"/>
    <s v="SIN AVANCE"/>
    <m/>
    <m/>
    <m/>
    <m/>
    <n v="0"/>
    <s v="SIN AVANCE"/>
    <m/>
    <m/>
    <m/>
    <m/>
    <n v="0"/>
    <s v="SIN AVANCE"/>
    <m/>
    <m/>
    <m/>
    <n v="10"/>
    <n v="41.666666666666664"/>
    <s v="DEFICIENTE"/>
  </r>
  <r>
    <s v="INCLUSIÓN SOCIAL Y ACCESO A DERECHOS"/>
    <x v="5"/>
    <s v="Atencion Primaria Integral en Salud para la Paz"/>
    <x v="8"/>
    <s v="Cobertura  en la implementacion de la RIA de Promocion y mantenimiento de la salud"/>
    <n v="0.23"/>
    <n v="0.7"/>
    <x v="7"/>
    <s v="Salud pública"/>
    <n v="252"/>
    <s v="Seguimiento y monitoreo a los prestadores públicos de salud municipales responsables de la implementación de la Ruta de Promocion y Mantenimiento de la Salud."/>
    <s v="1905053"/>
    <s v="Documento de evaluación"/>
    <n v="190505300"/>
    <s v="Documentos de evaluación realizados"/>
    <s v="objetivo 3 - Salud y Bienestar"/>
    <s v="Mantenimiento"/>
    <s v="No acumulada"/>
    <n v="0"/>
    <n v="68"/>
    <n v="68"/>
    <n v="68"/>
    <n v="68"/>
    <n v="68"/>
    <n v="67"/>
    <n v="98.529411764705884"/>
    <n v="98.529411764705884"/>
    <x v="2"/>
    <n v="0"/>
    <n v="0"/>
    <n v="0"/>
    <m/>
    <n v="0"/>
    <s v="SIN AVANCE"/>
    <m/>
    <m/>
    <m/>
    <m/>
    <n v="0"/>
    <s v="SIN AVANCE"/>
    <m/>
    <m/>
    <m/>
    <m/>
    <n v="0"/>
    <s v="SIN AVANCE"/>
    <m/>
    <m/>
    <m/>
    <n v="67"/>
    <n v="1675"/>
    <s v="OPTIMO"/>
  </r>
  <r>
    <s v="INCLUSIÓN SOCIAL Y ACCESO A DERECHOS"/>
    <x v="5"/>
    <s v="Gobernanza y Gobernabilidad de la salud para la paz"/>
    <x v="8"/>
    <s v="Porcentaje de ejecucion de Planes Territoriales de Salud Municipales"/>
    <n v="0.89900000000000002"/>
    <n v="0.92"/>
    <x v="7"/>
    <s v="Inspección, Vigilancia y Control"/>
    <n v="253"/>
    <s v="Realizados informes trimestrales de los eventos de interés en salud pública y remisión al Instituto Nacional de Salud -INS- de acuerdo a lineamientos nacionales."/>
    <n v="1903031"/>
    <s v="Servicio de información de vigilancia epidemiológica"/>
    <n v="190303100"/>
    <s v="Informes de evento generados en la vigencia"/>
    <s v="Salud y bienestar"/>
    <s v="Mantenimiento"/>
    <s v="No acumulada"/>
    <n v="4"/>
    <n v="4"/>
    <n v="4"/>
    <n v="4"/>
    <n v="4"/>
    <n v="4"/>
    <n v="4"/>
    <n v="100"/>
    <n v="100"/>
    <x v="0"/>
    <n v="0"/>
    <n v="0"/>
    <n v="0"/>
    <m/>
    <n v="0"/>
    <s v="SIN AVANCE"/>
    <m/>
    <m/>
    <m/>
    <m/>
    <n v="0"/>
    <s v="SIN AVANCE"/>
    <m/>
    <m/>
    <m/>
    <m/>
    <n v="0"/>
    <s v="SIN AVANCE"/>
    <m/>
    <m/>
    <m/>
    <n v="4"/>
    <n v="100"/>
    <s v="OPTIMO"/>
  </r>
  <r>
    <s v="INCLUSIÓN SOCIAL Y ACCESO A DERECHOS"/>
    <x v="5"/>
    <s v="Gobernanza y Gobernabilidad de la salud para la paz"/>
    <x v="8"/>
    <s v="Porcentaje de ejecucion de Planes Territoriales de Salud Municipales"/>
    <n v="0.89900000000000002"/>
    <m/>
    <x v="7"/>
    <s v="Inspección, Vigilancia y Control"/>
    <n v="254"/>
    <s v="Realizada la notificación obligatoria de los eventos de interés en salud pública del Departamento, durante las 52 semanas epidemiológicas."/>
    <n v="1903052"/>
    <s v="Documentos de evaluación"/>
    <n v="190305200"/>
    <s v="Documentos de evaluación realizados"/>
    <s v="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Gobernanza y Gobernabilidad de la salud para la paz"/>
    <x v="8"/>
    <s v="Porcentaje de ejecucion de Planes Territoriales de Salud Municipales"/>
    <n v="0.89900000000000002"/>
    <m/>
    <x v="7"/>
    <s v="Inspección, Vigilancia y Control"/>
    <n v="255"/>
    <s v="Realizadas asistencias técnicas, sobre lineamientos de vigilancia en salud publica"/>
    <n v="1903023"/>
    <s v="Servicio de asistencia técnica en inspección, vigilancia y control"/>
    <n v="190302300"/>
    <s v="Asistencias técnica en inspección, vigilancia y control realizadas"/>
    <s v="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Porcentaje de ejecucion de Planes Territoriales de Salud Municipales"/>
    <n v="0.89900000000000002"/>
    <n v="0.92"/>
    <x v="7"/>
    <s v="Salud pública"/>
    <n v="256"/>
    <s v="Planes estratégicos y operativos Territoriales de Salud municipales, con instrumentos de seguimiento, diseñados y en ejecución."/>
    <n v="1905015"/>
    <s v="Documentos de planeación"/>
    <n v="190501506"/>
    <s v="Documentos de planeación con seguimiento realizados"/>
    <s v="objetivo 3 salud y bienestar"/>
    <s v="Mantenimiento"/>
    <s v="No acumulada"/>
    <n v="64"/>
    <n v="64"/>
    <n v="64"/>
    <n v="64"/>
    <n v="64"/>
    <n v="64"/>
    <n v="50"/>
    <n v="78.125"/>
    <n v="78.125"/>
    <x v="7"/>
    <n v="0"/>
    <n v="0"/>
    <n v="0"/>
    <m/>
    <n v="0"/>
    <s v="SIN AVANCE"/>
    <m/>
    <m/>
    <m/>
    <m/>
    <n v="0"/>
    <s v="SIN AVANCE"/>
    <m/>
    <m/>
    <m/>
    <m/>
    <n v="0"/>
    <s v="SIN AVANCE"/>
    <m/>
    <m/>
    <m/>
    <n v="50"/>
    <n v="1250"/>
    <s v="OPTIMO"/>
  </r>
  <r>
    <s v="INCLUSIÓN SOCIAL Y ACCESO A DERECHOS"/>
    <x v="5"/>
    <s v="Atencion Primaria Integral en Salud para la Paz"/>
    <x v="8"/>
    <s v="Porcentaje de ejecucion de Planes Territoriales de Salud Municipales"/>
    <n v="0.89900000000000002"/>
    <n v="0.92"/>
    <x v="7"/>
    <s v="Salud pública"/>
    <n v="257"/>
    <s v="Municipios con asistencia técnica en la formulación, ejecución y monitoreo de los Planes Territoriales de Salud."/>
    <s v="1905050"/>
    <s v="Servicio de asistencia técnica"/>
    <n v="190505005"/>
    <s v="Entidades territoriales asistidas técnicamente en el plan territorial del salud"/>
    <s v="objetivo 3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Porcentaje de ejecucion de Planes Territoriales de Salud Municipales"/>
    <n v="0.89900000000000002"/>
    <n v="0.92"/>
    <x v="7"/>
    <s v="Salud pública"/>
    <n v="258"/>
    <s v="Documentos de evaluación en la aplicación de la metodología de la capacidad de gestión de las Direcciones Locales de Salud , en el marco del Decreto 3003/2005 del Plan Territorial de Salud."/>
    <n v="1905053"/>
    <s v="Documentos de evaluación"/>
    <n v="190505300"/>
    <s v="Documentos de evaluación realizados"/>
    <s v="objetivo 3 salud y bienestar"/>
    <s v="Mantenimiento"/>
    <s v="No acumulada"/>
    <n v="64"/>
    <n v="64"/>
    <n v="64"/>
    <n v="64"/>
    <n v="64"/>
    <n v="64"/>
    <n v="42"/>
    <n v="65.625"/>
    <n v="65.625"/>
    <x v="3"/>
    <n v="0"/>
    <n v="0"/>
    <n v="0"/>
    <m/>
    <n v="0"/>
    <s v="SIN AVANCE"/>
    <m/>
    <m/>
    <m/>
    <m/>
    <n v="0"/>
    <s v="SIN AVANCE"/>
    <m/>
    <m/>
    <m/>
    <m/>
    <n v="0"/>
    <s v="SIN AVANCE"/>
    <m/>
    <m/>
    <m/>
    <n v="42"/>
    <n v="1050"/>
    <s v="OPTIMO"/>
  </r>
  <r>
    <s v="INCLUSIÓN SOCIAL Y ACCESO A DERECHOS"/>
    <x v="5"/>
    <s v="Atencion Primaria Integral en Salud para la Paz"/>
    <x v="8"/>
    <s v="Tasa de mortalidad  por suicidio_x000a_"/>
    <n v="7"/>
    <n v="5.95"/>
    <x v="7"/>
    <s v="Salud pública"/>
    <n v="259"/>
    <s v="Formulados, implementados y con seguimiento planes de acción obtenidos de las Salas situacionales de Suicidio para la atención integral en salud en los territorios desde las acciones colectivas."/>
    <n v="1905050"/>
    <s v="Servicio de asistencia tecnica"/>
    <n v="190505004"/>
    <s v="Entidades territoriales asistidas tecnicamente en el plan de intervencines colectivas"/>
    <s v="objetivo 3 salud y bienestar"/>
    <s v="Incremento"/>
    <s v="No acumulada"/>
    <n v="15"/>
    <n v="30"/>
    <n v="6"/>
    <n v="7"/>
    <n v="8"/>
    <n v="9"/>
    <n v="6"/>
    <n v="100"/>
    <n v="100"/>
    <x v="0"/>
    <n v="0"/>
    <n v="0"/>
    <n v="0"/>
    <m/>
    <n v="0"/>
    <s v="SIN AVANCE"/>
    <m/>
    <m/>
    <m/>
    <m/>
    <n v="0"/>
    <s v="SIN AVANCE"/>
    <m/>
    <m/>
    <m/>
    <m/>
    <n v="0"/>
    <s v="SIN AVANCE"/>
    <m/>
    <m/>
    <m/>
    <n v="6"/>
    <n v="20"/>
    <s v="MUY DEFICIENTE"/>
  </r>
  <r>
    <s v="INCLUSIÓN SOCIAL Y ACCESO A DERECHOS"/>
    <x v="5"/>
    <s v="Atencion Primaria Integral en Salud para la Paz"/>
    <x v="8"/>
    <s v="Tasa de mortalidad  por suicidio_x000a_"/>
    <n v="7"/>
    <n v="5.95"/>
    <x v="7"/>
    <s v="Salud pública"/>
    <n v="260"/>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Número de asistencias técnicas realizadas"/>
    <s v="objetivo 3 salud y bienestar"/>
    <s v="Mantenimiento"/>
    <s v="No acumulada"/>
    <n v="5"/>
    <n v="64"/>
    <n v="64"/>
    <n v="64"/>
    <n v="64"/>
    <n v="64"/>
    <n v="63"/>
    <n v="98.4375"/>
    <n v="98.4375"/>
    <x v="2"/>
    <n v="0"/>
    <n v="0"/>
    <n v="0"/>
    <m/>
    <n v="0"/>
    <s v="SIN AVANCE"/>
    <m/>
    <m/>
    <m/>
    <m/>
    <n v="0"/>
    <s v="SIN AVANCE"/>
    <m/>
    <m/>
    <m/>
    <m/>
    <n v="0"/>
    <s v="SIN AVANCE"/>
    <m/>
    <m/>
    <m/>
    <n v="63"/>
    <n v="1575"/>
    <s v="OPTIMO"/>
  </r>
  <r>
    <s v="INCLUSIÓN SOCIAL Y ACCESO A DERECHOS"/>
    <x v="5"/>
    <s v="Atencion Primaria Integral en Salud para la Paz"/>
    <x v="8"/>
    <s v="Tasa de violencia niños, niñas y adolescentes y jóvenes _x000a_"/>
    <n v="13.77"/>
    <n v="12.3"/>
    <x v="7"/>
    <s v="Salud pública"/>
    <n v="261"/>
    <s v="_x000a_Ampliacion de la atencion integral en salud mental a través de la Plataforma  GLIA, como estrategia de prevención de los trastornos mentales, conducta suicida y epilepsia para la contención, derivación y activación de ruta._x000a__x000a_"/>
    <n v="1905022"/>
    <s v="Servicio de gestión del riesgo en temas de trastornos mentales"/>
    <n v="190502202"/>
    <s v="Estrategias de gestión del riesgo en temas de trastornos mentales implementadas"/>
    <s v="objetivo 3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Tasa de violencia niños, niñas y adolescentes y jóvenes _x000a_"/>
    <n v="13.77"/>
    <n v="12.3"/>
    <x v="7"/>
    <s v="Salud pública"/>
    <n v="262"/>
    <s v="Fortalecimiento intersectorial para la atencion integral en salud a los ninños, niñas, adolescentes y jovenes NNAJ, victimas de violencia  a nivel municipal"/>
    <n v="1905050"/>
    <s v="Servicio de asistencia tecnica"/>
    <n v="190505002"/>
    <s v="Entidades territoriales asististidas tecnicamente"/>
    <s v="objetivo 3 salud y bienestar"/>
    <s v="Mantenimiento"/>
    <s v="No acumulada"/>
    <n v="64"/>
    <n v="64"/>
    <n v="64"/>
    <n v="64"/>
    <n v="64"/>
    <n v="64"/>
    <n v="63"/>
    <n v="98.4375"/>
    <n v="98.4375"/>
    <x v="2"/>
    <n v="0"/>
    <n v="0"/>
    <n v="0"/>
    <m/>
    <n v="0"/>
    <s v="SIN AVANCE"/>
    <m/>
    <m/>
    <m/>
    <m/>
    <n v="0"/>
    <s v="SIN AVANCE"/>
    <m/>
    <m/>
    <m/>
    <m/>
    <n v="0"/>
    <s v="SIN AVANCE"/>
    <m/>
    <m/>
    <m/>
    <n v="63"/>
    <n v="1575"/>
    <s v="OPTIMO"/>
  </r>
  <r>
    <s v="INCLUSIÓN SOCIAL Y ACCESO A DERECHOS"/>
    <x v="5"/>
    <s v="Atencion Primaria Integral en Salud para la Paz"/>
    <x v="8"/>
    <s v="Tasa de intoxicación por consumo de sustancias psicoactivas"/>
    <n v="15.8"/>
    <n v="14.2"/>
    <x v="7"/>
    <s v="Salud pública"/>
    <n v="263"/>
    <s v="Asistencias técnicas para la transferencia de conocimiento a entidades territoriales del sector salud y Empresas Sociales del Estado, en políticas públicas de salud mental y prevención y atención del consumo de sustancias psicoactivas y  rutas de atención integral en salud."/>
    <n v="1905050"/>
    <s v="Servicio de asistencia técnica"/>
    <n v="190505000"/>
    <s v="Asistencias técnicas realizadas"/>
    <s v="objetivo 3 salud y bienestar"/>
    <s v="Incremento"/>
    <s v="No acumulada"/>
    <n v="5"/>
    <n v="30"/>
    <n v="6"/>
    <n v="7"/>
    <n v="8"/>
    <n v="9"/>
    <n v="7"/>
    <n v="116.66666666666667"/>
    <n v="100"/>
    <x v="0"/>
    <n v="0"/>
    <n v="0"/>
    <n v="0"/>
    <m/>
    <n v="0"/>
    <s v="SIN AVANCE"/>
    <m/>
    <m/>
    <m/>
    <m/>
    <n v="0"/>
    <s v="SIN AVANCE"/>
    <m/>
    <m/>
    <m/>
    <m/>
    <n v="0"/>
    <s v="SIN AVANCE"/>
    <m/>
    <m/>
    <m/>
    <n v="7"/>
    <n v="23.333333333333332"/>
    <s v="MUY DEFICIENTE"/>
  </r>
  <r>
    <s v="INCLUSIÓN SOCIAL Y ACCESO A DERECHOS"/>
    <x v="5"/>
    <s v="Atencion Primaria Integral en Salud para la Paz"/>
    <x v="8"/>
    <s v="Tasa de intoxicación por consumo de sustancias psicoactivas"/>
    <n v="15.8"/>
    <n v="14.2"/>
    <x v="7"/>
    <s v="Salud pública"/>
    <n v="264"/>
    <s v="Inspección y vigilancia dirigidas a los municipios mediante análisis de resultados e impactos de la política pública de salud."/>
    <n v="1905053"/>
    <s v="Servicio de asistencia técnica"/>
    <n v="190505300"/>
    <s v="Documentos de evaluación realizados por Municipio."/>
    <s v="objetivo 3 salud y bienestar"/>
    <s v="Incremento"/>
    <s v="Acumulada"/>
    <n v="40"/>
    <n v="60"/>
    <n v="45"/>
    <n v="50"/>
    <n v="55"/>
    <n v="60"/>
    <n v="33"/>
    <n v="73.333333333333329"/>
    <n v="73.333333333333329"/>
    <x v="7"/>
    <n v="0"/>
    <n v="0"/>
    <n v="0"/>
    <m/>
    <n v="0"/>
    <s v="SIN AVANCE"/>
    <m/>
    <m/>
    <m/>
    <m/>
    <n v="0"/>
    <s v="SIN AVANCE"/>
    <m/>
    <m/>
    <m/>
    <m/>
    <n v="0"/>
    <s v="SIN AVANCE"/>
    <m/>
    <m/>
    <m/>
    <n v="33"/>
    <n v="55"/>
    <s v="ACEPTABLE"/>
  </r>
  <r>
    <s v="INCLUSIÓN SOCIAL Y ACCESO A DERECHOS"/>
    <x v="5"/>
    <s v="Atencion Primaria Integral en Salud para la Paz"/>
    <x v="8"/>
    <s v=" Incidencia del dengue"/>
    <n v="852.9"/>
    <n v="682"/>
    <x v="7"/>
    <s v="Salud pública"/>
    <n v="265"/>
    <s v="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
    <n v="1905054"/>
    <s v="Servicio de promoción de la salud"/>
    <n v="190505400"/>
    <s v="Estrategias de promoción de la salud implementadas"/>
    <s v="Objetivo 3 - Salud y Bienestar"/>
    <s v="Incremento"/>
    <s v="Acumulada"/>
    <n v="18"/>
    <n v="22"/>
    <n v="19"/>
    <n v="20"/>
    <n v="21"/>
    <n v="22"/>
    <n v="19"/>
    <n v="100"/>
    <n v="100"/>
    <x v="0"/>
    <n v="1070180655"/>
    <n v="582581120"/>
    <n v="576329870"/>
    <m/>
    <n v="0"/>
    <s v="SIN AVANCE"/>
    <m/>
    <m/>
    <m/>
    <m/>
    <n v="0"/>
    <s v="SIN AVANCE"/>
    <m/>
    <m/>
    <m/>
    <m/>
    <n v="0"/>
    <s v="SIN AVANCE"/>
    <m/>
    <m/>
    <m/>
    <n v="19"/>
    <n v="86.36363636363636"/>
    <s v="BUENO"/>
  </r>
  <r>
    <s v="INCLUSIÓN SOCIAL Y ACCESO A DERECHOS"/>
    <x v="5"/>
    <s v="Atencion Primaria Integral en Salud para la Paz"/>
    <x v="8"/>
    <s v="Letalidad por dengue "/>
    <n v="0.21"/>
    <n v="0.13"/>
    <x v="7"/>
    <s v="Salud pública"/>
    <n v="266"/>
    <s v="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
    <n v="1905050"/>
    <s v="Servicio de asistencia técnica"/>
    <n v="190505000"/>
    <s v="Asistencias técnicas realizadas"/>
    <s v="Objetivo 3 - Salud y Bienestar"/>
    <s v="Incremento"/>
    <s v="Acumulada"/>
    <n v="19"/>
    <n v="23"/>
    <n v="20"/>
    <n v="21"/>
    <n v="22"/>
    <n v="23"/>
    <n v="20"/>
    <n v="100"/>
    <n v="100"/>
    <x v="0"/>
    <n v="1070180655"/>
    <n v="582581120"/>
    <n v="576329870"/>
    <m/>
    <n v="0"/>
    <s v="SIN AVANCE"/>
    <m/>
    <m/>
    <m/>
    <m/>
    <n v="0"/>
    <s v="SIN AVANCE"/>
    <m/>
    <m/>
    <m/>
    <m/>
    <n v="0"/>
    <s v="SIN AVANCE"/>
    <m/>
    <m/>
    <m/>
    <n v="20"/>
    <n v="86.956521739130437"/>
    <s v="BUENO"/>
  </r>
  <r>
    <s v="INCLUSIÓN SOCIAL Y ACCESO A DERECHOS"/>
    <x v="5"/>
    <s v="Atencion Primaria Integral en Salud para la Paz"/>
    <x v="8"/>
    <s v="Mortalidad por malaria "/>
    <n v="0.2"/>
    <n v="0"/>
    <x v="7"/>
    <s v="Salud pública"/>
    <n v="267"/>
    <s v="Socializadas las guías de atención integral de paciente con malaria, documentos técnicos en donde se realiza el seguimiento y el análisis de resultados e impactos de una política pública a través de indicadores,  índices y tasas y otras herramientas técnicas para la toma de decisiones."/>
    <n v="1905053"/>
    <s v="Documentos de evaluación"/>
    <n v="190505300"/>
    <s v="Documentos de evaluación realizados"/>
    <s v="Objetivo 3 - Salud y Bienestar"/>
    <s v="Incremento"/>
    <s v="Acumulada"/>
    <n v="19"/>
    <n v="23"/>
    <n v="20"/>
    <n v="21"/>
    <n v="22"/>
    <n v="23"/>
    <n v="20"/>
    <n v="100"/>
    <n v="100"/>
    <x v="0"/>
    <n v="0"/>
    <n v="0"/>
    <n v="0"/>
    <m/>
    <n v="0"/>
    <s v="SIN AVANCE"/>
    <m/>
    <m/>
    <m/>
    <m/>
    <n v="0"/>
    <s v="SIN AVANCE"/>
    <m/>
    <m/>
    <m/>
    <m/>
    <n v="0"/>
    <s v="SIN AVANCE"/>
    <m/>
    <m/>
    <m/>
    <n v="20"/>
    <n v="86.956521739130437"/>
    <s v="BUENO"/>
  </r>
  <r>
    <s v="INCLUSIÓN SOCIAL Y ACCESO A DERECHOS"/>
    <x v="5"/>
    <s v="Atencion Primaria Integral en Salud para la Paz"/>
    <x v="8"/>
    <s v="Tasa de mortalidad por cáncer en el Departamento. "/>
    <n v="52.9"/>
    <n v="45"/>
    <x v="7"/>
    <s v="Salud pública"/>
    <n v="268"/>
    <s v="Asistencia técnica, Inspección, vigilancia a la línea de cancer de la red de prestadores y administradores, evaluación y verificación del cumplimiento de las acciones"/>
    <n v="1905053"/>
    <s v="Servicio de inspección, vigilancia y control"/>
    <n v="190505300"/>
    <s v="Documentos de evaluacion realizados"/>
    <s v="objetivo 3 salud y bienestar"/>
    <s v="Incremento"/>
    <s v="Acumulada"/>
    <n v="30"/>
    <n v="50"/>
    <n v="35"/>
    <n v="40"/>
    <n v="45"/>
    <n v="50"/>
    <n v="50"/>
    <n v="142.85714285714286"/>
    <n v="100"/>
    <x v="0"/>
    <n v="0"/>
    <n v="0"/>
    <n v="0"/>
    <m/>
    <n v="0"/>
    <s v="SIN AVANCE"/>
    <m/>
    <m/>
    <m/>
    <m/>
    <n v="0"/>
    <s v="SIN AVANCE"/>
    <m/>
    <m/>
    <m/>
    <m/>
    <n v="0"/>
    <s v="SIN AVANCE"/>
    <m/>
    <m/>
    <m/>
    <n v="50"/>
    <n v="100"/>
    <s v="OPTIMO"/>
  </r>
  <r>
    <s v="INCLUSIÓN SOCIAL Y ACCESO A DERECHOS"/>
    <x v="5"/>
    <s v="Atencion Primaria Integral en Salud para la Paz"/>
    <x v="8"/>
    <s v="Proporción de pacientes con detección temprana de cáncer según protocolo médico y tipo de cáncer. "/>
    <n v="8.1"/>
    <n v="50"/>
    <x v="7"/>
    <s v="Salud pública"/>
    <n v="269"/>
    <s v="Implementada la estrategia de detección temprana para cáncer."/>
    <n v="1905049"/>
    <s v="Servicio de promoción de la participación social en salud"/>
    <n v="190504900"/>
    <s v="Estrategias de promoción de la participación social en salud implementadas"/>
    <s v="objetivo 3 salud y bienestar"/>
    <s v="Mantenimiento"/>
    <s v="No acumulada"/>
    <n v="1"/>
    <n v="1"/>
    <n v="1"/>
    <n v="1"/>
    <n v="1"/>
    <n v="1"/>
    <n v="0.16"/>
    <n v="16"/>
    <n v="16"/>
    <x v="6"/>
    <n v="0"/>
    <n v="0"/>
    <n v="0"/>
    <m/>
    <n v="0"/>
    <s v="SIN AVANCE"/>
    <m/>
    <m/>
    <m/>
    <m/>
    <n v="0"/>
    <s v="SIN AVANCE"/>
    <m/>
    <m/>
    <m/>
    <m/>
    <n v="0"/>
    <s v="SIN AVANCE"/>
    <m/>
    <m/>
    <m/>
    <n v="0.16"/>
    <n v="4"/>
    <s v="MUY DEFICIENTE"/>
  </r>
  <r>
    <s v="INCLUSIÓN SOCIAL Y ACCESO A DERECHOS"/>
    <x v="5"/>
    <s v="Atencion Primaria Integral en Salud para la Paz"/>
    <x v="8"/>
    <s v="Tasa de mortalidad en eventos de emergencias y desastres "/>
    <s v="4.9"/>
    <s v="4.5"/>
    <x v="7"/>
    <s v="Salud pública"/>
    <n v="270"/>
    <s v="Formulado y Ejecutado el Plan de Respuesta del sector salud frente a emergencias y desastres."/>
    <n v="1905015"/>
    <s v="Documentos de planeación"/>
    <n v="190501502"/>
    <s v="Documentos de planeación en salud publica para atención de emergencias y desastres elaborados"/>
    <s v="objetivo 3 salud y bienestar"/>
    <s v="Mantenimiento"/>
    <s v="No acumulada"/>
    <n v="0"/>
    <n v="1"/>
    <n v="1"/>
    <n v="1"/>
    <n v="1"/>
    <n v="1"/>
    <n v="1"/>
    <n v="100"/>
    <n v="100"/>
    <x v="0"/>
    <n v="0"/>
    <n v="0"/>
    <n v="0"/>
    <m/>
    <n v="0"/>
    <s v="SIN AVANCE"/>
    <m/>
    <m/>
    <m/>
    <m/>
    <n v="0"/>
    <s v="SIN AVANCE"/>
    <m/>
    <m/>
    <m/>
    <m/>
    <n v="0"/>
    <s v="SIN AVANCE"/>
    <m/>
    <m/>
    <m/>
    <n v="1"/>
    <n v="25"/>
    <s v="MUY DEFICIENTE"/>
  </r>
  <r>
    <s v="INCLUSIÓN SOCIAL Y ACCESO A DERECHOS"/>
    <x v="5"/>
    <s v="Atencion Primaria Integral en Salud para la Paz"/>
    <x v="8"/>
    <s v="Tasa de mortalidad en eventos de emergencias y desastres "/>
    <s v="4.9"/>
    <s v="4.5"/>
    <x v="7"/>
    <s v="Salud pública"/>
    <n v="271"/>
    <s v="Servicio de asistencia técnica y acompañamiento a IPS y Direcciones Locales de Salud (DLS) del Departamento en las etapas de conocimiento, preparación y respuesta frente a situaciones en Salud Pública derivadas de emergencias, desastres y pandemias."/>
    <n v="1905035"/>
    <s v="Servicio de gestión territorial para atención en salud -pandemias- a población afectada por emergencias o desastres"/>
    <n v="190503505"/>
    <s v="Estrategias de gestión territorial para atención en salud -pandemias- a población afectada por emergencias o desastres implementadas"/>
    <s v="objetivo 3 salud y bienestar"/>
    <s v="Mantenimiento"/>
    <s v="No acumulada"/>
    <n v="0"/>
    <n v="1"/>
    <n v="1"/>
    <n v="1"/>
    <n v="1"/>
    <n v="1"/>
    <n v="1"/>
    <n v="100"/>
    <n v="100"/>
    <x v="0"/>
    <n v="0"/>
    <n v="0"/>
    <n v="0"/>
    <m/>
    <n v="0"/>
    <s v="SIN AVANCE"/>
    <m/>
    <m/>
    <m/>
    <m/>
    <n v="0"/>
    <s v="SIN AVANCE"/>
    <m/>
    <m/>
    <m/>
    <m/>
    <n v="0"/>
    <s v="SIN AVANCE"/>
    <m/>
    <m/>
    <m/>
    <n v="1"/>
    <n v="25"/>
    <s v="MUY DEFICIENTE"/>
  </r>
  <r>
    <s v="INCLUSIÓN SOCIAL Y ACCESO A DERECHOS"/>
    <x v="5"/>
    <s v="Gobernanza y Gobernabilidad de la salud para la paz"/>
    <x v="8"/>
    <s v="Cobertura en la implementacion de la Ruta de Promocion y Mantenimiento de la Salud en Nariño"/>
    <n v="0.23"/>
    <n v="0.8"/>
    <x v="7"/>
    <s v="Inspección, Vigilancia y Control"/>
    <n v="272"/>
    <s v="Realizadas visitas de inspección, vigilancia y control a los integrantes a la red departamental de laboratorios, para verificación de cumplimiento de estándares de calidad según Resolución 1619 de 2015 y demás normatividad vigente."/>
    <n v="1903016"/>
    <s v="servicios de auditoria y visitas inspectivas"/>
    <n v="190301600"/>
    <s v="Auditorias y visitas de inspección realizadas"/>
    <s v="objetivo 3 salud y bienestar"/>
    <s v="Incremento"/>
    <s v="Acumulada"/>
    <n v="12"/>
    <n v="23"/>
    <n v="17"/>
    <n v="19"/>
    <n v="21"/>
    <n v="23"/>
    <n v="11"/>
    <n v="64.705882352941174"/>
    <n v="64.705882352941174"/>
    <x v="3"/>
    <n v="0"/>
    <n v="0"/>
    <n v="0"/>
    <m/>
    <n v="0"/>
    <s v="SIN AVANCE"/>
    <m/>
    <m/>
    <m/>
    <m/>
    <n v="0"/>
    <s v="SIN AVANCE"/>
    <m/>
    <m/>
    <m/>
    <m/>
    <n v="0"/>
    <s v="SIN AVANCE"/>
    <m/>
    <m/>
    <m/>
    <n v="11"/>
    <n v="47.826086956521742"/>
    <s v="DEFICIENTE"/>
  </r>
  <r>
    <s v="INCLUSIÓN SOCIAL Y ACCESO A DERECHOS"/>
    <x v="5"/>
    <s v="Gobernanza y Gobernabilidad de la salud para la paz"/>
    <x v="8"/>
    <s v="Cobertura en la implementacion de la Ruta de Promocion y Mantenimiento de la Salud en Nariño"/>
    <n v="0.23"/>
    <n v="0.8"/>
    <x v="7"/>
    <s v="Inspección, Vigilancia y Control"/>
    <n v="273"/>
    <s v="Realizados los análisis en el laboratorio de salud pública en el marco de coordinación de la red departamental de laboratorios, la vigilancia en salud pública y el control sanitario."/>
    <n v="1903012"/>
    <s v="Servicio de análisis de laboratorio"/>
    <n v="190301200"/>
    <s v="Analisis realizados"/>
    <s v="objetivo 3 salud y bienestar"/>
    <s v="Mantenimiento"/>
    <s v="No acumulada"/>
    <n v="14000"/>
    <n v="16000"/>
    <n v="16000"/>
    <n v="16000"/>
    <n v="16000"/>
    <n v="16000"/>
    <n v="18727"/>
    <n v="117.04375"/>
    <n v="100"/>
    <x v="0"/>
    <n v="0"/>
    <n v="0"/>
    <n v="0"/>
    <m/>
    <n v="0"/>
    <s v="SIN AVANCE"/>
    <m/>
    <m/>
    <m/>
    <m/>
    <n v="0"/>
    <s v="SIN AVANCE"/>
    <m/>
    <m/>
    <m/>
    <m/>
    <n v="0"/>
    <s v="SIN AVANCE"/>
    <m/>
    <m/>
    <m/>
    <n v="18727"/>
    <n v="468175"/>
    <s v="OPTIMO"/>
  </r>
  <r>
    <s v="INCLUSIÓN SOCIAL Y ACCESO A DERECHOS"/>
    <x v="5"/>
    <s v="Gobernanza y Gobernabilidad de la salud para la paz"/>
    <x v="8"/>
    <s v="Cobertura en la implementacion de la Ruta de Promocion y Mantenimiento de la Salud en Nariño"/>
    <n v="0.23"/>
    <n v="0.8"/>
    <x v="7"/>
    <s v="Inspección, Vigilancia y Control"/>
    <n v="274"/>
    <s v="Realizadas asistencias técnicas a los integrantes de la red departamental de laboratorios de Nariño para el cumplimiento de la normatividad vigente"/>
    <n v="1903034"/>
    <s v="Servicio de asistencia técnica"/>
    <n v="190303400"/>
    <s v="Asistencias técnicas realizadas"/>
    <s v="objetivo 3 salud y bienestar"/>
    <s v="Mantenimiento"/>
    <s v="No acumulada"/>
    <n v="141"/>
    <n v="150"/>
    <n v="150"/>
    <n v="150"/>
    <n v="150"/>
    <n v="150"/>
    <n v="130"/>
    <n v="86.666666666666671"/>
    <n v="86.666666666666671"/>
    <x v="7"/>
    <n v="0"/>
    <n v="0"/>
    <n v="0"/>
    <m/>
    <n v="0"/>
    <s v="SIN AVANCE"/>
    <m/>
    <m/>
    <m/>
    <m/>
    <n v="0"/>
    <s v="SIN AVANCE"/>
    <m/>
    <m/>
    <m/>
    <m/>
    <n v="0"/>
    <s v="SIN AVANCE"/>
    <m/>
    <m/>
    <m/>
    <n v="130"/>
    <n v="3250"/>
    <s v="OPTIMO"/>
  </r>
  <r>
    <s v="INCLUSIÓN SOCIAL Y ACCESO A DERECHOS"/>
    <x v="5"/>
    <s v="Gobernanza y Gobernabilidad de la salud para la paz"/>
    <x v="8"/>
    <s v="Cobertura en la implementacion de la Ruta de Promocion y Mantenimiento de la Salud en Nariño"/>
    <n v="0.23"/>
    <n v="0.8"/>
    <x v="7"/>
    <s v="Inspección, Vigilancia y Control"/>
    <n v="275"/>
    <s v="Fortalecida la cultura de autocuidado de la salud en la población de Nariño mediante estrategias de comunicación y difusión."/>
    <n v="1903047"/>
    <s v="Servicios de comunicación y divulgación en inspección, vigilancia y control"/>
    <n v="190304700"/>
    <s v="Productos de comunicación difundidos"/>
    <s v="objetivo 3 - Salud y Bienestar"/>
    <s v="Incremento"/>
    <s v="Acumulada"/>
    <n v="460"/>
    <n v="850"/>
    <n v="700"/>
    <n v="750"/>
    <n v="800"/>
    <n v="850"/>
    <n v="1361"/>
    <n v="194.42857142857142"/>
    <n v="100"/>
    <x v="0"/>
    <n v="0"/>
    <n v="0"/>
    <n v="0"/>
    <m/>
    <n v="0"/>
    <s v="SIN AVANCE"/>
    <m/>
    <m/>
    <m/>
    <m/>
    <n v="0"/>
    <s v="SIN AVANCE"/>
    <m/>
    <m/>
    <m/>
    <m/>
    <n v="0"/>
    <s v="SIN AVANCE"/>
    <m/>
    <m/>
    <m/>
    <n v="1361"/>
    <n v="100"/>
    <s v="OPTIMO"/>
  </r>
  <r>
    <s v="INCLUSIÓN SOCIAL Y ACCESO A DERECHOS"/>
    <x v="5"/>
    <s v="Sostenibiliad del sistema mejoramiento de la red publica en salud para la paz"/>
    <x v="8"/>
    <s v="Cobertura del régimen subsidiado"/>
    <n v="0.9839"/>
    <n v="0.98799999999999999"/>
    <x v="7"/>
    <s v="Aseguramiento y prestación integral de servicios de salud"/>
    <n v="276"/>
    <s v=" Generando documentos resultantes de las acciones de inspección y vigilancia a las Empresas Promotoras de Salud y municipios en el flujo de recursos (circular 030/2013)e Inspección y vigilancia en la auditoría de la Guía de Auditorías a Empresas Promotoras de Salud, gestión de Peticiones Quejas y Reclamos, evaluación de la capacidad de gestión de las Direcciones Locales de Salud (Decreto 3003/2005). "/>
    <n v="1906040"/>
    <s v="Documentos de evaluación"/>
    <n v="190604000"/>
    <s v="Documentos de evaluación realizados"/>
    <s v="objetivo 3 salud y bienestar"/>
    <s v="Incremento"/>
    <s v="Acumulada"/>
    <n v="100"/>
    <n v="115"/>
    <n v="100"/>
    <n v="105"/>
    <n v="110"/>
    <n v="115"/>
    <n v="87"/>
    <n v="87"/>
    <n v="87"/>
    <x v="7"/>
    <n v="234181221"/>
    <n v="131223568"/>
    <n v="60670960"/>
    <m/>
    <n v="0"/>
    <s v="SIN AVANCE"/>
    <m/>
    <m/>
    <m/>
    <m/>
    <n v="0"/>
    <s v="SIN AVANCE"/>
    <m/>
    <m/>
    <m/>
    <m/>
    <n v="0"/>
    <s v="SIN AVANCE"/>
    <m/>
    <m/>
    <m/>
    <n v="87"/>
    <n v="75.652173913043484"/>
    <s v="BUENO"/>
  </r>
  <r>
    <s v="INCLUSIÓN SOCIAL Y ACCESO A DERECHOS"/>
    <x v="5"/>
    <s v="Sostenibiliad del sistema mejoramiento de la red publica en salud para la paz"/>
    <x v="8"/>
    <s v="Cobertura del régimen subsidiado"/>
    <n v="0.9839"/>
    <n v="0.98799999999999999"/>
    <x v="7"/>
    <s v="Aseguramiento y prestación integral de servicios de salud"/>
    <n v="277"/>
    <s v="Asignación y giro de recursos a los entes municipales (giro directo ESE) para la cofinanciación del régimen subsidiado."/>
    <n v="1906035"/>
    <s v="Servicio de apoyo financiero para la atención en salud a la población"/>
    <n v="190603500"/>
    <s v="Instituciones financiadas para la atención en salud a la población"/>
    <s v="objetivo 3 salud y bienestar"/>
    <s v="Mantenimiento"/>
    <s v="No acumulada"/>
    <n v="64"/>
    <n v="64"/>
    <n v="64"/>
    <n v="64"/>
    <n v="64"/>
    <n v="64"/>
    <n v="64"/>
    <n v="100"/>
    <n v="100"/>
    <x v="0"/>
    <n v="65253488868"/>
    <n v="37870531475"/>
    <n v="37870531475"/>
    <m/>
    <n v="0"/>
    <s v="SIN AVANCE"/>
    <m/>
    <m/>
    <m/>
    <m/>
    <n v="0"/>
    <s v="SIN AVANCE"/>
    <m/>
    <m/>
    <m/>
    <m/>
    <n v="0"/>
    <s v="SIN AVANCE"/>
    <m/>
    <m/>
    <m/>
    <n v="64"/>
    <n v="1600"/>
    <s v="OPTIMO"/>
  </r>
  <r>
    <s v="INCLUSIÓN SOCIAL Y ACCESO A DERECHOS"/>
    <x v="5"/>
    <s v="Sostenibiliad del sistema mejoramiento de la red publica en salud para la paz"/>
    <x v="8"/>
    <s v="Cobertura del régimen subsidiado"/>
    <n v="0.9839"/>
    <n v="0.98799999999999999"/>
    <x v="7"/>
    <s v="Aseguramiento y prestación integral de servicios de salud"/>
    <n v="278"/>
    <s v="Jornadas de asistencia técnica a los actores del Sistema General de Seguridad Social en Salud en fortalecimiento de sus competencias en: Aseguramiento, Prestación de Servicios, Vigilancia a Direcciones Locales de Salud, Riesgo Financiero de Empresas Sociales del Estado (ESE), Centro Regulador de Urgencias y Emergencias y Atención a Usuarios. "/>
    <n v="1906041"/>
    <s v="Servicio de asistencia técnica"/>
    <n v="190604100"/>
    <s v="Asistencias técnicas realizadas"/>
    <s v="objetivo 3 salud y bienestar"/>
    <s v="Incremento"/>
    <s v="Acumulada"/>
    <n v="32"/>
    <n v="38"/>
    <n v="32"/>
    <n v="34"/>
    <n v="36"/>
    <n v="38"/>
    <n v="29"/>
    <n v="90.625"/>
    <n v="90.625"/>
    <x v="2"/>
    <n v="45046400858"/>
    <n v="1881953176"/>
    <n v="2851897508"/>
    <m/>
    <n v="0"/>
    <s v="SIN AVANCE"/>
    <m/>
    <m/>
    <m/>
    <m/>
    <n v="0"/>
    <s v="SIN AVANCE"/>
    <m/>
    <m/>
    <m/>
    <m/>
    <n v="0"/>
    <s v="SIN AVANCE"/>
    <m/>
    <m/>
    <m/>
    <n v="29"/>
    <n v="76.315789473684205"/>
    <s v="BUENO"/>
  </r>
  <r>
    <s v="INCLUSIÓN SOCIAL Y ACCESO A DERECHOS"/>
    <x v="5"/>
    <s v="Sostenibiliad del sistema mejoramiento de la red publica en salud para la paz"/>
    <x v="8"/>
    <s v="Proporción de Satisfacción Global de los usuarios en las Instituciones Prestadoras de Servicios de Salud"/>
    <n v="0.92500000000000004"/>
    <n v="0.95"/>
    <x v="7"/>
    <s v="Aseguramiento y prestación integral de servicios de salud"/>
    <n v="279"/>
    <s v="Visitas de Inspección Vigilancia y Control a los prestadores de servicios de salud públicos y privados en el cumplimiento de estándares de habilitación."/>
    <n v="1906040"/>
    <s v="Documentos de evaluación"/>
    <n v="190604000"/>
    <s v="Documentos de evaluación realizados - Informes de Visitas de Certificación de Habilitación"/>
    <s v="objetivo 3 salud y bienestar"/>
    <s v="Incremento"/>
    <s v="Acumulada"/>
    <n v="100"/>
    <n v="275"/>
    <n v="150"/>
    <n v="225"/>
    <n v="250"/>
    <n v="275"/>
    <n v="172"/>
    <n v="114.66666666666667"/>
    <n v="100"/>
    <x v="0"/>
    <n v="144409587"/>
    <n v="53869500"/>
    <n v="37492000"/>
    <m/>
    <n v="0"/>
    <s v="SIN AVANCE"/>
    <m/>
    <m/>
    <m/>
    <m/>
    <n v="0"/>
    <s v="SIN AVANCE"/>
    <m/>
    <m/>
    <m/>
    <m/>
    <n v="0"/>
    <s v="SIN AVANCE"/>
    <m/>
    <m/>
    <m/>
    <n v="172"/>
    <n v="62.545454545454547"/>
    <s v="ACEPTABLE"/>
  </r>
  <r>
    <s v="INCLUSIÓN SOCIAL Y ACCESO A DERECHOS"/>
    <x v="5"/>
    <s v="Sostenibiliad del sistema mejoramiento de la red publica en salud para la paz"/>
    <x v="8"/>
    <s v="Proporción de Satisfacción Global de los usuarios en las Instituciones Prestadoras de Servicios de Salud"/>
    <n v="0.92500000000000004"/>
    <n v="0.95"/>
    <x v="7"/>
    <s v="Aseguramiento y prestación integral de servicios de salud"/>
    <n v="280"/>
    <s v="Visitas de Inspección y Vigilancia  al Plan de Mantenimiento Hospitalario de los prestadores de servicios de salud públicos."/>
    <n v="1906040"/>
    <s v="Documentos de evaluación"/>
    <n v="190604000"/>
    <s v="Documentos de evaluación realizados - Informes de Visitas de Vigilancia a Planes de Mantenimiento Hospitalario"/>
    <s v="objetivo 3 salud y bienestar"/>
    <s v="Incremento"/>
    <s v="Acumulada"/>
    <n v="40"/>
    <n v="52"/>
    <n v="43"/>
    <n v="45"/>
    <n v="49"/>
    <n v="52"/>
    <n v="37"/>
    <n v="86.04651162790698"/>
    <n v="86.04651162790698"/>
    <x v="7"/>
    <n v="61749256"/>
    <n v="5133500"/>
    <n v="4013500"/>
    <m/>
    <n v="0"/>
    <s v="SIN AVANCE"/>
    <m/>
    <m/>
    <m/>
    <m/>
    <n v="0"/>
    <s v="SIN AVANCE"/>
    <m/>
    <m/>
    <m/>
    <m/>
    <n v="0"/>
    <s v="SIN AVANCE"/>
    <m/>
    <m/>
    <m/>
    <n v="37"/>
    <n v="71.15384615384616"/>
    <s v="BUENO"/>
  </r>
  <r>
    <s v="INCLUSIÓN SOCIAL Y ACCESO A DERECHOS"/>
    <x v="5"/>
    <s v="Sostenibiliad del sistema mejoramiento de la red publica en salud para la paz"/>
    <x v="8"/>
    <s v="Proporción de Satisfacción Global de los usuarios en las Instituciones Prestadoras de Servicios de Salud"/>
    <n v="0.92500000000000004"/>
    <n v="0.95"/>
    <x v="7"/>
    <s v="Aseguramiento y prestación integral de servicios de salud"/>
    <n v="281"/>
    <s v="Seguimiento a los recursos de oferta. "/>
    <n v="1906040"/>
    <s v="Documentos de evaluación"/>
    <n v="190604000"/>
    <s v="Documentos de evaluación realizados - Contratos de Subsidio a la oferta suscritos con las 21 Empresas Sociales del Estado de los municipios descertificados y no descentralizados para el seguimiento a la ejecución de los recursos de SGP-oferta"/>
    <s v="objetivo 3 salud y bienestar"/>
    <s v="Mantenimiento"/>
    <s v="No acumulada"/>
    <n v="21"/>
    <n v="21"/>
    <n v="21"/>
    <n v="21"/>
    <n v="21"/>
    <n v="21"/>
    <n v="21"/>
    <n v="100"/>
    <n v="100"/>
    <x v="0"/>
    <n v="0"/>
    <n v="0"/>
    <n v="0"/>
    <m/>
    <n v="0"/>
    <s v="SIN AVANCE"/>
    <m/>
    <m/>
    <m/>
    <m/>
    <n v="0"/>
    <s v="SIN AVANCE"/>
    <m/>
    <m/>
    <m/>
    <m/>
    <n v="0"/>
    <s v="SIN AVANCE"/>
    <m/>
    <m/>
    <m/>
    <n v="21"/>
    <n v="525"/>
    <s v="OPTIMO"/>
  </r>
  <r>
    <s v="INCLUSIÓN SOCIAL Y ACCESO A DERECHOS"/>
    <x v="5"/>
    <s v="Sostenibiliad del sistema mejoramiento de la red publica en salud para la paz"/>
    <x v="8"/>
    <s v="Proporción de Satisfacción Global de los usuarios en las Instituciones Prestadoras de Servicios de Salud"/>
    <n v="0.92500000000000004"/>
    <n v="0.95"/>
    <x v="7"/>
    <s v="Aseguramiento y prestación integral de servicios de salud"/>
    <n v="282"/>
    <s v="Seguimiento a los Programas de Saneamiento Fiscal y Financiero de las Empresas Sociales del Estado categorizadas en riesgo financiero por el Ministerio de Salud y Protección Social."/>
    <n v="1906040"/>
    <s v="Documentos de evaluación"/>
    <n v="190604000"/>
    <s v="Documentos de evaluación realizados - Informes Trimestrales de Seguimiento a los Programas de Saneamiento Fiscal y Financiero"/>
    <s v="objetivo 3 salud y bienestar"/>
    <s v="Mantenimiento"/>
    <s v="No acumulada"/>
    <n v="44"/>
    <n v="44"/>
    <n v="44"/>
    <n v="44"/>
    <n v="44"/>
    <n v="44"/>
    <n v="33"/>
    <n v="75"/>
    <n v="75"/>
    <x v="7"/>
    <n v="35247768"/>
    <n v="33336710"/>
    <n v="18183660"/>
    <m/>
    <n v="0"/>
    <s v="SIN AVANCE"/>
    <m/>
    <m/>
    <m/>
    <m/>
    <n v="0"/>
    <s v="SIN AVANCE"/>
    <m/>
    <m/>
    <m/>
    <m/>
    <n v="0"/>
    <s v="SIN AVANCE"/>
    <m/>
    <m/>
    <m/>
    <n v="33"/>
    <n v="825"/>
    <s v="OPTIMO"/>
  </r>
  <r>
    <s v="INCLUSIÓN SOCIAL Y ACCESO A DERECHOS"/>
    <x v="5"/>
    <s v="Sostenibiliad del sistema mejoramiento de la red publica en salud para la paz"/>
    <x v="8"/>
    <s v="Medición del Desempeño Institucional"/>
    <n v="62.1"/>
    <n v="65"/>
    <x v="7"/>
    <s v="Aseguramiento y prestación integral de servicios de salud"/>
    <n v="283"/>
    <s v="Implementación de Sistema de gestiòn de calidad de la entidad."/>
    <n v="1906039"/>
    <s v="Documentos de lineamientos técnicos"/>
    <n v="190603900"/>
    <s v="Documentos de planeación realizados"/>
    <s v="objetivo 3 salud y bienestar"/>
    <s v="Mantenimiento"/>
    <s v="No acumulada"/>
    <n v="1"/>
    <n v="1"/>
    <n v="1"/>
    <n v="1"/>
    <n v="1"/>
    <n v="1"/>
    <n v="1"/>
    <n v="100"/>
    <n v="100"/>
    <x v="0"/>
    <n v="85833998"/>
    <n v="52900930"/>
    <n v="21988465"/>
    <m/>
    <n v="0"/>
    <s v="SIN AVANCE"/>
    <m/>
    <m/>
    <m/>
    <m/>
    <n v="0"/>
    <s v="SIN AVANCE"/>
    <m/>
    <m/>
    <m/>
    <m/>
    <n v="0"/>
    <s v="SIN AVANCE"/>
    <m/>
    <m/>
    <m/>
    <n v="1"/>
    <n v="25"/>
    <s v="MUY DEFICIENTE"/>
  </r>
  <r>
    <s v="INCLUSIÓN SOCIAL Y ACCESO A DERECHOS"/>
    <x v="5"/>
    <s v="Gobernanza y Gobernabilidad de la salud para la paz"/>
    <x v="8"/>
    <s v="Medición del Desempeño Institucional"/>
    <n v="62.1"/>
    <n v="65"/>
    <x v="7"/>
    <s v="Salud pùblica"/>
    <n v="284"/>
    <s v="Actualización e implementación de sistemas de información para mejorar la calidad de estadísticas del sector salud."/>
    <n v="1905052"/>
    <s v="Servicio de información implementados"/>
    <n v="190505200"/>
    <s v="sistemas de informacion implementados"/>
    <s v="objetivo 3 salud y bienestar"/>
    <s v="Incremento"/>
    <s v="Acumulada"/>
    <n v="10"/>
    <n v="15"/>
    <n v="10"/>
    <n v="15"/>
    <n v="15"/>
    <n v="15"/>
    <n v="9"/>
    <n v="90"/>
    <n v="90"/>
    <x v="2"/>
    <n v="2342946758"/>
    <n v="200000000"/>
    <n v="100000000"/>
    <m/>
    <n v="0"/>
    <s v="SIN AVANCE"/>
    <m/>
    <m/>
    <m/>
    <m/>
    <n v="0"/>
    <s v="SIN AVANCE"/>
    <m/>
    <m/>
    <m/>
    <m/>
    <n v="0"/>
    <s v="SIN AVANCE"/>
    <m/>
    <m/>
    <m/>
    <n v="9"/>
    <n v="60"/>
    <s v="ACEPTABLE"/>
  </r>
  <r>
    <s v="INCLUSIÓN SOCIAL Y ACCESO A DERECHOS"/>
    <x v="5"/>
    <s v="Gobernanza y Gobernabilidad de la salud para la paz"/>
    <x v="8"/>
    <s v="Medición del Desempeño Institucional"/>
    <n v="62.1"/>
    <n v="65"/>
    <x v="7"/>
    <s v="Salud pùblica"/>
    <n v="285"/>
    <s v="Formulación e implementación del plan estratégico de tecnología de la información y comunicación, plan de seguridad de la información y riesgos de la seguridad de la información."/>
    <n v="1905015"/>
    <s v="Documentos de planeación"/>
    <n v="190501505"/>
    <s v="Planes estratégicos elaborados"/>
    <s v="objetivo 3 salud y bienestar"/>
    <s v="Mantenimiento"/>
    <s v="No acumulada"/>
    <n v="3"/>
    <n v="3"/>
    <n v="3"/>
    <n v="3"/>
    <n v="3"/>
    <n v="3"/>
    <n v="3"/>
    <n v="100"/>
    <n v="100"/>
    <x v="0"/>
    <n v="585736690"/>
    <n v="40620070"/>
    <n v="23353824"/>
    <m/>
    <n v="0"/>
    <s v="SIN AVANCE"/>
    <m/>
    <m/>
    <m/>
    <m/>
    <n v="0"/>
    <s v="SIN AVANCE"/>
    <m/>
    <m/>
    <m/>
    <m/>
    <n v="0"/>
    <s v="SIN AVANCE"/>
    <m/>
    <m/>
    <m/>
    <n v="3"/>
    <n v="75"/>
    <s v="BUENO"/>
  </r>
  <r>
    <s v="INCLUSIÓN SOCIAL Y ACCESO A DERECHOS"/>
    <x v="5"/>
    <s v="Talento Humano de Salud con suficiencia y dignidad  para la paz"/>
    <x v="8"/>
    <s v="Medición del Desempeño Institucional"/>
    <n v="62.1"/>
    <n v="65"/>
    <x v="7"/>
    <s v="Aseguramiento y prestación integral de servicios de salud"/>
    <n v="286"/>
    <s v="Fortalecimiento de la formación y bienestar social del Talento Humano"/>
    <n v="1906024"/>
    <s v="Servicio de apoyo financiero para el fortalecimiento del talento humano en salud"/>
    <n v="190602400"/>
    <s v="Personas apoyadas"/>
    <s v="objetivo 3 salud y bienestar"/>
    <s v="Mantenimiento"/>
    <s v="No acumulada"/>
    <n v="296"/>
    <n v="296"/>
    <n v="296"/>
    <n v="296"/>
    <n v="296"/>
    <n v="296"/>
    <n v="80"/>
    <n v="27.027027027027028"/>
    <n v="27.027027027027028"/>
    <x v="6"/>
    <n v="1016800000"/>
    <n v="200000000"/>
    <n v="200000000"/>
    <m/>
    <n v="0"/>
    <s v="SIN AVANCE"/>
    <m/>
    <m/>
    <m/>
    <m/>
    <n v="0"/>
    <s v="SIN AVANCE"/>
    <m/>
    <m/>
    <m/>
    <m/>
    <n v="0"/>
    <s v="SIN AVANCE"/>
    <m/>
    <m/>
    <m/>
    <n v="80"/>
    <n v="2000"/>
    <s v="OPTIMO"/>
  </r>
  <r>
    <s v="INCLUSIÓN SOCIAL Y ACCESO A DERECHOS"/>
    <x v="5"/>
    <s v="Talento Humano de Salud con suficiencia y dignidad  para la paz"/>
    <x v="8"/>
    <s v="Medición del Desempeño Institucional"/>
    <n v="62.1"/>
    <n v="65"/>
    <x v="7"/>
    <s v="Aseguramiento y prestación integral de servicios de salud"/>
    <n v="287"/>
    <s v="Formulacion, ejecucion y seguimiento del plan de formalizacion laboral para IDSN."/>
    <n v="1906037"/>
    <s v="Documentos de planeación"/>
    <n v="190603700"/>
    <s v="Documentos de planeación realizados"/>
    <s v="objetivo 3 salud y bienestar"/>
    <s v="Mantenimiento"/>
    <s v="No acumulada"/>
    <n v="0"/>
    <n v="1"/>
    <n v="1"/>
    <n v="1"/>
    <n v="1"/>
    <n v="1"/>
    <n v="0"/>
    <n v="0"/>
    <n v="0"/>
    <x v="1"/>
    <n v="254200000"/>
    <n v="119266300"/>
    <n v="114443300"/>
    <m/>
    <n v="0"/>
    <s v="SIN AVANCE"/>
    <m/>
    <m/>
    <m/>
    <m/>
    <n v="0"/>
    <s v="SIN AVANCE"/>
    <m/>
    <m/>
    <m/>
    <m/>
    <n v="0"/>
    <s v="SIN AVANCE"/>
    <m/>
    <m/>
    <m/>
    <n v="0"/>
    <n v="0"/>
    <s v="SIN AVANCE"/>
  </r>
  <r>
    <s v="INCLUSIÓN SOCIAL Y ACCESO A DERECHOS"/>
    <x v="5"/>
    <s v="Talento Humano de Salud con suficiencia y dignidad  para la paz"/>
    <x v="8"/>
    <s v="Medición del Desempeño Institucional"/>
    <n v="62.1"/>
    <n v="65"/>
    <x v="7"/>
    <s v="Aseguramiento y prestación integral de servicios de salud"/>
    <n v="288"/>
    <s v="Implementación del Sistema de Seguridad y Salud en el Trabajo de la entidad."/>
    <s v="1906040"/>
    <s v="Implementación del Sistema de Seguridad y Salud en el Trabajo de la entidad"/>
    <n v="190604000"/>
    <s v="Documentos de evaluación realizados"/>
    <s v="objetivo 3 salud y bienestar"/>
    <s v="Mantenimiento"/>
    <s v="No acumulada"/>
    <n v="1"/>
    <n v="1"/>
    <n v="1"/>
    <n v="1"/>
    <n v="1"/>
    <n v="1"/>
    <n v="0.8"/>
    <n v="80"/>
    <n v="80"/>
    <x v="7"/>
    <n v="1281000000"/>
    <n v="98222790"/>
    <n v="37234409"/>
    <m/>
    <n v="0"/>
    <s v="SIN AVANCE"/>
    <m/>
    <m/>
    <m/>
    <m/>
    <n v="0"/>
    <s v="SIN AVANCE"/>
    <m/>
    <m/>
    <m/>
    <m/>
    <n v="0"/>
    <s v="SIN AVANCE"/>
    <m/>
    <m/>
    <m/>
    <n v="0.8"/>
    <n v="20"/>
    <s v="MUY DEFICIENTE"/>
  </r>
  <r>
    <s v="INCLUSIÓN SOCIAL Y ACCESO A DERECHOS"/>
    <x v="5"/>
    <s v="Talento Humano de Salud con suficiencia y dignidad  para la paz"/>
    <x v="8"/>
    <s v="Medición del Desempeño Institucional"/>
    <n v="62.1"/>
    <n v="65"/>
    <x v="7"/>
    <s v="Aseguramiento y prestación integral de servicios de salud"/>
    <n v="289"/>
    <s v="Implementación del sistema de gestión documental."/>
    <n v="1906039"/>
    <s v="Documentos de lineamientos técnicos para la implementación del sistema de gestión documental"/>
    <n v="190603900"/>
    <s v="Documentos de planeación realizados"/>
    <s v="objetivo 3 salud y bienestar"/>
    <s v="Mantenimiento"/>
    <s v="No acumulada"/>
    <n v="1"/>
    <n v="1"/>
    <n v="1"/>
    <n v="1"/>
    <n v="1"/>
    <n v="1"/>
    <n v="1"/>
    <n v="100"/>
    <n v="100"/>
    <x v="0"/>
    <n v="0"/>
    <n v="0"/>
    <n v="0"/>
    <m/>
    <n v="0"/>
    <s v="SIN AVANCE"/>
    <m/>
    <m/>
    <m/>
    <m/>
    <n v="0"/>
    <s v="SIN AVANCE"/>
    <m/>
    <m/>
    <m/>
    <m/>
    <n v="0"/>
    <s v="SIN AVANCE"/>
    <m/>
    <m/>
    <m/>
    <n v="1"/>
    <n v="25"/>
    <s v="MUY DEFICIENT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0"/>
    <s v="Programa de reorganización de Empresas Sociales del Estado para el Departamento, formulado y/o actualizado."/>
    <s v="1906037"/>
    <s v="Documentos de planeación"/>
    <n v="190603700"/>
    <s v="Documentos de planeación realizados"/>
    <s v="objetivo 3 salud y bienestar"/>
    <s v="Mantenimiento"/>
    <s v="No acumulada"/>
    <n v="1"/>
    <n v="1"/>
    <s v="NP"/>
    <n v="1"/>
    <s v="NP"/>
    <n v="1"/>
    <n v="1"/>
    <n v="0"/>
    <n v="0"/>
    <x v="4"/>
    <n v="0"/>
    <n v="0"/>
    <n v="0"/>
    <m/>
    <n v="0"/>
    <s v="SIN AVANCE"/>
    <m/>
    <m/>
    <m/>
    <m/>
    <n v="0"/>
    <s v="NO PROGRAMADA"/>
    <m/>
    <m/>
    <m/>
    <m/>
    <n v="0"/>
    <s v="SIN AVANCE"/>
    <m/>
    <m/>
    <m/>
    <n v="1"/>
    <n v="25"/>
    <s v="MUY DEFICIENT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1"/>
    <s v="Infraestructura hospitalaria de primer nivel de atención ampliada."/>
    <n v="1906002"/>
    <s v="Hospitales de primer nivel de atención ampliados"/>
    <n v="190600200"/>
    <s v="Hospitales de primer nivel de atención ampliados"/>
    <s v="3, Salud y bienestar"/>
    <s v="Incremento"/>
    <s v="No acumulada"/>
    <n v="5"/>
    <n v="15"/>
    <s v="NP"/>
    <n v="5"/>
    <n v="5"/>
    <n v="5"/>
    <n v="0"/>
    <n v="0"/>
    <n v="0"/>
    <x v="4"/>
    <n v="0"/>
    <n v="0"/>
    <n v="0"/>
    <m/>
    <n v="0"/>
    <s v="SIN AVANCE"/>
    <m/>
    <m/>
    <m/>
    <m/>
    <n v="0"/>
    <s v="SIN AVANCE"/>
    <m/>
    <m/>
    <m/>
    <m/>
    <n v="0"/>
    <s v="SIN AVANCE"/>
    <m/>
    <m/>
    <m/>
    <n v="0"/>
    <n v="0"/>
    <s v="SIN AVANC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2"/>
    <s v="Infraestructura hospitalaria de segundo nivel de atención ampliada."/>
    <s v="1906009"/>
    <s v="Hospitales de segundo nivel de atención ampliados"/>
    <n v="190600900"/>
    <s v="Hospitales de segundo nivel de atención ampliados"/>
    <s v="3, Salud y bienestar"/>
    <s v="Incremento"/>
    <s v="No acumulada"/>
    <n v="2"/>
    <n v="4"/>
    <s v="NP"/>
    <s v="NP"/>
    <n v="2"/>
    <n v="2"/>
    <n v="0"/>
    <n v="0"/>
    <n v="0"/>
    <x v="4"/>
    <n v="0"/>
    <n v="0"/>
    <n v="0"/>
    <m/>
    <n v="0"/>
    <s v="NO PROGRAMADA"/>
    <m/>
    <m/>
    <m/>
    <m/>
    <n v="0"/>
    <s v="SIN AVANCE"/>
    <m/>
    <m/>
    <m/>
    <m/>
    <n v="0"/>
    <s v="SIN AVANCE"/>
    <m/>
    <m/>
    <m/>
    <n v="0"/>
    <n v="0"/>
    <s v="SIN AVANC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3"/>
    <s v="Infraestructura hospitalaria de segundo nivel de atención construida y dotada con equipos y mobiliario."/>
    <s v="1906011"/>
    <s v="Hospitales de segundo nivel de atención construidos y dotados"/>
    <n v="190601100"/>
    <s v="Hospitales de segundo nivel de atención construidos y dotados"/>
    <s v="3, Salud y bienestar"/>
    <s v="Incremento"/>
    <s v="No acumulada"/>
    <n v="0"/>
    <n v="2"/>
    <s v="NP"/>
    <s v="NP"/>
    <s v="NP"/>
    <n v="2"/>
    <n v="0"/>
    <n v="0"/>
    <n v="0"/>
    <x v="4"/>
    <n v="0"/>
    <n v="0"/>
    <n v="0"/>
    <m/>
    <n v="0"/>
    <s v="NO PROGRAMADA"/>
    <m/>
    <m/>
    <m/>
    <m/>
    <n v="0"/>
    <s v="NO PROGRAMADA"/>
    <m/>
    <m/>
    <m/>
    <m/>
    <n v="0"/>
    <s v="SIN AVANCE"/>
    <m/>
    <m/>
    <m/>
    <n v="0"/>
    <n v="0"/>
    <s v="SIN AVANC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4"/>
    <s v="Infraestructura hospitalaria de tercer nivel de atención ampliada."/>
    <s v="1906016"/>
    <s v="Hospitales de tercer nivel de atención ampliados"/>
    <n v="190601600"/>
    <s v="Hospitales de tercer nivel ampliados"/>
    <s v="3, Salud y bienestar"/>
    <s v="Incremento"/>
    <s v="No acumulada"/>
    <n v="0"/>
    <n v="2"/>
    <s v="NP"/>
    <s v="NP"/>
    <s v="NP"/>
    <n v="2"/>
    <n v="0"/>
    <n v="0"/>
    <n v="0"/>
    <x v="4"/>
    <n v="0"/>
    <n v="0"/>
    <n v="0"/>
    <m/>
    <n v="0"/>
    <s v="NO PROGRAMADA"/>
    <m/>
    <m/>
    <m/>
    <m/>
    <n v="0"/>
    <s v="NO PROGRAMADA"/>
    <m/>
    <m/>
    <m/>
    <m/>
    <n v="0"/>
    <s v="SIN AVANCE"/>
    <m/>
    <m/>
    <m/>
    <n v="0"/>
    <n v="0"/>
    <s v="SIN AVANC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5"/>
    <s v="Incluye el apoyo tanto el financiero como en especie para prestar el servicio de transporte de pacientes. "/>
    <s v="1906022"/>
    <s v="Servicio de apoyo a la prestación del servicio de transporte de pacientes"/>
    <n v="190602200"/>
    <s v="Entidades de la red pública en salud apoyadas en la adquisición de ambulancias"/>
    <s v="3, Salud y bienestar"/>
    <s v="Incremento"/>
    <s v="No acumulada"/>
    <n v="30"/>
    <n v="39"/>
    <n v="9"/>
    <n v="10"/>
    <n v="10"/>
    <n v="10"/>
    <n v="8"/>
    <n v="88.888888888888886"/>
    <n v="88.888888888888886"/>
    <x v="7"/>
    <n v="0"/>
    <n v="0"/>
    <n v="0"/>
    <m/>
    <n v="0"/>
    <s v="SIN AVANCE"/>
    <m/>
    <m/>
    <m/>
    <m/>
    <n v="0"/>
    <s v="SIN AVANCE"/>
    <m/>
    <m/>
    <m/>
    <m/>
    <n v="0"/>
    <s v="SIN AVANCE"/>
    <m/>
    <m/>
    <m/>
    <n v="8"/>
    <n v="20.512820512820515"/>
    <s v="MUY DEFICIENT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6"/>
    <s v="Apoyo financieros y/o bienes para la adquisición de equipos biomédicos, dispositivos médicos, mobiliario asistencial, mobiliario administrativo, equipos de Tecnologías de la Información y las Comunicaciones (TIC) y equipos industriales de uso hospitalario, de acuerdo a la normatividad vigente en salud."/>
    <s v="1906026"/>
    <s v="Servicio de apoyo para la dotación hospitalaria"/>
    <n v="190602600"/>
    <s v="Elementos de dotación hospitalaria adquiridos"/>
    <s v="3, Salud y bienestar"/>
    <s v="Incremento"/>
    <s v="No acumulada"/>
    <n v="5172"/>
    <n v="3500"/>
    <n v="500"/>
    <n v="1000"/>
    <n v="1000"/>
    <n v="1000"/>
    <n v="132"/>
    <n v="26.4"/>
    <n v="26.4"/>
    <x v="6"/>
    <n v="0"/>
    <n v="0"/>
    <n v="0"/>
    <m/>
    <n v="0"/>
    <s v="SIN AVANCE"/>
    <m/>
    <m/>
    <m/>
    <m/>
    <n v="0"/>
    <s v="SIN AVANCE"/>
    <m/>
    <m/>
    <m/>
    <m/>
    <n v="0"/>
    <s v="SIN AVANCE"/>
    <m/>
    <m/>
    <m/>
    <n v="132"/>
    <n v="3.7714285714285714"/>
    <s v="MUY DEFICIENT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7"/>
    <s v="Infraestructura hospitalaria de primer nivel de atención construida y dotada con equipos y mobiliario."/>
    <s v="1906030"/>
    <s v="Hospitales de primer nivel de atención construidos y dotados"/>
    <n v="190603000"/>
    <s v="Hospitales de primer nivel de atención construidos y dotados"/>
    <s v="3, Salud y bienestar"/>
    <s v="Incremento"/>
    <s v="No acumulada"/>
    <n v="10"/>
    <n v="35"/>
    <n v="5"/>
    <n v="10"/>
    <n v="10"/>
    <n v="10"/>
    <n v="4"/>
    <n v="80"/>
    <n v="80"/>
    <x v="7"/>
    <n v="0"/>
    <n v="0"/>
    <n v="0"/>
    <m/>
    <n v="0"/>
    <s v="SIN AVANCE"/>
    <m/>
    <m/>
    <m/>
    <m/>
    <n v="0"/>
    <s v="SIN AVANCE"/>
    <m/>
    <m/>
    <m/>
    <m/>
    <n v="0"/>
    <s v="SIN AVANCE"/>
    <m/>
    <m/>
    <m/>
    <n v="4"/>
    <n v="11.428571428571429"/>
    <s v="MUY DEFICIENTE"/>
  </r>
  <r>
    <s v="INCLUSIÓN SOCIAL Y ACCESO A DERECHOS"/>
    <x v="5"/>
    <s v="Sostenibiliad del sistema mejoramiento de la red publica en salud para la paz"/>
    <x v="8"/>
    <s v="Proporción de satisfacción globlal de los usuarios en las IPS"/>
    <n v="0.92500000000000004"/>
    <n v="0.95"/>
    <x v="7"/>
    <s v="Aseguramiento y prestación integral de servicios de salud"/>
    <n v="298"/>
    <s v="Vehículos que permiten desplazar el servicio de salud al lugar de demanda."/>
    <s v="1906033"/>
    <s v="Unidades móviles para la atención médica adquiridas y dotadas"/>
    <n v="190603300"/>
    <s v="Unidades móviles para la atención médica adquiridas y dotadas"/>
    <s v="3, Salud y bienestar"/>
    <s v="Incremento"/>
    <s v="No acumulada"/>
    <n v="6"/>
    <n v="24"/>
    <n v="9"/>
    <n v="5"/>
    <n v="5"/>
    <n v="5"/>
    <n v="5"/>
    <n v="55.555555555555557"/>
    <n v="55.555555555555557"/>
    <x v="3"/>
    <n v="0"/>
    <n v="0"/>
    <n v="0"/>
    <m/>
    <n v="0"/>
    <s v="SIN AVANCE"/>
    <m/>
    <m/>
    <m/>
    <m/>
    <n v="0"/>
    <s v="SIN AVANCE"/>
    <m/>
    <m/>
    <m/>
    <m/>
    <n v="0"/>
    <s v="SIN AVANCE"/>
    <m/>
    <m/>
    <m/>
    <n v="5"/>
    <n v="20.833333333333332"/>
    <s v="MUY DEFICIENTE"/>
  </r>
  <r>
    <s v="INCLUSIÓN SOCIAL Y ACCESO A DERECHOS"/>
    <x v="5"/>
    <s v="Sostenibiliad del sistema mejoramiento de la red publica en salud para la paz"/>
    <x v="8"/>
    <s v="Incrementar la Razón estimada de talento humano de medicos generales en el departamento de Nariño  "/>
    <n v="0.188"/>
    <n v="0.22"/>
    <x v="7"/>
    <s v="Aseguramiento y prestación integral de servicios de salud"/>
    <n v="299"/>
    <s v="Implementación de estrategias sectoriales e intersectoriales, para generar mecanismos y espacios de participación, socialización y abogacía, para la atención integral en salud, la salud pública, la gobernanza en salud y las intervenciones colectivas. "/>
    <n v="1906037"/>
    <s v="Documentos de planeación"/>
    <n v="190603700"/>
    <s v="documento de planeacion realizado"/>
    <s v="objetivo 3 salud y bienestar"/>
    <s v="Mantenimiento"/>
    <s v="No acumulada"/>
    <n v="0"/>
    <n v="1"/>
    <n v="1"/>
    <n v="1"/>
    <n v="1"/>
    <n v="1"/>
    <n v="0"/>
    <n v="0"/>
    <n v="0"/>
    <x v="1"/>
    <n v="4500000000"/>
    <n v="2500000000"/>
    <n v="0"/>
    <m/>
    <n v="0"/>
    <s v="SIN AVANCE"/>
    <m/>
    <m/>
    <m/>
    <m/>
    <n v="0"/>
    <s v="SIN AVANCE"/>
    <m/>
    <m/>
    <m/>
    <m/>
    <n v="0"/>
    <s v="SIN AVANCE"/>
    <m/>
    <m/>
    <m/>
    <n v="0"/>
    <n v="0"/>
    <s v="SIN AVANCE"/>
  </r>
  <r>
    <s v="INCLUSIÓN SOCIAL Y ACCESO A DERECHOS"/>
    <x v="5"/>
    <s v="Atencion Primaria Integral en Salud para la Paz"/>
    <x v="8"/>
    <s v="Porcentaje de nacidos vivos con bajo peso al nacer a termino"/>
    <s v="4.5%"/>
    <s v="4.1%"/>
    <x v="7"/>
    <s v="Salud pùblica"/>
    <n v="300"/>
    <s v="Planes municipales de Soberanía y Seguridad Alimentaria con enfoque de derecho humano a la alimentación, formulados e implementados"/>
    <n v="1905015"/>
    <s v="Documentos de planeación"/>
    <n v="190501500"/>
    <s v="Documentos de planeación elaborados"/>
    <s v="objetivo 3 - Salud y Bienestar"/>
    <s v="Incremento"/>
    <s v="Acumulada"/>
    <n v="10"/>
    <n v="50"/>
    <n v="12"/>
    <n v="20"/>
    <n v="35"/>
    <n v="50"/>
    <n v="11"/>
    <n v="91.666666666666671"/>
    <n v="91.666666666666671"/>
    <x v="2"/>
    <n v="0"/>
    <n v="0"/>
    <n v="0"/>
    <m/>
    <n v="0"/>
    <s v="SIN AVANCE"/>
    <m/>
    <m/>
    <m/>
    <m/>
    <n v="0"/>
    <s v="SIN AVANCE"/>
    <m/>
    <m/>
    <m/>
    <m/>
    <n v="0"/>
    <s v="SIN AVANCE"/>
    <m/>
    <m/>
    <m/>
    <n v="11"/>
    <n v="22"/>
    <s v="MUY DEFICIENTE"/>
  </r>
  <r>
    <s v="INCLUSIÓN SOCIAL Y ACCESO A DERECHOS"/>
    <x v="5"/>
    <s v="Atencion Primaria Integral en Salud para la Paz"/>
    <x v="8"/>
    <s v="Porcentaje de nacidos vivos con bajo peso al nacer a termino"/>
    <s v="4.5%"/>
    <s v="4.1%"/>
    <x v="7"/>
    <s v="Salud pùblica"/>
    <n v="301"/>
    <s v="Evaluadas y certificadas las IPS con la estrategia de Instituciones Amigas de la Mujer y la Infancia Integral - IAMII"/>
    <s v="1905053"/>
    <s v="Documentos de evaluación"/>
    <n v="190505300"/>
    <s v="Documentos de evaluación realizados"/>
    <s v="objetivo 3 - Salud y Bienestar"/>
    <s v="Incremento"/>
    <s v="Acumulada"/>
    <n v="26"/>
    <n v="38"/>
    <n v="29"/>
    <n v="32"/>
    <n v="35"/>
    <n v="38"/>
    <n v="28"/>
    <n v="96.551724137931032"/>
    <n v="96.551724137931032"/>
    <x v="2"/>
    <n v="0"/>
    <n v="0"/>
    <n v="0"/>
    <m/>
    <n v="0"/>
    <s v="SIN AVANCE"/>
    <m/>
    <m/>
    <m/>
    <m/>
    <n v="0"/>
    <s v="SIN AVANCE"/>
    <m/>
    <m/>
    <m/>
    <m/>
    <n v="0"/>
    <s v="SIN AVANCE"/>
    <m/>
    <m/>
    <m/>
    <n v="28"/>
    <n v="73.684210526315795"/>
    <s v="BUENO"/>
  </r>
  <r>
    <s v="INCLUSIÓN SOCIAL Y ACCESO A DERECHOS"/>
    <x v="5"/>
    <s v="Atencion Primaria Integral en Salud para la Paz"/>
    <x v="8"/>
    <s v="Mortalidad por desnutrición aguda en menores de 5 años"/>
    <n v="4.0999999999999996"/>
    <n v="3.3"/>
    <x v="7"/>
    <s v="Salud pùblica"/>
    <n v="302"/>
    <s v="Fortalecida la asistencia técnica en el lineamiento de atención a la desnutrición aguda en menores de 5 años."/>
    <n v="1905050"/>
    <s v="Servicio de asistencia técnica"/>
    <n v="190505001"/>
    <s v="Entidades apoyadas"/>
    <s v="objetivo 3 - Salud y Bienestar"/>
    <s v="Mantenimiento"/>
    <s v="No acumulada"/>
    <n v="64"/>
    <n v="64"/>
    <n v="64"/>
    <n v="64"/>
    <n v="64"/>
    <n v="64"/>
    <n v="38"/>
    <n v="59.375"/>
    <n v="59.375"/>
    <x v="3"/>
    <n v="0"/>
    <n v="0"/>
    <n v="0"/>
    <m/>
    <n v="0"/>
    <s v="SIN AVANCE"/>
    <m/>
    <m/>
    <m/>
    <m/>
    <n v="0"/>
    <s v="SIN AVANCE"/>
    <m/>
    <m/>
    <m/>
    <m/>
    <n v="0"/>
    <s v="SIN AVANCE"/>
    <m/>
    <m/>
    <m/>
    <n v="38"/>
    <n v="950"/>
    <s v="OPTIMO"/>
  </r>
  <r>
    <s v="INCLUSIÓN SOCIAL Y ACCESO A DERECHOS"/>
    <x v="5"/>
    <s v="Atencion Primaria Integral en Salud para la Paz"/>
    <x v="8"/>
    <s v="Mortalidad por desnutrición aguda en menores de 5 años"/>
    <n v="4.0999999999999996"/>
    <n v="3.3"/>
    <x v="7"/>
    <s v="Salud pùblica"/>
    <n v="303"/>
    <s v="Implementadas en empresas públicas y privadas la sala amiga de la familia lactante de acuerdo a la Ley 1823/2017 y Resolución 2423/2018. "/>
    <n v="1905028"/>
    <s v="Servicio de gestión del riesgo para temas de consumo, aprovechamiento biológico, calidad e inocuidad de los alimentos"/>
    <n v="190502802"/>
    <s v="Estrategias de gestión para temas de consumo, aprovechamiento biológico, calidad e inocuidad de los alimentos implementadas"/>
    <s v="objetivo 3 - Salud y Bienestar"/>
    <s v="Incremento"/>
    <s v="Acumulada"/>
    <n v="27"/>
    <n v="45"/>
    <n v="30"/>
    <n v="35"/>
    <n v="40"/>
    <n v="45"/>
    <n v="31"/>
    <n v="103.33333333333333"/>
    <n v="100"/>
    <x v="0"/>
    <n v="0"/>
    <n v="0"/>
    <n v="0"/>
    <m/>
    <n v="0"/>
    <s v="SIN AVANCE"/>
    <m/>
    <m/>
    <m/>
    <m/>
    <n v="0"/>
    <s v="SIN AVANCE"/>
    <m/>
    <m/>
    <m/>
    <m/>
    <n v="0"/>
    <s v="SIN AVANCE"/>
    <m/>
    <m/>
    <m/>
    <n v="31"/>
    <n v="68.888888888888886"/>
    <s v="ACEPTABLE"/>
  </r>
  <r>
    <s v="INCLUSIÓN SOCIAL Y ACCESO A DERECHOS"/>
    <x v="5"/>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x v="7"/>
    <s v="Salud pùblica"/>
    <n v="304"/>
    <s v="Fortalecida la articulación en la red de comités normativos de salud y seguridad en el trabajo y el consejo municipal de política social."/>
    <n v="1905025"/>
    <s v="Servicio de gestion del riesgo para abordar situaciones prevalentes de origen laboral"/>
    <n v="190502503"/>
    <s v="Estrategias de gestion del riesgo para abordar situaciones prevalentes de origen laboral implmentadas"/>
    <s v="objetivo 3 - Salud y Bienestar"/>
    <s v="Mantenimiento"/>
    <s v="No acumulada"/>
    <n v="7"/>
    <n v="7"/>
    <n v="7"/>
    <n v="7"/>
    <n v="7"/>
    <n v="7"/>
    <n v="7"/>
    <n v="100"/>
    <n v="100"/>
    <x v="0"/>
    <n v="0"/>
    <n v="0"/>
    <n v="0"/>
    <m/>
    <n v="0"/>
    <s v="SIN AVANCE"/>
    <m/>
    <m/>
    <m/>
    <m/>
    <n v="0"/>
    <s v="SIN AVANCE"/>
    <m/>
    <m/>
    <m/>
    <m/>
    <n v="0"/>
    <s v="SIN AVANCE"/>
    <m/>
    <m/>
    <m/>
    <n v="7"/>
    <n v="175"/>
    <s v="OPTIMO"/>
  </r>
  <r>
    <s v="INCLUSIÓN SOCIAL Y ACCESO A DERECHOS"/>
    <x v="5"/>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x v="7"/>
    <s v="Salud pùblica"/>
    <n v="305"/>
    <s v="Aplicada la política pública de seguridad y salud en el trabajo en los municipios a través de los planes operativos anuales."/>
    <n v="1905015"/>
    <s v="Documentos de planeación"/>
    <n v="190501500"/>
    <s v="Documentos de planeación elaborado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x v="7"/>
    <s v="Salud pùblica"/>
    <n v="306"/>
    <s v="Fortalecida la política pública: &quot;Erradicación de trabajo infantil y sus peores formas&quot; en el Departamento."/>
    <n v="1905049"/>
    <s v="Servicios de promocion de la participacion social en salud"/>
    <n v="190504902"/>
    <s v="Mecanismos y espacios de participación social en salud conformados "/>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x v="7"/>
    <s v="Salud pùblica"/>
    <n v="307"/>
    <s v="Incrementado el porcentaje de caracterización de las condiciones de salud y laborales para los trabajadores de la economia popular y comunitaria."/>
    <s v="1905037"/>
    <s v="Documentos de investigación"/>
    <n v="190503700"/>
    <s v="Documentos de investigación elaborados"/>
    <s v="objetivo 3 - Salud y Bienestar"/>
    <s v="Incremento"/>
    <s v="Acumulada"/>
    <n v="34.67"/>
    <n v="49.06"/>
    <n v="38.26"/>
    <n v="41.86"/>
    <n v="45.46"/>
    <n v="49.06"/>
    <n v="38.28"/>
    <n v="100.05227391531626"/>
    <n v="100"/>
    <x v="0"/>
    <n v="0"/>
    <n v="0"/>
    <n v="0"/>
    <m/>
    <n v="0"/>
    <s v="SIN AVANCE"/>
    <m/>
    <m/>
    <m/>
    <m/>
    <n v="0"/>
    <s v="SIN AVANCE"/>
    <m/>
    <m/>
    <m/>
    <m/>
    <n v="0"/>
    <s v="SIN AVANCE"/>
    <m/>
    <m/>
    <m/>
    <n v="38.28"/>
    <n v="78.026905829596416"/>
    <s v="BUENO"/>
  </r>
  <r>
    <s v="INCLUSIÓN SOCIAL Y ACCESO A DERECHOS"/>
    <x v="5"/>
    <s v="Atencion Primaria Integral en Salud para la Paz"/>
    <x v="8"/>
    <s v="Cobertura de intervenciones en salud y ámbito laboral a población de economía popular y comunitaria, a través de la aplicación del modelo de condiciones de salud y ocupacional"/>
    <n v="0.27800000000000002"/>
    <n v="0.35830000000000001"/>
    <x v="7"/>
    <s v="Salud pùblica"/>
    <n v="308"/>
    <s v="Fortalecida la capacidad técnica para la notificación de casos de accidente de trabajo en la economia popular y comunitaria, a través del aplicativo ATSIWeb"/>
    <n v="1905050"/>
    <s v="Servicio de asistencia tecnica"/>
    <n v="190505000"/>
    <s v="Asistencias tecnicas  realizadas"/>
    <s v="objetivo 3 - Salud y Bienestar"/>
    <s v="Mantenimiento"/>
    <s v="No acumulada"/>
    <n v="64"/>
    <n v="64"/>
    <n v="64"/>
    <n v="64"/>
    <n v="64"/>
    <n v="64"/>
    <n v="64"/>
    <n v="100"/>
    <n v="100"/>
    <x v="0"/>
    <n v="0"/>
    <n v="0"/>
    <n v="0"/>
    <m/>
    <n v="0"/>
    <s v="SIN AVANCE"/>
    <m/>
    <m/>
    <m/>
    <m/>
    <n v="0"/>
    <s v="SIN AVANCE"/>
    <m/>
    <m/>
    <m/>
    <m/>
    <n v="0"/>
    <s v="SIN AVANCE"/>
    <m/>
    <m/>
    <m/>
    <n v="64"/>
    <n v="1600"/>
    <s v="OPTIMO"/>
  </r>
  <r>
    <s v="INCLUSIÓN SOCIAL Y ACCESO A DERECHOS"/>
    <x v="5"/>
    <s v="Atencion Primaria Integral en Salud para la Paz"/>
    <x v="8"/>
    <s v="Municipios endémicos para malaria pasan de categoría de riesgo 5 a 4"/>
    <n v="10"/>
    <n v="8"/>
    <x v="7"/>
    <s v="Salud pùblica"/>
    <n v="309"/>
    <s v="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
    <n v="1905043"/>
    <s v="Servicio de gestión del riesgo para abordar situaciones situaciones endemo-epidémicas"/>
    <n v="190504300"/>
    <s v="Campañas de gestión del riesgo para abordar situaciones situaciones endemo-epidémicas implementadas"/>
    <s v="Objetivo 3 - Salud y Bienestar"/>
    <s v="Incremento"/>
    <s v="Acumulada"/>
    <n v="18"/>
    <n v="22"/>
    <n v="19"/>
    <n v="20"/>
    <n v="21"/>
    <n v="22"/>
    <n v="19"/>
    <n v="100"/>
    <n v="100"/>
    <x v="0"/>
    <n v="1070180655"/>
    <n v="582581120"/>
    <n v="576329870"/>
    <m/>
    <n v="0"/>
    <s v="SIN AVANCE"/>
    <m/>
    <m/>
    <m/>
    <m/>
    <n v="0"/>
    <s v="SIN AVANCE"/>
    <m/>
    <m/>
    <m/>
    <m/>
    <n v="0"/>
    <s v="SIN AVANCE"/>
    <m/>
    <m/>
    <m/>
    <n v="19"/>
    <n v="86.36363636363636"/>
    <s v="BUENO"/>
  </r>
  <r>
    <s v="INCLUSIÓN SOCIAL Y ACCESO A DERECHOS"/>
    <x v="5"/>
    <s v="Gobernanza y Gobernabilidad de la salud para la paz"/>
    <x v="8"/>
    <s v="Porcentaje de ejecucion de Planes Territoriales de Salud Municipales"/>
    <n v="0.89900000000000002"/>
    <n v="0.92"/>
    <x v="7"/>
    <s v="Inspección, Vigilancia y Control"/>
    <n v="310"/>
    <s v="Consolidada, analizada y publicada la información epidemiologica de los procesos de vigilancia en salud publica: Indicadores básicos en salud, analisis de situación en salud (ASIS), eventos de notificación obligatoria (ENOS), boletin epidemiológico e informe de estadisticas vitales"/>
    <n v="1903001"/>
    <s v="Documentos de lineamientos técnicos"/>
    <n v="190300100"/>
    <s v="Documentos técnicos publicados y/o socializados"/>
    <s v="Salud y bienestar"/>
    <s v="Mantenimiento"/>
    <s v="No acumulada"/>
    <n v="5"/>
    <n v="5"/>
    <n v="5"/>
    <n v="5"/>
    <n v="5"/>
    <n v="5"/>
    <n v="2"/>
    <n v="40"/>
    <n v="40"/>
    <x v="5"/>
    <n v="0"/>
    <n v="0"/>
    <n v="0"/>
    <m/>
    <n v="0"/>
    <s v="SIN AVANCE"/>
    <m/>
    <m/>
    <m/>
    <m/>
    <n v="0"/>
    <s v="SIN AVANCE"/>
    <m/>
    <m/>
    <m/>
    <m/>
    <n v="0"/>
    <s v="SIN AVANCE"/>
    <m/>
    <m/>
    <m/>
    <n v="2"/>
    <n v="50"/>
    <s v="DEFICIENTE"/>
  </r>
  <r>
    <s v="INCLUSIÓN SOCIAL Y ACCESO A DERECHOS"/>
    <x v="5"/>
    <s v="Gobernanza y Gobernabilidad de la salud para la paz"/>
    <x v="8"/>
    <s v="Porcentaje de ejecucion de Planes Territoriales de Salud Municipales"/>
    <n v="0.89900000000000002"/>
    <n v="0.92"/>
    <x v="7"/>
    <s v="Inspección, Vigilancia y Control"/>
    <n v="311"/>
    <s v="Realizadas investigaciones en salud pública, en articulacion con la academia"/>
    <n v="1903046"/>
    <s v="Documentos metodológicos"/>
    <n v="190304600"/>
    <s v="Documentos metodológicos elaborados"/>
    <s v="Salud y bienestar"/>
    <s v="Mantenimiento"/>
    <s v="No acumulada"/>
    <n v="4"/>
    <n v="4"/>
    <n v="1"/>
    <n v="1"/>
    <n v="1"/>
    <n v="1"/>
    <n v="34"/>
    <n v="3400"/>
    <n v="100"/>
    <x v="0"/>
    <n v="0"/>
    <n v="0"/>
    <n v="0"/>
    <m/>
    <n v="0"/>
    <s v="SIN AVANCE"/>
    <m/>
    <m/>
    <m/>
    <m/>
    <n v="0"/>
    <s v="SIN AVANCE"/>
    <m/>
    <m/>
    <m/>
    <m/>
    <n v="0"/>
    <s v="SIN AVANCE"/>
    <m/>
    <m/>
    <m/>
    <n v="34"/>
    <n v="850"/>
    <s v="OPTIMO"/>
  </r>
  <r>
    <s v="INCLUSIÓN SOCIAL Y ACCESO A DERECHOS"/>
    <x v="6"/>
    <s v="Agua y saneamiento para la transformación del territorio por la vida y la paz."/>
    <x v="9"/>
    <s v="Cobertura de acueducto rural"/>
    <n v="0.60743397724303239"/>
    <n v="0.7"/>
    <x v="8"/>
    <s v="Acceso de la población a los servicios de agua potable y saneamiento básico"/>
    <n v="312"/>
    <s v="Acueductos rurales construidos."/>
    <s v="4003015"/>
    <s v="Acueductos construidos"/>
    <n v="400301500"/>
    <s v="Acueductos construidos"/>
    <s v="3. salud y bienestar_x000a_6. Agua limpia y saneamiento básico"/>
    <s v="Incremento"/>
    <s v="No acumulada"/>
    <n v="4"/>
    <n v="10"/>
    <n v="3"/>
    <n v="3"/>
    <n v="2"/>
    <n v="2"/>
    <n v="1"/>
    <n v="33.333333333333336"/>
    <n v="33.333333333333336"/>
    <x v="5"/>
    <n v="0"/>
    <n v="0"/>
    <n v="0"/>
    <m/>
    <n v="0"/>
    <s v="SIN AVANCE"/>
    <m/>
    <m/>
    <m/>
    <m/>
    <n v="0"/>
    <s v="SIN AVANCE"/>
    <m/>
    <m/>
    <m/>
    <m/>
    <n v="0"/>
    <s v="SIN AVANCE"/>
    <m/>
    <m/>
    <m/>
    <n v="1"/>
    <n v="10"/>
    <s v="MUY DEFICIENTE"/>
  </r>
  <r>
    <s v="INCLUSIÓN SOCIAL Y ACCESO A DERECHOS"/>
    <x v="6"/>
    <s v="Agua y saneamiento para la transformación del territorio por la vida y la paz."/>
    <x v="9"/>
    <s v="Cobertura de acueducto rural"/>
    <n v="0.60743397724303239"/>
    <n v="0.7"/>
    <x v="8"/>
    <s v="Acceso de la población a los servicios de agua potable y saneamiento básico"/>
    <n v="313"/>
    <s v="Estudios de pre inversión e inversión para acueductos rurales realizados."/>
    <n v="4003042"/>
    <s v="Estudios de pre inversión e inversión"/>
    <n v="400304200"/>
    <s v="Estudios o diseños realizados "/>
    <s v="3. salud y bienestar_x000a_6. Agua limpia y saneamiento básico"/>
    <s v="Incremento"/>
    <s v="No acumulada"/>
    <n v="11"/>
    <n v="30"/>
    <n v="6"/>
    <n v="10"/>
    <n v="10"/>
    <n v="4"/>
    <n v="7"/>
    <n v="116.66666666666667"/>
    <n v="100"/>
    <x v="0"/>
    <n v="0"/>
    <n v="0"/>
    <n v="0"/>
    <m/>
    <n v="0"/>
    <s v="SIN AVANCE"/>
    <m/>
    <m/>
    <m/>
    <m/>
    <n v="0"/>
    <s v="SIN AVANCE"/>
    <m/>
    <m/>
    <m/>
    <m/>
    <n v="0"/>
    <s v="SIN AVANCE"/>
    <m/>
    <m/>
    <m/>
    <n v="7"/>
    <n v="23.333333333333332"/>
    <s v="MUY DEFICIENTE"/>
  </r>
  <r>
    <s v="INCLUSIÓN SOCIAL Y ACCESO A DERECHOS"/>
    <x v="6"/>
    <s v="Agua y saneamiento para la transformación del territorio por la vida y la paz."/>
    <x v="9"/>
    <s v="Cobertura de acueducto rural"/>
    <n v="0.60743397724303239"/>
    <n v="0.7"/>
    <x v="8"/>
    <s v="Acceso de la población a los servicios de agua potable y saneamiento básico"/>
    <n v="314"/>
    <s v="Soluciones alternativas para acceso al agua para consumo humano implementadas a través de casas aguateras y filtros."/>
    <s v="4003053"/>
    <s v="Soluciones alternativas para acceso al agua para consumo humano"/>
    <n v="400305300"/>
    <s v="Soluciones alternativas para acceso al agua para consumo humano implementadas"/>
    <s v="3. salud y bienestar_x000a_6. Agua limpia y saneamiento básico"/>
    <s v="Incremento"/>
    <s v="No acumulada"/>
    <n v="300"/>
    <n v="530"/>
    <n v="10"/>
    <n v="180"/>
    <n v="180"/>
    <n v="160"/>
    <n v="10"/>
    <n v="100"/>
    <n v="100"/>
    <x v="0"/>
    <n v="0"/>
    <n v="0"/>
    <n v="0"/>
    <m/>
    <n v="0"/>
    <s v="SIN AVANCE"/>
    <m/>
    <m/>
    <m/>
    <m/>
    <n v="0"/>
    <s v="SIN AVANCE"/>
    <m/>
    <m/>
    <m/>
    <m/>
    <n v="0"/>
    <s v="SIN AVANCE"/>
    <m/>
    <m/>
    <m/>
    <n v="10"/>
    <n v="1.8867924528301887"/>
    <s v="MUY DEFICIENTE"/>
  </r>
  <r>
    <s v="INCLUSIÓN SOCIAL Y ACCESO A DERECHOS"/>
    <x v="6"/>
    <s v="Agua y saneamiento para la transformación del territorio por la vida y la paz."/>
    <x v="9"/>
    <s v="Cobertura de acueducto rural"/>
    <n v="0.60743397724303239"/>
    <n v="0.7"/>
    <x v="8"/>
    <s v="Acceso de la población a los servicios de agua potable y saneamiento básico"/>
    <n v="315"/>
    <s v="Acueductos rurales optimizados a través de proyectos de agua para mi vereda e  intradomiciliaria social."/>
    <s v="4003017"/>
    <s v="Acueductos optimizados"/>
    <n v="400301700"/>
    <s v="Acueductos optimizados"/>
    <s v="3. salud y bienestar_x000a_6. Agua limpia y saneamiento básico"/>
    <s v="Incremento"/>
    <s v="No acumulada"/>
    <n v="13"/>
    <n v="50"/>
    <n v="10"/>
    <n v="15"/>
    <n v="15"/>
    <n v="10"/>
    <n v="10"/>
    <n v="100"/>
    <n v="100"/>
    <x v="0"/>
    <n v="0"/>
    <n v="0"/>
    <n v="0"/>
    <m/>
    <n v="0"/>
    <s v="SIN AVANCE"/>
    <m/>
    <m/>
    <m/>
    <m/>
    <n v="0"/>
    <s v="SIN AVANCE"/>
    <m/>
    <m/>
    <m/>
    <m/>
    <n v="0"/>
    <s v="SIN AVANCE"/>
    <m/>
    <m/>
    <m/>
    <n v="10"/>
    <n v="20"/>
    <s v="MUY DEFICIENTE"/>
  </r>
  <r>
    <s v="INCLUSIÓN SOCIAL Y ACCESO A DERECHOS"/>
    <x v="6"/>
    <s v="Agua y saneamiento para la transformación del territorio por la vida y la paz."/>
    <x v="9"/>
    <s v="Cobertura de acueducto urbano"/>
    <n v="0.91132064834299276"/>
    <n v="0.93"/>
    <x v="8"/>
    <s v="Acceso de la población a los servicios de agua potable y saneamiento básico"/>
    <n v="316"/>
    <s v="Estudios de pre inversión e inversión para acueductos urbanos realizados."/>
    <n v="4003042"/>
    <s v="Estudios de pre inversión e inversión"/>
    <n v="400304200"/>
    <s v="Estudios o diseños realizados "/>
    <s v="3. salud y bienestar_x000a_6. Agua limpia y saneamiento básico"/>
    <s v="Incremento"/>
    <s v="No acumulada"/>
    <n v="4"/>
    <n v="10"/>
    <n v="3"/>
    <n v="5"/>
    <n v="2"/>
    <s v="NP"/>
    <n v="3"/>
    <n v="100"/>
    <n v="100"/>
    <x v="0"/>
    <n v="0"/>
    <n v="0"/>
    <n v="0"/>
    <m/>
    <n v="0"/>
    <s v="SIN AVANCE"/>
    <m/>
    <m/>
    <m/>
    <m/>
    <n v="0"/>
    <s v="SIN AVANCE"/>
    <m/>
    <m/>
    <m/>
    <m/>
    <n v="0"/>
    <s v="NO PROGRAMADA"/>
    <m/>
    <m/>
    <m/>
    <n v="3"/>
    <n v="30"/>
    <s v="MUY DEFICIENTE"/>
  </r>
  <r>
    <s v="INCLUSIÓN SOCIAL Y ACCESO A DERECHOS"/>
    <x v="6"/>
    <s v="Agua y saneamiento para la transformación del territorio por la vida y la paz."/>
    <x v="9"/>
    <s v="Cobertura de acueducto urbano"/>
    <n v="0.91132064834299276"/>
    <n v="0.93"/>
    <x v="8"/>
    <s v="Acceso de la población a los servicios de agua potable y saneamiento básico"/>
    <n v="317"/>
    <s v="Acueductos urbanos optimizados."/>
    <s v="4003017"/>
    <s v="Acueductos optimizados"/>
    <n v="400301700"/>
    <s v="Acueductos optimizados"/>
    <s v="3. salud y bienestar_x000a_6. Agua limpia y saneamiento básico"/>
    <s v="Incremento"/>
    <s v="No acumulada"/>
    <n v="3"/>
    <n v="10"/>
    <n v="1"/>
    <n v="4"/>
    <n v="4"/>
    <n v="1"/>
    <n v="1"/>
    <n v="100"/>
    <n v="100"/>
    <x v="0"/>
    <n v="0"/>
    <n v="0"/>
    <n v="0"/>
    <m/>
    <n v="0"/>
    <s v="SIN AVANCE"/>
    <m/>
    <m/>
    <m/>
    <m/>
    <n v="0"/>
    <s v="SIN AVANCE"/>
    <m/>
    <m/>
    <m/>
    <m/>
    <n v="0"/>
    <s v="SIN AVANCE"/>
    <m/>
    <m/>
    <m/>
    <n v="1"/>
    <n v="10"/>
    <s v="MUY DEFICIENTE"/>
  </r>
  <r>
    <s v="INCLUSIÓN SOCIAL Y ACCESO A DERECHOS"/>
    <x v="6"/>
    <s v="Agua y saneamiento para la transformación del territorio por la vida y la paz."/>
    <x v="9"/>
    <s v="IRCA urbano"/>
    <n v="23.492187500000007"/>
    <n v="14"/>
    <x v="8"/>
    <s v="Acceso de la población a los servicios de agua potable y saneamiento básico"/>
    <n v="318"/>
    <s v="Plantas de tratamiento de agua potable del sector urbano construidas."/>
    <s v="4003015"/>
    <s v="Acueductos construidos"/>
    <n v="400301503"/>
    <s v="Plantas de tratamiento de agua potable construidas"/>
    <s v="3. salud y bienestar_x000a_6. Agua limpia y saneamiento básico"/>
    <s v="Incremento"/>
    <s v="No acumulada"/>
    <n v="1"/>
    <n v="3"/>
    <s v="NP"/>
    <n v="1"/>
    <n v="1"/>
    <n v="1"/>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IRCA urbano"/>
    <n v="23.492187500000007"/>
    <n v="14"/>
    <x v="8"/>
    <s v="Acceso de la población a los servicios de agua potable y saneamiento básico"/>
    <n v="319"/>
    <s v="Plantas de tratamiento de agua potable del sector urbano optimizadas."/>
    <s v="4003017"/>
    <s v="Acueductos optimizados"/>
    <n v="400301702"/>
    <s v="Plantas de tratamiento de agua potable optimizadas"/>
    <s v="3. salud y bienestar_x000a_6. Agua limpia y saneamiento básico"/>
    <s v="Incremento"/>
    <s v="No acumulada"/>
    <n v="2"/>
    <n v="5"/>
    <s v="NP"/>
    <n v="1"/>
    <n v="2"/>
    <n v="2"/>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IRCA rural"/>
    <n v="54.340350877192982"/>
    <n v="35"/>
    <x v="8"/>
    <s v="Acceso de la población a los servicios de agua potable y saneamiento básico"/>
    <n v="320"/>
    <s v="Plantas de tratamiento de agua potable del sector rural construidas."/>
    <s v="4003015"/>
    <s v="Acueductos construidos"/>
    <n v="400301503"/>
    <s v="Plantas de tratamiento de agua potable construidas"/>
    <s v="3. salud y bienestar_x000a_6. Agua limpia y saneamiento básico"/>
    <s v="Incremento"/>
    <s v="No acumulada"/>
    <n v="1"/>
    <n v="4"/>
    <n v="1"/>
    <n v="1"/>
    <n v="1"/>
    <n v="1"/>
    <n v="0.7"/>
    <n v="70"/>
    <n v="70"/>
    <x v="3"/>
    <n v="0"/>
    <n v="0"/>
    <n v="0"/>
    <m/>
    <n v="0"/>
    <s v="SIN AVANCE"/>
    <m/>
    <m/>
    <m/>
    <m/>
    <n v="0"/>
    <s v="SIN AVANCE"/>
    <m/>
    <m/>
    <m/>
    <m/>
    <n v="0"/>
    <s v="SIN AVANCE"/>
    <m/>
    <m/>
    <m/>
    <n v="0.7"/>
    <n v="17.5"/>
    <s v="MUY DEFICIENTE"/>
  </r>
  <r>
    <s v="INCLUSIÓN SOCIAL Y ACCESO A DERECHOS"/>
    <x v="6"/>
    <s v="Agua y saneamiento para la transformación del territorio por la vida y la paz."/>
    <x v="9"/>
    <s v="IRCA rural"/>
    <n v="54.340350877192982"/>
    <n v="35"/>
    <x v="8"/>
    <s v="Acceso de la población a los servicios de agua potable y saneamiento básico"/>
    <n v="321"/>
    <s v="Plantas de tratamiento de agua potable del sector rural optimizadas."/>
    <s v="4003017"/>
    <s v="Acueductos optimizados"/>
    <n v="400301702"/>
    <s v="Plantas de tratamiento de agua potable optimizadas"/>
    <s v="3. salud y bienestar_x000a_6. Agua limpia y saneamiento básico"/>
    <s v="Incremento"/>
    <s v="No acumulada"/>
    <n v="3"/>
    <n v="5"/>
    <s v="NP"/>
    <n v="2"/>
    <n v="2"/>
    <n v="1"/>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Cobertura de alcantarillado urbano"/>
    <n v="0.83492074793459081"/>
    <n v="0.86"/>
    <x v="8"/>
    <s v="Acceso de la población a los servicios de agua potable y saneamiento básico"/>
    <n v="322"/>
    <s v="Alcantarillados urbanos optimizados."/>
    <s v="4003020"/>
    <s v="Alcantarillados optimizados"/>
    <n v="400302000"/>
    <s v="Alcantarillados optimizados"/>
    <s v="3. salud y bienestar_x000a_6. Agua limpia y saneamiento básico"/>
    <s v="Incremento"/>
    <s v="No acumulada"/>
    <n v="5"/>
    <n v="9"/>
    <s v="NP"/>
    <n v="3"/>
    <n v="3"/>
    <n v="3"/>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Cobertura de alcantarillado urbano"/>
    <n v="0.83492074793459081"/>
    <n v="0.86"/>
    <x v="8"/>
    <s v="Acceso de la población a los servicios de agua potable y saneamiento básico"/>
    <n v="323"/>
    <s v="Estudios de pre inversión e inversión para alcantarillados urbanos realizados."/>
    <s v="4003042"/>
    <s v="Estudios de pre inversión e inversión"/>
    <n v="400304200"/>
    <s v="Estudios o diseños realizados "/>
    <s v="3. salud y bienestar_x000a_6. Agua limpia y saneamiento básico"/>
    <s v="Incremento"/>
    <s v="No acumulada"/>
    <n v="7"/>
    <n v="12"/>
    <n v="5"/>
    <n v="3"/>
    <n v="2"/>
    <n v="2"/>
    <n v="5"/>
    <n v="100"/>
    <n v="100"/>
    <x v="0"/>
    <n v="0"/>
    <n v="0"/>
    <n v="0"/>
    <m/>
    <n v="0"/>
    <s v="SIN AVANCE"/>
    <m/>
    <m/>
    <m/>
    <m/>
    <n v="0"/>
    <s v="SIN AVANCE"/>
    <m/>
    <m/>
    <m/>
    <m/>
    <n v="0"/>
    <s v="SIN AVANCE"/>
    <m/>
    <m/>
    <m/>
    <n v="5"/>
    <n v="41.666666666666664"/>
    <s v="DEFICIENTE"/>
  </r>
  <r>
    <s v="INCLUSIÓN SOCIAL Y ACCESO A DERECHOS"/>
    <x v="6"/>
    <s v="Agua y saneamiento para la transformación del territorio por la vida y la paz."/>
    <x v="9"/>
    <s v="Cobertura de alcantarillado rural"/>
    <n v="0.19827196689919549"/>
    <n v="0.3"/>
    <x v="8"/>
    <s v="Acceso de la población a los servicios de agua potable y saneamiento básico"/>
    <n v="324"/>
    <s v="Alcantarillados rurales construidos."/>
    <n v="4003018"/>
    <s v="Alcantarillados construidos"/>
    <n v="400301800"/>
    <s v="Alcantarillados construidos"/>
    <s v="3. salud y bienestar_x000a_6. Agua limpia y saneamiento básico"/>
    <s v="Incremento"/>
    <s v="No acumulada"/>
    <n v="5"/>
    <n v="9"/>
    <s v="NP"/>
    <n v="4"/>
    <n v="3"/>
    <n v="2"/>
    <n v="2"/>
    <n v="0"/>
    <n v="0"/>
    <x v="4"/>
    <n v="0"/>
    <n v="0"/>
    <n v="0"/>
    <m/>
    <n v="0"/>
    <s v="SIN AVANCE"/>
    <m/>
    <m/>
    <m/>
    <m/>
    <n v="0"/>
    <s v="SIN AVANCE"/>
    <m/>
    <m/>
    <m/>
    <m/>
    <n v="0"/>
    <s v="SIN AVANCE"/>
    <m/>
    <m/>
    <m/>
    <n v="2"/>
    <n v="22.222222222222221"/>
    <s v="MUY DEFICIENTE"/>
  </r>
  <r>
    <s v="INCLUSIÓN SOCIAL Y ACCESO A DERECHOS"/>
    <x v="6"/>
    <s v="Agua y saneamiento para la transformación del territorio por la vida y la paz."/>
    <x v="9"/>
    <s v="Cobertura de alcantarillado rural"/>
    <n v="0.19827196689919549"/>
    <n v="0.3"/>
    <x v="8"/>
    <s v="Acceso de la población a los servicios de agua potable y saneamiento básico"/>
    <n v="325"/>
    <s v="Alcantarillados rurales optimizados."/>
    <s v="4003020"/>
    <s v="Alcantarillados optimizados"/>
    <n v="400302000"/>
    <s v="Alcantarillados optimizados"/>
    <s v="3. salud y bienestar_x000a_6. Agua limpia y saneamiento básico"/>
    <s v="Incremento"/>
    <s v="No acumulada"/>
    <n v="6"/>
    <n v="10"/>
    <s v="NP"/>
    <n v="5"/>
    <n v="3"/>
    <n v="2"/>
    <n v="1"/>
    <n v="0"/>
    <n v="0"/>
    <x v="4"/>
    <n v="0"/>
    <n v="0"/>
    <n v="0"/>
    <m/>
    <n v="0"/>
    <s v="SIN AVANCE"/>
    <m/>
    <m/>
    <m/>
    <m/>
    <n v="0"/>
    <s v="SIN AVANCE"/>
    <m/>
    <m/>
    <m/>
    <m/>
    <n v="0"/>
    <s v="SIN AVANCE"/>
    <m/>
    <m/>
    <m/>
    <n v="1"/>
    <n v="10"/>
    <s v="MUY DEFICIENTE"/>
  </r>
  <r>
    <s v="INCLUSIÓN SOCIAL Y ACCESO A DERECHOS"/>
    <x v="6"/>
    <s v="Agua y saneamiento para la transformación del territorio por la vida y la paz."/>
    <x v="9"/>
    <s v="Cobertura de alcantarillado rural"/>
    <n v="0.19827196689919549"/>
    <n v="0.3"/>
    <x v="8"/>
    <s v="Acceso de la población a los servicios de agua potable y saneamiento básico"/>
    <n v="326"/>
    <s v="Unidades sanitarias con saneamiento básico construidas en el sector rural."/>
    <s v="4003044"/>
    <s v="Unidades sanitarias con saneamiento básico construidas"/>
    <n v="400304400"/>
    <s v="Viviendas beneficiadas con la construcción de  unidades sanitarias "/>
    <s v="3. salud y bienestar_x000a_6. Agua limpia y saneamiento básico"/>
    <s v="Incremento"/>
    <s v="No acumulada"/>
    <n v="290"/>
    <n v="400"/>
    <s v="NP"/>
    <n v="150"/>
    <n v="150"/>
    <n v="100"/>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Aguas Residuales Tratadas sector urbano"/>
    <n v="0.13831249999999998"/>
    <n v="0.2"/>
    <x v="8"/>
    <s v="Acceso de la población a los servicios de agua potable y saneamiento básico"/>
    <n v="327"/>
    <s v="Plantas de tratamiento de aguas residuales  construidas en el sector urbano."/>
    <n v="4003018"/>
    <s v="Alcantarillados construidos"/>
    <n v="400301802"/>
    <s v="Plantas de tratamiento de aguas residuales  construidas"/>
    <s v="3. salud y bienestar_x000a_6. Agua limpia y saneamiento básico"/>
    <s v="Incremento"/>
    <s v="No acumulada"/>
    <n v="0"/>
    <n v="7"/>
    <s v="NP"/>
    <n v="3"/>
    <n v="2"/>
    <n v="2"/>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Aguas Residuales Tratadas sector urbano"/>
    <n v="0.13831249999999998"/>
    <n v="0.2"/>
    <x v="8"/>
    <s v="Acceso de la población a los servicios de agua potable y saneamiento básico"/>
    <n v="328"/>
    <s v="Plantas de tratamiento de aguas residuales  optimizadas en el sector urbano."/>
    <s v="4003020"/>
    <s v="Alcantarillados optimizados"/>
    <n v="400302002"/>
    <s v="Plantas de tratamiento de aguas residuales optimizadas"/>
    <s v="3. salud y bienestar_x000a_6. Agua limpia y saneamiento básico"/>
    <s v="Incremento"/>
    <s v="No acumulada"/>
    <n v="0"/>
    <n v="6"/>
    <s v="NP"/>
    <n v="2"/>
    <n v="2"/>
    <n v="2"/>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Aguas Residuales Tratadas sector rural"/>
    <n v="0.11475"/>
    <n v="0.2"/>
    <x v="8"/>
    <s v="Acceso de la población a los servicios de agua potable y saneamiento básico"/>
    <n v="329"/>
    <s v="Plantas de tratamiento de aguas residuales  construidas en el sector rural."/>
    <n v="4003018"/>
    <s v="Alcantarillados construidos"/>
    <n v="400301802"/>
    <s v="Plantas de tratamiento de aguas residuales  construidas"/>
    <s v="3. salud y bienestar_x000a_6. Agua limpia y saneamiento básico"/>
    <s v="Incremento"/>
    <s v="No acumulada"/>
    <n v="1"/>
    <n v="8"/>
    <s v="NP"/>
    <n v="3"/>
    <n v="3"/>
    <n v="2"/>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Aguas Residuales Tratadas sector rural"/>
    <n v="0.11475"/>
    <n v="0.2"/>
    <x v="8"/>
    <s v="Acceso de la población a los servicios de agua potable y saneamiento básico"/>
    <n v="330"/>
    <s v="Plantas de tratamiento de aguas residuales  optimizadas en el sector rural."/>
    <s v="4003020"/>
    <s v="Alcantarillados optimizados"/>
    <n v="400302002"/>
    <s v="Plantas de tratamiento de aguas residuales optimizadas"/>
    <s v="3. salud y bienestar_x000a_6. Agua limpia y saneamiento básico"/>
    <s v="Incremento"/>
    <s v="No acumulada"/>
    <n v="0"/>
    <n v="10"/>
    <s v="NP"/>
    <n v="3"/>
    <n v="4"/>
    <n v="3"/>
    <n v="0"/>
    <n v="0"/>
    <n v="0"/>
    <x v="4"/>
    <n v="0"/>
    <n v="0"/>
    <n v="0"/>
    <m/>
    <n v="0"/>
    <s v="SIN AVANCE"/>
    <m/>
    <m/>
    <m/>
    <m/>
    <n v="0"/>
    <s v="SIN AVANCE"/>
    <m/>
    <m/>
    <m/>
    <m/>
    <n v="0"/>
    <s v="SIN AVANCE"/>
    <m/>
    <m/>
    <m/>
    <n v="0"/>
    <n v="0"/>
    <s v="SIN AVANCE"/>
  </r>
  <r>
    <s v="INCLUSIÓN SOCIAL Y ACCESO A DERECHOS"/>
    <x v="6"/>
    <s v="Agua y saneamiento para la transformación del territorio por la vida y la paz."/>
    <x v="9"/>
    <s v="Cobertura de aseo urbano"/>
    <n v="0.92674352224222378"/>
    <n v="0.95"/>
    <x v="8"/>
    <s v="Acceso de la población a los servicios de agua potable y saneamiento básico"/>
    <n v="331"/>
    <s v="Municipios con vehículos de recolección de residuos solidos entregados."/>
    <n v="4003010"/>
    <s v="Servicio de Aseo"/>
    <n v="400301001"/>
    <s v="Municipios con vehículos de recolección de residuos solidos"/>
    <s v="3. salud y bienestar_x000a_6. Agua limpia y saneamiento básico"/>
    <s v="Incremento"/>
    <s v="No acumulada"/>
    <n v="9"/>
    <n v="34"/>
    <s v="NP"/>
    <n v="17"/>
    <n v="17"/>
    <s v="NP"/>
    <n v="0"/>
    <n v="0"/>
    <n v="0"/>
    <x v="4"/>
    <n v="0"/>
    <n v="0"/>
    <n v="0"/>
    <m/>
    <n v="0"/>
    <s v="SIN AVANCE"/>
    <m/>
    <m/>
    <m/>
    <m/>
    <n v="0"/>
    <s v="SIN AVANCE"/>
    <m/>
    <m/>
    <m/>
    <m/>
    <n v="0"/>
    <s v="NO PROGRAMADA"/>
    <m/>
    <m/>
    <m/>
    <n v="0"/>
    <n v="0"/>
    <s v="SIN AVANCE"/>
  </r>
  <r>
    <s v="INCLUSIÓN SOCIAL Y ACCESO A DERECHOS"/>
    <x v="6"/>
    <s v="Agua y saneamiento para la transformación del territorio por la vida y la paz."/>
    <x v="9"/>
    <s v="Cobertura de aseo urbano"/>
    <n v="0.92674352224222378"/>
    <n v="0.95"/>
    <x v="8"/>
    <s v="Acceso de la población a los servicios de agua potable y saneamiento básico"/>
    <n v="332"/>
    <s v="Soluciones de disposición final de residuos sólidos construidas."/>
    <s v="4003012"/>
    <s v="Soluciones de disposición final de residuos solidos construidas"/>
    <n v="400301200"/>
    <s v="Soluciones de disposición final de residuos sólidos construidas"/>
    <s v="3. salud y bienestar_x000a_6. Agua limpia y saneamiento básico"/>
    <s v="Incremento"/>
    <s v="No acumulada"/>
    <n v="0"/>
    <n v="1"/>
    <s v="NP"/>
    <s v="NP"/>
    <s v="NP"/>
    <n v="1"/>
    <n v="0"/>
    <n v="0"/>
    <n v="0"/>
    <x v="4"/>
    <n v="0"/>
    <n v="0"/>
    <n v="0"/>
    <m/>
    <n v="0"/>
    <s v="NO PROGRAMADA"/>
    <m/>
    <m/>
    <m/>
    <m/>
    <n v="0"/>
    <s v="NO PROGRAMADA"/>
    <m/>
    <m/>
    <m/>
    <m/>
    <n v="0"/>
    <s v="SIN AVANCE"/>
    <m/>
    <m/>
    <m/>
    <n v="0"/>
    <n v="0"/>
    <s v="SIN AVANCE"/>
  </r>
  <r>
    <s v="INCLUSIÓN SOCIAL Y ACCESO A DERECHOS"/>
    <x v="6"/>
    <s v="Agua y saneamiento para la transformación del territorio por la vida y la paz."/>
    <x v="9"/>
    <s v="Calificación IPDA"/>
    <n v="0.77500000000000002"/>
    <n v="0.8"/>
    <x v="8"/>
    <s v="Acceso de la población a los servicios de agua potable y saneamiento básico"/>
    <n v="333"/>
    <s v=" Servicio de asistencia técnica para la administración y operación de los servicios públicos domiciliarios, empresas prestadoras transformadas y/o fortalecidas._x000a_Prestadores rurales fortalecidos y prestadores asistidos SIASAR."/>
    <n v="4003052"/>
    <s v="Servicio de asistencia técnica para la administración y operación de los servicios públicos domiciliarios"/>
    <n v="400305200"/>
    <s v="Asistencias técnicas realizadas"/>
    <s v="3. salud y bienestar_x000a_6. Agua limpia y saneamiento básico"/>
    <s v="Mantenimiento"/>
    <s v="No acumulada"/>
    <n v="61"/>
    <n v="64"/>
    <n v="64"/>
    <n v="64"/>
    <n v="64"/>
    <n v="64"/>
    <n v="64"/>
    <n v="100"/>
    <n v="100"/>
    <x v="0"/>
    <n v="0"/>
    <n v="0"/>
    <n v="0"/>
    <m/>
    <n v="0"/>
    <s v="SIN AVANCE"/>
    <m/>
    <m/>
    <m/>
    <m/>
    <n v="0"/>
    <s v="SIN AVANCE"/>
    <m/>
    <m/>
    <m/>
    <m/>
    <n v="0"/>
    <s v="SIN AVANCE"/>
    <m/>
    <m/>
    <m/>
    <n v="64"/>
    <n v="1600"/>
    <s v="OPTIMO"/>
  </r>
  <r>
    <s v="INCLUSIÓN SOCIAL Y ACCESO A DERECHOS"/>
    <x v="6"/>
    <s v="Agua y saneamiento para la transformación del territorio por la vida y la paz."/>
    <x v="9"/>
    <s v="Calificación IPDA"/>
    <n v="0.77500000000000002"/>
    <n v="0.8"/>
    <x v="8"/>
    <s v="Acceso de la población a los servicios de agua potable y saneamiento básico"/>
    <n v="334"/>
    <s v="Implementación de Planes de Gestión Social, Plan Ambiental y Plan de Gestión del Riesgo Sectorial._x000a_"/>
    <n v="4003008"/>
    <s v="Servicio de apoyo financiero a los planes, programas y proyectos de Agua Potable y Saneamiento Básico"/>
    <n v="400300800"/>
    <s v="Proyectos de acueducto, alcantarillado y aseo apoyados financieramente"/>
    <s v="3. salud y bienestar_x000a_6. Agua limpia y saneamiento básico"/>
    <s v="Incremento"/>
    <s v="No acumulada"/>
    <n v="40"/>
    <n v="80"/>
    <n v="10"/>
    <n v="25"/>
    <n v="25"/>
    <n v="20"/>
    <n v="7"/>
    <n v="70"/>
    <n v="70"/>
    <x v="3"/>
    <n v="0"/>
    <n v="0"/>
    <n v="0"/>
    <m/>
    <n v="0"/>
    <s v="SIN AVANCE"/>
    <m/>
    <m/>
    <m/>
    <m/>
    <n v="0"/>
    <s v="SIN AVANCE"/>
    <m/>
    <m/>
    <m/>
    <m/>
    <n v="0"/>
    <s v="SIN AVANCE"/>
    <m/>
    <m/>
    <m/>
    <n v="7"/>
    <n v="8.75"/>
    <s v="MUY DEFICIENTE"/>
  </r>
  <r>
    <s v="INCLUSIÓN SOCIAL Y ACCESO A DERECHOS"/>
    <x v="6"/>
    <s v="Agua y saneamiento para la transformación del territorio por la vida y la paz."/>
    <x v="9"/>
    <s v="Calificación IPDA"/>
    <n v="0.77500000000000002"/>
    <n v="0.8"/>
    <x v="8"/>
    <s v="Acceso de la población a los servicios de agua potable y saneamiento básico"/>
    <n v="335"/>
    <s v="Elaborados:Planes de Acción Municipales,  Plan Estratégico y de Inversiones,  Plan Ambiental,  Plan de Gestión de Riesgo Sectorial, Plan de Gestión Social,  Plan de Aseguramiento , Manual operativo y  Reglamento Comité Directivo."/>
    <s v="4003006"/>
    <s v="Documentos de planeación"/>
    <n v="400300600"/>
    <s v="Documentos de planeación elaborados"/>
    <s v="3. salud y bienestar_x000a_6. Agua limpia y saneamiento básico"/>
    <s v="Mantenimiento"/>
    <s v="No acumulada"/>
    <n v="54"/>
    <n v="64"/>
    <n v="59"/>
    <n v="5"/>
    <s v="NP"/>
    <s v="NP"/>
    <n v="60"/>
    <n v="101.69491525423729"/>
    <n v="100"/>
    <x v="0"/>
    <n v="0"/>
    <n v="0"/>
    <n v="0"/>
    <m/>
    <n v="0"/>
    <s v="SIN AVANCE"/>
    <m/>
    <m/>
    <m/>
    <m/>
    <n v="0"/>
    <s v="NO PROGRAMADA"/>
    <m/>
    <m/>
    <m/>
    <m/>
    <n v="0"/>
    <s v="NO PROGRAMADA"/>
    <m/>
    <m/>
    <m/>
    <n v="60"/>
    <n v="1500"/>
    <s v="OPTIMO"/>
  </r>
  <r>
    <s v="INCLUSIÓN SOCIAL Y ACCESO A DERECHOS"/>
    <x v="7"/>
    <s v="Acceso a soluciones de vivienda social sostenible en los sectores rural y urbano."/>
    <x v="10"/>
    <s v="Déficit cuantitativo de vivienda."/>
    <s v="9.54%"/>
    <n v="0.09"/>
    <x v="8"/>
    <s v="Acceso a soluciones de vivienda."/>
    <n v="336"/>
    <s v="Construcción de  Vivienda de Interés Social en la zona urbana, construida en sitio propio del Departamento de Nariño. "/>
    <n v="4001043"/>
    <s v=" Vivienda de Interés Social construidas en sitio propio"/>
    <n v="400104301"/>
    <s v="Vivienda de Interés Social urbanas construidas en sitio propio"/>
    <s v="11. Ciudades y Comunidades Sostenibles."/>
    <s v="Incremento"/>
    <s v="No acumulada"/>
    <n v="200"/>
    <n v="350"/>
    <n v="200"/>
    <n v="50"/>
    <n v="50"/>
    <n v="50"/>
    <n v="0"/>
    <n v="0"/>
    <n v="0"/>
    <x v="1"/>
    <n v="613668936.66999996"/>
    <n v="30506470"/>
    <n v="20384739"/>
    <m/>
    <n v="0"/>
    <s v="SIN AVANCE"/>
    <m/>
    <m/>
    <m/>
    <m/>
    <n v="0"/>
    <s v="SIN AVANCE"/>
    <m/>
    <m/>
    <m/>
    <m/>
    <n v="0"/>
    <s v="SIN AVANCE"/>
    <m/>
    <m/>
    <m/>
    <n v="0"/>
    <n v="0"/>
    <s v="SIN AVANCE"/>
  </r>
  <r>
    <s v="INCLUSIÓN SOCIAL Y ACCESO A DERECHOS"/>
    <x v="7"/>
    <s v="Acceso a soluciones de vivienda social sostenible en los sectores rural y urbano."/>
    <x v="10"/>
    <s v="Déficit cuantitativo de vivienda."/>
    <s v="9.54%"/>
    <n v="0.09"/>
    <x v="8"/>
    <s v="Acceso a soluciones de vivienda."/>
    <n v="337"/>
    <s v="Construcción de  Vivienda de Interés Prioritario en la zona rural, construida en el Departamento de Nariño. "/>
    <s v="_x000a__x000a_4001039_x000a_"/>
    <s v="Vivienda de Interés Prioritario construidas"/>
    <n v="400103902"/>
    <s v=" Vivienda de Interés Prioritario rurales construidas"/>
    <s v="11. Ciudades y Comunidades Sostenibles."/>
    <s v="Incremento"/>
    <s v="No acumulada"/>
    <s v="ND"/>
    <n v="360"/>
    <n v="90"/>
    <n v="90"/>
    <n v="90"/>
    <n v="90"/>
    <n v="0"/>
    <n v="0"/>
    <n v="0"/>
    <x v="1"/>
    <n v="613668936.66999996"/>
    <n v="30506470"/>
    <n v="20384739"/>
    <m/>
    <n v="0"/>
    <s v="SIN AVANCE"/>
    <m/>
    <m/>
    <m/>
    <m/>
    <n v="0"/>
    <s v="SIN AVANCE"/>
    <m/>
    <m/>
    <m/>
    <m/>
    <n v="0"/>
    <s v="SIN AVANCE"/>
    <m/>
    <m/>
    <m/>
    <n v="0"/>
    <n v="0"/>
    <s v="SIN AVANCE"/>
  </r>
  <r>
    <s v="INCLUSIÓN SOCIAL Y ACCESO A DERECHOS"/>
    <x v="7"/>
    <s v="Acceso a soluciones de vivienda social sostenible en los sectores rural y urbano."/>
    <x v="10"/>
    <s v="Déficit cuantitativo de vivienda."/>
    <s v="9.54%"/>
    <n v="0.09"/>
    <x v="8"/>
    <s v="Acceso a soluciones de vivienda."/>
    <n v="338"/>
    <s v="Construcción de  Vivienda de Interés Prioritario en la zona urbana, construida en el Departamento de Nariño. "/>
    <n v="4001039"/>
    <s v=" Vivienda de Interés Prioritario construidas"/>
    <n v="400103901"/>
    <s v=" Vivienda de Interés Prioritario urbanas construidas"/>
    <s v="11. Ciudades y Comunidades Sostenibles."/>
    <s v="Incremento"/>
    <s v="No acumulada"/>
    <n v="100"/>
    <n v="150"/>
    <n v="30"/>
    <n v="40"/>
    <n v="40"/>
    <n v="40"/>
    <n v="0"/>
    <n v="0"/>
    <n v="0"/>
    <x v="1"/>
    <n v="613668936.66999996"/>
    <n v="30506470"/>
    <n v="20384739"/>
    <m/>
    <n v="0"/>
    <s v="SIN AVANCE"/>
    <m/>
    <m/>
    <m/>
    <m/>
    <n v="0"/>
    <s v="SIN AVANCE"/>
    <m/>
    <m/>
    <m/>
    <m/>
    <n v="0"/>
    <s v="SIN AVANCE"/>
    <m/>
    <m/>
    <m/>
    <n v="0"/>
    <n v="0"/>
    <s v="SIN AVANCE"/>
  </r>
  <r>
    <s v="INCLUSIÓN SOCIAL Y ACCESO A DERECHOS"/>
    <x v="7"/>
    <s v="Acceso a soluciones de vivienda social sostenible en los sectores rural y urbano."/>
    <x v="10"/>
    <s v="Déficit cuantitativo de vivienda."/>
    <s v="9.54%"/>
    <n v="0.09"/>
    <x v="8"/>
    <s v="Acceso a soluciones de vivienda."/>
    <n v="339"/>
    <s v="Construcción de  Vivienda de Interés Prioritario en la zona Urbana, construida en sitio propio en el Departamento de Nariño"/>
    <s v="4001049_x000a_"/>
    <s v=" Vivienda de Interés Prioritario construidas en sitio propio"/>
    <s v="_x000a__x000a_400104901_x000a_"/>
    <s v="Vivienda de Interés Prioritario urbanas construidas en sitio propio"/>
    <s v="11. Ciudades y Comunidades Sostenibles."/>
    <s v="Incremento"/>
    <s v="No acumulada"/>
    <s v="ND"/>
    <n v="150"/>
    <s v="NP"/>
    <n v="50"/>
    <n v="50"/>
    <n v="50"/>
    <n v="0"/>
    <n v="0"/>
    <n v="0"/>
    <x v="4"/>
    <n v="0"/>
    <n v="0"/>
    <n v="0"/>
    <m/>
    <n v="0"/>
    <s v="SIN AVANCE"/>
    <m/>
    <m/>
    <m/>
    <m/>
    <n v="0"/>
    <s v="SIN AVANCE"/>
    <m/>
    <m/>
    <m/>
    <m/>
    <n v="0"/>
    <s v="SIN AVANCE"/>
    <m/>
    <m/>
    <m/>
    <n v="0"/>
    <n v="0"/>
    <s v="SIN AVANCE"/>
  </r>
  <r>
    <s v="INCLUSIÓN SOCIAL Y ACCESO A DERECHOS"/>
    <x v="7"/>
    <s v="Acceso a soluciones de vivienda social sostenible en los sectores rural y urbano."/>
    <x v="10"/>
    <s v="Déficit cualitativo de vivienda (Censo)"/>
    <s v="4.14%"/>
    <n v="3.6999999999999998E-2"/>
    <x v="8"/>
    <s v="Acceso a soluciones de vivienda."/>
    <n v="340"/>
    <s v="Mejoramiento  de  Vivienda de Interés Prioritario en la zona rural, construida en el Departamento."/>
    <n v="4001041"/>
    <s v="Vivienda de Interés Prioritario mejoradas"/>
    <n v="400104102"/>
    <s v="Vivienda de Interés Prioritario rural mejoradas"/>
    <s v="11. Ciudades y Comunidades Sostenibles."/>
    <s v="Incremento"/>
    <s v="No acumulada"/>
    <n v="0"/>
    <n v="400"/>
    <n v="100"/>
    <n v="100"/>
    <n v="100"/>
    <n v="100"/>
    <n v="64"/>
    <n v="64"/>
    <n v="64"/>
    <x v="3"/>
    <n v="2568548100"/>
    <n v="30506470"/>
    <n v="20384739"/>
    <m/>
    <n v="0"/>
    <s v="SIN AVANCE"/>
    <m/>
    <m/>
    <m/>
    <m/>
    <n v="0"/>
    <s v="SIN AVANCE"/>
    <m/>
    <m/>
    <m/>
    <m/>
    <n v="0"/>
    <s v="SIN AVANCE"/>
    <m/>
    <m/>
    <m/>
    <n v="64"/>
    <n v="16"/>
    <s v="MUY DEFICIENTE"/>
  </r>
  <r>
    <s v="INCLUSIÓN SOCIAL Y ACCESO A DERECHOS"/>
    <x v="7"/>
    <s v="Acceso a soluciones de vivienda social sostenible en los sectores rural y urbano."/>
    <x v="10"/>
    <s v="Déficit cualitativo de vivienda (Censo)"/>
    <s v="4.14%"/>
    <n v="3.6999999999999998E-2"/>
    <x v="8"/>
    <s v="Acceso a soluciones de vivienda."/>
    <n v="341"/>
    <s v="Mejoramiento de  Vivienda de Interés Social en la zona rural en el Departamento."/>
    <n v="4001044"/>
    <s v="Vivienda de Interés Social mejoradas"/>
    <s v="_x000a_400104402"/>
    <s v=" Vivienda de Interés Social rurales mejoradas"/>
    <s v="11. Ciudades y Comunidades Sostenibles."/>
    <s v="Incremento"/>
    <s v="No acumulada"/>
    <n v="0"/>
    <n v="1100"/>
    <n v="200"/>
    <n v="300"/>
    <n v="300"/>
    <n v="300"/>
    <n v="0"/>
    <n v="0"/>
    <n v="0"/>
    <x v="1"/>
    <n v="2568548100"/>
    <n v="30506470"/>
    <n v="20384739"/>
    <m/>
    <n v="0"/>
    <s v="SIN AVANCE"/>
    <m/>
    <m/>
    <m/>
    <m/>
    <n v="0"/>
    <s v="SIN AVANCE"/>
    <m/>
    <m/>
    <m/>
    <m/>
    <n v="0"/>
    <s v="SIN AVANCE"/>
    <m/>
    <m/>
    <m/>
    <n v="0"/>
    <n v="0"/>
    <s v="SIN AVANCE"/>
  </r>
  <r>
    <s v="INCLUSIÓN SOCIAL Y ACCESO A DERECHOS"/>
    <x v="7"/>
    <s v="Acceso a soluciones de vivienda social sostenible en los sectores rural y urbano."/>
    <x v="10"/>
    <s v="Déficit cualitativo de vivienda (Censo)"/>
    <s v="4.14%"/>
    <n v="3.6999999999999998E-2"/>
    <x v="8"/>
    <s v="Acceso a soluciones de vivienda."/>
    <n v="342"/>
    <s v="Mejoramiento de  Vivienda de Interés Prioritario en la zona urbana del Departamento."/>
    <n v="4001041"/>
    <s v="Vivienda de Interés Prioritario mejoradas"/>
    <n v="400104101"/>
    <s v="Vivienda de Interés Prioritario urbanas mejoradas"/>
    <s v="11. Ciudades y Comunidades Sostenibles."/>
    <s v="Incremento"/>
    <s v="No acumulada"/>
    <n v="0"/>
    <n v="352"/>
    <n v="88"/>
    <n v="88"/>
    <n v="88"/>
    <n v="88"/>
    <n v="0"/>
    <n v="0"/>
    <n v="0"/>
    <x v="1"/>
    <n v="2696548100"/>
    <n v="30506470"/>
    <n v="20384739"/>
    <m/>
    <n v="0"/>
    <s v="SIN AVANCE"/>
    <m/>
    <m/>
    <m/>
    <m/>
    <n v="0"/>
    <s v="SIN AVANCE"/>
    <m/>
    <m/>
    <m/>
    <m/>
    <n v="0"/>
    <s v="SIN AVANCE"/>
    <m/>
    <m/>
    <m/>
    <n v="0"/>
    <n v="0"/>
    <s v="SIN AVANCE"/>
  </r>
  <r>
    <s v="INCLUSIÓN SOCIAL Y ACCESO A DERECHOS"/>
    <x v="7"/>
    <s v="Acceso a soluciones de vivienda social sostenible en los sectores rural y urbano."/>
    <x v="10"/>
    <s v="Déficit cualitativo de vivienda (Censo)"/>
    <s v="4.14%"/>
    <n v="3.6999999999999998E-2"/>
    <x v="8"/>
    <s v="Acceso a soluciones de vivienda."/>
    <n v="343"/>
    <s v="Mejoramiento de  Vivienda de Interés Social en la zona urbana de Nariño."/>
    <s v="_x000a__x000a_4001044_x000a_"/>
    <s v=" Vivienda de Interés Social mejoradas"/>
    <s v="_x000a__x000a_400104401"/>
    <s v=" Vivienda de Interés Social urbanas mejoradas"/>
    <s v="11. Ciudades y Comunidades Sostenibles."/>
    <s v="Incremento"/>
    <s v="No acumulada"/>
    <n v="284"/>
    <n v="400"/>
    <n v="100"/>
    <n v="100"/>
    <n v="100"/>
    <n v="100"/>
    <n v="0"/>
    <n v="0"/>
    <n v="0"/>
    <x v="1"/>
    <n v="2696548100"/>
    <n v="30506470"/>
    <n v="20384739"/>
    <m/>
    <n v="0"/>
    <s v="SIN AVANCE"/>
    <m/>
    <m/>
    <m/>
    <m/>
    <n v="0"/>
    <s v="SIN AVANCE"/>
    <m/>
    <m/>
    <m/>
    <m/>
    <n v="0"/>
    <s v="SIN AVANCE"/>
    <m/>
    <m/>
    <m/>
    <n v="0"/>
    <n v="0"/>
    <s v="SIN AVANCE"/>
  </r>
  <r>
    <s v="INCLUSIÓN SOCIAL Y ACCESO A DERECHOS"/>
    <x v="7"/>
    <s v=" ORDENAMIENTO TERRITORAL Y DESARROLLO Y URBANO"/>
    <x v="10"/>
    <s v="Uso de instrumentos de ordenamiento territorial_x000a_ - Valorización"/>
    <n v="1"/>
    <n v="1"/>
    <x v="8"/>
    <s v="Ordenamiento territorial y desarrollo urbano."/>
    <n v="344"/>
    <s v="Elaboración de un documento que facilite los lineamientos para estructuración de proyectos de vivienda de interés social y prioritario en el Departamento. "/>
    <s v="4001XXX"/>
    <s v="Documentos de lineamientos tecnicos "/>
    <n v="400201600"/>
    <s v="Documentos de planeación elaborados"/>
    <s v="11. Ciudades y Comunidades Sostenibles."/>
    <s v="Mantenimiento"/>
    <s v="No acumulada"/>
    <n v="0"/>
    <n v="1"/>
    <n v="1"/>
    <n v="1"/>
    <n v="1"/>
    <n v="1"/>
    <n v="0.3"/>
    <n v="30"/>
    <n v="30"/>
    <x v="6"/>
    <n v="33809263.329999998"/>
    <n v="30506470"/>
    <n v="20384739"/>
    <m/>
    <n v="0"/>
    <s v="SIN AVANCE"/>
    <m/>
    <m/>
    <m/>
    <m/>
    <n v="0"/>
    <s v="SIN AVANCE"/>
    <m/>
    <m/>
    <m/>
    <m/>
    <n v="0"/>
    <s v="SIN AVANCE"/>
    <m/>
    <m/>
    <m/>
    <n v="0.3"/>
    <n v="7.5"/>
    <s v="MUY DEFICIENTE"/>
  </r>
  <r>
    <s v="INCLUSIÓN SOCIAL Y ACCESO A DERECHOS"/>
    <x v="7"/>
    <s v=" ORDENAMIENTO TERRITORAL Y DESARROLLO Y URBANO"/>
    <x v="10"/>
    <s v="Uso de instrumentos de ordenamiento territorial_x000a_ - Valorización"/>
    <n v="1"/>
    <n v="1"/>
    <x v="8"/>
    <s v="Ordenamiento territorial y desarrollo urbano."/>
    <n v="345"/>
    <s v="Elaboración de un documento que se use como un instrumento para el desarrollo urbano y rural en términos de vivienda en Nariño. "/>
    <n v="4002016"/>
    <s v="Documentos de planeación"/>
    <n v="400201600"/>
    <s v="Documentos de planeación elaborados"/>
    <s v="11. Ciudades y Comunidades Sostenibles."/>
    <s v="Mantenimiento"/>
    <s v="No acumulada"/>
    <n v="0"/>
    <n v="1"/>
    <s v="NP"/>
    <n v="1"/>
    <n v="1"/>
    <n v="1"/>
    <n v="0"/>
    <n v="0"/>
    <n v="0"/>
    <x v="4"/>
    <n v="33809263.329999998"/>
    <n v="30506470"/>
    <n v="20384739"/>
    <m/>
    <n v="0"/>
    <s v="SIN AVANCE"/>
    <m/>
    <m/>
    <m/>
    <m/>
    <n v="0"/>
    <s v="SIN AVANCE"/>
    <m/>
    <m/>
    <m/>
    <m/>
    <n v="0"/>
    <s v="SIN AVANCE"/>
    <m/>
    <m/>
    <m/>
    <n v="0"/>
    <n v="0"/>
    <s v="SIN AVANCE"/>
  </r>
  <r>
    <s v="INCLUSIÓN SOCIAL Y ACCESO A DERECHOS"/>
    <x v="7"/>
    <s v=" ORDENAMIENTO TERRITORAL Y DESARROLLO Y URBANO"/>
    <x v="10"/>
    <s v="Uso de instrumentos de ordenamiento territorial_x000a_ - Valorización"/>
    <n v="1"/>
    <n v="1"/>
    <x v="8"/>
    <s v="Ordenamiento territorial y desarrollo urbano."/>
    <n v="346"/>
    <s v="Mejoramiento de parques urbanos de acceso público para el bienestar social de la población nariñense."/>
    <n v="4002023"/>
    <s v="Parques mejorados"/>
    <n v="400202300"/>
    <s v="Parques mejorados"/>
    <s v="11. Ciudades y Comunidades Sostenibles."/>
    <s v="Incremento"/>
    <s v="No acumulada"/>
    <n v="3"/>
    <n v="4"/>
    <n v="1"/>
    <n v="1"/>
    <n v="1"/>
    <n v="1"/>
    <n v="0"/>
    <n v="0"/>
    <n v="0"/>
    <x v="1"/>
    <n v="0"/>
    <n v="0"/>
    <n v="0"/>
    <m/>
    <n v="0"/>
    <s v="SIN AVANCE"/>
    <m/>
    <m/>
    <m/>
    <m/>
    <n v="0"/>
    <s v="SIN AVANCE"/>
    <m/>
    <m/>
    <m/>
    <m/>
    <n v="0"/>
    <s v="SIN AVANCE"/>
    <m/>
    <m/>
    <m/>
    <n v="0"/>
    <n v="0"/>
    <s v="SIN AVANCE"/>
  </r>
  <r>
    <s v="INCLUSIÓN SOCIAL Y ACCESO A DERECHOS"/>
    <x v="7"/>
    <s v=" ORDENAMIENTO TERRITORAL Y DESARROLLO Y URBANO"/>
    <x v="10"/>
    <s v="Uso de instrumentos de ordenamiento territorial_x000a_ - Valorización"/>
    <n v="1"/>
    <n v="1"/>
    <x v="8"/>
    <s v="Ordenamiento territorial y desarrollo urbano."/>
    <n v="347"/>
    <s v="Realizados estudios e investigaciones en las 13 subregiones del Departamento para facilitar lineamientos y normativas que apoyen los procesos de pólitica pública en temas de vivienda. "/>
    <n v="4002016"/>
    <s v="Documentos de planeación"/>
    <n v="400201600"/>
    <s v="Documentos de planeación elaborados"/>
    <s v="11. Ciudades y Comunidades Sostenibles."/>
    <s v="Mantenimiento"/>
    <s v="No acumulada"/>
    <n v="0"/>
    <n v="1"/>
    <n v="1"/>
    <n v="1"/>
    <n v="1"/>
    <n v="1"/>
    <n v="0"/>
    <n v="0"/>
    <n v="0"/>
    <x v="1"/>
    <n v="33809263.329999998"/>
    <n v="30506470"/>
    <n v="20384739"/>
    <m/>
    <n v="0"/>
    <s v="SIN AVANCE"/>
    <m/>
    <m/>
    <m/>
    <m/>
    <n v="0"/>
    <s v="SIN AVANCE"/>
    <m/>
    <m/>
    <m/>
    <m/>
    <n v="0"/>
    <s v="SIN AVANCE"/>
    <m/>
    <m/>
    <m/>
    <n v="0"/>
    <n v="0"/>
    <s v="SIN AVANC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48"/>
    <s v=" Implementación de la política pública de equidad de género, con instrumentos para el seguimiento y monitoreo."/>
    <n v="4502032"/>
    <s v="Documentos de lineamientos técnicos"/>
    <n v="450203200"/>
    <s v="Documentos de lineamientos técnicos realizados"/>
    <s v="5. Igualdad de género "/>
    <s v="Incremento"/>
    <s v="No acumulada"/>
    <n v="1"/>
    <n v="0.28000000000000003"/>
    <n v="7.0000000000000007E-2"/>
    <n v="7.0000000000000007E-2"/>
    <n v="7.0000000000000007E-2"/>
    <n v="7.0000000000000007E-2"/>
    <n v="0.06"/>
    <n v="85.714285714285708"/>
    <n v="85.714285714285708"/>
    <x v="7"/>
    <n v="82823923"/>
    <n v="40921756.579999998"/>
    <n v="21252655.370000001"/>
    <m/>
    <n v="0"/>
    <s v="SIN AVANCE"/>
    <m/>
    <m/>
    <m/>
    <m/>
    <n v="0"/>
    <s v="SIN AVANCE"/>
    <m/>
    <m/>
    <m/>
    <m/>
    <n v="0"/>
    <s v="SIN AVANCE"/>
    <m/>
    <m/>
    <m/>
    <n v="0.06"/>
    <n v="21.428571428571427"/>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49"/>
    <s v="Diseñada e implementada estrategia de prevención de Violencias Basadas en Género VBG con enfoque diferencial para todo el Departamento."/>
    <s v="4502037"/>
    <s v="Servicio de apoyo para el acceso a programas de educación para el trabajo y el desarrollo humano"/>
    <n v="450203702"/>
    <s v="Programas de educación en prevención de violencia de género implementados"/>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0"/>
    <s v="Formulada estrategia institucional de &quot;Cero tolerancias&quot; frente a conductas de Violencia Basada en Genero y/o disciminación por raza, etnia, religión, nacionalidad, sexo y/o orientación sexual en el ambito laboral en el marco de la Circular 26 del 8 de marzo de 2023 emitida por el Ministerio del Trabajo."/>
    <n v="4502026"/>
    <s v="Documentos normativos"/>
    <n v="450202601"/>
    <s v="Documentos normativos para la equidad de género para las mujeres formulado"/>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1"/>
    <s v=" Diseñada e implementada ruta en territorios de frontera para atención de hechos de Violencia Basada en Género."/>
    <s v="4502024"/>
    <s v="Servicio de apoyo para la implementación de medidas en derechos humanos y derecho internacional humanitario"/>
    <n v="450202400"/>
    <s v="Medidas implementadas en cumplimiento de las obligaciones internacionales en materia de Derechos Humanos y Derecho Internacional Humanitario"/>
    <s v="5. Igualdad de género "/>
    <s v="Incremento"/>
    <s v="Acumulada"/>
    <n v="0.1"/>
    <n v="1"/>
    <n v="0.5"/>
    <n v="1"/>
    <n v="1"/>
    <n v="1"/>
    <n v="0.5"/>
    <n v="100"/>
    <n v="100"/>
    <x v="0"/>
    <n v="82823923"/>
    <n v="40921756.579999998"/>
    <n v="21252655.370000001"/>
    <m/>
    <n v="0"/>
    <s v="SIN AVANCE"/>
    <m/>
    <m/>
    <m/>
    <m/>
    <n v="0"/>
    <s v="SIN AVANCE"/>
    <m/>
    <m/>
    <m/>
    <m/>
    <n v="0"/>
    <s v="SIN AVANCE"/>
    <m/>
    <m/>
    <m/>
    <n v="0.5"/>
    <n v="50"/>
    <s v="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2"/>
    <s v="Implementadas estrategias para la conformación de duplas: 1. Atención psicojurídica a las victimas de VBG, 2. la orientacion sobre acceso a derechos sexuales y reproductivos y 3. derechos humanos de las mujeres en el Departamento y los municipios."/>
    <n v="4502038"/>
    <s v="Servicio de promoción de la garantía de derechos"/>
    <n v="450203800"/>
    <s v="Estrategias de promoción de la garantía de derechos implementadas"/>
    <s v="3.salud y bienestar _x000a_5. Igualdad de género "/>
    <s v="Mantenimiento"/>
    <s v="No acumulada"/>
    <n v="1"/>
    <n v="3"/>
    <n v="3"/>
    <n v="3"/>
    <n v="3"/>
    <n v="3"/>
    <n v="3"/>
    <n v="100"/>
    <n v="100"/>
    <x v="0"/>
    <n v="82823923"/>
    <n v="40921756.579999998"/>
    <n v="21252655.370000001"/>
    <m/>
    <n v="0"/>
    <s v="SIN AVANCE"/>
    <m/>
    <m/>
    <m/>
    <m/>
    <n v="0"/>
    <s v="SIN AVANCE"/>
    <m/>
    <m/>
    <m/>
    <m/>
    <n v="0"/>
    <s v="SIN AVANCE"/>
    <m/>
    <m/>
    <m/>
    <n v="3"/>
    <n v="75"/>
    <s v="BUENO"/>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3"/>
    <s v="Implementada estrategia para facilitar el acceso a la protección y justicia de mujeres víctimas de VBG."/>
    <n v="4502033"/>
    <s v="Servicio de integración de la oferta pública"/>
    <n v="450203303"/>
    <s v="Estrategia en sitio implementada"/>
    <s v="3.salud y bienestar_x000a_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4"/>
    <s v="Fortalecida y en operación casa albergue para la acogida de mujeres víctimas de Violencia Basada en Género en riesgo de feminicidio.  "/>
    <s v="4502019"/>
    <s v="Servicio de prevención a violaciones de derechos humanos"/>
    <n v="450201900"/>
    <s v="Misiones humanitarias realizadas"/>
    <s v="5. Igualdad de género "/>
    <s v="Mantenimiento"/>
    <s v="No acumulada"/>
    <n v="1"/>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5"/>
    <s v=" Diseñado e implementado software georeferenciado de armonización de bases datos de instituciones respondientes  de Violencia Basada en Género."/>
    <n v="4502016"/>
    <s v="Servicio de información implementado"/>
    <n v="450201601"/>
    <s v="Módulos de Tecnologías de Información y Comunicaciones (TIC) implementados"/>
    <s v="5. Igualdad de género "/>
    <s v="Incremento"/>
    <s v="Acumulada"/>
    <n v="0"/>
    <n v="1"/>
    <n v="0.3"/>
    <n v="1"/>
    <n v="1"/>
    <n v="1"/>
    <n v="0.3"/>
    <n v="100"/>
    <n v="100"/>
    <x v="0"/>
    <n v="82823923"/>
    <n v="40921756.579999998"/>
    <n v="21252655.370000001"/>
    <m/>
    <n v="0"/>
    <s v="SIN AVANCE"/>
    <m/>
    <m/>
    <m/>
    <m/>
    <n v="0"/>
    <s v="SIN AVANCE"/>
    <m/>
    <m/>
    <m/>
    <m/>
    <n v="0"/>
    <s v="SIN AVANCE"/>
    <m/>
    <m/>
    <m/>
    <n v="0.3"/>
    <n v="30"/>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6"/>
    <s v="Elaborados y difundidos documentos de análisis contextual y estadístico sobre la inequidad y las Violencias Basadas en Género ocurridas en Nariño."/>
    <n v="4502020"/>
    <s v="Servicio de información estadística en temas de Derechos Humanos"/>
    <n v="450202000"/>
    <s v="Boletines estadísticos producidos"/>
    <s v="5. Igualdad de género "/>
    <s v="Incremento"/>
    <s v="No acumulada"/>
    <n v="3"/>
    <n v="7"/>
    <n v="1"/>
    <n v="2"/>
    <n v="2"/>
    <n v="2"/>
    <n v="1"/>
    <n v="100"/>
    <n v="100"/>
    <x v="0"/>
    <n v="82823923"/>
    <n v="40921756.579999998"/>
    <n v="21252655.370000001"/>
    <m/>
    <n v="0"/>
    <s v="SIN AVANCE"/>
    <m/>
    <m/>
    <m/>
    <m/>
    <n v="0"/>
    <s v="SIN AVANCE"/>
    <m/>
    <m/>
    <m/>
    <m/>
    <n v="0"/>
    <s v="SIN AVANCE"/>
    <m/>
    <m/>
    <m/>
    <n v="1"/>
    <n v="14.285714285714286"/>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7"/>
    <s v="Asistencia técnica a los municipios para la creación del mecanismo articulador en el marco del Decreto Presidencial No. 1710 de 2020, para el abordaje integral de las violencias por razones  de sexo y género , de las mujeres, niños, niñas y adolesentes, como estrategía de gestión en salud pública."/>
    <s v="4502035"/>
    <s v="Documentos de planeación"/>
    <n v="450203502"/>
    <s v="Documentos de planeación con seguimiento realizado"/>
    <s v="5. Igualdad de género "/>
    <s v="Incremento"/>
    <s v="No acumulada"/>
    <n v="0"/>
    <n v="64"/>
    <n v="8"/>
    <n v="24"/>
    <n v="24"/>
    <n v="8"/>
    <n v="8"/>
    <n v="100"/>
    <n v="100"/>
    <x v="0"/>
    <n v="82823923"/>
    <n v="40921756.579999998"/>
    <n v="21252655.370000001"/>
    <m/>
    <n v="0"/>
    <s v="SIN AVANCE"/>
    <m/>
    <m/>
    <m/>
    <m/>
    <n v="0"/>
    <s v="SIN AVANCE"/>
    <m/>
    <m/>
    <m/>
    <m/>
    <n v="0"/>
    <s v="SIN AVANCE"/>
    <m/>
    <m/>
    <m/>
    <n v="8"/>
    <n v="12.5"/>
    <s v="MUY DEFICIENTE"/>
  </r>
  <r>
    <s v="INCLUSIÓN SOCIAL Y ACCESO A DERECHOS"/>
    <x v="8"/>
    <s v="Sistema para la Equidad de la Vida, el Cuidado y la Paz. &quot;Entre nosotras nos potenciamos&quot;"/>
    <x v="11"/>
    <s v="Tasa de mujeres víctimas de violencias de género atendidas en salud física y mental por sospecha de violencia física, psicológica y sexual"/>
    <n v="58.7"/>
    <n v="70"/>
    <x v="1"/>
    <s v="Fortalecimiento del buen gobierno para el respeto y garantía de los derechos humanos"/>
    <n v="358"/>
    <s v="Implementada estrategia digital para alertas tempranas ante situaciones de violencia basada en genero en Nariño  - Chicharra Violeta -"/>
    <s v="4502027"/>
    <s v="Servicio de información de seguimiento territorial a la política pública de victimas"/>
    <n v="450202700"/>
    <s v="&quot;Sistema de información de seguimiento actualizado&quot;"/>
    <s v="5. Igualdad de género "/>
    <s v="Mantenimiento"/>
    <s v="No acumulada"/>
    <n v="0"/>
    <n v="1"/>
    <n v="1"/>
    <n v="1"/>
    <n v="1"/>
    <n v="1"/>
    <n v="1"/>
    <n v="100"/>
    <n v="100"/>
    <x v="0"/>
    <n v="0"/>
    <n v="0"/>
    <m/>
    <m/>
    <n v="0"/>
    <s v="SIN AVANCE"/>
    <m/>
    <m/>
    <m/>
    <m/>
    <n v="0"/>
    <s v="SIN AVANCE"/>
    <m/>
    <m/>
    <m/>
    <m/>
    <n v="0"/>
    <s v="SIN AVANCE"/>
    <m/>
    <m/>
    <m/>
    <n v="1"/>
    <n v="25"/>
    <s v="MUY DEFICIENTE"/>
  </r>
  <r>
    <s v="INCLUSIÓN SOCIAL Y ACCESO A DERECHOS"/>
    <x v="8"/>
    <s v="Sistema para la Equidad de la Vida, el Cuidado y la Paz. &quot;Entre nosotras nos potenciamos&quot;"/>
    <x v="11"/>
    <s v="Mujeres en instancias de participación e incidencia politíca en el departamento de Nariño_x000a_(Alcaldías y Concejos Municipales)"/>
    <s v="Alcaldía: 10_x000a_Concejo: 126_x000a_Total: 137"/>
    <s v="Alcaldía: 13_x000a_Concejo: 140_x000a_Total: 153"/>
    <x v="1"/>
    <s v="Fortalecimiento del buen gobierno para el respeto y garantía de los derechos humanos"/>
    <n v="359"/>
    <s v="Creada y operando escuela de formación con enfoque de género para la incidencia política de las mujeres."/>
    <s v="4502037"/>
    <s v="Servicio de apoyo para el acceso a programas de educación para el trabajo y el desarrollo humano"/>
    <n v="450203702"/>
    <s v="Programas de educación en prevención de violencia de género implementados"/>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Mujeres en instancias de participación e incidencia politíca en el departamento de Nariño_x000a_(Alcaldías y Concejos Municipales)"/>
    <s v="Alcaldía: 10_x000a_Concejo: 126_x000a_Total: 137"/>
    <s v="Alcaldía: 13_x000a_Concejo: 140_x000a_Total: 153"/>
    <x v="1"/>
    <s v="Fortalecimiento del buen gobierno para el respeto y garantía de los derechos humanos"/>
    <n v="360"/>
    <s v="Creada y operando plataforma de formación pólitica."/>
    <n v="4502017"/>
    <s v="Servicio de información actualizado"/>
    <n v="450201701"/>
    <s v="Módulos de Tecnologías de Información y Comunicaciones (TIC) actualizados"/>
    <s v="5. Igualdad de género "/>
    <s v="Mantenimiento"/>
    <s v="No acumulada"/>
    <n v="0"/>
    <n v="1"/>
    <n v="1"/>
    <n v="1"/>
    <n v="1"/>
    <n v="1"/>
    <n v="0.6"/>
    <n v="60"/>
    <n v="60"/>
    <x v="3"/>
    <n v="82823923"/>
    <n v="40921756.579999998"/>
    <n v="21252655.370000001"/>
    <m/>
    <n v="0"/>
    <s v="SIN AVANCE"/>
    <m/>
    <m/>
    <m/>
    <m/>
    <n v="0"/>
    <s v="SIN AVANCE"/>
    <m/>
    <m/>
    <m/>
    <m/>
    <n v="0"/>
    <s v="SIN AVANCE"/>
    <m/>
    <m/>
    <m/>
    <n v="0.6"/>
    <n v="15"/>
    <s v="MUY DEFICIENTE"/>
  </r>
  <r>
    <s v="INCLUSIÓN SOCIAL Y ACCESO A DERECHOS"/>
    <x v="8"/>
    <s v="Sistema para la Equidad de la Vida, el Cuidado y la Paz. &quot;Entre nosotras nos potenciamos&quot;"/>
    <x v="11"/>
    <s v="Mujeres en instancias de participación e incidencia politíca en el departamento de Nariño_x000a_(Alcaldías y Concejos Municipales)"/>
    <s v="Alcaldía: 10_x000a_Concejo: 126_x000a_Total: 137"/>
    <s v="Alcaldía: 13_x000a_Concejo: 140_x000a_Total: 153"/>
    <x v="1"/>
    <s v="Fortalecimiento del buen gobierno para el respeto y garantía de los derechos humanos"/>
    <n v="361"/>
    <s v="Creada y operando Mesa Técnica Departamental  de Economía del Cuidado."/>
    <n v="4502026"/>
    <s v="Documentos normativos"/>
    <n v="450202600"/>
    <s v="Documentos normativos para la equidad de género para las mujeres formulado"/>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Mujeres en instancias de participación e incidencia politíca en el departamento de Nariño_x000a_(Alcaldías y Concejos Municipales)"/>
    <s v="Alcaldía: 10_x000a_Concejo: 126_x000a_Total: 137"/>
    <s v="Alcaldía: 13_x000a_Concejo: 140_x000a_Total: 153"/>
    <x v="1"/>
    <s v="Fortalecimiento del buen gobierno para el respeto y garantía de los derechos humanos"/>
    <n v="362"/>
    <s v="Creada y funcionando instancia departamental para la construcción de la agenda pública de participación e incidencia politica de mujeres.   "/>
    <s v="4502001"/>
    <s v="Servicio de promoción a la participación ciudadana"/>
    <n v="450200108"/>
    <s v="Estrategias para el fomento de la participación de las mujeres en los espacios de participación política y de toma de decisión implementadas"/>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Pobreza - Índice de pobreza multidimensional - IPM"/>
    <n v="0.17299999999999999"/>
    <n v="0.16800000000000001"/>
    <x v="1"/>
    <s v="Fortalecimiento del buen gobierno para el respeto y garantía de los derechos humanos"/>
    <n v="363"/>
    <s v=" Asistidas entidades en capacidades y competencias de las mujeres para el desarrollo de su autonomía económica, capacidades comunitarias y entornos protectores."/>
    <n v="4502022"/>
    <s v="Servicio de asistencia técnica"/>
    <n v="450202207"/>
    <s v="Entidades asistidas técnicamente"/>
    <s v="5. Igualdad de género_x000a_8. Trabajo decente y crecimiento económico"/>
    <s v="Incremento"/>
    <s v="No acumulada"/>
    <n v="0"/>
    <n v="40"/>
    <n v="5"/>
    <n v="15"/>
    <n v="15"/>
    <n v="5"/>
    <n v="5"/>
    <n v="100"/>
    <n v="100"/>
    <x v="0"/>
    <n v="82823923"/>
    <n v="40921756.579999998"/>
    <n v="21252655.370000001"/>
    <m/>
    <n v="0"/>
    <s v="SIN AVANCE"/>
    <m/>
    <m/>
    <m/>
    <m/>
    <n v="0"/>
    <s v="SIN AVANCE"/>
    <m/>
    <m/>
    <m/>
    <m/>
    <n v="0"/>
    <s v="SIN AVANCE"/>
    <m/>
    <m/>
    <m/>
    <n v="5"/>
    <n v="12.5"/>
    <s v="MUY DEFICIENTE"/>
  </r>
  <r>
    <s v="INCLUSIÓN SOCIAL Y ACCESO A DERECHOS"/>
    <x v="8"/>
    <s v="Sistema para la Equidad de la Vida, el Cuidado y la Paz. &quot;Entre nosotras nos potenciamos&quot;"/>
    <x v="11"/>
    <s v="Pobreza - Índice de pobreza multidimensional - IPM"/>
    <n v="0.17299999999999999"/>
    <n v="0.16800000000000001"/>
    <x v="1"/>
    <s v="Fortalecimiento del buen gobierno para el respeto y garantía de los derechos humanos"/>
    <n v="364"/>
    <s v="Diseñado e implementado ecosistema económico de y para mujeres,  promotor de convivencia y prevención de violencias, que fortalezca  estratégicamente a empresas y emprendimientos productivos, sociales y comunitarios y contrbuya a  su autonomía económica.."/>
    <n v="4502039"/>
    <s v="Servicio de apoyo financiero para empresas y emprendimientos productivos"/>
    <n v="450203900"/>
    <s v="Personas y empresas beneficiadas"/>
    <s v="5. Igualdad de género_x000a_8. Trabajo decente y crecimiento económico"/>
    <s v="Incremento"/>
    <s v="No acumulada"/>
    <n v="0"/>
    <n v="24"/>
    <n v="2"/>
    <n v="10"/>
    <n v="10"/>
    <n v="2"/>
    <n v="2"/>
    <n v="100"/>
    <n v="100"/>
    <x v="0"/>
    <n v="82823923"/>
    <n v="40921756.579999998"/>
    <n v="21252655.370000001"/>
    <m/>
    <n v="0"/>
    <s v="SIN AVANCE"/>
    <m/>
    <m/>
    <m/>
    <m/>
    <n v="0"/>
    <s v="SIN AVANCE"/>
    <m/>
    <m/>
    <m/>
    <m/>
    <n v="0"/>
    <s v="SIN AVANCE"/>
    <m/>
    <m/>
    <m/>
    <n v="2"/>
    <n v="8.3333333333333339"/>
    <s v="MUY DEFICIENTE"/>
  </r>
  <r>
    <s v="INCLUSIÓN SOCIAL Y ACCESO A DERECHOS"/>
    <x v="8"/>
    <s v="Sistema para la Equidad de la Vida, el Cuidado y la Paz. &quot;Entre nosotras nos potenciamos&quot;"/>
    <x v="11"/>
    <s v="Pobreza - Índice de pobreza multidimensional - IPM"/>
    <n v="0.17299999999999999"/>
    <n v="0.16800000000000001"/>
    <x v="1"/>
    <s v="Fortalecimiento del buen gobierno para el respeto y garantía de los derechos humanos"/>
    <n v="365"/>
    <s v="Construido e implementado plan pedagógico en articulación con instituciones de educación superior con programas certificados, basado en los saberes propios para el fortalecimiento y promoción de la equidad de género e inclusión social y el acceso a los derechos de las mujeres."/>
    <n v="4502029"/>
    <s v="Documentos metodológicos"/>
    <n v="450202900"/>
    <s v="Documentos metodológicos realizados"/>
    <s v="5. Igualdad de género "/>
    <s v="Mantenimiento"/>
    <s v="No acumulada"/>
    <n v="0"/>
    <n v="1"/>
    <n v="1"/>
    <n v="1"/>
    <n v="1"/>
    <n v="1"/>
    <n v="1"/>
    <n v="100"/>
    <n v="100"/>
    <x v="0"/>
    <n v="82823923"/>
    <n v="40921756.579999998"/>
    <n v="21252655.370000001"/>
    <m/>
    <n v="0"/>
    <s v="SIN AVANCE"/>
    <m/>
    <m/>
    <m/>
    <m/>
    <n v="0"/>
    <s v="SIN AVANCE"/>
    <m/>
    <m/>
    <m/>
    <m/>
    <n v="0"/>
    <s v="SIN AVANCE"/>
    <m/>
    <m/>
    <m/>
    <n v="1"/>
    <n v="25"/>
    <s v="MUY DEFICIENTE"/>
  </r>
  <r>
    <s v="INCLUSIÓN SOCIAL Y ACCESO A DERECHOS"/>
    <x v="8"/>
    <s v="Sistema para la Equidad de la Vida, el Cuidado y la Paz. &quot;Entre nosotras nos potenciamos&quot;"/>
    <x v="11"/>
    <s v="Pobreza - Índice de pobreza multidimensional - IPM"/>
    <n v="0.17299999999999999"/>
    <n v="0.16800000000000001"/>
    <x v="1"/>
    <s v="Fortalecimiento del buen gobierno para el respeto y garantía de los derechos humanos"/>
    <n v="366"/>
    <s v=" Gestionada infraestructura social &quot;Casas para las Mujeres&quot;."/>
    <s v="4502009"/>
    <s v="Oficina para la atención y orientación ciudadana construida y dotada"/>
    <n v="450200900"/>
    <s v="Oficinas para la atención y orientación ciudadana construidas y dotadas"/>
    <s v="5. Igualdad de género "/>
    <s v="Incremento"/>
    <s v="No acumulada"/>
    <n v="1"/>
    <n v="9"/>
    <s v="NP"/>
    <n v="5"/>
    <n v="4"/>
    <s v="NP"/>
    <n v="1"/>
    <n v="0"/>
    <n v="0"/>
    <x v="4"/>
    <n v="82823923"/>
    <n v="40921756.579999998"/>
    <n v="21252655.370000001"/>
    <m/>
    <n v="0"/>
    <s v="SIN AVANCE"/>
    <m/>
    <m/>
    <m/>
    <m/>
    <n v="0"/>
    <s v="SIN AVANCE"/>
    <m/>
    <m/>
    <m/>
    <m/>
    <n v="0"/>
    <s v="NO PROGRAMADA"/>
    <m/>
    <m/>
    <m/>
    <n v="1"/>
    <n v="11.111111111111111"/>
    <s v="MUY DEFICIENTE"/>
  </r>
  <r>
    <s v="INCLUSIÓN SOCIAL Y ACCESO A DERECHOS"/>
    <x v="8"/>
    <s v="Sistema para la Equidad de la Vida, el Cuidado y la Paz. &quot;Entre nosotras nos potenciamos&quot;"/>
    <x v="11"/>
    <s v="Pobreza - Índice de pobreza multidimensional - IPM"/>
    <n v="0.17299999999999999"/>
    <n v="0.16800000000000001"/>
    <x v="1"/>
    <s v="Fortalecimiento del buen gobierno para el respeto y garantía de los derechos humanos"/>
    <n v="367"/>
    <s v="Creados y en operación sistemas departamentales del cuidado con enfoques diferenciales en municipios focalizados."/>
    <n v="4502021"/>
    <s v="Servicio de apoyo financiero para la implementación de proyectos en materia de derechos humanos"/>
    <n v="450202100"/>
    <s v="Proyectos cofinanciados"/>
    <s v="5. Igualdad de género "/>
    <s v="Incremento"/>
    <s v="No acumulada"/>
    <n v="0"/>
    <n v="4"/>
    <n v="1"/>
    <n v="2"/>
    <n v="1"/>
    <s v="NP"/>
    <n v="1"/>
    <n v="100"/>
    <n v="100"/>
    <x v="0"/>
    <n v="82823923"/>
    <n v="40921756.579999998"/>
    <n v="21252655.370000001"/>
    <m/>
    <n v="0"/>
    <s v="SIN AVANCE"/>
    <m/>
    <m/>
    <m/>
    <m/>
    <n v="0"/>
    <s v="SIN AVANCE"/>
    <m/>
    <m/>
    <m/>
    <m/>
    <n v="0"/>
    <s v="NO PROGRAMADA"/>
    <m/>
    <m/>
    <m/>
    <n v="1"/>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68"/>
    <s v="Actualizada e implementada la Polìtica pùblica para la población LGBTIQ+ -OSIEGD con instrumentos para el seguimiento, monitoreo y ajustes."/>
    <n v="4502029"/>
    <s v="Documentos metodológicos"/>
    <n v="450202900"/>
    <s v="Documentos metodológicos realizados"/>
    <s v="1. Fin de la pobreza _x000a_2. Hambre cero _x000a_3. Salud y bienestar _x000a_4. Educación de calidad _x000a_5. Igualdad de género _x000a_6. Agua limpia y saneamiento _x000a_10. Reducción de las desigualdades"/>
    <s v="Incremento"/>
    <s v="Acumulada"/>
    <n v="0"/>
    <n v="1"/>
    <n v="0.7"/>
    <n v="1"/>
    <n v="1"/>
    <n v="1"/>
    <n v="0.7"/>
    <n v="100"/>
    <n v="100"/>
    <x v="0"/>
    <n v="26700000"/>
    <n v="12852859.949999999"/>
    <n v="4080889.24"/>
    <m/>
    <n v="0"/>
    <s v="SIN AVANCE"/>
    <m/>
    <m/>
    <m/>
    <m/>
    <n v="0"/>
    <s v="SIN AVANCE"/>
    <m/>
    <m/>
    <m/>
    <m/>
    <n v="0"/>
    <s v="SIN AVANCE"/>
    <m/>
    <m/>
    <m/>
    <n v="0.7"/>
    <n v="70"/>
    <s v="ACEPTABL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69"/>
    <s v="Resignificación de manuales de convivencia enfocado a la educación incluyente en clave de derechos para la población LGBTIQ+OSIEGD como factor para la construcción de una Cultura de Paz y Convivencia Escolar orientando acciones tendientes a la transformación de ambientes escolares tolerantes y amigables con inclusión a escuelas de familia que contribuyan a superar los problemas que enfrenta la niñez,la adolescencia y juventud."/>
    <n v="4502026"/>
    <s v="Documentos normativos"/>
    <n v="450202600"/>
    <s v="Documentos normativos realizados"/>
    <s v="4. Educación de calidad  10. Reducción de las desigualdades"/>
    <s v="Mantenimiento"/>
    <s v="No acumulada"/>
    <n v="0"/>
    <n v="242"/>
    <n v="242"/>
    <n v="242"/>
    <n v="242"/>
    <n v="242"/>
    <n v="0.2"/>
    <n v="8.2644628099173556E-2"/>
    <n v="8.2644628099173556E-2"/>
    <x v="6"/>
    <n v="26700000"/>
    <n v="12852859.949999999"/>
    <n v="4080889.24"/>
    <m/>
    <n v="0"/>
    <s v="SIN AVANCE"/>
    <m/>
    <m/>
    <m/>
    <m/>
    <n v="0"/>
    <s v="SIN AVANCE"/>
    <m/>
    <m/>
    <m/>
    <m/>
    <n v="0"/>
    <s v="SIN AVANCE"/>
    <m/>
    <m/>
    <m/>
    <n v="0.2"/>
    <n v="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0"/>
    <s v="Diseñado e implementado plan de incidencia pública para la memoria viva en clave de la preservación y promoción de los derechos humanos de la población LGBTIQ+OSIEGD."/>
    <s v="4502001"/>
    <s v="Servicio de promoción a la participación ciudadana"/>
    <n v="450200100"/>
    <s v="Espacios de participación promovidos"/>
    <s v="4. Educación de Calidad _x000a_5. Equidad de Género_x000a_10. Reducción de las desigualdades"/>
    <s v="Mantenimiento"/>
    <s v="No acumulada"/>
    <n v="0"/>
    <n v="1"/>
    <n v="1"/>
    <n v="1"/>
    <n v="1"/>
    <n v="1"/>
    <n v="1"/>
    <n v="100"/>
    <n v="100"/>
    <x v="0"/>
    <n v="26700000"/>
    <n v="12852859.949999999"/>
    <n v="4080889.24"/>
    <m/>
    <n v="0"/>
    <s v="SIN AVANCE"/>
    <m/>
    <m/>
    <m/>
    <m/>
    <n v="0"/>
    <s v="SIN AVANCE"/>
    <m/>
    <m/>
    <m/>
    <m/>
    <n v="0"/>
    <s v="SIN AVANCE"/>
    <m/>
    <m/>
    <m/>
    <n v="1"/>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1"/>
    <s v="Diseñada e implementada estrategia de acompañamiento y asistencia técnica municipal con enfoque diferencial para el levantamiento de información de caracterización de la población  LGBTIQ+OSIEGD en el Departamento."/>
    <s v="4502030"/>
    <s v="Documentos de investigación"/>
    <n v="450203000"/>
    <s v="Documentos de investigación elaborados"/>
    <s v="4. Educación de Calidad _x000a_5. Equidad de Género_x000a_10. Reducción de las desigualdades"/>
    <s v="Mantenimiento"/>
    <s v="No acumulada"/>
    <n v="0"/>
    <n v="1"/>
    <n v="1"/>
    <n v="1"/>
    <n v="1"/>
    <n v="1"/>
    <n v="1"/>
    <n v="100"/>
    <n v="100"/>
    <x v="0"/>
    <n v="26700000"/>
    <n v="12852859.949999999"/>
    <n v="4080889.24"/>
    <m/>
    <n v="0"/>
    <s v="SIN AVANCE"/>
    <m/>
    <m/>
    <m/>
    <m/>
    <n v="0"/>
    <s v="SIN AVANCE"/>
    <m/>
    <m/>
    <m/>
    <m/>
    <n v="0"/>
    <s v="SIN AVANCE"/>
    <m/>
    <m/>
    <m/>
    <n v="1"/>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2"/>
    <s v="Diseñada e implementada estrategia integral para la construcción de entornos seguros libres de violencias y LGBTIQFobia."/>
    <s v="4502035"/>
    <s v="Documentos de planeación"/>
    <n v="450203501"/>
    <s v="Planes estratégicos elaborados"/>
    <s v="4. Educación de Calidad _x000a_5. Equidad de Género_x000a_10. Reducción de las desigualdades"/>
    <s v="Mantenimiento"/>
    <s v="No acumulada"/>
    <n v="0"/>
    <n v="1"/>
    <n v="1"/>
    <n v="1"/>
    <n v="1"/>
    <n v="1"/>
    <n v="1"/>
    <n v="100"/>
    <n v="100"/>
    <x v="0"/>
    <n v="26700000"/>
    <n v="12852859.949999999"/>
    <n v="4080889.24"/>
    <m/>
    <n v="0"/>
    <s v="SIN AVANCE"/>
    <m/>
    <m/>
    <m/>
    <m/>
    <n v="0"/>
    <s v="SIN AVANCE"/>
    <m/>
    <m/>
    <m/>
    <m/>
    <n v="0"/>
    <s v="SIN AVANCE"/>
    <m/>
    <m/>
    <m/>
    <n v="1"/>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3"/>
    <s v="Creada y en operación escuela de formación politíca para potenciar los liderazgos de la población LGBTIQ+OSIEGD."/>
    <s v="4502037"/>
    <s v="Servicio de apoyo para el acceso a programas de educación para el trabajo y el desarrollo humano"/>
    <n v="450203702"/>
    <s v="Programas de educación en prevención de violencia de género implementados"/>
    <s v="4. Educación de Calidad _x000a_5. Equidad de Género_x000a_10. Reducción de las desigualdades"/>
    <s v="Mantenimiento"/>
    <s v="No acumulada"/>
    <n v="0"/>
    <n v="1"/>
    <n v="1"/>
    <n v="1"/>
    <n v="1"/>
    <n v="1"/>
    <n v="0.5"/>
    <n v="50"/>
    <n v="50"/>
    <x v="5"/>
    <n v="26700000"/>
    <n v="12852859.949999999"/>
    <n v="4080889.24"/>
    <m/>
    <n v="0"/>
    <s v="SIN AVANCE"/>
    <m/>
    <m/>
    <m/>
    <m/>
    <n v="0"/>
    <s v="SIN AVANCE"/>
    <m/>
    <m/>
    <m/>
    <m/>
    <n v="0"/>
    <s v="SIN AVANCE"/>
    <m/>
    <m/>
    <m/>
    <n v="0.5"/>
    <n v="1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4"/>
    <s v="Articuladas acciones interinstitucionales para la construcción de un protocolo en salud y una ruta de atención integral con enfoques en orientaciones sexuales e identidades de género diversas en los municipios."/>
    <n v="4502032"/>
    <s v="Documentos de lineamientos técnicos"/>
    <n v="450203200"/>
    <s v="Documentos de lineamientos técnicos realizados"/>
    <s v="3. Salud y bienestar _x000a_5. Igualdad de género _x000a_10. Reducción de las desigualdades"/>
    <s v="Incremento"/>
    <s v="No acumulada"/>
    <n v="0"/>
    <n v="64"/>
    <n v="1"/>
    <n v="25"/>
    <n v="25"/>
    <n v="13"/>
    <n v="0.5"/>
    <n v="50"/>
    <n v="50"/>
    <x v="5"/>
    <n v="26700000"/>
    <n v="12852859.949999999"/>
    <n v="4080889.24"/>
    <m/>
    <n v="0"/>
    <s v="SIN AVANCE"/>
    <m/>
    <m/>
    <m/>
    <m/>
    <n v="0"/>
    <s v="SIN AVANCE"/>
    <m/>
    <m/>
    <m/>
    <m/>
    <n v="0"/>
    <s v="SIN AVANCE"/>
    <m/>
    <m/>
    <m/>
    <n v="0.5"/>
    <n v="0.781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5"/>
    <s v="Espacios de formación de cultura ciudadana para la reducción de las discriminaciones por orientaciones sexuales e Identidades de género diversas"/>
    <n v="4502033"/>
    <s v="Servicio de integración de la oferta pública"/>
    <n v="450203300"/>
    <s v="Espacios de integración de oferta pública generados"/>
    <s v="3. Salud y bienestar 5. Igualdad de género 10. Reducción de las desigualdades"/>
    <s v="Incremento"/>
    <s v="No acumulada"/>
    <n v="0"/>
    <n v="8"/>
    <n v="2"/>
    <n v="2"/>
    <n v="2"/>
    <n v="2"/>
    <n v="2"/>
    <n v="100"/>
    <n v="100"/>
    <x v="0"/>
    <n v="26700000"/>
    <n v="12852859.949999999"/>
    <n v="4080889.24"/>
    <m/>
    <n v="0"/>
    <s v="SIN AVANCE"/>
    <m/>
    <m/>
    <m/>
    <m/>
    <n v="0"/>
    <s v="SIN AVANCE"/>
    <m/>
    <m/>
    <m/>
    <m/>
    <n v="0"/>
    <s v="SIN AVANCE"/>
    <m/>
    <m/>
    <m/>
    <n v="2"/>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6"/>
    <s v="Gestionada la construcción de la Casa de Orientaciones Sexuales e Identidades de Género del Departamento."/>
    <n v="4502021"/>
    <s v="Servicio de apoyo financiero para la implementación de proyectos en materia de derechos humanos"/>
    <n v="450202100"/>
    <s v="Proyectos cofinanciados"/>
    <s v="8. Trabajo decente y crecimiento económico 10. Reducción de las desigualdades"/>
    <s v="Mantenimiento"/>
    <s v="No acumulada"/>
    <n v="0"/>
    <s v="1_x000a_"/>
    <s v="NP"/>
    <n v="1"/>
    <n v="1"/>
    <n v="1"/>
    <n v="0"/>
    <n v="0"/>
    <n v="0"/>
    <x v="4"/>
    <n v="0"/>
    <n v="0"/>
    <n v="0"/>
    <m/>
    <n v="0"/>
    <s v="SIN AVANCE"/>
    <m/>
    <m/>
    <m/>
    <m/>
    <n v="0"/>
    <s v="SIN AVANCE"/>
    <m/>
    <m/>
    <m/>
    <m/>
    <n v="0"/>
    <s v="SIN AVANCE"/>
    <m/>
    <m/>
    <m/>
    <n v="0"/>
    <n v="0"/>
    <s v="SIN AVANC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7"/>
    <s v="Implementada estrategia de fortalecimiento para la autonomía económica de personas con orientaciones sexuales e identidades o expresiones de género diversas . _x000a_"/>
    <s v="4502034"/>
    <s v="Servicio de educación informal "/>
    <n v="450203404"/>
    <s v="Estrategias implementadas"/>
    <s v="4. Educación de calidad 10. Reducción de las desigualdades"/>
    <s v="Mantenimiento"/>
    <s v="No acumulada"/>
    <n v="0"/>
    <n v="1"/>
    <n v="1"/>
    <n v="1"/>
    <n v="1"/>
    <n v="1"/>
    <n v="1"/>
    <n v="100"/>
    <n v="100"/>
    <x v="0"/>
    <n v="26700000"/>
    <n v="12852859.949999999"/>
    <n v="4080889.24"/>
    <m/>
    <n v="0"/>
    <s v="SIN AVANCE"/>
    <m/>
    <m/>
    <m/>
    <m/>
    <n v="0"/>
    <s v="SIN AVANCE"/>
    <m/>
    <m/>
    <m/>
    <m/>
    <n v="0"/>
    <s v="SIN AVANCE"/>
    <m/>
    <m/>
    <m/>
    <n v="1"/>
    <n v="25"/>
    <s v="MUY DEFICIENTE"/>
  </r>
  <r>
    <s v="INCLUSIÓN SOCIAL Y ACCESO A DERECHOS"/>
    <x v="8"/>
    <s v="Nariño, territorio diverso e incluyente"/>
    <x v="11"/>
    <s v="Casos de discriminación, hostigamiento, amenazas y violencia policial para al población LGBTIQ+-OSIEGD"/>
    <n v="72"/>
    <n v="36"/>
    <x v="1"/>
    <s v="Fortalecer los procesos de inclusión para el meroramiento de  la calidad de vida de las personas LGTBIQ+  a través de la garantía de sus derechos, en Departamento  de Nariño."/>
    <n v="378"/>
    <s v="Diseñada e implementada estrategia para la inclusión laboral de personas diversas por orientaciones sexuales e Identidades de género dirigida a entidades públicas y privadas. "/>
    <s v="4502038"/>
    <s v="Servicio de promoción de la garantía de derechos"/>
    <n v="450203800"/>
    <s v="Estrategias de promoción de la garantía de derechos implementadas"/>
    <s v="8. Trabajo decente y crecimiento económico 10. Reducción de las desigualdades"/>
    <s v="Mantenimiento"/>
    <s v="No acumulada"/>
    <n v="0"/>
    <n v="1"/>
    <n v="1"/>
    <n v="1"/>
    <n v="1"/>
    <n v="1"/>
    <n v="1"/>
    <n v="100"/>
    <n v="100"/>
    <x v="0"/>
    <n v="26700000"/>
    <n v="12852859.949999999"/>
    <n v="4080889.24"/>
    <m/>
    <n v="0"/>
    <s v="SIN AVANCE"/>
    <m/>
    <m/>
    <m/>
    <m/>
    <n v="0"/>
    <s v="SIN AVANCE"/>
    <m/>
    <m/>
    <m/>
    <m/>
    <n v="0"/>
    <s v="SIN AVANCE"/>
    <m/>
    <m/>
    <m/>
    <n v="1"/>
    <n v="25"/>
    <s v="MUY DEFICIENTE"/>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79"/>
    <s v="Actualizada e implementada política pública para la Primera Infancia e Infancia con instrumentos para el seguimiento, monitoreo y ajustes."/>
    <n v="4102051"/>
    <s v="Documentos de planeación"/>
    <n v="410205100"/>
    <s v="Documentos de planeación elaborados"/>
    <s v="1. Fin de la pobreza 2. Hambre cero 3. Salud y bienestar 4. Educación de calidad 5. Igualdad de género 6. Agua limpia y saneamiento 10. Reducción de las desigualdades"/>
    <s v="Mantenimiento"/>
    <s v="No acumulada"/>
    <n v="0"/>
    <n v="1"/>
    <n v="1"/>
    <n v="1"/>
    <n v="1"/>
    <n v="1"/>
    <n v="0.85"/>
    <n v="85"/>
    <n v="85"/>
    <x v="7"/>
    <n v="152800000"/>
    <n v="50722810.969999999"/>
    <n v="20530906.600000001"/>
    <m/>
    <n v="0"/>
    <s v="SIN AVANCE"/>
    <m/>
    <m/>
    <m/>
    <m/>
    <n v="0"/>
    <s v="SIN AVANCE"/>
    <m/>
    <m/>
    <m/>
    <m/>
    <n v="0"/>
    <s v="SIN AVANCE"/>
    <m/>
    <m/>
    <m/>
    <n v="0.85"/>
    <n v="21.25"/>
    <s v="MUY DEFICIENTE"/>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0"/>
    <s v="Articulación interinstitucional para el fortalecimiento de agentes y entornos protectores, la prevención del trabajo infantil y los  matrimonios infantiles o uniones tempranas y la protección integral al adolescente trabajador."/>
    <n v="4102043"/>
    <s v="Servicio de promoción de temas de dinámica relacional y desarrollo autónomo"/>
    <n v="410204301"/>
    <s v="Niños, niñas y adolescentes atendidos"/>
    <s v="educación y bienestar"/>
    <s v="Mantenimiento"/>
    <s v="No acumulada"/>
    <n v="64"/>
    <n v="64"/>
    <n v="64"/>
    <n v="64"/>
    <n v="64"/>
    <n v="64"/>
    <n v="64"/>
    <n v="100"/>
    <n v="100"/>
    <x v="0"/>
    <n v="152800000"/>
    <n v="50722810.969999999"/>
    <n v="20530906.600000001"/>
    <m/>
    <n v="0"/>
    <s v="SIN AVANCE"/>
    <m/>
    <m/>
    <m/>
    <m/>
    <n v="0"/>
    <s v="SIN AVANCE"/>
    <m/>
    <m/>
    <m/>
    <m/>
    <n v="0"/>
    <s v="SIN AVANCE"/>
    <m/>
    <m/>
    <m/>
    <n v="64"/>
    <n v="1600"/>
    <s v="OPTIMO"/>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1"/>
    <s v="Formulada e implementada estrategia de fortalecimiento a la familia como entorno protector y formador para la ética del cuidado, con enfoques diferenciales._x000a_"/>
    <n v="4102042"/>
    <s v="Servicio de asistecia técnica a comunidades en temas de fortalecimiento del tejido social y construcción de escenarios comunitarios protectores de derechos."/>
    <n v="410204200"/>
    <s v="Acciones ejecutadas con las comunidades"/>
    <s v="educación y bienestar"/>
    <s v="Incremento"/>
    <s v="Acumulada"/>
    <n v="0"/>
    <n v="1"/>
    <n v="0.5"/>
    <n v="1"/>
    <n v="1"/>
    <n v="1"/>
    <n v="0.5"/>
    <n v="100"/>
    <n v="100"/>
    <x v="0"/>
    <n v="152800000"/>
    <n v="50722810.969999999"/>
    <n v="20530906.600000001"/>
    <m/>
    <n v="0"/>
    <s v="SIN AVANCE"/>
    <m/>
    <m/>
    <m/>
    <m/>
    <n v="0"/>
    <s v="SIN AVANCE"/>
    <m/>
    <m/>
    <m/>
    <m/>
    <n v="0"/>
    <s v="SIN AVANCE"/>
    <m/>
    <m/>
    <m/>
    <n v="0.5"/>
    <n v="50"/>
    <s v="DEFICIENTE"/>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2"/>
    <s v="Diseñada e implementada estrategia: Información - Educación - Comunicación (IEC) dirigida a instituciones educativas para promover el reconocimiento y respeto de los derechos de la niñez."/>
    <n v="4102046"/>
    <s v="Servicios de promoción de los derechos de los niños, niñas, adolescentes y jóvenes"/>
    <n v="410204600"/>
    <s v="Campañas de promoción realizadas"/>
    <s v="educación y bienestar"/>
    <s v="Mantenimiento"/>
    <s v="No acumulada"/>
    <n v="0"/>
    <n v="1"/>
    <n v="1"/>
    <n v="1"/>
    <n v="1"/>
    <n v="1"/>
    <n v="1"/>
    <n v="100"/>
    <n v="100"/>
    <x v="0"/>
    <n v="152800000"/>
    <n v="50722810.969999999"/>
    <n v="20530906.600000001"/>
    <m/>
    <n v="0"/>
    <s v="SIN AVANCE"/>
    <m/>
    <m/>
    <m/>
    <m/>
    <n v="0"/>
    <s v="SIN AVANCE"/>
    <m/>
    <m/>
    <m/>
    <m/>
    <n v="0"/>
    <s v="SIN AVANCE"/>
    <m/>
    <m/>
    <m/>
    <n v="1"/>
    <n v="25"/>
    <s v="MUY DEFICIENTE"/>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3"/>
    <s v="Diseñada e implementada estrategia de articulación interinstitucional para la promoción de la convivencia pacífica en educación inicial y primaria."/>
    <s v="4102041"/>
    <s v="Servicio de asistencia técnica en el ciclo de políticas públicas de familia y otras relacionadas"/>
    <n v="410204100"/>
    <s v="Instituciones y entidades asistidas técnicamente"/>
    <s v="educación y bienestar"/>
    <s v="Mantenimiento"/>
    <s v="No acumulada"/>
    <n v="0"/>
    <n v="1"/>
    <n v="1"/>
    <n v="1"/>
    <n v="1"/>
    <n v="1"/>
    <n v="1"/>
    <n v="100"/>
    <n v="100"/>
    <x v="0"/>
    <n v="0"/>
    <n v="0"/>
    <n v="0"/>
    <m/>
    <n v="0"/>
    <s v="SIN AVANCE"/>
    <m/>
    <m/>
    <m/>
    <m/>
    <n v="0"/>
    <s v="SIN AVANCE"/>
    <m/>
    <m/>
    <m/>
    <m/>
    <n v="0"/>
    <s v="SIN AVANCE"/>
    <m/>
    <m/>
    <m/>
    <n v="1"/>
    <n v="25"/>
    <s v="MUY DEFICIENTE"/>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4"/>
    <s v=" Fortalecidas a nivel municipal y departamanetal instancias de participación en asuntos relacionados con primera infancia, infancia y adolescencia."/>
    <s v="4102047"/>
    <s v="Servicios de asistencia técnica en políticas públicas de infancia, adolescencia y juventud"/>
    <n v="410204700"/>
    <s v="Agentes de la institucionalidad de infancia, adolescencia y juventud  asistidos técnicamente"/>
    <s v="educación y bienestar"/>
    <s v="Mantenimiento"/>
    <s v="No acumulada"/>
    <n v="5"/>
    <n v="5"/>
    <n v="5"/>
    <n v="5"/>
    <n v="5"/>
    <n v="5"/>
    <n v="5"/>
    <n v="100"/>
    <n v="100"/>
    <x v="0"/>
    <n v="152800000"/>
    <n v="50722810.969999999"/>
    <n v="20530906.600000001"/>
    <m/>
    <n v="0"/>
    <s v="SIN AVANCE"/>
    <m/>
    <m/>
    <m/>
    <m/>
    <n v="0"/>
    <s v="SIN AVANCE"/>
    <m/>
    <m/>
    <m/>
    <m/>
    <n v="0"/>
    <s v="SIN AVANCE"/>
    <m/>
    <m/>
    <m/>
    <n v="5"/>
    <n v="125"/>
    <s v="OPTIMO"/>
  </r>
  <r>
    <s v="INCLUSIÓN SOCIAL Y ACCESO A DERECHOS"/>
    <x v="8"/>
    <s v="Niños y niñas, presente y futuro para la Paz Territorial"/>
    <x v="11"/>
    <s v="Tasa de violencia contra niños y niñas de primera infancia"/>
    <n v="12.14"/>
    <n v="8.5"/>
    <x v="2"/>
    <s v="Desarrollo integral de la primera infancia a la juventud, y fortalecimiento de las capacidades de las familias de niñas, niños y adolescentes"/>
    <n v="385"/>
    <s v="Estrategia de articulación y gestión con entidades públicas y privadas para la adecuación de infraestructuras dirigidas a prestar servicio de atención integral a la primera infancia"/>
    <s v="4102005"/>
    <s v="Edificaciones de atención a la primera infancia adecuadas"/>
    <n v="410200500"/>
    <s v="Edificaciones de atención a la primera infancia adecuadas"/>
    <s v="educación y bienestar"/>
    <s v="Incremento"/>
    <s v="No acumulada"/>
    <n v="0"/>
    <n v="6"/>
    <s v="NP"/>
    <n v="3"/>
    <n v="3"/>
    <s v="NP"/>
    <n v="0"/>
    <n v="0"/>
    <n v="0"/>
    <x v="4"/>
    <n v="0"/>
    <n v="0"/>
    <n v="0"/>
    <m/>
    <n v="0"/>
    <s v="SIN AVANCE"/>
    <m/>
    <m/>
    <m/>
    <m/>
    <n v="0"/>
    <s v="SIN AVANCE"/>
    <m/>
    <m/>
    <m/>
    <m/>
    <n v="0"/>
    <s v="NO PROGRAMADA"/>
    <m/>
    <m/>
    <m/>
    <n v="0"/>
    <n v="0"/>
    <s v="SIN AVANCE"/>
  </r>
  <r>
    <s v="INCLUSIÓN SOCIAL Y ACCESO A DERECHOS"/>
    <x v="8"/>
    <s v="Adolescentes y juventudes parchando por la paz."/>
    <x v="11"/>
    <s v="Juventudes en Nariño con vinculación  al programa nacional de &quot;Renta Jóven&quot;"/>
    <s v="2.7%"/>
    <n v="0.05"/>
    <x v="2"/>
    <s v="Desarrollo integral de la primera infancia a la juventud, y fortalecimiento de las capacidades de las familias de niñas, niños y adolescentes"/>
    <n v="386"/>
    <s v="Actualizada e implementada la política pública para adolescencia y juventud con instrumentos para el seguimiento, monitoreo y ajustes."/>
    <n v="4102051"/>
    <s v="Documentos de planeación"/>
    <n v="410205100"/>
    <s v="Documentos de planeación elaborados"/>
    <s v="4 salud y bienestar _x000a_ 4 educación de calidad -_x000a_  6 igualdad de genero -_x000a_  7 energía accequible y no contaminante -_x000a_ 8 trabajo decente y crecimiento económico - _x000a_ 10 reducción de las desigualdades."/>
    <s v="Mantenimiento"/>
    <s v="No acumulada"/>
    <n v="0"/>
    <n v="1"/>
    <n v="1"/>
    <n v="1"/>
    <n v="1"/>
    <n v="1"/>
    <n v="0.8"/>
    <n v="80"/>
    <n v="80"/>
    <x v="7"/>
    <n v="121714286"/>
    <n v="34364132.609999999"/>
    <n v="10804984.970000001"/>
    <m/>
    <n v="0"/>
    <s v="SIN AVANCE"/>
    <m/>
    <m/>
    <m/>
    <m/>
    <n v="0"/>
    <s v="SIN AVANCE"/>
    <m/>
    <m/>
    <m/>
    <m/>
    <n v="0"/>
    <s v="SIN AVANCE"/>
    <m/>
    <m/>
    <m/>
    <n v="0.8"/>
    <n v="20"/>
    <s v="MUY DEFICIENTE"/>
  </r>
  <r>
    <s v="INCLUSIÓN SOCIAL Y ACCESO A DERECHOS"/>
    <x v="8"/>
    <s v="Adolescentes y juventudes parchando por la paz."/>
    <x v="11"/>
    <s v="Juventudes en Nariño con vinculación  al programa nacional de &quot;Renta Jóven&quot;"/>
    <s v="2.7%"/>
    <n v="0.05"/>
    <x v="2"/>
    <s v="Desarrollo integral de la primera infancia a la juventud, y fortalecimiento de las capacidades de las familias de niñas, niños y adolescentes"/>
    <n v="387"/>
    <s v="Implementada estrategia para el reconocimiento de derechos de adolescentres y juventudes en Nariño. "/>
    <s v="4102040"/>
    <s v="Documentos metodológicos"/>
    <n v="410204000"/>
    <s v="Documentos metodológicos realizados"/>
    <s v="3 salud y bienestar - _x000a_ 4 educacion de calidad - _x000a_ 6 igualdad de genero - _x000a_ 8 trabajo decente y crecimiento economico - _x000a_ 10 reduccion de las desigualdades -_x000a_ 16 paz justicia e instituciones solidas."/>
    <s v="Mantenimiento"/>
    <s v="No acumulada"/>
    <n v="0"/>
    <n v="1"/>
    <n v="1"/>
    <n v="1"/>
    <n v="1"/>
    <n v="1"/>
    <n v="1"/>
    <n v="100"/>
    <n v="100"/>
    <x v="0"/>
    <n v="121714286"/>
    <n v="34364132.609999999"/>
    <n v="10804984.970000001"/>
    <m/>
    <n v="0"/>
    <s v="SIN AVANCE"/>
    <m/>
    <m/>
    <m/>
    <m/>
    <n v="0"/>
    <s v="SIN AVANCE"/>
    <m/>
    <m/>
    <m/>
    <m/>
    <n v="0"/>
    <s v="SIN AVANCE"/>
    <m/>
    <m/>
    <m/>
    <n v="1"/>
    <n v="25"/>
    <s v="MUY DEFICIENTE"/>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88"/>
    <s v="Diseñadas e implementadas estrategias para el desarrollo de habilidades psicosociales del cuidado y protección de la vida, del uso saludable del tiempo libre de adolescentes y jòvenes, orientadas a la prevención del consumo de SPA, el embarazo no deseado, el bulling y el suicidio."/>
    <n v="4102042"/>
    <s v="Servicio de asistencia técnica a comunidades en temas de fortalecimiento del tejido social y construcción de escenarios comunitarios protectores de derechos"/>
    <n v="410204200"/>
    <s v="Acciones ejecutadas con las comunidades"/>
    <s v="3 salud y bienestar - _x000a_ 4 educacion de calidad - _x000a_ 6 igualdad de genero - _x000a_ 8 trabajo decente y crecimiento economico - _x000a_ 10 reduccion de las desigualdades -_x000a_ 16 paz justicia e instituciones solidas."/>
    <s v="Mantenimiento"/>
    <s v="No acumulada"/>
    <n v="4"/>
    <n v="4"/>
    <n v="1"/>
    <n v="1"/>
    <n v="1"/>
    <n v="1"/>
    <n v="1"/>
    <n v="100"/>
    <n v="100"/>
    <x v="0"/>
    <n v="121714286"/>
    <n v="34364132.609999999"/>
    <n v="10804984.970000001"/>
    <m/>
    <n v="0"/>
    <s v="SIN AVANCE"/>
    <m/>
    <m/>
    <m/>
    <m/>
    <n v="0"/>
    <s v="SIN AVANCE"/>
    <m/>
    <m/>
    <m/>
    <m/>
    <n v="0"/>
    <s v="SIN AVANCE"/>
    <m/>
    <m/>
    <m/>
    <n v="1"/>
    <n v="25"/>
    <s v="MUY DEFICIENTE"/>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89"/>
    <s v="Fortalecidas técnicamente las Plataformas Municipales de Juventud (PMJ), los Consejos Municipales de Juventud (CMJ) y las prácticas y procesos organizativos en el marco de la Ley 1622 de 2013."/>
    <s v="4102047"/>
    <s v="Servicios de asistencia técnica en políticas públicas de infancia, adolescencia y juventud"/>
    <n v="410204700"/>
    <s v="Agentes de la institucionalidad de infancia, adolescencia y juventud  asistidos técnicamente"/>
    <s v="2 fin de la pobreza _x000a_ 2 hambre cero _x000a_ 3 salud y bienestar _x000a_ 4 educacion de calidad _x000a_ 5 agua limpia _x000a_ 6 igualdad de genero _x000a_ 7 energia accequible y no contaminante _x000a_ 8 trabajo decente y crecimiento economico _x000a_ 10 reduccion de las desigualdades."/>
    <s v="Incremento"/>
    <s v="No acumulada"/>
    <n v="85"/>
    <n v="128"/>
    <n v="20"/>
    <n v="50"/>
    <n v="50"/>
    <n v="8"/>
    <n v="20"/>
    <n v="100"/>
    <n v="100"/>
    <x v="0"/>
    <n v="121714286"/>
    <n v="34364132.609999999"/>
    <n v="10804984.970000001"/>
    <m/>
    <n v="0"/>
    <s v="SIN AVANCE"/>
    <m/>
    <m/>
    <m/>
    <m/>
    <n v="0"/>
    <s v="SIN AVANCE"/>
    <m/>
    <m/>
    <m/>
    <m/>
    <n v="0"/>
    <s v="SIN AVANCE"/>
    <m/>
    <m/>
    <m/>
    <n v="20"/>
    <n v="15.625"/>
    <s v="MUY DEFICIENTE"/>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90"/>
    <s v="Acompañamiento para la conformación del subsistema de participaciòn departamental -CJD  y PDJ y fortalecidas las Asambleas y Comitès de Concertación y decisión  -CCYD- y  Comitè de Adolescencia y Juventud _x000a_"/>
    <s v="4102041"/>
    <s v="Servicio de asistencia técnica en el ciclo de políticas públicas de familia y otras relacionadas"/>
    <n v="410204100"/>
    <s v="Instituciones y entidades asistidas técnicamente"/>
    <s v="3 salud y bienestar _x000a_ 4 educacion de calidad -_x000a_  6 igualdad de genero -_x000a_  7 energia accequible y no contaminante -_x000a_ 8 trabajo decente y crecimiento economico - _x000a_ 10 reduccion de las desigualdades."/>
    <s v="Mantenimiento"/>
    <s v="No acumulada"/>
    <n v="8"/>
    <n v="32"/>
    <n v="8"/>
    <n v="8"/>
    <n v="8"/>
    <n v="8"/>
    <n v="8"/>
    <n v="100"/>
    <n v="100"/>
    <x v="0"/>
    <n v="121714286"/>
    <n v="34364132.609999999"/>
    <n v="10804984.970000001"/>
    <m/>
    <n v="0"/>
    <s v="SIN AVANCE"/>
    <m/>
    <m/>
    <m/>
    <m/>
    <n v="0"/>
    <s v="SIN AVANCE"/>
    <m/>
    <m/>
    <m/>
    <m/>
    <n v="0"/>
    <s v="SIN AVANCE"/>
    <m/>
    <m/>
    <m/>
    <n v="8"/>
    <n v="200"/>
    <s v="OPTIMO"/>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91"/>
    <s v="Fortalecidas iniciativas para el desarrollo de la autonomía económica de la juventud, a través del impulso de emprendimientos y servicios ofertados por los y las jóvenes de los municipios de Nariño."/>
    <n v="4102046"/>
    <s v="Servicios de promoción de los derechos de los niños, niñas, adolescentes y jóvenes"/>
    <n v="410204600"/>
    <s v="Campañas de promoción realizadas"/>
    <s v="4 salud y bienestar _x000a_ 4 educación de calidad -_x000a_  6 igualdad de genero -_x000a_  7 energía accequible y no contaminante -_x000a_ 8 trabajo decente y crecimiento económico - _x000a_ 10 reducción de las desigualdades."/>
    <s v="Incremento"/>
    <s v="No acumulada"/>
    <n v="10"/>
    <n v="30"/>
    <n v="5"/>
    <n v="10"/>
    <n v="10"/>
    <n v="5"/>
    <n v="5"/>
    <n v="100"/>
    <n v="100"/>
    <x v="0"/>
    <n v="121714286"/>
    <n v="34364132.609999999"/>
    <n v="10804984.970000001"/>
    <m/>
    <n v="0"/>
    <s v="SIN AVANCE"/>
    <m/>
    <m/>
    <m/>
    <m/>
    <n v="0"/>
    <s v="SIN AVANCE"/>
    <m/>
    <m/>
    <m/>
    <m/>
    <n v="0"/>
    <s v="SIN AVANCE"/>
    <m/>
    <m/>
    <m/>
    <n v="5"/>
    <n v="16.666666666666668"/>
    <s v="MUY DEFICIENTE"/>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92"/>
    <s v="Diseñado e implementado proceso de articulación interinstitucional para la promoción y vinculación de las juventudes en la resignificación del uso de espacio público para la paz en los municipios."/>
    <s v="4102038"/>
    <s v="Servicio dirigidos a la atención de niños, niñas, adolescentes y jóvenes, con enfoque pedagógico y restaurativo encaminados a la Inclusión social y reconciliaciónión social"/>
    <n v="410203800"/>
    <s v="Niños, niñas, adolescentes y jóvenes atendidios en los servicios de restablecimiento en la administración de justicia"/>
    <s v="5 salud y bienestar _x000a_ 4 educación de calidad -_x000a_  6 igualdad de genero -_x000a_  7 energía accequible y no contaminante -_x000a_ 8 trabajo decente y crecimiento económico - _x000a_ 10 reducción de las desigualdades."/>
    <s v="Mantenimiento"/>
    <s v="No acumulada"/>
    <n v="0"/>
    <n v="1"/>
    <n v="1"/>
    <n v="1"/>
    <n v="1"/>
    <n v="1"/>
    <n v="1"/>
    <n v="100"/>
    <n v="100"/>
    <x v="0"/>
    <n v="121714286"/>
    <n v="34364132.609999999"/>
    <n v="10804984.970000001"/>
    <m/>
    <n v="0"/>
    <s v="SIN AVANCE"/>
    <m/>
    <m/>
    <m/>
    <m/>
    <n v="0"/>
    <s v="SIN AVANCE"/>
    <m/>
    <m/>
    <m/>
    <m/>
    <n v="0"/>
    <s v="SIN AVANCE"/>
    <m/>
    <m/>
    <m/>
    <n v="1"/>
    <n v="25"/>
    <s v="MUY DEFICIENTE"/>
  </r>
  <r>
    <s v="INCLUSIÓN SOCIAL Y ACCESO A DERECHOS"/>
    <x v="8"/>
    <s v="Adolescentes y juventudes parchando por la paz."/>
    <x v="11"/>
    <s v="Municipios con participación de población adolescente y juventud en instancias de representación ciudadana."/>
    <n v="50"/>
    <n v="64"/>
    <x v="2"/>
    <s v="Desarrollo integral de la primera infancia a la juventud, y fortalecimiento de las capacidades de las familias de niñas, niños y adolescentes"/>
    <n v="393"/>
    <s v="_x000a_Asistidos técnicamente municipios focalizados para la provisión de instrumentos de formulación de proyectos orientados a la autonomía económica de la juventud."/>
    <s v="4102035"/>
    <s v="Documentos de lineamientos técnicos"/>
    <n v="410203501"/>
    <s v="Documentos de lineamientos técnicos en Política y Atención Integral de niños, niñas y adolescentes realizados"/>
    <s v="5 salud y bienestar _x000a_ 4 educación de calidad -_x000a_  6 igualdad de genero -_x000a_  7 energía accequible y no contaminante -_x000a_ 8 trabajo decente y crecimiento económico - _x000a_ 10 reducción de las desigualdades."/>
    <s v="Incremento"/>
    <s v="No acumulada"/>
    <n v="20"/>
    <n v="40"/>
    <n v="5"/>
    <n v="15"/>
    <n v="15"/>
    <n v="5"/>
    <n v="5"/>
    <n v="100"/>
    <n v="100"/>
    <x v="0"/>
    <n v="0"/>
    <n v="0"/>
    <n v="0"/>
    <m/>
    <n v="0"/>
    <s v="SIN AVANCE"/>
    <m/>
    <m/>
    <m/>
    <m/>
    <n v="0"/>
    <s v="SIN AVANCE"/>
    <m/>
    <m/>
    <m/>
    <m/>
    <n v="0"/>
    <s v="SIN AVANCE"/>
    <m/>
    <m/>
    <m/>
    <n v="5"/>
    <n v="12.5"/>
    <s v="MUY DEFICIENTE"/>
  </r>
  <r>
    <s v="INCLUSIÓN SOCIAL Y ACCESO A DERECHOS"/>
    <x v="8"/>
    <s v="Personas mayores con juventud prolongada"/>
    <x v="11"/>
    <s v="Personas mayores beneficiadas del programa &quot;Adulto Mayor&quot; "/>
    <n v="77600"/>
    <n v="85000"/>
    <x v="2"/>
    <s v="Inclusión social y reconciliaciónión social y productiva para la población en situación de vulnerabilidad"/>
    <n v="394"/>
    <s v="Actualizada e implementada política pública para envejecimiento y vejez con instrumentos para el seguimiento, monitoreo y ajustes."/>
    <s v="4103067"/>
    <s v="Documentos de planeación"/>
    <n v="410306701"/>
    <s v="Documentos de planeación con seguimiento realizados"/>
    <s v="1. Fin de la pobreza 2. Hambre cero 3. Salud y bienestar 4. Educación de calidad 5. Igualdad de género 6. Agua limpia y saneamiento 10. Reducción de las desigualdades"/>
    <s v="Mantenimiento"/>
    <s v="No acumulada"/>
    <n v="0"/>
    <n v="1"/>
    <n v="1"/>
    <n v="1"/>
    <n v="1"/>
    <n v="1"/>
    <n v="0.8"/>
    <n v="80"/>
    <n v="80"/>
    <x v="7"/>
    <n v="143000000"/>
    <n v="41312894.840000004"/>
    <n v="11065685.48"/>
    <m/>
    <n v="0"/>
    <s v="SIN AVANCE"/>
    <m/>
    <m/>
    <m/>
    <m/>
    <n v="0"/>
    <s v="SIN AVANCE"/>
    <m/>
    <m/>
    <m/>
    <m/>
    <n v="0"/>
    <s v="SIN AVANCE"/>
    <m/>
    <m/>
    <m/>
    <n v="0.8"/>
    <n v="20"/>
    <s v="MUY DEFICIENTE"/>
  </r>
  <r>
    <s v="INCLUSIÓN SOCIAL Y ACCESO A DERECHOS"/>
    <x v="8"/>
    <s v="Personas mayores con juventud prolongada"/>
    <x v="11"/>
    <s v="Personas mayores beneficiadas del programa &quot;Adulto Mayor&quot; "/>
    <n v="77600"/>
    <n v="85000"/>
    <x v="2"/>
    <s v="Inclusión social y reconciliaciónión social y productiva para la población en situación de vulnerabilidad"/>
    <n v="395"/>
    <s v="Implementadas estrategias de fortalecimiento a la operatividad de las instancias departamental y municipales de envejecimiento y vejez."/>
    <s v="4103054"/>
    <s v="Servicio de monitoreo y seguimiento a las intervenciones implementadas para la Inclusión social y reconciliaciónión social y productiva de la población en situación de vulnerabilidad"/>
    <n v="410305400"/>
    <s v="Informes de monitoreo y seguimiento elaborados"/>
    <s v="1. Fin de La Pobreza_x000a_  2. Hambre Cero_x000a_  3. Salud y Bienestar_x000a_  4. Educación de Calidad                                                               5. Igualdad de Género_x000a_  10. Reducción de las Desigualdades"/>
    <s v="Incremento"/>
    <s v="No acumulada"/>
    <n v="0"/>
    <n v="40"/>
    <n v="5"/>
    <n v="15"/>
    <n v="15"/>
    <n v="5"/>
    <n v="3"/>
    <n v="60"/>
    <n v="60"/>
    <x v="3"/>
    <n v="143000000"/>
    <n v="41312894.840000004"/>
    <n v="11065685.48"/>
    <m/>
    <n v="0"/>
    <s v="SIN AVANCE"/>
    <m/>
    <m/>
    <m/>
    <m/>
    <n v="0"/>
    <s v="SIN AVANCE"/>
    <m/>
    <m/>
    <m/>
    <m/>
    <n v="0"/>
    <s v="SIN AVANCE"/>
    <m/>
    <m/>
    <m/>
    <n v="3"/>
    <n v="7.5"/>
    <s v="MUY DEFICIENTE"/>
  </r>
  <r>
    <s v="INCLUSIÓN SOCIAL Y ACCESO A DERECHOS"/>
    <x v="8"/>
    <s v="Personas mayores con juventud prolongada"/>
    <x v="11"/>
    <s v="Personas mayores beneficiadas del programa &quot;Adulto Mayor&quot; "/>
    <n v="77600"/>
    <n v="85000"/>
    <x v="2"/>
    <s v="Inclusión social y reconciliaciónión social y productiva para la población en situación de vulnerabilidad"/>
    <n v="396"/>
    <s v="Implementados proyectos para la promoción de la autonomía económica a personas mayores, cuidadores y cuidadoras."/>
    <s v="4103005"/>
    <s v="Servicio de asistencia técnica para el emprendimiento"/>
    <n v="410300500"/>
    <s v="Proyectos productivos formulados"/>
    <s v="1. Fin de La Pobreza_x000a_  2. Hambre Cero_x000a_  3. Salud y Bienestar_x000a_  4. Educación de Calidad                                                              5. Igualdad de Género_x000a_  10. Reducción de las Desigualdades"/>
    <s v="Incremento"/>
    <s v="No acumulada"/>
    <n v="3"/>
    <n v="6"/>
    <n v="1"/>
    <n v="2"/>
    <n v="2"/>
    <n v="1"/>
    <n v="1"/>
    <n v="100"/>
    <n v="100"/>
    <x v="0"/>
    <n v="143000000"/>
    <n v="41312894.840000004"/>
    <n v="11065685.48"/>
    <m/>
    <n v="0"/>
    <s v="SIN AVANCE"/>
    <m/>
    <m/>
    <m/>
    <m/>
    <n v="0"/>
    <s v="SIN AVANCE"/>
    <m/>
    <m/>
    <m/>
    <m/>
    <n v="0"/>
    <s v="SIN AVANCE"/>
    <m/>
    <m/>
    <m/>
    <n v="1"/>
    <n v="16.666666666666668"/>
    <s v="MUY DEFICIENTE"/>
  </r>
  <r>
    <s v="INCLUSIÓN SOCIAL Y ACCESO A DERECHOS"/>
    <x v="8"/>
    <s v="Personas mayores con juventud prolongada"/>
    <x v="11"/>
    <s v="Personas mayores beneficiadas del programa &quot;Adulto Mayor&quot; "/>
    <n v="77600"/>
    <n v="85000"/>
    <x v="2"/>
    <s v="Inclusión social y reconciliaciónión social y productiva para la población en situación de vulnerabilidad"/>
    <n v="397"/>
    <s v="Diseñados y en operación mecanismos de articulación con entidades públicas y privadas para la construcción de infraestructura social para la atención integral de personas mayores._x000a_"/>
    <n v="4103052"/>
    <s v="Servicio de gestión de oferta social para la población vulnerable_x000a_"/>
    <n v="410305202"/>
    <s v="Mecanismos de articulación implementados para la gestión de oferta social"/>
    <s v="1. Fin de La Pobreza_x000a_  2. Hambre Cero_x000a_  3. Salud y Bienestar_x000a_  4. Educación de Calidad                                                                 5. Igualdad de Género_x000a_  10. Reducción de las Desigualdades"/>
    <s v="Mantenimiento"/>
    <s v="No acumulada"/>
    <n v="0"/>
    <n v="1"/>
    <n v="1"/>
    <n v="1"/>
    <n v="1"/>
    <n v="1"/>
    <n v="0.5"/>
    <n v="50"/>
    <n v="50"/>
    <x v="5"/>
    <n v="143000000"/>
    <n v="41312894.840000004"/>
    <n v="11065685.48"/>
    <m/>
    <n v="0"/>
    <s v="SIN AVANCE"/>
    <m/>
    <m/>
    <m/>
    <m/>
    <n v="0"/>
    <s v="SIN AVANCE"/>
    <m/>
    <m/>
    <m/>
    <m/>
    <n v="0"/>
    <s v="SIN AVANCE"/>
    <m/>
    <m/>
    <m/>
    <n v="0.5"/>
    <n v="12.5"/>
    <s v="MUY DEFICIENTE"/>
  </r>
  <r>
    <s v="INCLUSIÓN SOCIAL Y ACCESO A DERECHOS"/>
    <x v="8"/>
    <s v="Personas mayores con juventud prolongada"/>
    <x v="11"/>
    <s v="Personas mayores beneficiadas del programa &quot;Adulto Mayor&quot; "/>
    <n v="77600"/>
    <n v="85000"/>
    <x v="2"/>
    <s v="Inclusión social y reconciliaciónión social y productiva para la población en situación de vulnerabilidad"/>
    <n v="398"/>
    <s v=" Dotados centros de protección social para personas mayores."/>
    <s v="4103031"/>
    <s v="Centros comunitarios dotados"/>
    <n v="410303100"/>
    <s v="Centros comunitarios dotados"/>
    <s v="1. Fin de La Pobreza_x000a_  2. Hambre Cero_x000a_  3. Salud y Bienestar_x000a_  4. Educación de Calidad                                                              5. Igualdad de Género_x000a_  10. Reducción de las Desigualdades"/>
    <s v="Incremento"/>
    <s v="No acumulada"/>
    <n v="12"/>
    <n v="25"/>
    <n v="1"/>
    <n v="12"/>
    <n v="11"/>
    <n v="1"/>
    <n v="0.6"/>
    <n v="60"/>
    <n v="60"/>
    <x v="3"/>
    <n v="143000000"/>
    <n v="41312894.840000004"/>
    <n v="11065685.48"/>
    <m/>
    <n v="0"/>
    <s v="SIN AVANCE"/>
    <m/>
    <m/>
    <m/>
    <m/>
    <n v="0"/>
    <s v="SIN AVANCE"/>
    <m/>
    <m/>
    <m/>
    <m/>
    <n v="0"/>
    <s v="SIN AVANCE"/>
    <m/>
    <m/>
    <m/>
    <n v="0.6"/>
    <n v="2.4"/>
    <s v="MUY 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399"/>
    <s v="Actualizada e implementada política pública para las personas con discapacidad con instrumentos para el seguimiento, monitoreo y ajustes."/>
    <n v="4103067"/>
    <s v="Documentos de planeación"/>
    <n v="410306701"/>
    <s v="Documentos de planeación con seguimiento realizados"/>
    <s v="1. Fin De La Pobreza_x000a_  3. Salud Y Bienestar_x000a_  4. Educación De Calidad 5. Igualdad De Género_x000a_  8. Trabajo Decente y Crecimiento Económico_x000a_  10. Reducción De Las Desigualdades"/>
    <s v="Mantenimiento"/>
    <s v="No acumulada"/>
    <n v="1"/>
    <n v="1"/>
    <n v="1"/>
    <n v="1"/>
    <n v="1"/>
    <n v="1"/>
    <n v="0.8"/>
    <n v="80"/>
    <n v="80"/>
    <x v="7"/>
    <n v="132833333"/>
    <n v="47670252.469999999"/>
    <n v="19055195.829999998"/>
    <m/>
    <n v="0"/>
    <s v="SIN AVANCE"/>
    <m/>
    <m/>
    <m/>
    <m/>
    <n v="0"/>
    <s v="SIN AVANCE"/>
    <m/>
    <m/>
    <m/>
    <m/>
    <n v="0"/>
    <s v="SIN AVANCE"/>
    <m/>
    <m/>
    <m/>
    <n v="0.8"/>
    <n v="20"/>
    <s v="MUY 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0"/>
    <s v="Implementada estrategia de asistencia técnica para la caracterización, el monitoreo y seguimiento del  servicio de valoración de atención a la población con discapacidad en municipios."/>
    <s v="4103054"/>
    <s v="Servicio de monitoreo y seguimiento a las intervenciones implementadas para la Inclusión social y reconciliaciónión social y productiva de la población en situación de vulnerabilidad"/>
    <n v="410305400"/>
    <s v="Informes de monitoreo y seguimiento elaborados"/>
    <s v="10. Reducción de las Desigualdades"/>
    <s v="Mantenimiento"/>
    <s v="No acumulada"/>
    <n v="0"/>
    <s v="1_x000a_"/>
    <n v="1"/>
    <n v="1"/>
    <n v="1"/>
    <n v="1"/>
    <n v="1"/>
    <n v="100"/>
    <n v="100"/>
    <x v="0"/>
    <n v="132833333"/>
    <n v="47670252.469999999"/>
    <n v="19055195.829999998"/>
    <m/>
    <n v="0"/>
    <s v="SIN AVANCE"/>
    <m/>
    <m/>
    <m/>
    <m/>
    <n v="0"/>
    <s v="SIN AVANCE"/>
    <m/>
    <m/>
    <m/>
    <m/>
    <n v="0"/>
    <s v="SIN AVANCE"/>
    <m/>
    <m/>
    <m/>
    <n v="1"/>
    <n v="25"/>
    <s v="MUY 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1"/>
    <s v="Fortalecidos el Comité Departamental de Discapacidad y la subcomisión para la Inclusión social y reconciliaciónión social, laboral y productiva de las personas con discapacidad."/>
    <n v="4103052"/>
    <s v="Servicio de gestión de oferta social para la población vulnerable_x000a_"/>
    <n v="410305202"/>
    <s v="Mecanismos de articulación implementados para la gestión de oferta social"/>
    <s v="1. Fin De La Pobreza_x000a_ 3. Salud Y Bienestar_x000a_ 4. Educación De Calidad _x000a_ 5. Igualdad De Género_x000a_ 8. Trabajo Decente y Crecimiento Económico_x000a_ 10. Reducción De Las Desigualdades"/>
    <s v="Mantenimiento"/>
    <s v="No acumulada"/>
    <n v="1"/>
    <n v="2"/>
    <n v="2"/>
    <n v="2"/>
    <n v="2"/>
    <n v="2"/>
    <n v="2"/>
    <n v="100"/>
    <n v="100"/>
    <x v="0"/>
    <n v="132833333"/>
    <n v="47670252.469999999"/>
    <n v="19055195.829999998"/>
    <m/>
    <n v="0"/>
    <s v="SIN AVANCE"/>
    <m/>
    <m/>
    <m/>
    <m/>
    <n v="0"/>
    <s v="SIN AVANCE"/>
    <m/>
    <m/>
    <m/>
    <m/>
    <n v="0"/>
    <s v="SIN AVANCE"/>
    <m/>
    <m/>
    <m/>
    <n v="2"/>
    <n v="50"/>
    <s v="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2"/>
    <s v="Fortalecidos proyectos productivos existentes para la formación en habilidades para la vida liderados por  las personas con discapacidad, cuidadores y cuidadoras en los municipios focalizados."/>
    <n v="4103059"/>
    <s v="Servicio de asistencia técnica para fortalecimiento de unidades productivas colectivas para la generación de ingresos"/>
    <n v="410305900"/>
    <s v="Unidades productivas colectivas con asistencia técnica_x000a_"/>
    <s v="1. Fin De La Pobreza_x000a_ 3. Salud Y Bienestar_x000a_ 4. Educación De Calidad _x000a_ 5. Igualdad De Género_x000a_ 8. Trabajo Decente y Crecimiento Económico_x000a_ 10. Reducción De Las Desigualdades"/>
    <s v="Mantenimiento"/>
    <s v="No acumulada"/>
    <n v="2"/>
    <n v="2"/>
    <n v="2"/>
    <n v="2"/>
    <n v="2"/>
    <n v="2"/>
    <n v="2"/>
    <n v="100"/>
    <n v="100"/>
    <x v="0"/>
    <n v="132833333"/>
    <n v="47670252.469999999"/>
    <n v="19055195.829999998"/>
    <m/>
    <n v="0"/>
    <s v="SIN AVANCE"/>
    <m/>
    <m/>
    <m/>
    <m/>
    <n v="0"/>
    <s v="SIN AVANCE"/>
    <m/>
    <m/>
    <m/>
    <m/>
    <n v="0"/>
    <s v="SIN AVANCE"/>
    <m/>
    <m/>
    <m/>
    <n v="2"/>
    <n v="50"/>
    <s v="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3"/>
    <s v="Asistidos técnicamente proyectos productivos para el fortalecimiento de la autonomía económica y el bienestar de las personas con discapacidad, cuidadores y cuidadoras, en el marco de la dinamización de la economía popular."/>
    <s v="4103005"/>
    <s v="Servicio de asistencia técnica para el emprendimiento"/>
    <n v="410300500"/>
    <s v="Proyectos productivos formulados"/>
    <s v="1. Fin De La Pobreza_x000a_  5. Igualdad De Género_x000a_  8. Trabajo Decente y Crecimiento Económico_x000a_  10. Reducción De Las Desigualdades"/>
    <s v="Incremento"/>
    <s v="No acumulada"/>
    <s v="ND"/>
    <n v="26"/>
    <n v="3"/>
    <n v="10"/>
    <n v="10"/>
    <n v="3"/>
    <n v="3"/>
    <n v="100"/>
    <n v="100"/>
    <x v="0"/>
    <n v="132833333"/>
    <n v="47670252.469999999"/>
    <n v="19055195.829999998"/>
    <m/>
    <n v="0"/>
    <s v="SIN AVANCE"/>
    <m/>
    <m/>
    <m/>
    <m/>
    <n v="0"/>
    <s v="SIN AVANCE"/>
    <m/>
    <m/>
    <m/>
    <m/>
    <n v="0"/>
    <s v="SIN AVANCE"/>
    <m/>
    <m/>
    <m/>
    <n v="3"/>
    <n v="11.538461538461538"/>
    <s v="MUY DEFICIENTE"/>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4"/>
    <s v="Diseñadas e implementadas estrategias para la atención integral de la población con discapacidad, cuidadores y cuidadoras en los sectores de salud, educación, infraestructura, vivienda, gobierno, recreación y deporte, entre otros."/>
    <n v="4103015"/>
    <s v="Servicio de información para la atención de la población vulnerable."/>
    <n v="410301505"/>
    <s v="Avance del desarrollo del sistema de información."/>
    <s v="1. Fin De La Pobreza_x000a_  5. Igualdad De Género_x000a_  8. Trabajo Decente y Crecimiento Económico_x000a_  10. Reducción De Las Desigualdades"/>
    <s v="Mantenimiento"/>
    <s v="No acumulada"/>
    <n v="0"/>
    <n v="5"/>
    <n v="5"/>
    <n v="5"/>
    <n v="5"/>
    <n v="5"/>
    <n v="5"/>
    <n v="100"/>
    <n v="100"/>
    <x v="0"/>
    <n v="132833333"/>
    <n v="47670252.469999999"/>
    <n v="19055195.829999998"/>
    <m/>
    <n v="0"/>
    <s v="SIN AVANCE"/>
    <m/>
    <m/>
    <m/>
    <m/>
    <n v="0"/>
    <s v="SIN AVANCE"/>
    <m/>
    <m/>
    <m/>
    <m/>
    <n v="0"/>
    <s v="SIN AVANCE"/>
    <m/>
    <m/>
    <m/>
    <n v="5"/>
    <n v="125"/>
    <s v="OPTIMO"/>
  </r>
  <r>
    <s v="INCLUSIÓN SOCIAL Y ACCESO A DERECHOS"/>
    <x v="8"/>
    <s v="Personas con discapacidad comprometidas en la construcción de paz para la Inclusión social y reconciliaciónión social en el Departamento.."/>
    <x v="11"/>
    <s v="Municipios con el servicio de valoración para atención a la población con discapacidad en funcionamiento"/>
    <n v="1"/>
    <n v="26"/>
    <x v="2"/>
    <s v="Inclusión social y reconciliaciónión social y productiva para la población en situación de vulnerabilidad"/>
    <n v="405"/>
    <s v="Diseñado e implementado programa pedagógico para la visibilización y garantia de derechos de las personas con discapacidad."/>
    <n v="4103069"/>
    <s v="Servicio de información implementado"/>
    <n v="410306900"/>
    <s v="Sistemas de información implementados"/>
    <s v="1. Fin De La Pobreza_x000a_  5. Igualdad De Género_x000a_  8. Trabajo Decente y Crecimiento Económico_x000a_  10. Reducción De Las Desigualdades"/>
    <s v="Mantenimiento"/>
    <s v="No acumulada"/>
    <n v="0"/>
    <n v="1"/>
    <n v="1"/>
    <n v="1"/>
    <n v="1"/>
    <n v="1"/>
    <n v="0.5"/>
    <n v="50"/>
    <n v="50"/>
    <x v="5"/>
    <n v="0"/>
    <n v="0"/>
    <n v="0"/>
    <m/>
    <n v="0"/>
    <s v="SIN AVANCE"/>
    <m/>
    <m/>
    <m/>
    <m/>
    <n v="0"/>
    <s v="SIN AVANCE"/>
    <m/>
    <m/>
    <m/>
    <m/>
    <n v="0"/>
    <s v="SIN AVANCE"/>
    <m/>
    <m/>
    <m/>
    <n v="0.5"/>
    <n v="12.5"/>
    <s v="MUY DEFICIENTE"/>
  </r>
  <r>
    <s v="INCLUSIÓN SOCIAL Y ACCESO A DERECHOS"/>
    <x v="8"/>
    <s v="Habitamos la calle, construimos paz"/>
    <x v="11"/>
    <s v="Municipios que prestan atención a población en habitantes de calle en Nariño"/>
    <n v="1"/>
    <n v="13"/>
    <x v="2"/>
    <s v="Inclusión social y reconciliaciónión social y productiva para la población en situación de vulnerabilidad"/>
    <n v="406"/>
    <s v="Construida e implementada política pública para la población en Habitanza en Calle del departamento de Nariño."/>
    <n v="4103067"/>
    <s v="Documentos de planeación"/>
    <n v="410306701"/>
    <s v="Documentos de planeación con seguimiento realizados"/>
    <s v="1. Fin de la pobreza 2. Hambre cero 3. Salud y bienestar 4. Educación de calidad 5. Igualdad de género 6. Agua limpia y saneamiento 10. Reducción de las desigualdades"/>
    <s v="Mantenimiento"/>
    <s v="No acumulada"/>
    <n v="0"/>
    <n v="1"/>
    <n v="1"/>
    <n v="1"/>
    <n v="1"/>
    <n v="1"/>
    <n v="0.8"/>
    <n v="80"/>
    <n v="80"/>
    <x v="7"/>
    <n v="78500000"/>
    <n v="39165204.799999997"/>
    <n v="12877569.220000001"/>
    <m/>
    <n v="0"/>
    <s v="SIN AVANCE"/>
    <m/>
    <m/>
    <m/>
    <m/>
    <n v="0"/>
    <s v="SIN AVANCE"/>
    <m/>
    <m/>
    <m/>
    <m/>
    <n v="0"/>
    <s v="SIN AVANCE"/>
    <m/>
    <m/>
    <m/>
    <n v="0.8"/>
    <n v="20"/>
    <s v="MUY DEFICIENTE"/>
  </r>
  <r>
    <s v="INCLUSIÓN SOCIAL Y ACCESO A DERECHOS"/>
    <x v="8"/>
    <s v="Habitamos la calle, construimos paz"/>
    <x v="11"/>
    <s v="Municipios que prestan atención a población en habitantes de calle en Nariño"/>
    <n v="1"/>
    <n v="13"/>
    <x v="2"/>
    <s v="Inclusión social y reconciliaciónión social y productiva para la población en situación de vulnerabilidad"/>
    <n v="407"/>
    <s v="Socializada e implementada ficha de caracterización nacional para habitantes de calle en los municipios focalizados."/>
    <s v="4103063"/>
    <s v="Documentos de investigación"/>
    <n v="410306301"/>
    <s v="Caracterizaciones realizadas en temas relacionados con la Inclusión social y reconciliaciónión social y productiva para la población en situación de vulnerabilidad"/>
    <s v="1. Fin de la pobreza, 10. Reducción de las desigualdades y 17. Alianzas para lograr los objetivos"/>
    <s v="Incremento"/>
    <s v="No acumulada"/>
    <n v="1"/>
    <n v="32"/>
    <n v="5"/>
    <n v="15"/>
    <n v="12"/>
    <s v="NP"/>
    <n v="5"/>
    <n v="100"/>
    <n v="100"/>
    <x v="0"/>
    <n v="78500000"/>
    <n v="39165204.799999997"/>
    <n v="12877569.220000001"/>
    <m/>
    <n v="0"/>
    <s v="SIN AVANCE"/>
    <m/>
    <m/>
    <m/>
    <m/>
    <n v="0"/>
    <s v="SIN AVANCE"/>
    <m/>
    <m/>
    <m/>
    <m/>
    <n v="0"/>
    <s v="NO PROGRAMADA"/>
    <m/>
    <m/>
    <m/>
    <n v="5"/>
    <n v="15.625"/>
    <s v="MUY DEFICIENTE"/>
  </r>
  <r>
    <s v="INCLUSIÓN SOCIAL Y ACCESO A DERECHOS"/>
    <x v="8"/>
    <s v="Habitamos la calle, construimos paz"/>
    <x v="11"/>
    <s v="Municipios que prestan atención a población en habitantes de calle en Nariño"/>
    <n v="1"/>
    <n v="13"/>
    <x v="2"/>
    <s v="Inclusión social y reconciliaciónión social y productiva para la población en situación de vulnerabilidad"/>
    <n v="408"/>
    <s v="Asistencia técnica a municipios para garantizar la atención de población habitante de calle."/>
    <s v="4103052"/>
    <s v="Servicio de gestión de oferta social para la población vulnerable"/>
    <n v="410305202"/>
    <s v="Mecanismos de articulación implementados para la gestión de oferta social"/>
    <s v="Fin de la pobreza, 2. Hambre cero, 3. Salud y bienestar, 10. Reducción de las desigualdades, 17. Alianzas para lograr los objetivos"/>
    <s v="Incremento"/>
    <s v="No acumulada"/>
    <n v="0"/>
    <n v="64"/>
    <n v="14"/>
    <n v="20"/>
    <n v="20"/>
    <n v="10"/>
    <n v="14"/>
    <n v="100"/>
    <n v="100"/>
    <x v="0"/>
    <n v="78500000"/>
    <n v="39165204.799999997"/>
    <n v="12877569.220000001"/>
    <m/>
    <n v="0"/>
    <s v="SIN AVANCE"/>
    <m/>
    <m/>
    <m/>
    <m/>
    <n v="0"/>
    <s v="SIN AVANCE"/>
    <m/>
    <m/>
    <m/>
    <m/>
    <n v="0"/>
    <s v="SIN AVANCE"/>
    <m/>
    <m/>
    <m/>
    <n v="14"/>
    <n v="21.875"/>
    <s v="MUY DEFICIENTE"/>
  </r>
  <r>
    <s v="INCLUSIÓN SOCIAL Y ACCESO A DERECHOS"/>
    <x v="8"/>
    <s v="Habitamos la calle, construimos paz"/>
    <x v="11"/>
    <s v="Municipios que prestan atención a población en habitantes de calle en Nariño"/>
    <n v="1"/>
    <n v="13"/>
    <x v="2"/>
    <s v="Inclusión social y reconciliaciónión social y productiva para la población en situación de vulnerabilidad"/>
    <n v="409"/>
    <s v="Implementación de estrategia para la prestación de servicios integrales en los municipios con caracterización poblacional de habitanza en calle."/>
    <s v="4103050"/>
    <s v="Servicio de acompañamiento familiar y comunitario para la superación de la pobreza"/>
    <n v="410305002"/>
    <s v="Estrategia de orientación para el bienestar comunitario realizados"/>
    <s v="1. Fin de la pobreza, 2. Hambre cero, 3. Salud y bienestar, 10. Reducción de las desigualdades, 17. Alianzas para lograr los objetivos"/>
    <s v="Mantenimiento"/>
    <s v="No acumulada"/>
    <n v="1"/>
    <s v="1_x000a_"/>
    <n v="1"/>
    <n v="1"/>
    <n v="1"/>
    <n v="1"/>
    <n v="1"/>
    <n v="100"/>
    <n v="100"/>
    <x v="0"/>
    <n v="78500000"/>
    <n v="39165204.799999997"/>
    <n v="12877569.220000001"/>
    <m/>
    <n v="0"/>
    <s v="SIN AVANCE"/>
    <m/>
    <m/>
    <m/>
    <m/>
    <n v="0"/>
    <s v="SIN AVANCE"/>
    <m/>
    <m/>
    <m/>
    <m/>
    <n v="0"/>
    <s v="SIN AVANCE"/>
    <m/>
    <m/>
    <m/>
    <n v="1"/>
    <n v="25"/>
    <s v="MUY DEFICIENTE"/>
  </r>
  <r>
    <s v="INCLUSIÓN SOCIAL Y ACCESO A DERECHOS"/>
    <x v="8"/>
    <s v="Habitamos la calle, construimos paz"/>
    <x v="11"/>
    <s v="Municipios que prestan atención a población en habitantes de calle en Nariño"/>
    <n v="1"/>
    <n v="13"/>
    <x v="2"/>
    <s v="Inclusión social y reconciliaciónión social y productiva para la población en situación de vulnerabilidad"/>
    <n v="410"/>
    <s v="Construcción y dotación de infraestructura social para la atención de población de habitanza en calle."/>
    <s v="4103025"/>
    <s v="Centros comunitarios construidos"/>
    <n v="410302500"/>
    <s v="Centros comunitarios construidos"/>
    <s v="1. Fin de la pobreza, 2. Hambre cero, 3. Salud y bienestar, 10. Reducción de las desigualdades, 17. Alianzas para lograr los objetivos"/>
    <s v="Mantenimiento"/>
    <s v="No acumulada"/>
    <n v="0"/>
    <n v="1"/>
    <s v="NP"/>
    <n v="1"/>
    <n v="1"/>
    <n v="1"/>
    <n v="0"/>
    <n v="0"/>
    <n v="0"/>
    <x v="4"/>
    <n v="0"/>
    <n v="0"/>
    <n v="0"/>
    <m/>
    <n v="0"/>
    <s v="SIN AVANCE"/>
    <m/>
    <m/>
    <m/>
    <m/>
    <n v="0"/>
    <s v="SIN AVANCE"/>
    <m/>
    <m/>
    <m/>
    <m/>
    <n v="0"/>
    <s v="SIN AVANCE"/>
    <m/>
    <m/>
    <m/>
    <n v="0"/>
    <n v="0"/>
    <s v="SIN AVANCE"/>
  </r>
  <r>
    <s v="INCLUSIÓN SOCIAL Y ACCESO A DERECHOS"/>
    <x v="8"/>
    <s v="Reencantamiento de las miradas humanas en la construcción de paz territorial"/>
    <x v="11"/>
    <s v="Programa transmedia para la pedagogía informativa, fomento de la memoria histórica y la promoción de transformaciones culturales frente a los derechos de los grupos poblacionales de Inclusión social y reconciliaciónión social"/>
    <n v="0"/>
    <n v="1"/>
    <x v="2"/>
    <s v="Inclusión social y reconciliaciónión social y productiva para la población en situación de vulnerabilidad"/>
    <n v="411"/>
    <s v="Diseñado e implementado plan de memoria transmedia sobre el acceso y garantía de los derechos humanos de los grupos poblacionales de Inclusión social y reconciliaciónión social, y el fomento del autocuidado, el cuidado y protección de las comunidades."/>
    <s v="4103067"/>
    <s v="Documentos de planeación"/>
    <n v="410306700"/>
    <s v="Documentos de planeación realizados"/>
    <s v="5. Igualdad de género_x000a_ 10. Reducción de las desigualdades_x000a_ 16. Paz, justicia e instituciones sólidas"/>
    <s v="Mantenimiento"/>
    <s v="No acumulada"/>
    <n v="0"/>
    <n v="1"/>
    <n v="1"/>
    <n v="1"/>
    <n v="1"/>
    <n v="1"/>
    <n v="1"/>
    <n v="100"/>
    <n v="100"/>
    <x v="0"/>
    <n v="0"/>
    <n v="0"/>
    <n v="0"/>
    <m/>
    <n v="0"/>
    <s v="SIN AVANCE"/>
    <m/>
    <m/>
    <m/>
    <m/>
    <n v="0"/>
    <s v="SIN AVANCE"/>
    <m/>
    <m/>
    <m/>
    <m/>
    <n v="0"/>
    <s v="SIN AVANCE"/>
    <m/>
    <m/>
    <m/>
    <n v="1"/>
    <n v="25"/>
    <s v="MUY DEFICIENTE"/>
  </r>
  <r>
    <s v="INCLUSIÓN SOCIAL Y ACCESO A DERECHOS"/>
    <x v="8"/>
    <s v="Reencantamiento de las miradas humanas en la construcción de paz territorial"/>
    <x v="11"/>
    <s v="Programa transmedia para la pedagogía informativa, fomento de la memoria histórica y la promoción de transformaciones culturales frente a los derechos de los grupos poblacionales de Inclusión social y reconciliaciónión social"/>
    <n v="0"/>
    <n v="1"/>
    <x v="2"/>
    <s v="Inclusión social y reconciliaciónión social y productiva para la población en situación de vulnerabilidad"/>
    <n v="412"/>
    <s v="Diseñado e Implementado programa de contenido comunicacional  con enfoques diferenciales para divulgación la oferta institucional alusiva a los programas poblacionales."/>
    <s v="4103052"/>
    <s v="Servicio de gestión de oferta social para la población vulnerable"/>
    <n v="410305202"/>
    <s v="Mecanismos de articulación implementados para la gestión de oferta social"/>
    <s v="5. Igualdad de género_x000a_ 10. Reducción de las desigualdades_x000a_ 16. Paz, justicia e instituciones sólidas"/>
    <s v="Incremento"/>
    <s v="No acumulada"/>
    <n v="0"/>
    <n v="13"/>
    <n v="3"/>
    <n v="5"/>
    <n v="5"/>
    <s v="NP"/>
    <n v="3"/>
    <n v="100"/>
    <n v="100"/>
    <x v="0"/>
    <n v="0"/>
    <n v="0"/>
    <n v="0"/>
    <m/>
    <n v="0"/>
    <s v="SIN AVANCE"/>
    <m/>
    <m/>
    <m/>
    <m/>
    <n v="0"/>
    <s v="SIN AVANCE"/>
    <m/>
    <m/>
    <m/>
    <m/>
    <n v="0"/>
    <s v="NO PROGRAMADA"/>
    <m/>
    <m/>
    <m/>
    <n v="3"/>
    <n v="23.076923076923077"/>
    <s v="MUY DEFICIENTE"/>
  </r>
  <r>
    <s v="SOBERANIA ALIMENTARIA, COMPETITITVIDAD  Y PRODUCTIVIDAD"/>
    <x v="9"/>
    <s v="Formalización de tierras"/>
    <x v="12"/>
    <s v="_x000a_Predios con presunciòn de informalidad "/>
    <n v="0.67"/>
    <n v="0.6"/>
    <x v="9"/>
    <s v="Ordenamiento social y uso productivo del territorio rural"/>
    <n v="413"/>
    <s v="Apoyada la formalización del derecho de dominio de predios rurales, el saneamiento de títulos que conlleven la falsa tradición y el acompañamiento a los interesados en la realización de trámites administrativos, notariales y registrales."/>
    <n v="1704010"/>
    <s v="Servicio de apoyo financiero para la formalización de la propiedad"/>
    <n v="170401000"/>
    <s v="Predios formalizados o regularizados para el desarrollo rural"/>
    <s v="2. Hambre cero._x000a_8. Trabajo decente y crecimiento economico ._x000a_10- Reducción de las desigualdades._x000a_12. Peoducción y consumo responsable."/>
    <s v="Incremento"/>
    <s v="No acumulada"/>
    <s v="ND"/>
    <n v="70"/>
    <n v="10"/>
    <n v="15"/>
    <n v="20"/>
    <n v="25"/>
    <n v="10"/>
    <n v="100"/>
    <n v="100"/>
    <x v="0"/>
    <n v="60000000"/>
    <n v="0"/>
    <n v="0"/>
    <m/>
    <n v="0"/>
    <s v="SIN AVANCE"/>
    <m/>
    <m/>
    <m/>
    <m/>
    <n v="0"/>
    <s v="SIN AVANCE"/>
    <m/>
    <m/>
    <m/>
    <m/>
    <n v="0"/>
    <s v="SIN AVANCE"/>
    <m/>
    <m/>
    <m/>
    <n v="10"/>
    <n v="14.285714285714286"/>
    <s v="MUY DEFICIENTE"/>
  </r>
  <r>
    <s v="SOBERANIA ALIMENTARIA, COMPETITITVIDAD  Y PRODUCTIVIDAD"/>
    <x v="9"/>
    <s v="Formalización de tierras"/>
    <x v="12"/>
    <s v="_x000a_Predios con presunciòn de informalidad "/>
    <n v="0.67"/>
    <n v="0.6"/>
    <x v="9"/>
    <s v="Ordenamiento social y uso productivo del territorio rural"/>
    <n v="414"/>
    <s v="Apoyada la formalización del derecho de dominio de predios rurales, el saneamiento de títulos que conlleven la falsa tradición y el acompañamiento a los interesados en la realización de trámites administrativos, notariales y registrales de los titulos colectivos de las comunidades indigenas y afro"/>
    <s v="1704014"/>
    <s v="Servicio de apoyo financiero para la formalización de la propiedad privada rural"/>
    <n v="170401400"/>
    <s v="Predios de pequeña propiedad privada rural formalizados  "/>
    <s v="2. Hambre cero._x000a_8. Trabajo decente y crecimiento economico ._x000a_10- Reducción de las desigualdades._x000a_12. Peoducción y consumo responsable."/>
    <s v="Incremento"/>
    <s v="No acumulada"/>
    <s v="ND"/>
    <n v="8"/>
    <n v="2"/>
    <n v="2"/>
    <n v="2"/>
    <n v="2"/>
    <n v="0"/>
    <n v="0"/>
    <n v="0"/>
    <x v="1"/>
    <n v="60000000"/>
    <n v="0"/>
    <n v="0"/>
    <m/>
    <n v="0"/>
    <s v="SIN AVANCE"/>
    <m/>
    <m/>
    <m/>
    <m/>
    <n v="0"/>
    <s v="SIN AVANCE"/>
    <m/>
    <m/>
    <m/>
    <m/>
    <n v="0"/>
    <s v="SIN AVANCE"/>
    <m/>
    <m/>
    <m/>
    <n v="0"/>
    <n v="0"/>
    <s v="SIN AVANC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15"/>
    <s v="Formulados e implementados proyectos para mejorar la productividad del sector agrícola del Departamento en las diferentes cadenas productivas."/>
    <s v="1702007"/>
    <s v="Servicio de apoyo financiero para proyectos productivos"/>
    <n v="170200700"/>
    <s v="Numero de proyectos productivos cofinanciados"/>
    <s v="2. Hambre cero._x000a_8. Trabajo decente y crecimiento economico ._x000a_10- Reducción de las desigualdades._x000a_12. Peoducción y consumo responsable."/>
    <s v="Incremento"/>
    <s v="No acumulada"/>
    <n v="5"/>
    <n v="26"/>
    <n v="6"/>
    <n v="6"/>
    <n v="8"/>
    <n v="6"/>
    <n v="4"/>
    <n v="66.666666666666671"/>
    <n v="66.666666666666671"/>
    <x v="3"/>
    <n v="2254187192"/>
    <n v="952090740"/>
    <n v="340606020"/>
    <m/>
    <n v="0"/>
    <s v="SIN AVANCE"/>
    <m/>
    <m/>
    <m/>
    <m/>
    <n v="0"/>
    <s v="SIN AVANCE"/>
    <m/>
    <m/>
    <m/>
    <m/>
    <n v="0"/>
    <s v="SIN AVANCE"/>
    <m/>
    <m/>
    <m/>
    <n v="4"/>
    <n v="15.384615384615385"/>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16"/>
    <s v="Apoyados productores en el fortalecemiento de controles de los principales problemas fitosanitarios de las diferentes lineas productivas del Departamento."/>
    <s v="1702009"/>
    <s v="Servicio de apoyo financiero para el acceso a activos productivos"/>
    <n v="170200900"/>
    <s v="Productores apoyados"/>
    <s v="2. Hambre cero._x000a_8. Trabajo decente y crecimiento economico ._x000a_10- Reducción de las desigualdades._x000a_12. Peoducción y consumo responsable."/>
    <s v="Incremento"/>
    <s v="No acumulada"/>
    <s v="ND"/>
    <n v="5000"/>
    <n v="1000"/>
    <n v="1000"/>
    <n v="1000"/>
    <n v="2000"/>
    <n v="1000"/>
    <n v="100"/>
    <n v="100"/>
    <x v="0"/>
    <n v="500000000"/>
    <n v="952090740"/>
    <n v="340606020"/>
    <m/>
    <n v="0"/>
    <s v="SIN AVANCE"/>
    <m/>
    <m/>
    <m/>
    <m/>
    <n v="0"/>
    <s v="SIN AVANCE"/>
    <m/>
    <m/>
    <m/>
    <m/>
    <n v="0"/>
    <s v="SIN AVANCE"/>
    <m/>
    <m/>
    <m/>
    <n v="1000"/>
    <n v="20"/>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17"/>
    <s v="Formulados e implementados proyectos productivos agrícolas como herramienta para generación de conocimientos y oportunidades para grupos poblacionales vulnerados con énfasis en mujeres cabeza de familia, jovenes, víctimas y comunidades étnicas y diversas._x000a__x000a_Diseñado e implementado modelo piloto en comercio justo de economía popular, social y solidaria con enfoque de género intercultural e intergeneracional, para impulsar el desarrollo sostenible y la competitividad a nivel local, regional e internacional."/>
    <s v="1702025"/>
    <s v="Servicio de apoyo en la formulación y estructuración de proyectos"/>
    <n v="170202500"/>
    <s v="Proyectos estructrurados"/>
    <s v="2. Hambre cero._x000a_8. Trabajo decente y crecimiento economico ._x000a_10- Reducción de las desigualdades._x000a_12. Peoducción y consumo responsable."/>
    <s v="Incremento"/>
    <s v="No acumulada"/>
    <n v="4"/>
    <n v="9"/>
    <n v="1"/>
    <n v="2"/>
    <n v="3"/>
    <n v="3"/>
    <n v="1"/>
    <n v="100"/>
    <n v="100"/>
    <x v="0"/>
    <n v="300000000"/>
    <n v="952090740"/>
    <n v="340606020"/>
    <m/>
    <n v="0"/>
    <s v="SIN AVANCE"/>
    <m/>
    <m/>
    <m/>
    <m/>
    <n v="0"/>
    <s v="SIN AVANCE"/>
    <m/>
    <m/>
    <m/>
    <m/>
    <n v="0"/>
    <s v="SIN AVANCE"/>
    <m/>
    <m/>
    <m/>
    <n v="1"/>
    <n v="11.111111111111111"/>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18"/>
    <s v="Formulados planes de ordenamiento productivo de las  cadenas priorizadas del Departamento."/>
    <s v="1702023"/>
    <s v="Documentos de lineamientos tecnicos"/>
    <n v="170202300"/>
    <s v="Documentos de lineamientos tecnicos  elaborados"/>
    <s v="2. Hambre cero._x000a_8. Trabajo decente y crecimiento economico ._x000a_10- Reducción de las desigualdades._x000a_12. Peoducción y consumo responsable."/>
    <s v="Incremento"/>
    <s v="No acumulada"/>
    <n v="1"/>
    <n v="4"/>
    <n v="1"/>
    <n v="1"/>
    <n v="1"/>
    <n v="1"/>
    <n v="0.7"/>
    <n v="70"/>
    <n v="70"/>
    <x v="3"/>
    <n v="100000000"/>
    <n v="952090740"/>
    <n v="340606020"/>
    <m/>
    <n v="0"/>
    <s v="SIN AVANCE"/>
    <m/>
    <m/>
    <m/>
    <m/>
    <n v="0"/>
    <s v="SIN AVANCE"/>
    <m/>
    <m/>
    <m/>
    <m/>
    <n v="0"/>
    <s v="SIN AVANCE"/>
    <m/>
    <m/>
    <m/>
    <n v="0.7"/>
    <n v="17.5"/>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19"/>
    <s v="Asistencia técnica a los productores agrícolas, pecuarios, pesqueros, silviculturales para la atención y mitigación frente a eventos de riesgos climáticos, fenómenos naturales y de mercado, para buenas prácticas productivas agrícolas, pecuarios limpias y recuperación de las prácticas tradicionales."/>
    <s v="1703009"/>
    <s v="Servicio de apoyo financiero para la gestión de riesgos agropecuarios"/>
    <n v="170300900"/>
    <s v="Productores beneficiados."/>
    <s v="2. Hambre cero._x000a_8. Trabajo decente y crecimiento economico ._x000a_10- Reducción de las desigualdades._x000a_12. Peoducción y consumo responsable."/>
    <s v="Incremento"/>
    <s v="No acumulada"/>
    <s v="ND"/>
    <n v="4200"/>
    <n v="600"/>
    <n v="1200"/>
    <n v="1200"/>
    <n v="1200"/>
    <n v="500"/>
    <n v="83.333333333333329"/>
    <n v="83.333333333333329"/>
    <x v="7"/>
    <n v="0"/>
    <n v="0"/>
    <n v="0"/>
    <m/>
    <n v="0"/>
    <s v="SIN AVANCE"/>
    <m/>
    <m/>
    <m/>
    <m/>
    <n v="0"/>
    <s v="SIN AVANCE"/>
    <m/>
    <m/>
    <m/>
    <m/>
    <n v="0"/>
    <s v="SIN AVANCE"/>
    <m/>
    <m/>
    <m/>
    <n v="500"/>
    <n v="11.904761904761905"/>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20"/>
    <s v="Formulados e implementados proyectos para mejorar la productividad del sector pecuario del Departamento en las diferentes cadenas productivas."/>
    <s v="1702007"/>
    <s v="Servicio de apoyo financiero para proyectos productivos"/>
    <n v="170200700"/>
    <s v="Numero de proyectos productivos cofinanciados"/>
    <s v="2. Hambre cero._x000a_8. Trabajo decente y crecimiento economico ._x000a_10- Reducción de las desigualdades._x000a_12. Peoducción y consumo responsable."/>
    <s v="Incremento"/>
    <s v="No acumulada"/>
    <n v="5"/>
    <n v="7"/>
    <n v="1"/>
    <n v="1"/>
    <n v="2"/>
    <n v="3"/>
    <n v="2"/>
    <n v="200"/>
    <n v="100"/>
    <x v="0"/>
    <n v="0"/>
    <n v="0"/>
    <n v="0"/>
    <m/>
    <n v="0"/>
    <s v="SIN AVANCE"/>
    <m/>
    <m/>
    <m/>
    <m/>
    <n v="0"/>
    <s v="SIN AVANCE"/>
    <m/>
    <m/>
    <m/>
    <m/>
    <n v="0"/>
    <s v="SIN AVANCE"/>
    <m/>
    <m/>
    <m/>
    <n v="2"/>
    <n v="28.571428571428573"/>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21"/>
    <s v="Apoyados productores en el  fortalecemiento de programas de sanidad e inocuidad animal de las diferentes lineas productivas del Departamento."/>
    <s v="1702009"/>
    <s v="Servicio de apoyo financiero para el acceso a activos productivos"/>
    <n v="170200900"/>
    <s v="Productores apoyados"/>
    <s v="2. Hambre cero._x000a_8. Trabajo decente y crecimiento economico ._x000a_10- Reducción de las desigualdades._x000a_12. Peoducción y consumo responsable."/>
    <s v="Incremento"/>
    <s v="No acumulada"/>
    <n v="500"/>
    <n v="1400"/>
    <n v="200"/>
    <n v="300"/>
    <n v="400"/>
    <n v="500"/>
    <n v="300"/>
    <n v="150"/>
    <n v="100"/>
    <x v="0"/>
    <n v="250000000"/>
    <n v="0"/>
    <n v="0"/>
    <m/>
    <n v="0"/>
    <s v="SIN AVANCE"/>
    <m/>
    <m/>
    <m/>
    <m/>
    <n v="0"/>
    <s v="SIN AVANCE"/>
    <m/>
    <m/>
    <m/>
    <m/>
    <n v="0"/>
    <s v="SIN AVANCE"/>
    <m/>
    <m/>
    <m/>
    <n v="300"/>
    <n v="21.428571428571427"/>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22"/>
    <s v="Formulados e implementados proyectos productivos pecuarios como herramienta para generación de conocimientos y oportunidades para mujeres y jovenes, población víctima y comunidades étnicas y diversas del Departamento."/>
    <s v="1702025"/>
    <s v="Servicio de apoyo en la formulación y estructuración de proyectos"/>
    <n v="170202500"/>
    <s v="Proyectos estructrurados"/>
    <s v="2. Hambre cero._x000a_8. Trabajo decente y crecimiento economico ._x000a_10- Reducción de las desigualdades._x000a_12. Peoducción y consumo responsable."/>
    <s v="Incremento"/>
    <s v="No acumulada"/>
    <n v="4"/>
    <n v="8"/>
    <n v="2"/>
    <n v="2"/>
    <n v="2"/>
    <n v="2"/>
    <n v="2"/>
    <n v="100"/>
    <n v="100"/>
    <x v="0"/>
    <n v="200000000"/>
    <n v="0"/>
    <n v="0"/>
    <m/>
    <n v="0"/>
    <s v="SIN AVANCE"/>
    <m/>
    <m/>
    <m/>
    <m/>
    <n v="0"/>
    <s v="SIN AVANCE"/>
    <m/>
    <m/>
    <m/>
    <m/>
    <n v="0"/>
    <s v="SIN AVANCE"/>
    <m/>
    <m/>
    <m/>
    <n v="2"/>
    <n v="25"/>
    <s v="MUY DEFICIENTE"/>
  </r>
  <r>
    <s v="SOBERANIA ALIMENTARIA, COMPETITITVIDAD  Y PRODUCTIVIDAD"/>
    <x v="9"/>
    <s v="Fortalecimiento y diversificación de los sistemas de producción campesina, familiar y comunitaria. "/>
    <x v="12"/>
    <s v="Participación de la agricultura, la ganadería, la caza, la silvicultura y la pesca en el PIB departamental."/>
    <n v="0.192"/>
    <n v="0.222"/>
    <x v="9"/>
    <s v="Inclusión productiva de pequeños productores rurales"/>
    <n v="423"/>
    <s v="Estructurada política pública Departamental en agroecología con énfasis en cambio climático, saberes culturales y soberanía alimentaria."/>
    <n v="1702019"/>
    <s v="Documentos metodológicos "/>
    <n v="170201900"/>
    <s v="Documentos metodológicos  elaborados"/>
    <s v="2. Hambre cero._x000a_8. Trabajo decente y crecimiento economico ._x000a_10- Reducción de las desigualdades._x000a_12. Peoducción y consumo responsable."/>
    <s v="Mantenimiento"/>
    <s v="No acumulada"/>
    <n v="0"/>
    <n v="1"/>
    <n v="1"/>
    <n v="1"/>
    <n v="1"/>
    <n v="1"/>
    <n v="1"/>
    <n v="100"/>
    <n v="100"/>
    <x v="0"/>
    <n v="200000000"/>
    <n v="0"/>
    <n v="0"/>
    <m/>
    <n v="0"/>
    <s v="SIN AVANCE"/>
    <m/>
    <m/>
    <m/>
    <m/>
    <n v="0"/>
    <s v="SIN AVANCE"/>
    <m/>
    <m/>
    <m/>
    <m/>
    <n v="0"/>
    <s v="SIN AVANCE"/>
    <m/>
    <m/>
    <m/>
    <n v="1"/>
    <n v="25"/>
    <s v="MUY DEFICIENTE"/>
  </r>
  <r>
    <s v="SOBERANIA ALIMENTARIA, COMPETITITVIDAD  Y PRODUCTIVIDAD"/>
    <x v="9"/>
    <s v="Fortalecimiento de la cadena de valor agropecuaria mediante la innovación, agroindustrialización, el acceso a financiamiento agropecuario y el  acceso a mercados locales, nacionales e internacionales."/>
    <x v="12"/>
    <s v="Incrementado el monto de créditos agropecuarios"/>
    <s v="ND"/>
    <n v="15000000000"/>
    <x v="9"/>
    <s v="Servicios financieros y gestión del riesgo para las actividades agropecuarias y rurales"/>
    <n v="424"/>
    <s v="Apoyados programas de promoción y acompañamiento para el acceso a créditos a pequeños productores."/>
    <s v="1703010"/>
    <s v="Servicio de divulgación"/>
    <n v="170301000"/>
    <s v="Jornadas de divulgación realizadas"/>
    <s v="2. Hambre cero._x000a_8. Trabajo decente y crecimiento economico ._x000a_10- Reducción de las desigualdades._x000a_12. Peoducción y consumo responsable."/>
    <s v="Incremento"/>
    <s v="No acumulada"/>
    <s v="ND"/>
    <n v="35"/>
    <n v="5"/>
    <n v="10"/>
    <n v="10"/>
    <n v="10"/>
    <n v="2"/>
    <n v="40"/>
    <n v="40"/>
    <x v="5"/>
    <n v="15000000"/>
    <n v="0"/>
    <n v="0"/>
    <m/>
    <n v="0"/>
    <s v="SIN AVANCE"/>
    <m/>
    <m/>
    <m/>
    <m/>
    <n v="0"/>
    <s v="SIN AVANCE"/>
    <m/>
    <m/>
    <m/>
    <m/>
    <n v="0"/>
    <s v="SIN AVANCE"/>
    <m/>
    <m/>
    <m/>
    <n v="2"/>
    <n v="5.7142857142857144"/>
    <s v="MUY DEFICIENTE"/>
  </r>
  <r>
    <s v="SOBERANIA ALIMENTARIA, COMPETITITVIDAD  Y PRODUCTIVIDAD"/>
    <x v="9"/>
    <s v="Fortalecimiento de la cadena de valor agropecuaria mediante la innovación, agroindustrialización, el acceso a financiamiento agropecuario y el  acceso a mercados locales, nacionales e internacionales."/>
    <x v="12"/>
    <s v="Incrementado el monto de créditos agropecuarios"/>
    <s v="ND"/>
    <n v="15000000000"/>
    <x v="9"/>
    <s v="Servicios financieros y gestión del riesgo para las actividades agropecuarias y rurales"/>
    <n v="425"/>
    <s v="Apalancados créditos agropecuarios a productores del Departamento."/>
    <s v="1703006"/>
    <s v="Servicio de apoyo financiero para el acceso al crédito agropecuario y rural"/>
    <n v="170300600"/>
    <s v="Productores  con acceso a crédito agropecuario y rural"/>
    <s v="2. Hambre cero._x000a_8. Trabajo decente y crecimiento economico ._x000a_10- Reducción de las desigualdades._x000a_12. Peoducción y consumo responsable."/>
    <s v="Incremento"/>
    <s v="No acumulada"/>
    <s v="ND"/>
    <n v="1000"/>
    <n v="250"/>
    <n v="250"/>
    <n v="250"/>
    <n v="250"/>
    <n v="0"/>
    <n v="0"/>
    <n v="0"/>
    <x v="1"/>
    <n v="0"/>
    <n v="0"/>
    <n v="0"/>
    <m/>
    <n v="0"/>
    <s v="SIN AVANCE"/>
    <m/>
    <m/>
    <m/>
    <m/>
    <n v="0"/>
    <s v="SIN AVANCE"/>
    <m/>
    <m/>
    <m/>
    <m/>
    <n v="0"/>
    <s v="SIN AVANCE"/>
    <m/>
    <m/>
    <m/>
    <n v="0"/>
    <n v="0"/>
    <s v="SIN AVANCE"/>
  </r>
  <r>
    <s v="SOBERANIA ALIMENTARIA, COMPETITITVIDAD  Y PRODUCTIVIDAD"/>
    <x v="9"/>
    <s v="Fortalecimiento de la cadena de valor agropecuaria mediante la innovación, agroindustrialización, el acceso a financiamiento agropecuario y el  acceso a mercados locales, nacionales e internacionales."/>
    <x v="12"/>
    <s v="Valor agregado nacional."/>
    <n v="0.05"/>
    <n v="0.1"/>
    <x v="9"/>
    <s v="Inclusión productiva de pequeños productores rurales"/>
    <n v="426"/>
    <s v="Gestionados, formulados e implementados proyectos agroindustriales para la agregación de valor a los productos agropecuarios de las diferentes cadenas productivas del Departamento y gestionados proyectos de factibilidad de creación de empresa industrial de producción y comercialización de alcoholes en la cadena productiva de caña panelera."/>
    <s v="1702007"/>
    <s v="Servicio de apoyo financiero para proyectos productivos"/>
    <n v="170200700"/>
    <s v="Numero de proyectos productivos cofinanciados"/>
    <s v="2. Hambre cero._x000a_8. Trabajo decente y crecimiento economico ._x000a_10- Reducción de las desigualdades._x000a_12. Peoducción y consumo responsable."/>
    <s v="Incremento"/>
    <s v="No acumulada"/>
    <n v="3"/>
    <n v="10"/>
    <n v="2"/>
    <n v="2"/>
    <n v="3"/>
    <n v="3"/>
    <n v="1"/>
    <n v="50"/>
    <n v="50"/>
    <x v="5"/>
    <n v="1137634158"/>
    <n v="651405510"/>
    <n v="281922230"/>
    <m/>
    <n v="0"/>
    <s v="SIN AVANCE"/>
    <m/>
    <m/>
    <m/>
    <m/>
    <n v="0"/>
    <s v="SIN AVANCE"/>
    <m/>
    <m/>
    <m/>
    <m/>
    <n v="0"/>
    <s v="SIN AVANCE"/>
    <m/>
    <m/>
    <m/>
    <n v="1"/>
    <n v="10"/>
    <s v="MUY DEFICIENTE"/>
  </r>
  <r>
    <s v="SOBERANIA ALIMENTARIA, COMPETITITVIDAD  Y PRODUCTIVIDAD"/>
    <x v="9"/>
    <s v="Fortalecimiento de la cadena de valor agropecuaria mediante la innovación, agroindustrialización, el acceso a financiamiento agropecuario y el  acceso a mercados locales, nacionales e internacionales."/>
    <x v="12"/>
    <s v="Valor agregado nacional."/>
    <n v="0.05"/>
    <n v="0.1"/>
    <x v="9"/>
    <s v="Inclusión productiva de pequeños productores rurales"/>
    <n v="427"/>
    <s v="Acompañadas organizaciones productivas para la identificación, promoción y aprovechamiento de oportunidades comerciales, nacionales e internacionales, la adquisición de competencias comerciales y  la consolidación de clusters agropecuarios. (Mercados campesinos, ferias comerciales, ruedas de negocios, etc.)"/>
    <s v="1702038"/>
    <s v="Servicio de apoyo a la comercialización"/>
    <n v="170203800"/>
    <s v="Organizaciones de productores formales apoyadas"/>
    <s v="2. Hambre cero._x000a_8. Trabajo decente y crecimiento economico ._x000a_10- Reducción de las desigualdades._x000a_12. Peoducción y consumo responsable."/>
    <s v="Incremento"/>
    <s v="No acumulada"/>
    <s v="ND"/>
    <n v="700"/>
    <n v="100"/>
    <n v="150"/>
    <n v="200"/>
    <n v="250"/>
    <n v="294"/>
    <n v="294"/>
    <n v="100"/>
    <x v="0"/>
    <n v="500000000"/>
    <n v="651405510"/>
    <n v="281922230"/>
    <m/>
    <n v="0"/>
    <s v="SIN AVANCE"/>
    <m/>
    <m/>
    <m/>
    <m/>
    <n v="0"/>
    <s v="SIN AVANCE"/>
    <m/>
    <m/>
    <m/>
    <m/>
    <n v="0"/>
    <s v="SIN AVANCE"/>
    <m/>
    <m/>
    <m/>
    <n v="294"/>
    <n v="42"/>
    <s v="DEFICIENTE"/>
  </r>
  <r>
    <s v="SOBERANIA ALIMENTARIA, COMPETITITVIDAD  Y PRODUCTIVIDAD"/>
    <x v="9"/>
    <s v="Fortalecimiento de la cadena de valor agropecuaria mediante la innovación, agroindustrialización, el acceso a financiamiento agropecuario y el  acceso a mercados locales, nacionales e internacionales."/>
    <x v="12"/>
    <s v="Valor agregado nacional."/>
    <n v="0.05"/>
    <n v="0.1"/>
    <x v="9"/>
    <s v="Inclusión productiva de pequeños productores rurales"/>
    <n v="428"/>
    <s v="Acompañados pequeños productores para incursión en procesos de compras públicas."/>
    <s v="1702017"/>
    <s v="Servicio de apoyo para el fomento organizativo de la Agricultura Campesina, Familiar y Comunitaria"/>
    <n v="170201700"/>
    <s v="Productores agropecuarios apoyados"/>
    <s v="2. Hambre cero._x000a_8. Trabajo decente y crecimiento economico ._x000a_10- Reducción de las desigualdades._x000a_12. Peoducción y consumo responsable."/>
    <s v="Incremento"/>
    <s v="No acumulada"/>
    <n v="1000"/>
    <n v="2000"/>
    <n v="500"/>
    <n v="500"/>
    <n v="500"/>
    <n v="500"/>
    <n v="1500"/>
    <n v="300"/>
    <n v="100"/>
    <x v="0"/>
    <n v="200000000"/>
    <n v="651405510"/>
    <n v="281922230"/>
    <m/>
    <n v="0"/>
    <s v="SIN AVANCE"/>
    <m/>
    <m/>
    <m/>
    <m/>
    <n v="0"/>
    <s v="SIN AVANCE"/>
    <m/>
    <m/>
    <m/>
    <m/>
    <n v="0"/>
    <s v="SIN AVANCE"/>
    <m/>
    <m/>
    <m/>
    <n v="1500"/>
    <n v="75"/>
    <s v="BUENO"/>
  </r>
  <r>
    <s v="SOBERANIA ALIMENTARIA, COMPETITITVIDAD  Y PRODUCTIVIDAD"/>
    <x v="9"/>
    <s v="Fortalecimiento de la cadena de valor agropecuaria mediante la innovación, agroindustrialización, el acceso a financiamiento agropecuario y el  acceso a mercados locales, nacionales e internacionales."/>
    <x v="12"/>
    <s v="Valor agregado nacional."/>
    <n v="0.05"/>
    <n v="0.1"/>
    <x v="9"/>
    <s v="Inclusión productiva de pequeños productores rurales"/>
    <n v="429"/>
    <s v="Formulados programas de fortalecimiento a la economía popular de la agricultura campesina, familiar y comunitaria, con un componente socio-empresarial, que garantice el comercio justo."/>
    <s v="1702018"/>
    <s v="Documentos de lineamientos técnicos"/>
    <n v="170201800"/>
    <s v="Documentos de lineamientos técnicos elaborados"/>
    <s v="2. Hambre cero._x000a_8. Trabajo decente y crecimiento economico ._x000a_10- Reducción de las desigualdades._x000a_12. Peoducción y consumo responsable."/>
    <s v="Incremento"/>
    <s v="No acumulada"/>
    <s v="ND"/>
    <n v="4"/>
    <n v="1"/>
    <n v="1"/>
    <n v="1"/>
    <n v="1"/>
    <n v="0.5"/>
    <n v="50"/>
    <n v="50"/>
    <x v="5"/>
    <n v="100000000"/>
    <n v="651405510"/>
    <n v="281922230"/>
    <m/>
    <n v="0"/>
    <s v="SIN AVANCE"/>
    <m/>
    <m/>
    <m/>
    <m/>
    <n v="0"/>
    <s v="SIN AVANCE"/>
    <m/>
    <m/>
    <m/>
    <m/>
    <n v="0"/>
    <s v="SIN AVANCE"/>
    <m/>
    <m/>
    <m/>
    <n v="0.5"/>
    <n v="12.5"/>
    <s v="MUY DEFICIENTE"/>
  </r>
  <r>
    <s v="SOBERANIA ALIMENTARIA, COMPETITITVIDAD  Y PRODUCTIVIDAD"/>
    <x v="9"/>
    <s v="Modernización de la infraestructura y la tecnología agropecuaria para mejorar la eficiencia productiva rural"/>
    <x v="12"/>
    <s v="Infraestructura productiva implementada"/>
    <s v="ND"/>
    <n v="21"/>
    <x v="9"/>
    <s v="Infraestructura productiva y comercialización"/>
    <n v="430"/>
    <s v="Gestionados, formulados e implementados proyectos para la construcción, adecuación y mejoramiento de infraestructura rural para la productividad, la transformación y comercialización del sector agropecuario plazas de mercado, centros de acopio, distritos de riego, plantas de procesamiento de alimentos, plataformas logísticas, plantas de beneficio animal, cuartos fríos, plantas de bioinsumos,  entre otros)."/>
    <s v="1709043"/>
    <s v="Infraestructura de producción agrícola construida"/>
    <n v="170904300"/>
    <s v="Infraestructura de producción agrícola construida"/>
    <s v="2. Hambre cero._x000a_8. Trabajo decente y crecimiento economico ._x000a_10- Reducción de las desigualdades._x000a_12. Peoducción y consumo responsable."/>
    <s v="Incremento"/>
    <s v="No acumulada"/>
    <s v="ND"/>
    <n v="20"/>
    <n v="5"/>
    <n v="5"/>
    <n v="5"/>
    <n v="5"/>
    <n v="4"/>
    <n v="80"/>
    <n v="80"/>
    <x v="7"/>
    <n v="6013106132.8999996"/>
    <n v="377245090"/>
    <n v="143673848"/>
    <m/>
    <n v="0"/>
    <s v="SIN AVANCE"/>
    <m/>
    <m/>
    <m/>
    <m/>
    <n v="0"/>
    <s v="SIN AVANCE"/>
    <m/>
    <m/>
    <m/>
    <m/>
    <n v="0"/>
    <s v="SIN AVANCE"/>
    <m/>
    <m/>
    <m/>
    <n v="4"/>
    <n v="20"/>
    <s v="MUY DEFICIENTE"/>
  </r>
  <r>
    <s v="SOBERANIA ALIMENTARIA, COMPETITITVIDAD  Y PRODUCTIVIDAD"/>
    <x v="9"/>
    <s v="Modernización de la infraestructura y la tecnología agropecuaria para mejorar la eficiencia productiva rural"/>
    <x v="12"/>
    <s v="Infraestructura productiva implementada"/>
    <s v="ND"/>
    <n v="21"/>
    <x v="9"/>
    <s v="Infraestructura productiva y comercialización"/>
    <n v="431"/>
    <s v="Desarrollo y operando un sistema de información para la actualización del inventario de la infraestructura rural del Departamento generando mejora en la disposición de la información para asegurar que sea accesible, confiable y oportuna "/>
    <s v="1709109"/>
    <s v="Servicio de información actualizado"/>
    <n v="170910900"/>
    <s v="Sistemas de información actualizados"/>
    <s v="2. Hambre cero._x000a_8. Trabajo decente y crecimiento economico ._x000a_10- Reducción de las desigualdades._x000a_12. Peoducción y consumo responsable."/>
    <s v="Mantenimiento"/>
    <s v="No acumulada"/>
    <s v="ND"/>
    <n v="1"/>
    <n v="1"/>
    <n v="1"/>
    <n v="1"/>
    <n v="1"/>
    <n v="0.5"/>
    <n v="50"/>
    <n v="50"/>
    <x v="5"/>
    <n v="75000000"/>
    <s v="377.245.090"/>
    <n v="143673848"/>
    <m/>
    <n v="0"/>
    <s v="SIN AVANCE"/>
    <m/>
    <m/>
    <m/>
    <m/>
    <n v="0"/>
    <s v="SIN AVANCE"/>
    <m/>
    <m/>
    <m/>
    <m/>
    <n v="0"/>
    <s v="SIN AVANCE"/>
    <m/>
    <m/>
    <m/>
    <n v="0.5"/>
    <n v="12.5"/>
    <s v="MUY DEFICIENTE"/>
  </r>
  <r>
    <s v="SOBERANIA ALIMENTARIA, COMPETITITVIDAD  Y PRODUCTIVIDAD"/>
    <x v="9"/>
    <s v="Fomentar la asistencia técnica agropecuaria, agroindustrial, TIC enfocada a las necesidades del sector productivo"/>
    <x v="12"/>
    <s v="Sistemas productivos beneficiados"/>
    <s v="ND"/>
    <n v="10"/>
    <x v="9"/>
    <s v="Ciencia, tecnología e innovación agropecuaria"/>
    <n v="432"/>
    <s v="Elaboración de contenidos de investigación aplicada de ciencia tecnologia e innovacion identificados por las cadenas productivas que apunten a la solución de necesidades especificas de cada sector agrícola o pecuario."/>
    <n v="1708016"/>
    <s v="Documentos de lineamientos técnicos"/>
    <n v="170801600"/>
    <s v="Documentos de lineamientos tecnicos elaborados"/>
    <s v="2. Hambre cero._x000a_8. Trabajo decente y crecimiento economico ._x000a_10- Reducción de las desigualdades._x000a_12. Peoducción y consumo responsable."/>
    <s v="Incremento"/>
    <s v="No acumulada"/>
    <n v="1"/>
    <n v="4"/>
    <n v="1"/>
    <n v="1"/>
    <n v="1"/>
    <n v="1"/>
    <n v="0"/>
    <n v="0"/>
    <n v="0"/>
    <x v="1"/>
    <n v="50000000"/>
    <n v="0"/>
    <n v="0"/>
    <m/>
    <n v="0"/>
    <s v="SIN AVANCE"/>
    <m/>
    <m/>
    <m/>
    <m/>
    <n v="0"/>
    <s v="SIN AVANCE"/>
    <m/>
    <m/>
    <m/>
    <m/>
    <n v="0"/>
    <s v="SIN AVANCE"/>
    <m/>
    <m/>
    <m/>
    <n v="0"/>
    <n v="0"/>
    <s v="SIN AVANCE"/>
  </r>
  <r>
    <s v="SOBERANIA ALIMENTARIA, COMPETITITVIDAD  Y PRODUCTIVIDAD"/>
    <x v="9"/>
    <s v="Fomentar la asistencia técnica agropecuaria, agroindustrial, TIC enfocada a las necesidades del sector productivo"/>
    <x v="12"/>
    <s v="Sistemas productivos beneficiados"/>
    <s v="ND"/>
    <n v="10"/>
    <x v="9"/>
    <s v="Ciencia, tecnología e innovación agropecuaria"/>
    <n v="433"/>
    <s v="Formulados proyectos de Ciencia, Tecnología e Innovación para el sector agropecuario."/>
    <n v="1708015"/>
    <s v="Documentos de investigación"/>
    <n v="170801502"/>
    <s v="Documentos de investigación sobre procesos productivos agropecuarios"/>
    <s v="2. Hambre cero._x000a_8. Trabajo decente y crecimiento economico ._x000a_10- Reducción de las desigualdades._x000a_12. Peoducción y consumo responsable."/>
    <s v="Incremento"/>
    <s v="No acumulada"/>
    <n v="1"/>
    <n v="12"/>
    <n v="3"/>
    <n v="3"/>
    <n v="3"/>
    <n v="3"/>
    <n v="0"/>
    <n v="0"/>
    <n v="0"/>
    <x v="1"/>
    <n v="100000000"/>
    <n v="0"/>
    <n v="0"/>
    <m/>
    <n v="0"/>
    <s v="SIN AVANCE"/>
    <m/>
    <m/>
    <m/>
    <m/>
    <n v="0"/>
    <s v="SIN AVANCE"/>
    <m/>
    <m/>
    <m/>
    <m/>
    <n v="0"/>
    <s v="SIN AVANCE"/>
    <m/>
    <m/>
    <m/>
    <n v="0"/>
    <n v="0"/>
    <s v="SIN AVANCE"/>
  </r>
  <r>
    <s v="SOBERANIA ALIMENTARIA, COMPETITITVIDAD  Y PRODUCTIVIDAD"/>
    <x v="9"/>
    <s v="Fomentar la asistencia técnica agropecuaria, agroindustrial, TIC enfocada a las necesidades del sector productivo"/>
    <x v="12"/>
    <s v="Sistemas productivos beneficiados"/>
    <s v="ND"/>
    <n v="10"/>
    <x v="9"/>
    <s v="Ciencia, tecnología e innovación agropecuaria"/>
    <n v="434"/>
    <s v="Fortalecimiento de las competencias agropecuarias  de los productores en el Departamento, implementando nuevas tecnologias, que permitan atraer a los jovenes rurales a las actividades agropecuarias , agroindustriales y de servicios. "/>
    <s v="1708040"/>
    <s v="Servicio de divulgación de transferencia de tecnología"/>
    <n v="170804000"/>
    <s v="Productores beneficiados con transferencia de tecnología"/>
    <s v="2. Hambre cero._x000a_8. Trabajo decente y crecimiento economico ._x000a_10- Reducción de las desigualdades._x000a_12. Peoducción y consumo responsable."/>
    <s v="Incremento"/>
    <s v="No acumulada"/>
    <s v="ND"/>
    <n v="700"/>
    <n v="100"/>
    <n v="200"/>
    <n v="300"/>
    <n v="100"/>
    <n v="0"/>
    <n v="0"/>
    <n v="0"/>
    <x v="1"/>
    <n v="20000000"/>
    <n v="0"/>
    <n v="0"/>
    <m/>
    <n v="0"/>
    <s v="SIN AVANCE"/>
    <m/>
    <m/>
    <m/>
    <m/>
    <n v="0"/>
    <s v="SIN AVANCE"/>
    <m/>
    <m/>
    <m/>
    <m/>
    <n v="0"/>
    <s v="SIN AVANCE"/>
    <m/>
    <m/>
    <m/>
    <n v="0"/>
    <n v="0"/>
    <s v="SIN AVANCE"/>
  </r>
  <r>
    <s v="SOBERANIA ALIMENTARIA, COMPETITITVIDAD  Y PRODUCTIVIDAD"/>
    <x v="9"/>
    <s v="Fomentar la asistencia técnica agropecuaria, agroindustrial, TIC enfocada a las necesidades del sector productivo"/>
    <x v="12"/>
    <s v="Sistemas productivos beneficiados"/>
    <s v="ND"/>
    <n v="10"/>
    <x v="9"/>
    <s v="Ciencia, tecnología e innovación agropecuaria"/>
    <n v="435"/>
    <s v="Realizado acompañamiento integral orientado a diagnosticar, recomendar, actualizar, formar, transferir, asistir, empoderar y generar capacidad en los productores agropecuarios convencionales y agroecológicos, para que éstos incorporen en su actividad productiva prácticas, productos tecnológicos, tecnologías, conocimientos y comportamientos que beneficien su desempeño y mejoren su competitividad y sostenibilidad."/>
    <s v="1708041"/>
    <s v="Servicio de extensión agropecuaria"/>
    <n v="170804100"/>
    <s v="Productores atendidos con servicio de extensión agropecuaria"/>
    <s v="2. Hambre cero._x000a_8. Trabajo decente y crecimiento economico ._x000a_10- Reducción de las desigualdades._x000a_12. Peoducción y consumo responsable."/>
    <s v="Incremento"/>
    <s v="No acumulada"/>
    <n v="10000"/>
    <n v="12000"/>
    <n v="3000"/>
    <n v="3000"/>
    <n v="3000"/>
    <n v="3000"/>
    <n v="6400"/>
    <n v="213.33333333333334"/>
    <n v="100"/>
    <x v="0"/>
    <n v="20000000"/>
    <n v="0"/>
    <n v="0"/>
    <m/>
    <n v="0"/>
    <s v="SIN AVANCE"/>
    <m/>
    <m/>
    <m/>
    <m/>
    <n v="0"/>
    <s v="SIN AVANCE"/>
    <m/>
    <m/>
    <m/>
    <m/>
    <n v="0"/>
    <s v="SIN AVANCE"/>
    <m/>
    <m/>
    <m/>
    <n v="6400"/>
    <n v="53.333333333333336"/>
    <s v="ACEPTABLE"/>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36"/>
    <s v="Apoyadas iniciativas de proyectos agroalimentarios de población vulnerable con enfoque de accesibilidad e inocuidad, utilización de alimentos y estabilidad en el tiempo."/>
    <s v="4103005"/>
    <s v="Servicio de asistencia técnica para el emprendimiento"/>
    <n v="410300500"/>
    <s v="Proyectos productivos formulados"/>
    <s v="2. Hambre cero._x000a_8. Trabajo decente y crecimiento economico ._x000a_10- Reducción de las desigualdades._x000a_12. Peoducción y consumo responsable."/>
    <s v="Incremento"/>
    <s v="No acumulada"/>
    <s v="ND"/>
    <s v="24"/>
    <n v="4"/>
    <n v="8"/>
    <n v="8"/>
    <n v="4"/>
    <n v="0"/>
    <n v="0"/>
    <n v="0"/>
    <x v="1"/>
    <n v="800000000"/>
    <n v="51733920"/>
    <n v="0"/>
    <m/>
    <n v="0"/>
    <s v="SIN AVANCE"/>
    <m/>
    <m/>
    <m/>
    <m/>
    <n v="0"/>
    <s v="SIN AVANCE"/>
    <m/>
    <m/>
    <m/>
    <m/>
    <n v="0"/>
    <s v="SIN AVANCE"/>
    <m/>
    <m/>
    <m/>
    <n v="0"/>
    <n v="0"/>
    <s v="SIN AVANCE"/>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37"/>
    <s v="Desarrollados espacios para ofrecer, vender, comercializar e intercambiar alimentos con el fin de reducir la intermediación y fortalecer las economías populares. "/>
    <n v="4103050"/>
    <s v="Servicio de acompañamiento familiar y comunitario para la superación de la pobreza"/>
    <n v="410304700"/>
    <s v="Eventos de participación social realizados"/>
    <s v="2. Hambre cero._x000a_8. Trabajo decente y crecimiento economico ._x000a_10- Reducción de las desigualdades._x000a_12. Peoducción y consumo responsable."/>
    <s v="Incremento"/>
    <s v="No acumulada"/>
    <s v="ND"/>
    <s v="38"/>
    <n v="6"/>
    <n v="12"/>
    <n v="12"/>
    <n v="8"/>
    <n v="6"/>
    <n v="100"/>
    <n v="100"/>
    <x v="0"/>
    <n v="180900000"/>
    <n v="110220493.48999999"/>
    <n v="71732822.489999995"/>
    <m/>
    <n v="0"/>
    <s v="SIN AVANCE"/>
    <m/>
    <m/>
    <m/>
    <m/>
    <n v="0"/>
    <s v="SIN AVANCE"/>
    <m/>
    <m/>
    <m/>
    <m/>
    <n v="0"/>
    <s v="SIN AVANCE"/>
    <m/>
    <m/>
    <m/>
    <n v="6"/>
    <n v="15.789473684210526"/>
    <s v="MUY DEFICIENTE"/>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38"/>
    <s v="Implementadas redes de protección social y solidaria alimentaria: ollas comunitarias, bancos de alimentos, banco de leche  y otras formas de aprovechamiento que involucren raciones de alimentos, formas de producción agrícola y pecuaria a pequeña escala, reducción de pérdida de alimentos y agricultura urbana, creadas."/>
    <s v="4103017"/>
    <s v="Servicio de entrega de raciones de alimentos"/>
    <n v="410301700"/>
    <s v="Personas beneficiadas con raciones de alimentos"/>
    <s v="2. Hambre cero._x000a_8. Trabajo decente y crecimiento economico ._x000a_10- Reducción de las desigualdades._x000a_12. Peoducción y consumo responsable."/>
    <s v="Mantenimiento"/>
    <s v="No acumulada"/>
    <s v="ND"/>
    <n v="600000"/>
    <s v="15000"/>
    <s v="15000"/>
    <s v="15000"/>
    <s v="15000"/>
    <n v="5000"/>
    <n v="33.333333333333336"/>
    <n v="33.333333333333336"/>
    <x v="5"/>
    <n v="250000000"/>
    <n v="37677340"/>
    <n v="13531120"/>
    <m/>
    <n v="0"/>
    <s v="SIN AVANCE"/>
    <m/>
    <m/>
    <m/>
    <m/>
    <n v="0"/>
    <s v="SIN AVANCE"/>
    <m/>
    <m/>
    <m/>
    <m/>
    <n v="0"/>
    <s v="SIN AVANCE"/>
    <m/>
    <m/>
    <m/>
    <n v="5000"/>
    <n v="125000"/>
    <s v="OPTIMO"/>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39"/>
    <s v="Fortalecida la articulación interinstitucional para optimizar acciones encaminadas a disminuir los indices de inseguridad alimentaria en Nariño."/>
    <s v="4103052"/>
    <s v="Servicio de gestión de oferta social para la población vulnerable"/>
    <n v="410305202"/>
    <s v="Mecanismos de articulación implementados para la gestión de oferta social"/>
    <s v="2. Hambre cero._x000a_8. Trabajo decente y crecimiento economico ._x000a_10- Reducción de las desigualdades._x000a_12. Peoducción y consumo responsable."/>
    <s v="Mantenimiento"/>
    <s v="No acumulada"/>
    <s v="ND"/>
    <n v="32"/>
    <s v="8"/>
    <s v="8"/>
    <s v="8"/>
    <s v="8"/>
    <n v="8"/>
    <n v="100"/>
    <n v="100"/>
    <x v="0"/>
    <n v="80000000"/>
    <n v="8416800"/>
    <n v="0"/>
    <m/>
    <n v="0"/>
    <s v="SIN AVANCE"/>
    <m/>
    <m/>
    <m/>
    <m/>
    <n v="0"/>
    <s v="SIN AVANCE"/>
    <m/>
    <m/>
    <m/>
    <m/>
    <n v="0"/>
    <s v="SIN AVANCE"/>
    <m/>
    <m/>
    <m/>
    <n v="8"/>
    <n v="200"/>
    <s v="OPTIMO"/>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40"/>
    <s v="Realizadas jornadas de educación nutricional y alimentaria a las familias, con el objeto de lograr el cambio favorable de los hábitos, costumbres, tradiciones, creencias y prácticas de la comunidad sobre aspectos de nutrición y alimentación."/>
    <s v="4103053"/>
    <s v="Servicio de asistencia técnica para el mejoramiento de hábitos alimentarios"/>
    <n v="410305302"/>
    <s v="Talleres realizados para el mejoramiento de hábitos alimenticios para hogares étnicos"/>
    <s v="2. Hambre cero._x000a_8. Trabajo decente y crecimiento economico ._x000a_10- Reducción de las desigualdades._x000a_12. Peoducción y consumo responsable."/>
    <s v="Mantenimiento"/>
    <s v="No acumulada"/>
    <s v="ND"/>
    <s v="52"/>
    <n v="13"/>
    <n v="13"/>
    <n v="13"/>
    <n v="13"/>
    <n v="1"/>
    <n v="7.6923076923076925"/>
    <n v="7.6923076923076925"/>
    <x v="6"/>
    <n v="100000000"/>
    <n v="15170400"/>
    <n v="0"/>
    <m/>
    <n v="0"/>
    <s v="SIN AVANCE"/>
    <m/>
    <m/>
    <m/>
    <m/>
    <n v="0"/>
    <s v="SIN AVANCE"/>
    <m/>
    <m/>
    <m/>
    <m/>
    <n v="0"/>
    <s v="SIN AVANCE"/>
    <m/>
    <m/>
    <m/>
    <n v="1"/>
    <n v="25"/>
    <s v="MUY DEFICIENTE"/>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41"/>
    <s v="Formulado e implementado plan decenal por el derecho a una alimentación y nutrición adecuada "/>
    <s v="4103067"/>
    <s v="Documentos de planeación"/>
    <n v="410306701"/>
    <s v="Documentos de planeación con seguimiento realizados"/>
    <s v="2. Hambre cero._x000a_8. Trabajo decente y crecimiento economico ._x000a_10- Reducción de las desigualdades._x000a_12. Peoducción y consumo responsable."/>
    <s v="Incremento"/>
    <s v="Acumulada"/>
    <s v="0"/>
    <n v="1"/>
    <n v="0.5"/>
    <s v="1"/>
    <s v="1"/>
    <s v="1"/>
    <n v="0"/>
    <n v="0"/>
    <n v="0"/>
    <x v="1"/>
    <n v="50000000"/>
    <n v="0"/>
    <n v="0"/>
    <m/>
    <n v="0"/>
    <s v="SIN AVANCE"/>
    <m/>
    <m/>
    <m/>
    <m/>
    <n v="0"/>
    <s v="SIN AVANCE"/>
    <m/>
    <m/>
    <m/>
    <m/>
    <n v="0"/>
    <s v="SIN AVANCE"/>
    <m/>
    <m/>
    <m/>
    <n v="0"/>
    <n v="0"/>
    <s v="SIN AVANCE"/>
  </r>
  <r>
    <s v="SOBERANIA ALIMENTARIA, COMPETITITVIDAD  Y PRODUCTIVIDAD"/>
    <x v="9"/>
    <s v="Entornos Alimentarios Saludables y Sustentables en la Construcción de Paz en los territorios.  "/>
    <x v="13"/>
    <s v="Indice de inseguridad alimentaria en el Departamento de Nariño."/>
    <s v="37.1%"/>
    <n v="0.27"/>
    <x v="2"/>
    <s v="Inclusión social y reconciliaciónión social y productiva para la población en situación de vulnerabilidad"/>
    <n v="442"/>
    <s v="Mejorada la capacidad en la formulación, implementación, seguimiento y evaluación de políticas, planes, programas y proyectos en materia de seguridad alimentaria y nutricional de las entidades territoriales con altos niveles de inseguridad alimentaria."/>
    <s v="4103053"/>
    <s v="Servicio de asistencia técnica para el mejoramiento de hábitos alimentarios"/>
    <n v="410305302"/>
    <s v="Talleres realizados para el mejoramiento de hábitos alimenticios para hogares étnicos"/>
    <s v="2. Hambre cero._x000a_8. Trabajo decente y crecimiento economico ._x000a_10- Reducción de las desigualdades._x000a_12. Peoducción y consumo responsable."/>
    <s v="Mantenimiento"/>
    <s v="No acumulada"/>
    <s v="ND"/>
    <n v="64"/>
    <n v="64"/>
    <n v="64"/>
    <n v="64"/>
    <n v="64"/>
    <n v="0"/>
    <n v="0"/>
    <n v="0"/>
    <x v="1"/>
    <n v="115000000"/>
    <n v="0"/>
    <n v="0"/>
    <m/>
    <n v="0"/>
    <s v="SIN AVANCE"/>
    <m/>
    <m/>
    <m/>
    <m/>
    <n v="0"/>
    <s v="SIN AVANCE"/>
    <m/>
    <m/>
    <m/>
    <m/>
    <n v="0"/>
    <s v="SIN AVANCE"/>
    <m/>
    <m/>
    <m/>
    <n v="0"/>
    <n v="0"/>
    <s v="SIN AVANCE"/>
  </r>
  <r>
    <s v="SOBERANIA ALIMENTARIA, COMPETITITVIDAD  Y PRODUCTIVIDAD"/>
    <x v="10"/>
    <s v="Oportunidad Turistica  para la Paz"/>
    <x v="14"/>
    <s v="Índice de Competitividad Turística Regional de Colombia (ICTRC)"/>
    <n v="4.47"/>
    <n v="5"/>
    <x v="10"/>
    <s v="Productividad y competitividad de las empresas colombianas"/>
    <n v="443"/>
    <s v="Implementadas campañas de divulgación y promoción de los atractivos y destinos turísticos del Departamento."/>
    <n v="3502046"/>
    <s v="Servicio de promoción turística"/>
    <n v="350204600"/>
    <s v="Campañas realizadas"/>
    <s v="_x000a_8. Trabajo decente y crecimiento económico. _x000a_9. Industria, innovación e infraestructura._x000a_13. Acción por el clima. _x000a_14. Vida submarina. _x000a_15. Vida de ecosistemas terrestres. _x000a_16. Paz, justicia e instituciones sólidas. "/>
    <s v="Incremento"/>
    <s v="No acumulada"/>
    <s v="ND"/>
    <n v="4"/>
    <n v="1"/>
    <n v="1"/>
    <n v="1"/>
    <n v="1"/>
    <n v="7"/>
    <n v="700"/>
    <n v="100"/>
    <x v="0"/>
    <n v="434290400"/>
    <n v="210705800"/>
    <n v="50933400"/>
    <m/>
    <n v="0"/>
    <s v="SIN AVANCE"/>
    <m/>
    <m/>
    <m/>
    <m/>
    <n v="0"/>
    <s v="SIN AVANCE"/>
    <m/>
    <m/>
    <m/>
    <m/>
    <n v="0"/>
    <s v="SIN AVANCE"/>
    <m/>
    <m/>
    <m/>
    <n v="7"/>
    <n v="100"/>
    <s v="OPTIMO"/>
  </r>
  <r>
    <s v="SOBERANIA ALIMENTARIA, COMPETITITVIDAD  Y PRODUCTIVIDAD"/>
    <x v="10"/>
    <s v="Oportunidad Turistica  para la Paz"/>
    <x v="14"/>
    <s v="Índice de Competitividad Turística Regional de Colombia (ICTRC)"/>
    <n v="4.47"/>
    <n v="5"/>
    <x v="10"/>
    <s v="Productividad y competitividad de las empresas colombianas"/>
    <n v="444"/>
    <s v="Diseñado e implementado Sistema Estadístico Regional de Turismo de Nariño -SERTU Nariño-"/>
    <n v="3502094"/>
    <s v="Documentos de investigación sobre turismo"/>
    <n v="350209400"/>
    <s v="Documentos sobre medición y análisis de información turística realizados"/>
    <s v="_x000a_8. Trabajo decente y crecimiento económico. _x000a_9. Industria, innovación e infraestructura._x000a_13. Acción por el clima. _x000a_14. Vida submarina. _x000a_15. Vida de ecosistemas terrestres. _x000a_16. Paz, justicia e instituciones sólidas. "/>
    <s v="Mantenimiento"/>
    <s v="No acumulada"/>
    <n v="0"/>
    <n v="1"/>
    <n v="1"/>
    <n v="1"/>
    <n v="1"/>
    <n v="1"/>
    <n v="0.5"/>
    <n v="50"/>
    <n v="50"/>
    <x v="5"/>
    <n v="46290400"/>
    <n v="0"/>
    <n v="0"/>
    <m/>
    <n v="0"/>
    <s v="SIN AVANCE"/>
    <m/>
    <m/>
    <m/>
    <m/>
    <n v="0"/>
    <s v="SIN AVANCE"/>
    <m/>
    <m/>
    <m/>
    <m/>
    <n v="0"/>
    <s v="SIN AVANCE"/>
    <m/>
    <m/>
    <m/>
    <n v="0.5"/>
    <n v="12.5"/>
    <s v="MUY DEFICIENTE"/>
  </r>
  <r>
    <s v="SOBERANIA ALIMENTARIA, COMPETITITVIDAD  Y PRODUCTIVIDAD"/>
    <x v="10"/>
    <s v="Oportunidad Turistica  para la Paz"/>
    <x v="14"/>
    <s v="Índice de Competitividad Turística Regional de Colombia (ICTRC)"/>
    <n v="4.47"/>
    <n v="5"/>
    <x v="10"/>
    <s v="Productividad y competitividad de las empresas colombianas"/>
    <n v="445"/>
    <s v="Realizada formación y capacitación multinivel para los gremios y actores del sector turístico  "/>
    <n v="3502011"/>
    <s v="Servicio de apoyo para la formación de capital humano pertinente para el desarrollo empresarial de los territorios"/>
    <n v="350201100"/>
    <s v="Personas formadas en habilidades y competencias "/>
    <s v="_x000a_8. Trabajo decente y crecimiento económico. _x000a_9. Industria, innovación e infraestructura._x000a_13. Acción por el clima. _x000a_14. Vida submarina. _x000a_15. Vida de ecosistemas terrestres. _x000a_16. Paz, justicia e instituciones sólidas. "/>
    <s v="Incremento"/>
    <s v="No acumulada"/>
    <n v="100"/>
    <n v="1200"/>
    <n v="300"/>
    <n v="300"/>
    <n v="300"/>
    <n v="300"/>
    <n v="300"/>
    <n v="100"/>
    <n v="100"/>
    <x v="0"/>
    <n v="82737000"/>
    <n v="35625450"/>
    <n v="28730700"/>
    <m/>
    <n v="0"/>
    <s v="SIN AVANCE"/>
    <m/>
    <m/>
    <m/>
    <m/>
    <n v="0"/>
    <s v="SIN AVANCE"/>
    <m/>
    <m/>
    <m/>
    <m/>
    <n v="0"/>
    <s v="SIN AVANCE"/>
    <m/>
    <m/>
    <m/>
    <n v="300"/>
    <n v="25"/>
    <s v="MUY DEFICIENTE"/>
  </r>
  <r>
    <s v="SOBERANIA ALIMENTARIA, COMPETITITVIDAD  Y PRODUCTIVIDAD"/>
    <x v="10"/>
    <s v="Oportunidad Turistica  para la Paz"/>
    <x v="14"/>
    <s v="Índice de Competitividad Turística Regional de Colombia (ICTRC)"/>
    <n v="4.47"/>
    <n v="5"/>
    <x v="10"/>
    <s v="Productividad y competitividad de las empresas colombianas"/>
    <n v="446"/>
    <s v="Actualizado e implementado del Plan de Desarrollo Turístico del Departamento."/>
    <n v="3502047"/>
    <s v="Documentos de planeación"/>
    <n v="350204700"/>
    <s v="Documentos de planeación elaborados"/>
    <s v="_x000a_8. Trabajo decente y crecimiento económico. _x000a_9. Industria, innovación e infraestructura._x000a_13. Acción por el clima. _x000a_14. Vida submarina. _x000a_15. Vida de ecosistemas terrestres. _x000a_16. Paz, justicia e instituciones sólidas. "/>
    <s v="Mantenimiento"/>
    <s v="No acumulada"/>
    <n v="1"/>
    <n v="1"/>
    <n v="1"/>
    <n v="1"/>
    <n v="1"/>
    <n v="1"/>
    <n v="0"/>
    <n v="0"/>
    <n v="0"/>
    <x v="1"/>
    <n v="0"/>
    <n v="0"/>
    <n v="0"/>
    <m/>
    <n v="0"/>
    <s v="SIN AVANCE"/>
    <m/>
    <m/>
    <m/>
    <m/>
    <n v="0"/>
    <s v="SIN AVANCE"/>
    <m/>
    <m/>
    <m/>
    <m/>
    <n v="0"/>
    <s v="SIN AVANCE"/>
    <m/>
    <m/>
    <m/>
    <n v="0"/>
    <n v="0"/>
    <s v="SIN AVANCE"/>
  </r>
  <r>
    <s v="SOBERANIA ALIMENTARIA, COMPETITITVIDAD  Y PRODUCTIVIDAD"/>
    <x v="10"/>
    <s v="Oportunidad Turistica  para la Paz"/>
    <x v="14"/>
    <s v="Índice de Competitividad Turística Regional de Colombia (ICTRC)"/>
    <n v="4.47"/>
    <n v="5"/>
    <x v="10"/>
    <s v="Productividad y competitividad de las empresas colombianas"/>
    <n v="447"/>
    <s v="Proyectos de impulso a la actividad turistica en el Departamento."/>
    <s v="3502036"/>
    <s v="Servicio de apoyo financiero para la competitividad turística"/>
    <n v="350203600"/>
    <s v="Proyectos cofinanciados para la adecuación de la oferta turística"/>
    <s v="_x000a_8. Trabajo decente y crecimiento económico. _x000a_9. Industria, innovación e infraestructura._x000a_13. Acción por el clima. _x000a_14. Vida submarina. _x000a_15. Vida de ecosistemas terrestres. _x000a_16. Paz, justicia e instituciones sólidas. "/>
    <s v="Incremento"/>
    <s v="No acumulada"/>
    <n v="1"/>
    <n v="8"/>
    <n v="2"/>
    <n v="2"/>
    <n v="2"/>
    <n v="2"/>
    <n v="5"/>
    <n v="250"/>
    <n v="100"/>
    <x v="0"/>
    <n v="120616400"/>
    <n v="94155600"/>
    <n v="60555600"/>
    <m/>
    <n v="0"/>
    <s v="SIN AVANCE"/>
    <m/>
    <m/>
    <m/>
    <m/>
    <n v="0"/>
    <s v="SIN AVANCE"/>
    <m/>
    <m/>
    <m/>
    <m/>
    <n v="0"/>
    <s v="SIN AVANCE"/>
    <m/>
    <m/>
    <m/>
    <n v="5"/>
    <n v="62.5"/>
    <s v="ACEPTABLE"/>
  </r>
  <r>
    <s v="SOBERANIA ALIMENTARIA, COMPETITITVIDAD  Y PRODUCTIVIDAD"/>
    <x v="10"/>
    <s v="Oportunidad Turistica  para la Paz"/>
    <x v="14"/>
    <s v="Índice de Competitividad Turística Regional de Colombia (ICTRC)"/>
    <n v="4.47"/>
    <n v="5"/>
    <x v="10"/>
    <s v="Productividad y competitividad de las empresas colombianas"/>
    <n v="448"/>
    <s v="Implementada estrategia de alianzas público privadas y populares en las subregiones, para la implementación de las políticas de desarrollo productivo, competitivo  y productividad turística."/>
    <s v="3502012"/>
    <s v="Servicio de apoyo para la modernización y fomento de la innovación empresarial"/>
    <n v="350201205"/>
    <s v="Documentos de estrategias de negocios para el ecosistema de innovación y emprendimiento en Colombia elaborados"/>
    <s v="_x000a_8. Trabajo decente y crecimiento económico. _x000a_9. Industria, innovación e infraestructura._x000a_13. Acción por el clima. _x000a_14. Vida submarina. _x000a_15. Vida de ecosistemas terrestres. _x000a_16. Paz, justicia e instituciones sólidas. "/>
    <s v="Incremento"/>
    <s v="No acumulada"/>
    <n v="0"/>
    <n v="4"/>
    <n v="1"/>
    <n v="1"/>
    <n v="1"/>
    <n v="1"/>
    <n v="2"/>
    <n v="200"/>
    <n v="100"/>
    <x v="0"/>
    <n v="83452477"/>
    <n v="33452477"/>
    <n v="16726238"/>
    <m/>
    <n v="0"/>
    <s v="SIN AVANCE"/>
    <m/>
    <m/>
    <m/>
    <m/>
    <n v="0"/>
    <s v="SIN AVANCE"/>
    <m/>
    <m/>
    <m/>
    <m/>
    <n v="0"/>
    <s v="SIN AVANCE"/>
    <m/>
    <m/>
    <m/>
    <n v="2"/>
    <n v="50"/>
    <s v="DEFICIENTE"/>
  </r>
  <r>
    <s v="SOBERANIA ALIMENTARIA, COMPETITITVIDAD  Y PRODUCTIVIDAD"/>
    <x v="10"/>
    <s v="Oportunidad Turistica  para la Paz"/>
    <x v="14"/>
    <s v="Índice de Competitividad Turística Regional de Colombia (ICTRC)"/>
    <n v="4.47"/>
    <n v="5"/>
    <x v="10"/>
    <s v="Productividad y competitividad de las empresas colombianas"/>
    <n v="449"/>
    <s v="Fortalecimiento de entidades territoriales en promoción y competitividad turística de sus regiones."/>
    <n v="3502039"/>
    <s v="Servicio de asistencia técnica a los entes territoriales para el desarrollo turístico"/>
    <n v="350203900"/>
    <s v="Entidades territoriales asistidas técnicamente"/>
    <s v="_x000a_8. Trabajo decente y crecimiento económico. _x000a_9. Industria, innovación e infraestructura._x000a_13. Acción por el clima. _x000a_14. Vida submarina. _x000a_15. Vida de ecosistemas terrestres. _x000a_16. Paz, justicia e instituciones sólidas. "/>
    <s v="Mantenimiento"/>
    <s v="No acumulada"/>
    <n v="64"/>
    <n v="64"/>
    <n v="64"/>
    <n v="64"/>
    <n v="64"/>
    <n v="64"/>
    <n v="50"/>
    <n v="78.125"/>
    <n v="78.125"/>
    <x v="7"/>
    <n v="143065800"/>
    <n v="64210650"/>
    <n v="49177800"/>
    <m/>
    <n v="0"/>
    <s v="SIN AVANCE"/>
    <m/>
    <m/>
    <m/>
    <m/>
    <n v="0"/>
    <s v="SIN AVANCE"/>
    <m/>
    <m/>
    <m/>
    <m/>
    <n v="0"/>
    <s v="SIN AVANCE"/>
    <m/>
    <m/>
    <m/>
    <n v="50"/>
    <n v="1250"/>
    <s v="OPTIMO"/>
  </r>
  <r>
    <s v="SOBERANIA ALIMENTARIA, COMPETITITVIDAD  Y PRODUCTIVIDAD"/>
    <x v="10"/>
    <s v="Oportunidad Turistica  para la Paz"/>
    <x v="14"/>
    <s v="Índice de Competitividad Turística Regional de Colombia (ICTRC)"/>
    <n v="4.47"/>
    <n v="5"/>
    <x v="10"/>
    <s v="Productividad y competitividad de las empresas colombianas"/>
    <n v="450"/>
    <s v="Realización y participación en eventos, ferias y rutas nacionales especializados en la industria del turismo"/>
    <s v="3502046"/>
    <s v="Servicio de promoción turística"/>
    <n v="350204602"/>
    <s v="Eventos de promoción realizados"/>
    <s v="_x000a_8. Trabajo decente y crecimiento económico. _x000a_9. Industria, innovación e infraestructura._x000a_13. Acción por el clima. _x000a_14. Vida submarina. _x000a_15. Vida de ecosistemas terrestres. _x000a_16. Paz, justicia e instituciones sólidas. "/>
    <s v="Incremento"/>
    <s v="No acumulada"/>
    <n v="2"/>
    <n v="7"/>
    <n v="2"/>
    <n v="2"/>
    <n v="2"/>
    <n v="1"/>
    <n v="7"/>
    <n v="350"/>
    <n v="100"/>
    <x v="0"/>
    <n v="1111394858"/>
    <n v="721000000"/>
    <n v="640497632"/>
    <m/>
    <n v="0"/>
    <s v="SIN AVANCE"/>
    <m/>
    <m/>
    <m/>
    <m/>
    <n v="0"/>
    <s v="SIN AVANCE"/>
    <m/>
    <m/>
    <m/>
    <m/>
    <n v="0"/>
    <s v="SIN AVANCE"/>
    <m/>
    <m/>
    <m/>
    <n v="7"/>
    <n v="100"/>
    <s v="OPTIMO"/>
  </r>
  <r>
    <s v="SOBERANIA ALIMENTARIA, COMPETITITVIDAD  Y PRODUCTIVIDAD"/>
    <x v="10"/>
    <s v="Oportunidad Turistica  para la Paz"/>
    <x v="14"/>
    <s v="Índice de Competitividad Turística Regional de Colombia (ICTRC)"/>
    <n v="4.47"/>
    <n v="5"/>
    <x v="10"/>
    <s v="Productividad y competitividad de las empresas colombianas"/>
    <n v="451"/>
    <s v="Implementada estrategia de fortalecimiento de rutas turistico- productivas en el Departamento."/>
    <s v="3502037"/>
    <s v="Servicio de apoyo financiero para la promoción turística nacional e internacional"/>
    <n v="350203700"/>
    <s v="Proyectos cofinanciados para promover el mercadeo y promoción turística a nivel nacional e internacional"/>
    <s v="_x000a_8. Trabajo decente y crecimiento económico. _x000a_9. Industria, innovación e infraestructura._x000a_13. Acción por el clima. _x000a_14. Vida submarina. _x000a_15. Vida de ecosistemas terrestres. _x000a_16. Paz, justicia e instituciones sólidas. "/>
    <s v="Incremento"/>
    <s v="No acumulada"/>
    <n v="2"/>
    <n v="11"/>
    <n v="2"/>
    <n v="3"/>
    <n v="3"/>
    <n v="3"/>
    <n v="1"/>
    <n v="50"/>
    <n v="50"/>
    <x v="5"/>
    <n v="148912000"/>
    <n v="58912000"/>
    <n v="58912000"/>
    <m/>
    <n v="0"/>
    <s v="SIN AVANCE"/>
    <m/>
    <m/>
    <m/>
    <m/>
    <n v="0"/>
    <s v="SIN AVANCE"/>
    <m/>
    <m/>
    <m/>
    <m/>
    <n v="0"/>
    <s v="SIN AVANCE"/>
    <m/>
    <m/>
    <m/>
    <n v="1"/>
    <n v="9.0909090909090917"/>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2"/>
    <s v="Asistencia técnica para el fortalecimiento de planes de negocio, proyectos productivos de MiPymes y establecimientos de comercio, para acceder a beneficios ofrecidos por programas del gobierno nacional, departamental y regional."/>
    <n v="3602018"/>
    <s v="Servicio de Asistencia técnica para la generación y formalización de empresa"/>
    <n v="360201800"/>
    <s v="Numero de emprendedores orientados"/>
    <s v="16. Paz, jusiticia e instituciones sólidas. _x000a_17. Alianzas para lograr los objetivos"/>
    <s v="Incremento"/>
    <s v="No acumulada"/>
    <n v="15"/>
    <n v="105"/>
    <n v="15"/>
    <n v="30"/>
    <n v="30"/>
    <n v="30"/>
    <n v="19"/>
    <n v="126.66666666666667"/>
    <n v="100"/>
    <x v="0"/>
    <n v="0"/>
    <n v="0"/>
    <n v="0"/>
    <m/>
    <n v="0"/>
    <s v="SIN AVANCE"/>
    <m/>
    <m/>
    <m/>
    <m/>
    <n v="0"/>
    <s v="SIN AVANCE"/>
    <m/>
    <m/>
    <m/>
    <m/>
    <n v="0"/>
    <s v="SIN AVANCE"/>
    <m/>
    <m/>
    <m/>
    <n v="19"/>
    <n v="18.095238095238095"/>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3"/>
    <s v="Implementada asistencia técnica para la creación, fortalecimiento y fomento a la asociatividadd solidaria a través de desarrollo, operación de medios de producción y fácil acceso al crédito._x000a__x000a_"/>
    <n v="3602029"/>
    <s v="Servicio de asistencia técnica para la generación y formalización del empleo"/>
    <n v="360202901"/>
    <s v="Asistencias técnicas realizadas"/>
    <s v="16. Paz, jusiticia e instituciones sólidas. _x000a_17. Alianzas para lograr los objetivos"/>
    <s v="Incremento"/>
    <s v="No acumulada"/>
    <n v="0"/>
    <n v="35"/>
    <n v="5"/>
    <n v="10"/>
    <n v="10"/>
    <n v="10"/>
    <n v="3"/>
    <n v="60"/>
    <n v="60"/>
    <x v="3"/>
    <n v="0"/>
    <n v="0"/>
    <n v="0"/>
    <m/>
    <n v="0"/>
    <s v="SIN AVANCE"/>
    <m/>
    <m/>
    <m/>
    <m/>
    <n v="0"/>
    <s v="SIN AVANCE"/>
    <m/>
    <m/>
    <m/>
    <m/>
    <n v="0"/>
    <s v="SIN AVANCE"/>
    <m/>
    <m/>
    <m/>
    <n v="3"/>
    <n v="8.5714285714285712"/>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4"/>
    <s v="Formular e implementar la Política Pública de empleo decente para promover el mejoramiento de la calidad del empleo y la formalización laboral."/>
    <s v="3602019"/>
    <s v="Documentos normativos realizados"/>
    <n v="360201900"/>
    <s v="Documentos normativos realizados"/>
    <s v="16. Paz, jusiticia e instituciones sólidas. _x000a_17. Alianzas para lograr los objetivos"/>
    <s v="Mantenimiento"/>
    <s v="No acumulada"/>
    <n v="0"/>
    <n v="1"/>
    <n v="1"/>
    <n v="1"/>
    <n v="1"/>
    <n v="1"/>
    <n v="0.8"/>
    <n v="80"/>
    <n v="80"/>
    <x v="7"/>
    <n v="0"/>
    <n v="0"/>
    <n v="0"/>
    <m/>
    <n v="0"/>
    <s v="SIN AVANCE"/>
    <m/>
    <m/>
    <m/>
    <m/>
    <n v="0"/>
    <s v="SIN AVANCE"/>
    <m/>
    <m/>
    <m/>
    <m/>
    <n v="0"/>
    <s v="SIN AVANCE"/>
    <m/>
    <m/>
    <m/>
    <n v="0.8"/>
    <n v="20"/>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5"/>
    <s v="Creadas alianzas estratégicas público-privadas y público-populares para adelantar negocios inclusivos en el Departamento."/>
    <n v="3602022"/>
    <s v="Servicios de asistencia técnica para la generación de Alianzas Estratégicas"/>
    <n v="360202200"/>
    <s v="Alianzas estratégicas generadas"/>
    <s v="16. Paz, jusiticia e instituciones sólidas. _x000a_17. Alianzas para lograr los objetivos"/>
    <s v="Incremento"/>
    <m/>
    <n v="4"/>
    <n v="8"/>
    <n v="2"/>
    <n v="2"/>
    <n v="2"/>
    <n v="2"/>
    <n v="2"/>
    <n v="100"/>
    <n v="100"/>
    <x v="0"/>
    <n v="0"/>
    <n v="0"/>
    <n v="0"/>
    <m/>
    <n v="0"/>
    <s v="SIN AVANCE"/>
    <m/>
    <m/>
    <m/>
    <m/>
    <n v="0"/>
    <s v="SIN AVANCE"/>
    <m/>
    <m/>
    <m/>
    <m/>
    <n v="0"/>
    <s v="SIN AVANCE"/>
    <m/>
    <m/>
    <m/>
    <n v="2"/>
    <n v="25"/>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6"/>
    <s v="Implementadas estrategias para incentivar la generación de empleo, su organización y la reducción de barreras para inserción en el mercado laboral."/>
    <n v="3602027"/>
    <s v="Servicio de apoyo al fortalecimiento de políticas públicas para la generación y formalización del empleo en el marco del trabajo decente"/>
    <n v="360202700"/>
    <s v="Estrategias realizadas"/>
    <s v="16. Paz, jusiticia e instituciones sólidas. _x000a_17. Alianzas para lograr los objetivos"/>
    <s v="Incremento"/>
    <s v="No acumulada"/>
    <n v="20"/>
    <n v="22"/>
    <n v="4"/>
    <n v="6"/>
    <n v="6"/>
    <n v="6"/>
    <n v="3"/>
    <n v="75"/>
    <n v="75"/>
    <x v="7"/>
    <n v="0"/>
    <n v="0"/>
    <n v="0"/>
    <m/>
    <n v="0"/>
    <s v="SIN AVANCE"/>
    <m/>
    <m/>
    <m/>
    <m/>
    <n v="0"/>
    <s v="SIN AVANCE"/>
    <m/>
    <m/>
    <m/>
    <m/>
    <n v="0"/>
    <s v="SIN AVANCE"/>
    <m/>
    <m/>
    <m/>
    <n v="3"/>
    <n v="13.636363636363637"/>
    <s v="MUY DEFICIENTE"/>
  </r>
  <r>
    <s v="SOBERANIA ALIMENTARIA, COMPETITITVIDAD  Y PRODUCTIVIDAD"/>
    <x v="11"/>
    <s v="Fomento de la economía popular para la transformación del territorio por la vida y la paz."/>
    <x v="15"/>
    <s v="Índice de competitividad"/>
    <s v="4, 37"/>
    <s v="4, 50"/>
    <x v="11"/>
    <s v="Generación y formalización del empleo"/>
    <n v="457"/>
    <s v="Asesorados emprendimientos para la generación de ingresos, a través de apoyo a la asociatividad, el emprendimiento y el empresarismo."/>
    <s v="3602032"/>
    <s v="Servicio de asesoría técnica para el emprendimiento"/>
    <n v="360203200"/>
    <s v="Emprendimientos asesorados"/>
    <s v="16. Paz, jusiticia e instituciones sólidas. _x000a_17. Alianzas para lograr los objetivos"/>
    <s v="Incremento"/>
    <s v="No acumulada"/>
    <n v="12"/>
    <n v="50"/>
    <n v="5"/>
    <n v="15"/>
    <n v="15"/>
    <n v="15"/>
    <n v="73"/>
    <n v="1460"/>
    <n v="100"/>
    <x v="0"/>
    <n v="0"/>
    <n v="0"/>
    <n v="0"/>
    <m/>
    <n v="0"/>
    <s v="SIN AVANCE"/>
    <m/>
    <m/>
    <m/>
    <m/>
    <n v="0"/>
    <s v="SIN AVANCE"/>
    <m/>
    <m/>
    <m/>
    <m/>
    <n v="0"/>
    <s v="SIN AVANCE"/>
    <m/>
    <m/>
    <m/>
    <n v="73"/>
    <n v="100"/>
    <s v="OPTIMO"/>
  </r>
  <r>
    <s v="SOBERANIA ALIMENTARIA, COMPETITITVIDAD  Y PRODUCTIVIDAD"/>
    <x v="11"/>
    <s v="Fomento de la economía popular para la transformación del territorio por la vida y la paz."/>
    <x v="15"/>
    <s v="Índice de competitividad"/>
    <s v="4, 37"/>
    <s v="4, 50"/>
    <x v="10"/>
    <s v="Productividad y competitividad de las empresas colombianas"/>
    <n v="458"/>
    <s v="Fortalecimiento de la Comision Regional de Competitividad e Innovación de Nariño. "/>
    <s v="3502006"/>
    <s v="Servicio de apoyo y consolidación de la Comision Regional de Competitividad - CRC"/>
    <n v="350200600"/>
    <s v="Planes de trabajo concertados con las CRC para su consolidación "/>
    <s v="16. Paz, jusiticia e instituciones sólidas. _x000a_17. Alianzas para lograr los objetivos"/>
    <s v="Mantenimiento"/>
    <s v="No acumulada"/>
    <n v="1"/>
    <n v="1"/>
    <n v="1"/>
    <n v="1"/>
    <n v="1"/>
    <n v="1"/>
    <n v="0.8"/>
    <n v="80"/>
    <n v="80"/>
    <x v="7"/>
    <n v="45511200"/>
    <n v="0"/>
    <n v="0"/>
    <m/>
    <n v="0"/>
    <s v="SIN AVANCE"/>
    <m/>
    <m/>
    <m/>
    <m/>
    <n v="0"/>
    <s v="SIN AVANCE"/>
    <m/>
    <m/>
    <m/>
    <m/>
    <n v="0"/>
    <s v="SIN AVANCE"/>
    <m/>
    <m/>
    <m/>
    <n v="0.8"/>
    <n v="20"/>
    <s v="MUY DEFICIENTE"/>
  </r>
  <r>
    <s v="SOBERANIA ALIMENTARIA, COMPETITITVIDAD  Y PRODUCTIVIDAD"/>
    <x v="11"/>
    <s v="Fomento de la economía popular para la transformación del territorio por la vida y la paz."/>
    <x v="15"/>
    <s v="Índice de competitividad"/>
    <s v="4, 37"/>
    <s v="4, 50"/>
    <x v="10"/>
    <s v="Productividad y competitividad de las empresas colombianas"/>
    <n v="459"/>
    <s v="Apoyo a planes de acción establecidos por las iniciativas clúster para profundización y apertura de nuevos mercados."/>
    <n v="3502007"/>
    <s v="Servicio de asistencia técnica para el desarrollo de iniciativas clústeres"/>
    <n v="350200700"/>
    <s v="Clústeres asistidos en la implementación de los planes de acción"/>
    <s v="16. Paz, jusiticia e instituciones sólidas. _x000a_17. Alianzas para lograr los objetivos"/>
    <s v="Incremento"/>
    <s v="No acumulada"/>
    <n v="7"/>
    <n v="7"/>
    <n v="1"/>
    <n v="2"/>
    <n v="2"/>
    <n v="2"/>
    <n v="0"/>
    <n v="0"/>
    <n v="0"/>
    <x v="1"/>
    <n v="95911200"/>
    <n v="0"/>
    <n v="0"/>
    <m/>
    <n v="0"/>
    <s v="SIN AVANCE"/>
    <m/>
    <m/>
    <m/>
    <m/>
    <n v="0"/>
    <s v="SIN AVANCE"/>
    <m/>
    <m/>
    <m/>
    <m/>
    <n v="0"/>
    <s v="SIN AVANCE"/>
    <m/>
    <m/>
    <m/>
    <n v="0"/>
    <n v="0"/>
    <s v="SIN AVANCE"/>
  </r>
  <r>
    <s v="SOBERANIA ALIMENTARIA, COMPETITITVIDAD  Y PRODUCTIVIDAD"/>
    <x v="11"/>
    <s v="Fomento de la economía popular para la transformación del territorio por la vida y la paz."/>
    <x v="15"/>
    <s v="Índice de competitividad"/>
    <s v="4, 37"/>
    <s v="4, 50"/>
    <x v="10"/>
    <s v="Productividad y competitividad de las empresas colombianas"/>
    <n v="460"/>
    <s v="Fortalecimiento de cadenas productivas en sectores que no están organizados en iniciativas clúster."/>
    <n v="3502008"/>
    <s v="Servicio de asistencia técnica para mejorar la competitividad de los sectores productivos"/>
    <n v="350200800"/>
    <s v="Proyectos de alto impacto asistidos para el fortalecimiento de cadenas productivas "/>
    <s v="16. Paz, jusiticia e instituciones sólidas. _x000a_17. Alianzas para lograr los objetivos"/>
    <s v="Incremento"/>
    <s v="No acumulada"/>
    <n v="4"/>
    <n v="20"/>
    <n v="5"/>
    <n v="5"/>
    <n v="5"/>
    <n v="5"/>
    <n v="1"/>
    <n v="20"/>
    <n v="20"/>
    <x v="6"/>
    <n v="130977000"/>
    <n v="0"/>
    <n v="0"/>
    <m/>
    <n v="0"/>
    <s v="SIN AVANCE"/>
    <m/>
    <m/>
    <m/>
    <m/>
    <n v="0"/>
    <s v="SIN AVANCE"/>
    <m/>
    <m/>
    <m/>
    <m/>
    <n v="0"/>
    <s v="SIN AVANCE"/>
    <m/>
    <m/>
    <m/>
    <n v="1"/>
    <n v="5"/>
    <s v="MUY DEFICIENTE"/>
  </r>
  <r>
    <s v="SOBERANIA ALIMENTARIA, COMPETITITVIDAD  Y PRODUCTIVIDAD"/>
    <x v="11"/>
    <s v="Fomento de la economía popular para la transformación del territorio por la vida y la paz."/>
    <x v="15"/>
    <s v="Índice de competitividad"/>
    <s v="4, 37"/>
    <s v="4, 50"/>
    <x v="10"/>
    <s v="Productividad y competitividad de las empresas colombianas"/>
    <n v="461"/>
    <s v="Fortalecimiento de unidades productivas mediante procesos de economia popular en las cadenas productivas priorizadas."/>
    <n v="3502020"/>
    <s v="Servicio de asistencia técnica y fortalecimiento a las unidades productivas pertenecientes a la red empresarial Red-i y sector detallista"/>
    <n v="350202000"/>
    <s v="Unidades productivas fortalecidas"/>
    <s v="16. Paz, jusiticia e instituciones sólidas. _x000a_17. Alianzas para lograr los objetivos"/>
    <s v="Incremento"/>
    <s v="No acumulada"/>
    <n v="31"/>
    <n v="35"/>
    <n v="5"/>
    <n v="10"/>
    <n v="10"/>
    <n v="10"/>
    <n v="50"/>
    <n v="1000"/>
    <n v="100"/>
    <x v="0"/>
    <n v="130977000"/>
    <n v="0"/>
    <n v="0"/>
    <m/>
    <n v="0"/>
    <s v="SIN AVANCE"/>
    <m/>
    <m/>
    <m/>
    <m/>
    <n v="0"/>
    <s v="SIN AVANCE"/>
    <m/>
    <m/>
    <m/>
    <m/>
    <n v="0"/>
    <s v="SIN AVANCE"/>
    <m/>
    <m/>
    <m/>
    <n v="50"/>
    <n v="100"/>
    <s v="OPTIMO"/>
  </r>
  <r>
    <s v="SOBERANIA ALIMENTARIA, COMPETITITVIDAD  Y PRODUCTIVIDAD"/>
    <x v="11"/>
    <s v="Fomento de la economía popular para la transformación del territorio por la vida y la paz."/>
    <x v="15"/>
    <s v="Índice de competitividad"/>
    <s v="4, 37"/>
    <s v="4, 50"/>
    <x v="10"/>
    <s v="Productividad y competitividad de las empresas colombianas"/>
    <n v="462"/>
    <s v="Fortalecimiento de procesos de apropiación social de conocimiento en economías populares para la consolidación de procesos productivos para la solución de problemáticas locales."/>
    <n v="3502021"/>
    <s v="Servicio de fortalecimiento y desarrollo de unidades productivas para la comercialización de productos agroindustriales"/>
    <n v="350202102"/>
    <s v="Unidades de pequeños productores fortalecidas"/>
    <s v="16. Paz, jusiticia e instituciones sólidas. _x000a_17. Alianzas para lograr los objetivos"/>
    <s v="Incremento"/>
    <s v="No acumulada"/>
    <n v="540"/>
    <n v="1700"/>
    <s v="NP"/>
    <n v="500"/>
    <n v="500"/>
    <n v="700"/>
    <n v="0"/>
    <n v="0"/>
    <n v="0"/>
    <x v="4"/>
    <n v="78158530"/>
    <n v="0"/>
    <n v="0"/>
    <m/>
    <n v="0"/>
    <s v="SIN AVANCE"/>
    <m/>
    <m/>
    <m/>
    <m/>
    <n v="0"/>
    <s v="SIN AVANCE"/>
    <m/>
    <m/>
    <m/>
    <m/>
    <n v="0"/>
    <s v="SIN AVANCE"/>
    <m/>
    <m/>
    <m/>
    <n v="0"/>
    <n v="0"/>
    <s v="SIN AVANCE"/>
  </r>
  <r>
    <s v="SOBERANIA ALIMENTARIA, COMPETITITVIDAD  Y PRODUCTIVIDAD"/>
    <x v="11"/>
    <s v="Ciencia, tecnologìa e innovación "/>
    <x v="15"/>
    <s v="Formación de alto nivel "/>
    <n v="5.0000000000000001E-3"/>
    <n v="0.01"/>
    <x v="12"/>
    <s v="Fomento a vocaciones y formación, generación, uso y apropiación social del conocimiento de la ciencia, tecnología e innovación"/>
    <n v="463"/>
    <s v="Fortalecimiento a la formación de alto nivel a través de becas condonables de maestrìa con el propósito de mejorar la capacidades técnicas, científicas y tecnológicas en el Departamento, en el marco de las convocatorias nacionales e internacionales"/>
    <s v="3906003"/>
    <s v="Servicio de apoyo financiero para la formación de nivel maestría"/>
    <n v="390600300"/>
    <s v="Becas de maestría otorgadas"/>
    <s v="16. Paz, jusiticia e instituciones sólidas. _x000a_17. Alianzas para lograr los objetivos"/>
    <s v="Incremento"/>
    <s v="No acumulada"/>
    <n v="66"/>
    <n v="66"/>
    <s v="NP"/>
    <n v="22"/>
    <n v="22"/>
    <n v="22"/>
    <n v="0"/>
    <n v="0"/>
    <n v="0"/>
    <x v="4"/>
    <n v="31366953"/>
    <n v="0"/>
    <n v="0"/>
    <m/>
    <n v="0"/>
    <s v="SIN AVANCE"/>
    <m/>
    <m/>
    <m/>
    <m/>
    <n v="0"/>
    <s v="SIN AVANCE"/>
    <m/>
    <m/>
    <m/>
    <m/>
    <n v="0"/>
    <s v="SIN AVANCE"/>
    <m/>
    <m/>
    <m/>
    <n v="0"/>
    <n v="0"/>
    <s v="SIN AVANCE"/>
  </r>
  <r>
    <s v="SOBERANIA ALIMENTARIA, COMPETITITVIDAD  Y PRODUCTIVIDAD"/>
    <x v="11"/>
    <s v="Ciencia, tecnologìa e innovación "/>
    <x v="15"/>
    <s v="Formación de alto nivel "/>
    <n v="5.0000000000000001E-3"/>
    <n v="0.01"/>
    <x v="12"/>
    <s v="Fomento a vocaciones y formación, generación, uso y apropiación social del conocimiento de la ciencia, tecnología e innovación"/>
    <n v="464"/>
    <s v="Fortalecimiento a la formación de alto nivel a través de becas condonables de doctorado con el propósito de mejorar la capacidades técnicas, científicas y tecnológicas en el departamento, en el marco de las convocatorias nacionales e internacionales"/>
    <s v="3906004"/>
    <s v="Servicio de apoyo financiero para la formación de nivel doctoral"/>
    <n v="390600400"/>
    <s v="Becas de nivel doctoral otorgadas"/>
    <s v="16. Paz, jusiticia e instituciones sólidas. _x000a_17. Alianzas para lograr los objetivos"/>
    <s v="Incremento"/>
    <s v="No acumulada"/>
    <n v="66"/>
    <n v="66"/>
    <s v="NP"/>
    <n v="22"/>
    <n v="22"/>
    <n v="22"/>
    <n v="0"/>
    <n v="0"/>
    <n v="0"/>
    <x v="4"/>
    <n v="31366953"/>
    <n v="0"/>
    <n v="0"/>
    <m/>
    <n v="0"/>
    <s v="SIN AVANCE"/>
    <m/>
    <m/>
    <m/>
    <m/>
    <n v="0"/>
    <s v="SIN AVANCE"/>
    <m/>
    <m/>
    <m/>
    <m/>
    <n v="0"/>
    <s v="SIN AVANCE"/>
    <m/>
    <m/>
    <m/>
    <n v="0"/>
    <n v="0"/>
    <s v="SIN AVANCE"/>
  </r>
  <r>
    <s v="SOBERANIA ALIMENTARIA, COMPETITITVIDAD  Y PRODUCTIVIDAD"/>
    <x v="11"/>
    <s v="Ciencia, tecnologìa e innovación "/>
    <x v="15"/>
    <s v="Formación de alto nivel "/>
    <n v="5.0000000000000001E-3"/>
    <n v="0.01"/>
    <x v="12"/>
    <s v="Fomento a vocaciones y formación, generación, uso y apropiación social del conocimiento de la ciencia, tecnología e innovación"/>
    <n v="465"/>
    <s v="Proyectos financiados a traves de la convocatoria bianual Minciencias enmarcados en los retos de las politicas orientadas a misiones: _x000a_a) Aprovechamiento del conocimiento, conservación y el uso sostenible de la biodiversidad, sus bienes y servicios ecosistémicos. _x000a_b) Garantizar la soberanía alimentaria y el derecho a la alimentación._x000a_c) Asegurar la generación, acceso y uso de energías sostenibles para todos los colombianos_x000a_d) Garantizar la seguridad sanitaria, la salud y el bienestar de la población en el territorio nacional_x000a_e) Poner fin a todas las formas de violencia en Colombia"/>
    <s v="3906005"/>
    <s v="Servicio de apoyo financiero a programas y proyectos de Ciencia, Tecnología e Innovación (CTI) para la generación de conocimiento, desarrollo tecnológico e innovación. (I+D+i)"/>
    <n v="390600500"/>
    <s v="Programas y proyectos financiados "/>
    <s v="16. Paz, jusiticia e instituciones sólidas. _x000a_17. Alianzas para lograr los objetivos"/>
    <s v="Incremento"/>
    <s v="No acumulada"/>
    <n v="0"/>
    <n v="11"/>
    <n v="2"/>
    <n v="3"/>
    <n v="3"/>
    <n v="3"/>
    <n v="5"/>
    <n v="250"/>
    <n v="100"/>
    <x v="0"/>
    <n v="31366953"/>
    <n v="0"/>
    <n v="0"/>
    <m/>
    <n v="0"/>
    <s v="SIN AVANCE"/>
    <m/>
    <m/>
    <m/>
    <m/>
    <n v="0"/>
    <s v="SIN AVANCE"/>
    <m/>
    <m/>
    <m/>
    <m/>
    <n v="0"/>
    <s v="SIN AVANCE"/>
    <m/>
    <m/>
    <m/>
    <n v="5"/>
    <n v="45.454545454545453"/>
    <s v="DEFICIENTE"/>
  </r>
  <r>
    <s v="SOBERANIA ALIMENTARIA, COMPETITITVIDAD  Y PRODUCTIVIDAD"/>
    <x v="11"/>
    <s v="Ciencia, tecnologìa e innovación "/>
    <x v="15"/>
    <s v="Empresas apoyadas en proceso de innovación. "/>
    <n v="0.32"/>
    <n v="0.35"/>
    <x v="12"/>
    <s v="Fomento a vocaciones y formación, generación, uso y apropiación social del conocimiento de la ciencia, tecnología e innovación"/>
    <n v="466"/>
    <s v="Beneficiar niños, niñas, jóvenes y demás grupos priorizados en el departamento con programas de Apropiación Social del Conocimiento (ASC)"/>
    <s v="3906010"/>
    <s v="Servicios de apoyo financiero para programas y proyectos de apropiación social del conocimiento"/>
    <n v="390601000"/>
    <s v="Programas y proyectos financiados"/>
    <s v="16. Paz, jusiticia e instituciones sólidas. _x000a_17. Alianzas para lograr los objetivos"/>
    <s v="Incremento"/>
    <s v="No acumulada"/>
    <n v="852"/>
    <n v="6000"/>
    <s v="NP"/>
    <n v="2000"/>
    <n v="3000"/>
    <n v="1000"/>
    <n v="0"/>
    <n v="0"/>
    <n v="0"/>
    <x v="4"/>
    <n v="31366953"/>
    <n v="0"/>
    <n v="0"/>
    <m/>
    <n v="0"/>
    <s v="SIN AVANCE"/>
    <m/>
    <m/>
    <m/>
    <m/>
    <n v="0"/>
    <s v="SIN AVANCE"/>
    <m/>
    <m/>
    <m/>
    <m/>
    <n v="0"/>
    <s v="SIN AVANCE"/>
    <m/>
    <m/>
    <m/>
    <n v="0"/>
    <n v="0"/>
    <s v="SIN AVANCE"/>
  </r>
  <r>
    <s v="SOBERANIA ALIMENTARIA, COMPETITITVIDAD  Y PRODUCTIVIDAD"/>
    <x v="11"/>
    <s v="Ciencia, tecnologìa e innovación "/>
    <x v="15"/>
    <s v="Empresas apoyadas en proceso de innovación. "/>
    <n v="0.32"/>
    <n v="0.35"/>
    <x v="12"/>
    <s v="Fomento a vocaciones y formación, generación, uso y apropiación social del conocimiento de la ciencia, tecnología e innovación"/>
    <n v="467"/>
    <s v="Creada e implementada la política de Ciencia, Tecnología e Innovación (CTI) para el Departamento."/>
    <s v="3906016"/>
    <s v="Documentos de política"/>
    <n v="390601600"/>
    <s v="Documentos de política elaborados"/>
    <s v="16. Paz, jusiticia e instituciones sólidas. _x000a_17. Alianzas para lograr los objetivos"/>
    <s v="Mantenimiento"/>
    <s v="No acumulada"/>
    <n v="0"/>
    <n v="1"/>
    <n v="1"/>
    <n v="1"/>
    <n v="1"/>
    <n v="1"/>
    <n v="0"/>
    <n v="0"/>
    <n v="0"/>
    <x v="1"/>
    <n v="31366953"/>
    <n v="0"/>
    <n v="0"/>
    <m/>
    <n v="0"/>
    <s v="SIN AVANCE"/>
    <m/>
    <m/>
    <m/>
    <m/>
    <n v="0"/>
    <s v="SIN AVANCE"/>
    <m/>
    <m/>
    <m/>
    <m/>
    <n v="0"/>
    <s v="SIN AVANCE"/>
    <m/>
    <m/>
    <m/>
    <n v="0"/>
    <n v="0"/>
    <s v="SIN AVANCE"/>
  </r>
  <r>
    <s v="SOBERANIA ALIMENTARIA, COMPETITITVIDAD  Y PRODUCTIVIDAD"/>
    <x v="11"/>
    <s v="Ciencia, tecnologìa e innovación "/>
    <x v="15"/>
    <s v="Empresas apoyadas en proceso de innovación. "/>
    <n v="0.32"/>
    <n v="0.35"/>
    <x v="12"/>
    <s v="Fomento a vocaciones y formación, generación, uso y apropiación social del conocimiento de la ciencia, tecnología e innovación"/>
    <n v="468"/>
    <s v="Creado y en operación el centro de bioeconomía del Pacífico para contribuir a la creación de oportunidades en la región, centrándose en la generación de empleo, reducción de la violencia y transformación de productos locales. "/>
    <s v="3906020"/>
    <s v="Infraestructura para la I+D+i dotada "/>
    <n v="390602000"/>
    <s v="Centros o laboratorios dotados"/>
    <s v="16. Paz, jusiticia e instituciones sólidas. _x000a_17. Alianzas para lograr los objetivos"/>
    <s v="Mantenimiento"/>
    <s v="No acumulada"/>
    <n v="0"/>
    <n v="1"/>
    <n v="1"/>
    <n v="1"/>
    <n v="1"/>
    <n v="1"/>
    <n v="0"/>
    <n v="0"/>
    <n v="0"/>
    <x v="1"/>
    <n v="31366953"/>
    <n v="0"/>
    <n v="0"/>
    <m/>
    <n v="0"/>
    <s v="SIN AVANCE"/>
    <m/>
    <m/>
    <m/>
    <m/>
    <n v="0"/>
    <s v="SIN AVANCE"/>
    <m/>
    <m/>
    <m/>
    <m/>
    <n v="0"/>
    <s v="SIN AVANCE"/>
    <m/>
    <m/>
    <m/>
    <n v="0"/>
    <n v="0"/>
    <s v="SIN AVANCE"/>
  </r>
  <r>
    <s v="SOBERANIA ALIMENTARIA, COMPETITITVIDAD  Y PRODUCTIVIDAD"/>
    <x v="11"/>
    <s v="Ciencia, tecnologìa e innovación "/>
    <x v="15"/>
    <s v="Indice de Internacionalización "/>
    <n v="2.34"/>
    <n v="2.5"/>
    <x v="12"/>
    <s v=" Fortalecimiento de la gobernanza e institucionalidad multinivel del sector de CTeI"/>
    <n v="469"/>
    <s v="Formulado e implementado el Plan de Internacionalización en el Departamento"/>
    <n v="3906015"/>
    <s v="Documentos de planeación"/>
    <n v="390601500"/>
    <s v="Documentos de planeación elaborados"/>
    <s v="16. Paz, jusiticia e instituciones sólidas. _x000a_17. Alianzas para lograr los objetivos"/>
    <s v="Incremento"/>
    <s v="No acumulada"/>
    <n v="0"/>
    <n v="1"/>
    <s v="NP"/>
    <n v="1"/>
    <n v="1"/>
    <n v="1"/>
    <n v="0"/>
    <n v="0"/>
    <n v="0"/>
    <x v="4"/>
    <n v="0"/>
    <n v="0"/>
    <n v="0"/>
    <m/>
    <n v="0"/>
    <s v="SIN AVANCE"/>
    <m/>
    <m/>
    <m/>
    <m/>
    <n v="0"/>
    <s v="SIN AVANCE"/>
    <m/>
    <m/>
    <m/>
    <m/>
    <n v="0"/>
    <s v="SIN AVANCE"/>
    <m/>
    <m/>
    <m/>
    <n v="0"/>
    <n v="0"/>
    <s v="SIN AVANCE"/>
  </r>
  <r>
    <s v="SOBERANIA ALIMENTARIA, COMPETITITVIDAD  Y PRODUCTIVIDAD"/>
    <x v="11"/>
    <s v="Ciencia, tecnologìa e innovación "/>
    <x v="15"/>
    <s v="Indice de Internacionalización "/>
    <n v="2.34"/>
    <n v="2.5"/>
    <x v="12"/>
    <s v=" Fortalecimiento de la gobernanza e institucionalidad multinivel del sector de CTeI"/>
    <n v="470"/>
    <s v="Creada mesa de internacionalización que vincule los actores público, privado, academía y sociedad civil"/>
    <n v="3906011"/>
    <s v="Servicio de apropiación social del conocimiento"/>
    <n v="390601100"/>
    <s v="Estrategias de apropiación realizadas"/>
    <s v="16. Paz, jusiticia e instituciones sólidas. _x000a_17. Alianzas para lograr los objetivos"/>
    <s v="Incremento"/>
    <s v="No acumulada"/>
    <n v="0"/>
    <n v="1"/>
    <s v="NP"/>
    <n v="1"/>
    <n v="1"/>
    <n v="1"/>
    <n v="0"/>
    <n v="0"/>
    <n v="0"/>
    <x v="4"/>
    <n v="0"/>
    <n v="0"/>
    <n v="0"/>
    <m/>
    <n v="0"/>
    <s v="SIN AVANCE"/>
    <m/>
    <m/>
    <m/>
    <m/>
    <n v="0"/>
    <s v="SIN AVANCE"/>
    <m/>
    <m/>
    <m/>
    <m/>
    <n v="0"/>
    <s v="SIN AVANCE"/>
    <m/>
    <m/>
    <m/>
    <n v="0"/>
    <n v="0"/>
    <s v="SIN AVANCE"/>
  </r>
  <r>
    <s v="SOBERANIA ALIMENTARIA, COMPETITITVIDAD  Y PRODUCTIVIDAD"/>
    <x v="12"/>
    <s v="Minería innovadora y sustentable"/>
    <x v="16"/>
    <s v="Viabilización de explotaciones mineras mediante el otorgamiento de contratos de concesion y legalizaciones mineras"/>
    <n v="0"/>
    <n v="30"/>
    <x v="13"/>
    <s v="Consolidación productiva del sector minero"/>
    <n v="471"/>
    <s v="Diseñado e implementado plan estratégico de reactivación del sector minero. "/>
    <s v="2104001"/>
    <s v="Documentos de lineamientos técnicos"/>
    <n v="210400100"/>
    <s v="Documentos de lineamientos técnicos para el desarrollo de actividades mineras realizados"/>
    <s v="7. Energía asequible y no contaminante _x000a_8. Trabajo decente y crecimiento económico_x000a_17. Alianzas para lograr los objetivos "/>
    <s v="Mantenimiento"/>
    <s v="No acumulada"/>
    <n v="0"/>
    <n v="1"/>
    <n v="1"/>
    <n v="1"/>
    <n v="1"/>
    <n v="1"/>
    <n v="0.5"/>
    <n v="50"/>
    <n v="50"/>
    <x v="5"/>
    <n v="226051360"/>
    <n v="80194061.329999998"/>
    <n v="15916331.75"/>
    <m/>
    <n v="0"/>
    <s v="SIN AVANCE"/>
    <m/>
    <m/>
    <m/>
    <m/>
    <n v="0"/>
    <s v="SIN AVANCE"/>
    <m/>
    <m/>
    <m/>
    <m/>
    <n v="0"/>
    <s v="SIN AVANCE"/>
    <m/>
    <m/>
    <m/>
    <n v="0.5"/>
    <n v="12.5"/>
    <s v="MUY DEFICIENTE"/>
  </r>
  <r>
    <s v="SOBERANIA ALIMENTARIA, COMPETITITVIDAD  Y PRODUCTIVIDAD"/>
    <x v="12"/>
    <s v="Minería innovadora y sustentable"/>
    <x v="16"/>
    <s v="Viabilización de explotaciones mineras mediante el otorgamiento de contratos de concesion y legalizaciones mineras"/>
    <n v="0"/>
    <n v="30"/>
    <x v="13"/>
    <s v="Consolidación productiva del sector minero"/>
    <n v="472"/>
    <s v="Formulada e implementada  la politica pública minera  en el Departamento."/>
    <n v="2104002"/>
    <s v="Documentos normativos"/>
    <n v="210400200"/>
    <s v="Iniciativas formuladas"/>
    <s v="7. Energía asequible y no contaminante _x000a_8. Trabajo decente y crecimiento económico_x000a_17. Alianzas para lograr los objetivos "/>
    <s v="Mantenimiento"/>
    <s v="No acumulada"/>
    <n v="0"/>
    <n v="1"/>
    <n v="1"/>
    <n v="1"/>
    <n v="1"/>
    <n v="1"/>
    <n v="0.25"/>
    <n v="25"/>
    <n v="25"/>
    <x v="6"/>
    <n v="167081440"/>
    <n v="80194061.329999998"/>
    <n v="15916331.75"/>
    <m/>
    <n v="0"/>
    <s v="SIN AVANCE"/>
    <m/>
    <m/>
    <m/>
    <m/>
    <n v="0"/>
    <s v="SIN AVANCE"/>
    <m/>
    <m/>
    <m/>
    <m/>
    <n v="0"/>
    <s v="SIN AVANCE"/>
    <m/>
    <m/>
    <m/>
    <n v="0.25"/>
    <n v="6.25"/>
    <s v="MUY DEFICIENTE"/>
  </r>
  <r>
    <s v="SOBERANIA ALIMENTARIA, COMPETITITVIDAD  Y PRODUCTIVIDAD"/>
    <x v="12"/>
    <s v="Minería innovadora y sustentable"/>
    <x v="16"/>
    <s v="Viabilización de explotaciones mineras mediante el otorgamiento de contratos de concesion y legalizaciones mineras"/>
    <n v="0"/>
    <n v="30"/>
    <x v="13"/>
    <s v="Consolidación productiva del sector minero"/>
    <n v="473"/>
    <s v="Apoyada la gestión,  la estructuración y viabilización de proyectos mineros."/>
    <n v="2104008"/>
    <s v="Servicio de asistencia técnica para la viabilización de proyectos mineros"/>
    <n v="210400800"/>
    <s v="Proyectos viabilizados"/>
    <s v="7. Energía asequible y no contaminante _x000a_8. Trabajo decente y crecimiento económico_x000a_17. Alianzas para lograr los objetivos "/>
    <s v="Incremento"/>
    <s v="No acumulada"/>
    <n v="48"/>
    <n v="12"/>
    <s v="NP"/>
    <n v="4"/>
    <n v="4"/>
    <n v="4"/>
    <n v="0"/>
    <n v="0"/>
    <n v="0"/>
    <x v="4"/>
    <n v="216223040"/>
    <n v="0"/>
    <n v="0"/>
    <m/>
    <n v="0"/>
    <s v="SIN AVANCE"/>
    <m/>
    <m/>
    <m/>
    <m/>
    <n v="0"/>
    <s v="SIN AVANCE"/>
    <m/>
    <m/>
    <m/>
    <m/>
    <n v="0"/>
    <s v="SIN AVANCE"/>
    <m/>
    <m/>
    <m/>
    <n v="0"/>
    <n v="0"/>
    <s v="SIN AVANCE"/>
  </r>
  <r>
    <s v="SOBERANIA ALIMENTARIA, COMPETITITVIDAD  Y PRODUCTIVIDAD"/>
    <x v="12"/>
    <s v="Minería innovadora y sustentable"/>
    <x v="16"/>
    <s v="Viabilización de explotaciones mineras mediante el otorgamiento de contratos de concesion y legalizaciones mineras"/>
    <n v="0"/>
    <n v="30"/>
    <x v="13"/>
    <s v="Consolidación productiva del sector minero"/>
    <n v="474"/>
    <s v="Implementadas condiciones mineras, sociales y ambientales para  la explotación minera a través de la expedición o negación de un título minero."/>
    <n v="2104013"/>
    <s v="Servicio de regularización de la actividad minera"/>
    <n v="210401303"/>
    <s v="Actos administrativos para culminación del trámite expedidos"/>
    <s v="7. Energía asequible y no contaminante _x000a_8. Trabajo decente y crecimiento económico_x000a_17. Alianzas para lograr los objetivos "/>
    <s v="Incremento"/>
    <s v="Acumulada"/>
    <n v="107"/>
    <n v="137"/>
    <s v="NP"/>
    <n v="10"/>
    <n v="10"/>
    <n v="10"/>
    <n v="0"/>
    <n v="0"/>
    <n v="0"/>
    <x v="4"/>
    <n v="176909760"/>
    <n v="0"/>
    <n v="0"/>
    <m/>
    <n v="0"/>
    <s v="SIN AVANCE"/>
    <m/>
    <m/>
    <m/>
    <m/>
    <n v="0"/>
    <s v="SIN AVANCE"/>
    <m/>
    <m/>
    <m/>
    <m/>
    <n v="0"/>
    <s v="SIN AVANCE"/>
    <m/>
    <m/>
    <m/>
    <n v="0"/>
    <n v="0"/>
    <s v="SIN AVANCE"/>
  </r>
  <r>
    <s v="SOBERANIA ALIMENTARIA, COMPETITITVIDAD  Y PRODUCTIVIDAD"/>
    <x v="12"/>
    <s v="Minería innovadora y sustentable"/>
    <x v="16"/>
    <s v="Viabilización de explotaciones mineras mediante el otorgamiento de contratos de concesion y legalizaciones mineras"/>
    <n v="0"/>
    <n v="30"/>
    <x v="13"/>
    <s v="Consolidación productiva del sector minero"/>
    <n v="475"/>
    <s v="Apoyados  procesos de formación a mineros en aspectos ambientales, sociales, normativos y empresariales."/>
    <n v="2104010"/>
    <s v="Servicio de educación para el trabajo en actividades mineras"/>
    <n v="210401000"/>
    <s v="Personas certificadas"/>
    <s v="7. Energía asequible y no contaminante _x000a_8. Trabajo decente y crecimiento económico_x000a_17. Alianzas para lograr los objetivos "/>
    <s v="Incremento"/>
    <s v="No acumulada"/>
    <n v="0"/>
    <n v="150"/>
    <s v="NP"/>
    <n v="50"/>
    <n v="50"/>
    <n v="50"/>
    <n v="11"/>
    <n v="0"/>
    <n v="0"/>
    <x v="4"/>
    <n v="196566400"/>
    <n v="0"/>
    <n v="0"/>
    <m/>
    <n v="0"/>
    <s v="SIN AVANCE"/>
    <m/>
    <m/>
    <m/>
    <m/>
    <n v="0"/>
    <s v="SIN AVANCE"/>
    <m/>
    <m/>
    <m/>
    <m/>
    <n v="0"/>
    <s v="SIN AVANCE"/>
    <m/>
    <m/>
    <m/>
    <n v="11"/>
    <n v="7.333333333333333"/>
    <s v="MUY DEFICIENTE"/>
  </r>
  <r>
    <s v="SOBERANIA ALIMENTARIA, COMPETITITVIDAD  Y PRODUCTIVIDAD"/>
    <x v="12"/>
    <s v="Minería innovadora y sustentable"/>
    <x v="16"/>
    <s v="Viabilización de explotaciones mineras mediante el otorgamiento de contratos de concesion y legalizaciones mineras"/>
    <n v="0"/>
    <n v="30"/>
    <x v="13"/>
    <s v=" Gestión de la información en el sector minero energético"/>
    <n v="476"/>
    <s v="Gestionada y aprobada la delegación por parte de la Agencia Nacional de Minería para operar  el sector minero en el Departamento."/>
    <n v="2104002"/>
    <s v="Documentos normativos"/>
    <n v="210400200"/>
    <s v="Iniciativas formuladas"/>
    <s v="7. Energía asequible y no contaminante _x000a_8. Trabajo decente y crecimiento económico_x000a_17. Alianzas para lograr los objetivos "/>
    <s v="Incremento"/>
    <s v="No acumulada"/>
    <n v="0"/>
    <n v="1"/>
    <s v="NP"/>
    <n v="1"/>
    <s v="NP"/>
    <s v="NP"/>
    <n v="0"/>
    <n v="0"/>
    <n v="0"/>
    <x v="4"/>
    <n v="0"/>
    <n v="0"/>
    <n v="0"/>
    <m/>
    <n v="0"/>
    <s v="SIN AVANCE"/>
    <m/>
    <m/>
    <m/>
    <m/>
    <n v="0"/>
    <s v="NO PROGRAMADA"/>
    <m/>
    <m/>
    <m/>
    <m/>
    <n v="0"/>
    <s v="NO PROGRAMADA"/>
    <m/>
    <m/>
    <m/>
    <n v="0"/>
    <n v="0"/>
    <s v="SIN AVANCE"/>
  </r>
  <r>
    <s v="SOBERANIA ALIMENTARIA, COMPETITITVIDAD  Y PRODUCTIVIDAD"/>
    <x v="12"/>
    <s v="Minería innovadora y sustentable"/>
    <x v="16"/>
    <s v="Viabilización de explotaciones mineras mediante el otorgamiento de contratos de concesion y legalizaciones mineras"/>
    <n v="0"/>
    <n v="30"/>
    <x v="13"/>
    <s v=" Gestión de la información en el sector minero energético"/>
    <n v="477"/>
    <s v="Creada y operando  la Secretaría de Minas del Departamento."/>
    <n v="2104020"/>
    <s v="Documentos de investigación"/>
    <n v="210402000"/>
    <s v="Documentos de investigación realizados"/>
    <s v="7. Energía asequible y no contaminante _x000a_8. Trabajo decente y crecimiento económico_x000a_17. Alianzas para lograr los objetivos "/>
    <s v="Mantenimiento"/>
    <s v="No acumulada"/>
    <n v="0"/>
    <n v="1"/>
    <n v="1"/>
    <n v="1"/>
    <n v="1"/>
    <n v="1"/>
    <n v="0.5"/>
    <n v="50"/>
    <n v="50"/>
    <x v="5"/>
    <n v="0"/>
    <n v="80194061.329999998"/>
    <n v="15916331.75"/>
    <m/>
    <n v="0"/>
    <s v="SIN AVANCE"/>
    <m/>
    <m/>
    <m/>
    <m/>
    <n v="0"/>
    <s v="SIN AVANCE"/>
    <m/>
    <m/>
    <m/>
    <m/>
    <n v="0"/>
    <s v="SIN AVANCE"/>
    <m/>
    <m/>
    <m/>
    <n v="0.5"/>
    <n v="12.5"/>
    <s v="MUY DEFICIENTE"/>
  </r>
  <r>
    <s v="SOBERANIA ALIMENTARIA, COMPETITITVIDAD  Y PRODUCTIVIDAD"/>
    <x v="12"/>
    <s v="Nariño con gas domiciliaro. "/>
    <x v="16"/>
    <s v="Cobertura del servicio de gas domiciliario "/>
    <n v="0.28129999999999999"/>
    <n v="0.5"/>
    <x v="13"/>
    <s v="Acceso al servicio público domiciliario de gas combustible"/>
    <n v="478"/>
    <s v="Incrementado el número de conexiones de viviendas/usuarios de menores ingresos en el Departamento._x000a_"/>
    <n v="2101016"/>
    <s v="Redes domiciliarias de gas combustible instaladas"/>
    <n v="210101600"/>
    <s v="Viviendas conectadas a la red local de gas combustible"/>
    <s v="7. Energía asequible y no contaminante _x000a_8. Trabajo decente y crecimiento económico_x000a_17. Alianzas para lograr los objetivos "/>
    <s v="Incremento"/>
    <s v="Acumulada"/>
    <n v="90240"/>
    <n v="175576"/>
    <n v="122272"/>
    <n v="158234"/>
    <n v="165401"/>
    <n v="175576"/>
    <n v="34432"/>
    <n v="28.160167495420048"/>
    <n v="28.160167495420048"/>
    <x v="6"/>
    <n v="0"/>
    <n v="15170400"/>
    <n v="0"/>
    <m/>
    <n v="0"/>
    <s v="SIN AVANCE"/>
    <m/>
    <m/>
    <m/>
    <m/>
    <n v="0"/>
    <s v="SIN AVANCE"/>
    <m/>
    <m/>
    <m/>
    <m/>
    <n v="0"/>
    <s v="SIN AVANCE"/>
    <m/>
    <m/>
    <m/>
    <n v="34432"/>
    <n v="19.610880758190184"/>
    <s v="MUY DEFICIENTE"/>
  </r>
  <r>
    <s v="SOBERANIA ALIMENTARIA, COMPETITITVIDAD  Y PRODUCTIVIDAD"/>
    <x v="12"/>
    <s v="Nariño con gas domiciliaro. "/>
    <x v="16"/>
    <s v="Cobertura del servicio de gas domiciliario "/>
    <n v="0.28129999999999999"/>
    <n v="0.5"/>
    <x v="13"/>
    <s v="Acceso al servicio público domiciliario de gas combustible"/>
    <n v="479"/>
    <s v="Apoyados  los usuarios de menores ingresos con subsidios al consumo  domiciliario de gas combustible distribuido por red física."/>
    <n v="2101013"/>
    <s v="Servicio de apoyo financiero para subsidios al consumo en el servicio público de gas"/>
    <n v="210101300"/>
    <s v="Usuarios  beneficiados con subsidios al consumo"/>
    <s v="7. Energía asequible y no contaminante _x000a_8. Trabajo decente y crecimiento económico_x000a_17. Alianzas para lograr los objetivos "/>
    <s v="Incremento"/>
    <s v="Acumulada"/>
    <n v="53188"/>
    <n v="150322"/>
    <n v="88711"/>
    <n v="120526"/>
    <n v="136672"/>
    <n v="150322"/>
    <n v="34438"/>
    <n v="38.82043940435797"/>
    <n v="38.82043940435797"/>
    <x v="5"/>
    <n v="0"/>
    <n v="15170400"/>
    <n v="0"/>
    <m/>
    <n v="0"/>
    <s v="SIN AVANCE"/>
    <m/>
    <m/>
    <m/>
    <m/>
    <n v="0"/>
    <s v="SIN AVANCE"/>
    <m/>
    <m/>
    <m/>
    <m/>
    <n v="0"/>
    <s v="SIN AVANCE"/>
    <m/>
    <m/>
    <m/>
    <n v="34438"/>
    <n v="22.909487633214034"/>
    <s v="MUY DEFICIENTE"/>
  </r>
  <r>
    <s v="SOBERANIA ALIMENTARIA, COMPETITITVIDAD  Y PRODUCTIVIDAD"/>
    <x v="12"/>
    <s v="Nariño con gas domiciliaro. "/>
    <x v="16"/>
    <s v="Cobertura del servicio de gas domiciliario "/>
    <n v="0.28129999999999999"/>
    <n v="0.5"/>
    <x v="13"/>
    <s v="Acceso al servicio público domiciliario de gas combustible"/>
    <n v="480"/>
    <s v="Instalados tanques para el almacenamiento de gas en Túmaco"/>
    <s v="2101014"/>
    <s v="Tanques para el almacenamiento de gas"/>
    <n v="210101400"/>
    <s v="Tanques instalados"/>
    <s v="7. Energía asequible y no contaminante _x000a_8. Trabajo decente y crecimiento económico_x000a_17. Alianzas para lograr los objetivos "/>
    <s v="Incremento"/>
    <s v="No acumulada"/>
    <n v="0"/>
    <n v="3"/>
    <s v="NP"/>
    <s v="NP"/>
    <s v="NP"/>
    <n v="3"/>
    <n v="0"/>
    <n v="0"/>
    <n v="0"/>
    <x v="4"/>
    <n v="0"/>
    <n v="0"/>
    <n v="0"/>
    <m/>
    <n v="0"/>
    <s v="NO PROGRAMADA"/>
    <m/>
    <m/>
    <m/>
    <m/>
    <n v="0"/>
    <s v="NO PROGRAMADA"/>
    <m/>
    <m/>
    <m/>
    <m/>
    <n v="0"/>
    <s v="SIN AVANCE"/>
    <m/>
    <m/>
    <m/>
    <n v="0"/>
    <n v="0"/>
    <s v="SIN AVANCE"/>
  </r>
  <r>
    <s v="SOBERANIA ALIMENTARIA, COMPETITITVIDAD  Y PRODUCTIVIDAD"/>
    <x v="12"/>
    <s v="Energías para la paz."/>
    <x v="16"/>
    <s v="Cobertura de energía eléctrica "/>
    <n v="0.91900000000000004"/>
    <n v="0.95"/>
    <x v="13"/>
    <s v="Consolidación productiva del sector de energía eléctrica"/>
    <n v="481"/>
    <s v="Ampliado el nùmero  de usuarios beneficiados mediante proyectos o actividades de fuentes no convencionales de energia principalmente de caracter renovable en el Departamento."/>
    <n v="2102062"/>
    <s v="Servicios de apoyo a la implementación de fuentes no convencionales de energía "/>
    <n v="210206200"/>
    <s v="Usuarios beneficiados"/>
    <s v="7. Energía asequible y no contaminante _x000a_8. Trabajo decente y crecimiento económico_x000a_17. Alianzas para lograr los objetivos "/>
    <s v="Incremento"/>
    <s v="No acumulada"/>
    <n v="1693"/>
    <n v="550"/>
    <s v="NP"/>
    <n v="250"/>
    <n v="150"/>
    <n v="150"/>
    <n v="0"/>
    <n v="0"/>
    <n v="0"/>
    <x v="4"/>
    <n v="0"/>
    <n v="15170400"/>
    <n v="0"/>
    <m/>
    <n v="0"/>
    <s v="SIN AVANCE"/>
    <m/>
    <m/>
    <m/>
    <m/>
    <n v="0"/>
    <s v="SIN AVANCE"/>
    <m/>
    <m/>
    <m/>
    <m/>
    <n v="0"/>
    <s v="SIN AVANCE"/>
    <m/>
    <m/>
    <m/>
    <n v="0"/>
    <n v="0"/>
    <s v="SIN AVANCE"/>
  </r>
  <r>
    <s v="SOBERANIA ALIMENTARIA, COMPETITITVIDAD  Y PRODUCTIVIDAD"/>
    <x v="12"/>
    <s v="Energías para la paz."/>
    <x v="16"/>
    <s v="Cobertura de energía eléctrica "/>
    <n v="0.91900000000000004"/>
    <n v="0.95"/>
    <x v="13"/>
    <s v="Consolidación productiva del sector de energía eléctrica"/>
    <n v="482"/>
    <s v="Formulados e implementados proyectos para la generación de energía fotovoltaica en el Departamento."/>
    <n v="2102058"/>
    <s v="Formulados e implementados proyectos para la generación de energía fotovoltaica en el Departamento."/>
    <n v="210205800"/>
    <s v="Unidades de generación fotovoltaica de energía eléctrica instaladas"/>
    <s v="7. Energía asequible y no contaminante _x000a_8. Trabajo decente y crecimiento económico_x000a_17. Alianzas para lograr los objetivos "/>
    <s v="Incremento"/>
    <s v="No acumulada"/>
    <n v="0"/>
    <n v="3"/>
    <s v="NP"/>
    <n v="1"/>
    <n v="1"/>
    <n v="1"/>
    <n v="0"/>
    <n v="0"/>
    <n v="0"/>
    <x v="4"/>
    <n v="0"/>
    <n v="0"/>
    <n v="0"/>
    <m/>
    <n v="0"/>
    <s v="SIN AVANCE"/>
    <m/>
    <m/>
    <m/>
    <m/>
    <n v="0"/>
    <s v="SIN AVANCE"/>
    <m/>
    <m/>
    <m/>
    <m/>
    <n v="0"/>
    <s v="SIN AVANCE"/>
    <m/>
    <m/>
    <m/>
    <n v="0"/>
    <n v="0"/>
    <s v="SIN AVANCE"/>
  </r>
  <r>
    <s v="SOBERANIA ALIMENTARIA, COMPETITITVIDAD  Y PRODUCTIVIDAD"/>
    <x v="12"/>
    <s v="Energías para la paz."/>
    <x v="16"/>
    <s v="Cobertura de energía eléctrica "/>
    <n v="0.91900000000000004"/>
    <n v="0.95"/>
    <x v="13"/>
    <s v="Consolidación productiva del sector de energía eléctrica"/>
    <n v="483"/>
    <s v="Construida la central de generación de energía eléctrica fotovoltaica."/>
    <n v="2102038"/>
    <s v="Apoyada la construcción de la central de generación de energía eléctrica fotovoltaica."/>
    <n v="210203800"/>
    <s v="Central de generación fotovoltaica construida"/>
    <s v="7. Energía asequible y no contaminante _x000a_8. Trabajo decente y crecimiento económico_x000a_17. Alianzas para lograr los objetivos "/>
    <s v="Incremento"/>
    <s v="No acumulada"/>
    <n v="0"/>
    <n v="1"/>
    <s v="NP"/>
    <s v="NP"/>
    <n v="1"/>
    <s v="NP"/>
    <n v="0"/>
    <n v="0"/>
    <n v="0"/>
    <x v="4"/>
    <n v="0"/>
    <n v="0"/>
    <n v="0"/>
    <m/>
    <n v="0"/>
    <s v="NO PROGRAMADA"/>
    <m/>
    <m/>
    <m/>
    <m/>
    <n v="0"/>
    <s v="SIN AVANCE"/>
    <m/>
    <m/>
    <m/>
    <m/>
    <n v="0"/>
    <s v="NO PROGRAMADA"/>
    <m/>
    <m/>
    <m/>
    <n v="0"/>
    <n v="0"/>
    <s v="SIN AVANCE"/>
  </r>
  <r>
    <s v="SOBERANIA ALIMENTARIA, COMPETITITVIDAD  Y PRODUCTIVIDAD"/>
    <x v="12"/>
    <s v="Energías para la paz."/>
    <x v="16"/>
    <s v="Cobertura de energía eléctrica "/>
    <n v="0.91900000000000004"/>
    <n v="0.95"/>
    <x v="13"/>
    <s v="Consolidación productiva del sector de energía eléctrica"/>
    <n v="484"/>
    <s v="Construcción de Centrales hidroeléctricas en el departamento de Nariño"/>
    <n v="2102002"/>
    <s v="Apoyada la gestión para la operación de Centrales hidroeléctricas en el departamento de Nariño"/>
    <n v="210200200"/>
    <s v="Centrales hidroeléctricas construidas "/>
    <s v="7. Energía asequible y no contaminante _x000a_8. Trabajo decente y crecimiento económico_x000a_17. Alianzas para lograr los objetivos "/>
    <s v="Incremento"/>
    <s v="No acumulada"/>
    <n v="4"/>
    <n v="4"/>
    <s v="NP"/>
    <n v="1"/>
    <n v="2"/>
    <n v="1"/>
    <n v="0"/>
    <n v="0"/>
    <n v="0"/>
    <x v="4"/>
    <n v="0"/>
    <n v="0"/>
    <n v="0"/>
    <m/>
    <n v="0"/>
    <s v="SIN AVANCE"/>
    <m/>
    <m/>
    <m/>
    <m/>
    <n v="0"/>
    <s v="SIN AVANCE"/>
    <m/>
    <m/>
    <m/>
    <m/>
    <n v="0"/>
    <s v="SIN AVANCE"/>
    <m/>
    <m/>
    <m/>
    <n v="0"/>
    <n v="0"/>
    <s v="SIN AVANCE"/>
  </r>
  <r>
    <s v="SOBERANIA ALIMENTARIA, COMPETITITVIDAD  Y PRODUCTIVIDAD"/>
    <x v="12"/>
    <s v="Energías para la paz."/>
    <x v="16"/>
    <s v="Cobertura de energía eléctrica "/>
    <n v="0.91900000000000004"/>
    <n v="0.95"/>
    <x v="13"/>
    <s v="Consolidación productiva del sector de energía eléctrica"/>
    <n v="485"/>
    <s v="Ampliadas las redes del sistema de transmisión regional en el Departamento."/>
    <n v="2102021"/>
    <s v="Redes del sistema de transmisión regional construida"/>
    <n v="210202100"/>
    <s v="Redes del sistema de transmisión regional construida"/>
    <s v="7. Energía asequible y no contaminante _x000a_8. Trabajo decente y crecimiento económico_x000a_17. Alianzas para lograr los objetivos "/>
    <s v="Incremento"/>
    <s v="No acumulada"/>
    <n v="715.91"/>
    <n v="300"/>
    <s v="NP"/>
    <n v="100"/>
    <n v="100"/>
    <n v="100"/>
    <n v="0"/>
    <n v="0"/>
    <n v="0"/>
    <x v="4"/>
    <n v="0"/>
    <n v="0"/>
    <n v="0"/>
    <m/>
    <n v="0"/>
    <s v="SIN AVANCE"/>
    <m/>
    <m/>
    <m/>
    <m/>
    <n v="0"/>
    <s v="SIN AVANCE"/>
    <m/>
    <m/>
    <m/>
    <m/>
    <n v="0"/>
    <s v="SIN AVANCE"/>
    <m/>
    <m/>
    <m/>
    <n v="0"/>
    <n v="0"/>
    <s v="SIN AVANCE"/>
  </r>
  <r>
    <s v="SOBERANIA ALIMENTARIA, COMPETITITVIDAD  Y PRODUCTIVIDAD"/>
    <x v="12"/>
    <s v="Energías para la paz."/>
    <x v="16"/>
    <s v="Cobertura de energía eléctrica "/>
    <n v="0.91900000000000004"/>
    <n v="0.95"/>
    <x v="13"/>
    <s v="Consolidación productiva del sector de energía eléctrica"/>
    <n v="486"/>
    <s v="Ampliado el sistema de suministro del servicio público de energía eléctrica a viviendas rurales"/>
    <n v="2102044"/>
    <s v="Redes internas de energía eléctrica instaladas"/>
    <n v="210204401"/>
    <s v="Viviendas en zonas rurales con red interna de energía eléctrica instalada"/>
    <s v="7. Energía asequible y no contaminante _x000a_8. Trabajo decente y crecimiento económico_x000a_17. Alianzas para lograr los objetivos "/>
    <s v="Incremento"/>
    <s v="No acumulada"/>
    <n v="3708"/>
    <n v="1200"/>
    <s v="NP"/>
    <n v="400"/>
    <n v="400"/>
    <n v="400"/>
    <n v="0"/>
    <n v="0"/>
    <n v="0"/>
    <x v="4"/>
    <n v="0"/>
    <n v="0"/>
    <n v="0"/>
    <m/>
    <n v="0"/>
    <s v="SIN AVANCE"/>
    <m/>
    <m/>
    <m/>
    <m/>
    <n v="0"/>
    <s v="SIN AVANCE"/>
    <m/>
    <m/>
    <m/>
    <m/>
    <n v="0"/>
    <s v="SIN AVANCE"/>
    <m/>
    <m/>
    <m/>
    <n v="0"/>
    <n v="0"/>
    <s v="SIN AVANCE"/>
  </r>
  <r>
    <s v="SOBERANIA ALIMENTARIA, COMPETITITVIDAD  Y PRODUCTIVIDAD"/>
    <x v="12"/>
    <s v="Programa de hidrocarburos"/>
    <x v="16"/>
    <s v="Municipios reconocidos como zonas de frontera con combustibles líquidos excluidos de iva y excentos de arancél e impuesto nacional a la gasolina y al acpm."/>
    <n v="0.98440000000000005"/>
    <n v="1"/>
    <x v="13"/>
    <s v="Consolidación productiva del sector hidrocarburos"/>
    <n v="487"/>
    <s v="Formulación de lineamientos técnico/juridico a las asociaciones de combustibles para la asignación de los cupos en el Departamento e inclusión de los municipios que no se encuentran reconocidos como zona de frontera."/>
    <s v="2103025"/>
    <s v="Documentos de lineamientos técnicos"/>
    <n v="210302500"/>
    <s v="Documentos de lineamientos técnicos realizados"/>
    <s v="7. Energía asequible y no contaminante _x000a_8. Trabajo decente y crecimiento económico_x000a_17. Alianzas para lograr los objetivos "/>
    <s v="Incremento"/>
    <s v="No acumulada"/>
    <n v="0"/>
    <n v="4"/>
    <n v="1"/>
    <n v="1"/>
    <n v="1"/>
    <n v="1"/>
    <n v="0.8"/>
    <n v="80"/>
    <n v="80"/>
    <x v="7"/>
    <n v="0"/>
    <n v="45511200"/>
    <n v="15916331.75"/>
    <m/>
    <n v="0"/>
    <s v="SIN AVANCE"/>
    <m/>
    <m/>
    <m/>
    <m/>
    <n v="0"/>
    <s v="SIN AVANCE"/>
    <m/>
    <m/>
    <m/>
    <m/>
    <n v="0"/>
    <s v="SIN AVANCE"/>
    <m/>
    <m/>
    <m/>
    <n v="0.8"/>
    <n v="20"/>
    <s v="MUY DEFICIENTE"/>
  </r>
  <r>
    <s v="SOSTENIBILIDAD  AMBIENTAL Y ORDENAMIENTO TERRITORIAL"/>
    <x v="13"/>
    <s v="Conservación de la diversidad biocultural en los cinco mundos."/>
    <x v="17"/>
    <s v="Diversidad biocultural conocida y conservada"/>
    <n v="0"/>
    <n v="1000"/>
    <x v="14"/>
    <s v="Conservación de la Biodiversidad y sus servicios ecosistémicos"/>
    <n v="488"/>
    <s v="Formuladas e implementadas  acciones parar fortalecer la conectividad biocultural en áreas de conservación de ecosistemas estratégicos de los mundos oceánico, litoral Pacifico, Choco biogeográfico, Andes y amazónico, a través del corredor BIOSUR"/>
    <n v="3202049"/>
    <s v="Servicio de recuperación de ecosistemas"/>
    <n v="320204900"/>
    <s v="Áreas en proceso de recuperación de cobertura vegetal"/>
    <s v="14. Vida Submarina._x000a_15. Vida de Ecosistemas terrestres."/>
    <s v="Incremento"/>
    <s v="No acumulada"/>
    <n v="341"/>
    <n v="400"/>
    <n v="100"/>
    <n v="100"/>
    <n v="100"/>
    <n v="100"/>
    <n v="83.6"/>
    <n v="83.6"/>
    <n v="83.6"/>
    <x v="7"/>
    <n v="253250000"/>
    <n v="67256300"/>
    <n v="33002500"/>
    <m/>
    <n v="0"/>
    <s v="SIN AVANCE"/>
    <m/>
    <m/>
    <m/>
    <m/>
    <n v="0"/>
    <s v="SIN AVANCE"/>
    <m/>
    <m/>
    <m/>
    <m/>
    <n v="0"/>
    <s v="SIN AVANCE"/>
    <m/>
    <m/>
    <m/>
    <n v="83.6"/>
    <n v="20.9"/>
    <s v="MUY DEFICIENTE"/>
  </r>
  <r>
    <s v="SOSTENIBILIDAD  AMBIENTAL Y ORDENAMIENTO TERRITORIAL"/>
    <x v="13"/>
    <s v="Conservación de la diversidad biocultural en los cinco mundos."/>
    <x v="17"/>
    <s v="Diversidad biocultural conocida y conservada"/>
    <n v="0"/>
    <n v="1000"/>
    <x v="14"/>
    <s v="Conservación de la Biodiversidad y sus servicios ecosistémicos"/>
    <n v="489"/>
    <s v="Gestionado el conocimiento para la preservación, uso sostenible y restauración de la biodiversidad y sus servicios ecosistémicos."/>
    <n v="3202004"/>
    <s v="Documentos de investigación para la conservación de la biodiversidad y sus servicios ecosistémicos"/>
    <n v="320200400"/>
    <s v="Documentos de investigación realizados"/>
    <s v="14. Vida Submarina._x000a_15. Vida de Ecosistemas terrestres."/>
    <s v="Incremento"/>
    <s v="No acumulada"/>
    <n v="1"/>
    <n v="5"/>
    <s v="NP"/>
    <n v="2"/>
    <n v="2"/>
    <n v="1"/>
    <n v="0"/>
    <n v="0"/>
    <n v="0"/>
    <x v="4"/>
    <n v="0"/>
    <n v="0"/>
    <n v="0"/>
    <m/>
    <n v="0"/>
    <s v="SIN AVANCE"/>
    <m/>
    <m/>
    <m/>
    <m/>
    <n v="0"/>
    <s v="SIN AVANCE"/>
    <m/>
    <m/>
    <m/>
    <m/>
    <n v="0"/>
    <s v="SIN AVANCE"/>
    <m/>
    <m/>
    <m/>
    <n v="0"/>
    <n v="0"/>
    <s v="SIN AVANCE"/>
  </r>
  <r>
    <s v="SOSTENIBILIDAD  AMBIENTAL Y ORDENAMIENTO TERRITORIAL"/>
    <x v="13"/>
    <s v="Conservación de la diversidad biocultural en los cinco mundos."/>
    <x v="17"/>
    <s v="Diversidad biocultural conocida y conservada"/>
    <n v="0"/>
    <n v="1000"/>
    <x v="14"/>
    <s v="Conservación de la Biodiversidad y sus servicios ecosistémicos"/>
    <n v="490"/>
    <s v="Gestionada  interinstitucionalmente  la Declaratoria del Distrito Especial de Manejo del Bosque seco del Patía,  áreas protegidas y  otras medidas efectivas de conservación (OMEC)."/>
    <n v="3202001"/>
    <s v="Documentos de lineamientos técnicos para la conservación de la biodiversidad y sus servicios ecosistémicos"/>
    <n v="320200100"/>
    <s v="Documentos de lineamientos técnicos realizados"/>
    <s v="14. Vida Submarina._x000a_15. Vida de Ecosistemas terrestres."/>
    <s v="Incremento"/>
    <s v="No acumulada"/>
    <n v="2"/>
    <n v="4"/>
    <n v="1"/>
    <n v="1"/>
    <n v="1"/>
    <n v="1"/>
    <n v="1"/>
    <n v="100"/>
    <n v="100"/>
    <x v="0"/>
    <n v="253250000"/>
    <n v="67256300"/>
    <n v="33002500"/>
    <m/>
    <n v="0"/>
    <s v="SIN AVANCE"/>
    <m/>
    <m/>
    <m/>
    <m/>
    <n v="0"/>
    <s v="SIN AVANCE"/>
    <m/>
    <m/>
    <m/>
    <m/>
    <n v="0"/>
    <s v="SIN AVANCE"/>
    <m/>
    <m/>
    <m/>
    <n v="1"/>
    <n v="25"/>
    <s v="MUY 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1"/>
    <s v="Producido material vegetal para la restauración de zonas estratégicas de Nariño, con participación institucional y comunitaria."/>
    <n v="3202038"/>
    <s v="Servicio de producción de plántulas en viveros"/>
    <n v="320203800"/>
    <s v="Plántulas producidas"/>
    <s v="14. Vida Submarina._x000a_15. Vida de Ecosistemas terrestres."/>
    <s v="Incremento"/>
    <s v="No acumulada"/>
    <n v="7351"/>
    <n v="275000"/>
    <n v="25000"/>
    <n v="50000"/>
    <n v="100000"/>
    <n v="100000"/>
    <n v="16867"/>
    <n v="67.468000000000004"/>
    <n v="67.468000000000004"/>
    <x v="3"/>
    <n v="0"/>
    <n v="0"/>
    <n v="0"/>
    <m/>
    <n v="0"/>
    <s v="SIN AVANCE"/>
    <m/>
    <m/>
    <m/>
    <m/>
    <n v="0"/>
    <s v="SIN AVANCE"/>
    <m/>
    <m/>
    <m/>
    <m/>
    <n v="0"/>
    <s v="SIN AVANCE"/>
    <m/>
    <m/>
    <m/>
    <n v="16867"/>
    <n v="6.133454545454545"/>
    <s v="MUY 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2"/>
    <s v="Fomentada la creación de negocios verdes inclusivos."/>
    <n v="3201003"/>
    <s v="Servicio de asistencia técnica para la consolidación de negocios verdes"/>
    <n v="320100300"/>
    <s v="Negocios verdes consolidados "/>
    <s v="11. Ciudades y comunidades sostenibles._x000a_13. Acción por el clima._x000a_"/>
    <s v="Incremento"/>
    <s v="No acumulada"/>
    <n v="3"/>
    <n v="5"/>
    <n v="1"/>
    <n v="1"/>
    <n v="2"/>
    <n v="1"/>
    <n v="2"/>
    <n v="200"/>
    <n v="100"/>
    <x v="0"/>
    <n v="0"/>
    <n v="0"/>
    <n v="0"/>
    <m/>
    <n v="0"/>
    <s v="SIN AVANCE"/>
    <m/>
    <m/>
    <m/>
    <m/>
    <n v="0"/>
    <s v="SIN AVANCE"/>
    <m/>
    <m/>
    <m/>
    <m/>
    <n v="0"/>
    <s v="SIN AVANCE"/>
    <m/>
    <m/>
    <m/>
    <n v="2"/>
    <n v="40"/>
    <s v="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3"/>
    <s v="Creado e implementado el Observatorio Ambiental del Departamento  como herramienta que permite la consolidación de la información ambiental de manera accesible, confiable y oportuna."/>
    <n v="3204056"/>
    <s v="Servicios tecnológicos para el sistema de información ambiental "/>
    <n v="320405600"/>
    <s v="Instrumentos tecnológicos implementados "/>
    <s v="11. Ciudades y comunidades sostenibles._x000a_13. Acción por el clima._x000a_14. Vida submarina._x000a_15. Vida de ecosistemas terrestres."/>
    <s v="Mantenimiento"/>
    <s v="No acumulada"/>
    <n v="0"/>
    <n v="1"/>
    <s v="NP"/>
    <n v="1"/>
    <n v="1"/>
    <n v="1"/>
    <n v="0"/>
    <n v="0"/>
    <n v="0"/>
    <x v="4"/>
    <n v="0"/>
    <n v="0"/>
    <n v="0"/>
    <m/>
    <n v="0"/>
    <s v="SIN AVANCE"/>
    <m/>
    <m/>
    <m/>
    <m/>
    <n v="0"/>
    <s v="SIN AVANCE"/>
    <m/>
    <m/>
    <m/>
    <m/>
    <n v="0"/>
    <s v="SIN AVANCE"/>
    <m/>
    <m/>
    <m/>
    <n v="0"/>
    <n v="0"/>
    <s v="SIN AVANC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4"/>
    <s v="Fortalecido el Sistema de Información Geográfico Ambiental como herramienta para la planificación y gestión ambiental del Departamento."/>
    <n v="3204048"/>
    <s v="Servicio de administracion de los sistemas de información para los procesos de toma de decisiones"/>
    <n v="320404800"/>
    <s v="Sistemas de información fortalecidos y actualizados"/>
    <s v="11. Ciudades y comunidades sostenibles._x000a_13. Acción por el clima._x000a_15. Vida de ecosistemas terrestres."/>
    <s v="Mantenimiento"/>
    <s v="No acumulada"/>
    <n v="0"/>
    <n v="1"/>
    <n v="1"/>
    <n v="1"/>
    <n v="1"/>
    <n v="1"/>
    <n v="0"/>
    <n v="0"/>
    <n v="0"/>
    <x v="1"/>
    <n v="0"/>
    <n v="0"/>
    <n v="0"/>
    <m/>
    <n v="0"/>
    <s v="SIN AVANCE"/>
    <m/>
    <m/>
    <m/>
    <m/>
    <n v="0"/>
    <s v="SIN AVANCE"/>
    <m/>
    <m/>
    <m/>
    <m/>
    <n v="0"/>
    <s v="SIN AVANCE"/>
    <m/>
    <m/>
    <m/>
    <n v="0"/>
    <n v="0"/>
    <s v="SIN AVANC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5"/>
    <s v="Adquiridos, en mantenimiento y manejo predios del Departamento en ecosistemas estratégicos de recarga hídrica."/>
    <n v="3202005"/>
    <s v="Servicio de restauración de ecosistemas"/>
    <n v="320205000"/>
    <s v="Áreas en proceso de restauración"/>
    <s v="13. Acción por el clima._x000a_15. Vida de ecosistemas terrestres."/>
    <s v="Incremento"/>
    <s v="No acumulada"/>
    <n v="900"/>
    <n v="2000"/>
    <n v="300"/>
    <n v="600"/>
    <n v="600"/>
    <n v="500"/>
    <n v="1200"/>
    <n v="400"/>
    <n v="100"/>
    <x v="0"/>
    <n v="948777661"/>
    <n v="72063928"/>
    <n v="34720985"/>
    <m/>
    <n v="0"/>
    <s v="SIN AVANCE"/>
    <m/>
    <m/>
    <m/>
    <m/>
    <n v="0"/>
    <s v="SIN AVANCE"/>
    <m/>
    <m/>
    <m/>
    <m/>
    <n v="0"/>
    <s v="SIN AVANCE"/>
    <m/>
    <m/>
    <m/>
    <n v="1200"/>
    <n v="60"/>
    <s v="ACEPTABL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6"/>
    <s v="Actualizado  inventario de predios destinados a la conservación de ecosistemas estratégicos del Departamento."/>
    <s v="3202002"/>
    <s v="Documentos de planeación para la conservación de la biodiversidad y sus servicios eco sistémicos"/>
    <n v="320200200"/>
    <s v="Documentos de planeación realizados "/>
    <s v="13. Acción por el clima._x000a_15. Vida de ecosistemas terrestres."/>
    <s v="Mantenimiento"/>
    <s v="No acumulada"/>
    <n v="0"/>
    <n v="1"/>
    <s v="NP"/>
    <n v="1"/>
    <n v="1"/>
    <n v="1"/>
    <n v="1"/>
    <n v="0"/>
    <n v="0"/>
    <x v="4"/>
    <n v="0"/>
    <n v="0"/>
    <n v="0"/>
    <m/>
    <n v="0"/>
    <s v="SIN AVANCE"/>
    <m/>
    <m/>
    <m/>
    <m/>
    <n v="0"/>
    <s v="SIN AVANCE"/>
    <m/>
    <m/>
    <m/>
    <m/>
    <n v="0"/>
    <s v="SIN AVANCE"/>
    <m/>
    <m/>
    <m/>
    <n v="1"/>
    <n v="25"/>
    <s v="MUY 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7"/>
    <s v="Incentivos para la conservación y restauración, con base en la implementación de soluciones basadas en la naturaleza con enfoque cultural y de producción sostenible."/>
    <n v="3202043"/>
    <s v="Servicio apoyo financiero para la implementación de esquemas de pago por Servicio ambientales"/>
    <n v="320204300"/>
    <s v="Áreas con esquemas de Pago por Servicios Ambientales implementados"/>
    <s v="11. Ciudades y comunidades sostenibles._x000a_13. Acción por el clima._x000a_15. Vida de ecosistemas terrestres."/>
    <s v="Incremento"/>
    <s v="No acumulada"/>
    <n v="1678"/>
    <n v="1900"/>
    <n v="600"/>
    <n v="500"/>
    <n v="400"/>
    <n v="400"/>
    <n v="1802.3"/>
    <n v="300.38333333333333"/>
    <n v="100"/>
    <x v="0"/>
    <n v="1533435291.1900001"/>
    <n v="84093232"/>
    <n v="42219500.399999999"/>
    <m/>
    <n v="0"/>
    <s v="SIN AVANCE"/>
    <m/>
    <m/>
    <m/>
    <m/>
    <n v="0"/>
    <s v="SIN AVANCE"/>
    <m/>
    <m/>
    <m/>
    <m/>
    <n v="0"/>
    <s v="SIN AVANCE"/>
    <m/>
    <m/>
    <m/>
    <n v="1802.3"/>
    <n v="94.857894736842098"/>
    <s v="SATISFACTORIO"/>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8"/>
    <s v="Ordenado el territorio con visión de región, teniendo como estrategia las zonas hídricas que articulan las acciones sociales, productivas y ambientales de una región, con base en el concepto de convergencia regional."/>
    <n v="3202001"/>
    <s v="Documentos de lineamientos técnicos para la conservación de la biodiversidad y sus servicios eco sistémicos"/>
    <n v="320200112"/>
    <s v="Documentos de lineamientos técnicos implementados"/>
    <s v="6. Agua limpia y saneamiento._x000a_14. Vida Submarina._x000a_15. Vida de ecosistemas terrestres."/>
    <s v="Incremento"/>
    <s v="No acumulada"/>
    <n v="0"/>
    <n v="2"/>
    <n v="1"/>
    <n v="1"/>
    <s v="NP"/>
    <s v="NP"/>
    <n v="1"/>
    <n v="100"/>
    <n v="100"/>
    <x v="0"/>
    <n v="0"/>
    <n v="0"/>
    <n v="0"/>
    <m/>
    <n v="0"/>
    <s v="SIN AVANCE"/>
    <m/>
    <m/>
    <m/>
    <m/>
    <n v="0"/>
    <s v="NO PROGRAMADA"/>
    <m/>
    <m/>
    <m/>
    <m/>
    <n v="0"/>
    <s v="NO PROGRAMADA"/>
    <m/>
    <m/>
    <m/>
    <n v="1"/>
    <n v="50"/>
    <s v="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499"/>
    <s v="Implementadas acciones orientadas a la restauración y reducción de la deforestación, incluyendo en la Amazonía nariñense."/>
    <n v="3202005"/>
    <s v="Servicio de restauración de ecosistemas"/>
    <n v="320200500"/>
    <s v="Áreas en proceso de restauración"/>
    <s v="11. Ciudades y comunidades sostenibles._x000a_13. Acción por el clima._x000a_14. Vida submarina._x000a_Objetivo 15. Vida de ecosistemas terrestres."/>
    <s v="Incremento"/>
    <s v="No acumulada"/>
    <n v="341"/>
    <n v="400"/>
    <n v="100"/>
    <n v="100"/>
    <n v="100"/>
    <n v="100"/>
    <n v="140"/>
    <n v="140"/>
    <n v="100"/>
    <x v="0"/>
    <n v="32662782"/>
    <n v="36335920"/>
    <n v="12856914"/>
    <m/>
    <n v="0"/>
    <s v="SIN AVANCE"/>
    <m/>
    <m/>
    <m/>
    <m/>
    <n v="0"/>
    <s v="SIN AVANCE"/>
    <m/>
    <m/>
    <m/>
    <m/>
    <n v="0"/>
    <s v="SIN AVANCE"/>
    <m/>
    <m/>
    <m/>
    <n v="140"/>
    <n v="35"/>
    <s v="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Conservación de la biodiversidad y sus servicios ecosistémicos"/>
    <n v="500"/>
    <s v="Coordinación interinstitucional para el fortalecimiento de gestión ambiental transfronteriza, incluyendo las Cuenca Carchi-Guaitara y Mira - Mataje"/>
    <n v="3202048"/>
    <s v="Documentos de lineamientos técnicos con acuerdos de uso, ocupación y tenencia en áreas protegidas no vinculadas al Sistema Nacional de Áreas Protegidas"/>
    <n v="320204800"/>
    <s v="Documentos de lineamientos técnicos realizados"/>
    <s v="13. Acción climática._x000a_17. Alianzas para lograr objetivos."/>
    <s v="Incremento"/>
    <s v="No acumulada"/>
    <n v="0"/>
    <n v="2"/>
    <n v="1"/>
    <s v="NP"/>
    <n v="1"/>
    <s v="NP"/>
    <n v="1"/>
    <n v="100"/>
    <n v="100"/>
    <x v="0"/>
    <n v="0"/>
    <n v="0"/>
    <n v="0"/>
    <m/>
    <n v="0"/>
    <s v="NO PROGRAMADA"/>
    <m/>
    <m/>
    <m/>
    <m/>
    <n v="0"/>
    <s v="SIN AVANCE"/>
    <m/>
    <m/>
    <m/>
    <m/>
    <n v="0"/>
    <s v="NO PROGRAMADA"/>
    <m/>
    <m/>
    <m/>
    <n v="1"/>
    <n v="50"/>
    <s v="DEFICIENTE"/>
  </r>
  <r>
    <s v="SOSTENIBILIDAD  AMBIENTAL Y ORDENAMIENTO TERRITORIAL"/>
    <x v="13"/>
    <s v="Conservación y restauraciòn de ecosistemas estratégicos."/>
    <x v="17"/>
    <s v="Ecosistemas y diversidad biológica en proceso de restauración, recuperación, rehabilitación, conservación y uso sostenible."/>
    <n v="341"/>
    <n v="1900"/>
    <x v="14"/>
    <s v="Gestión integral de mares, costas y recursos acuáticos"/>
    <n v="501"/>
    <s v="Restaurados  ecosistemas de manglar."/>
    <n v="3207019"/>
    <s v="Servicio de restauración ecológica de ecosistemas de manglar"/>
    <n v="320701900"/>
    <s v="Manglar en proceso de restauración"/>
    <s v="13. Acción por el clima._x000a_14. Vida Submarina._x000a_15. Vida de Ecosistemas terrestres."/>
    <s v="Mantenimiento"/>
    <s v="No acumulada"/>
    <n v="3"/>
    <n v="100"/>
    <s v="NP"/>
    <n v="25"/>
    <n v="50"/>
    <n v="25"/>
    <n v="0"/>
    <n v="0"/>
    <n v="0"/>
    <x v="4"/>
    <n v="0"/>
    <n v="0"/>
    <n v="0"/>
    <m/>
    <n v="0"/>
    <s v="SIN AVANCE"/>
    <m/>
    <m/>
    <m/>
    <m/>
    <n v="0"/>
    <s v="SIN AVANCE"/>
    <m/>
    <m/>
    <m/>
    <m/>
    <n v="0"/>
    <s v="SIN AVANCE"/>
    <m/>
    <m/>
    <m/>
    <n v="0"/>
    <n v="0"/>
    <s v="SIN AVANCE"/>
  </r>
  <r>
    <s v="SOSTENIBILIDAD  AMBIENTAL Y ORDENAMIENTO TERRITORIAL"/>
    <x v="13"/>
    <s v="Acción climática para la paz."/>
    <x v="17"/>
    <s v="Número de estrategias de mitigación y adaptación al cambio climático"/>
    <n v="7"/>
    <n v="10"/>
    <x v="14"/>
    <s v="Gestión del cambio climático para un desarrollo bajo en carbono y resiliente al clima"/>
    <n v="502"/>
    <s v="Desarrolladas estrategias sostenibles para la reducción de emisiones de Gases Efecto Invernadero: proyectos agroforestales, forestales, dendroenergéticos, agroecológicos e implementacion de planes de adaptación con enfoque diferencial  "/>
    <s v="3206002"/>
    <s v="Documentos de lineamientos técnicos para la gestión del cambio climático y un desarrollo bajo en carbono y resiliente al clima"/>
    <n v="320600205"/>
    <s v="Documentos de seguimiento y evaluación de las estrategias de financiamiento formulados "/>
    <s v="12. Producción y consumo responsable._x000a_13. Acción por el clima._x000a_14. Vida Submarina._x000a_15. Vida de Ecosistemas terrestres."/>
    <s v="Incremento"/>
    <s v="No acumulada"/>
    <n v="2"/>
    <n v="11"/>
    <n v="2"/>
    <n v="3"/>
    <n v="3"/>
    <n v="3"/>
    <n v="2"/>
    <n v="100"/>
    <n v="100"/>
    <x v="0"/>
    <n v="382200000"/>
    <n v="43304400"/>
    <n v="9380000"/>
    <m/>
    <n v="0"/>
    <s v="SIN AVANCE"/>
    <m/>
    <m/>
    <m/>
    <m/>
    <n v="0"/>
    <s v="SIN AVANCE"/>
    <m/>
    <m/>
    <m/>
    <m/>
    <n v="0"/>
    <s v="SIN AVANCE"/>
    <m/>
    <m/>
    <m/>
    <n v="2"/>
    <n v="18.181818181818183"/>
    <s v="MUY DEFICIENTE"/>
  </r>
  <r>
    <s v="SOSTENIBILIDAD  AMBIENTAL Y ORDENAMIENTO TERRITORIAL"/>
    <x v="13"/>
    <s v="Acción climática para la paz."/>
    <x v="17"/>
    <s v="Número de estrategias de mitigación y adaptación al cambio climático"/>
    <n v="7"/>
    <n v="10"/>
    <x v="14"/>
    <s v="Gestión del cambio climático para un desarrollo bajo en carbono y resiliente al clima"/>
    <n v="503"/>
    <s v="Construidas e instaladas estufas eco eficientes fijas, que disminuyen el consumo de leña y la emisión de gases efecto invernadero – GEI"/>
    <n v="3206016"/>
    <s v="Estufas ecoeficientes fijas implementadas"/>
    <n v="320601600"/>
    <s v="Estufas ecoeficientes fijas construidas "/>
    <s v="7. Energía asequible y no Contaminante._x000a_13. Acción por el clima."/>
    <s v="Incremento"/>
    <s v="No acumulada"/>
    <n v="40"/>
    <n v="270"/>
    <n v="20"/>
    <n v="100"/>
    <n v="100"/>
    <n v="50"/>
    <n v="115"/>
    <n v="575"/>
    <n v="100"/>
    <x v="0"/>
    <n v="227596260"/>
    <n v="48060000"/>
    <n v="25760000"/>
    <m/>
    <n v="0"/>
    <s v="SIN AVANCE"/>
    <m/>
    <m/>
    <m/>
    <m/>
    <n v="0"/>
    <s v="SIN AVANCE"/>
    <m/>
    <m/>
    <m/>
    <m/>
    <n v="0"/>
    <s v="SIN AVANCE"/>
    <m/>
    <m/>
    <m/>
    <n v="115"/>
    <n v="42.592592592592595"/>
    <s v="DEFICIENTE"/>
  </r>
  <r>
    <s v="SOSTENIBILIDAD  AMBIENTAL Y ORDENAMIENTO TERRITORIAL"/>
    <x v="13"/>
    <s v="Acción climática para la paz."/>
    <x v="17"/>
    <s v="Número de estrategias de mitigación y adaptación al cambio climático"/>
    <n v="7"/>
    <n v="10"/>
    <x v="14"/>
    <s v="Gestión del cambio climático para un desarrollo bajo en carbono y resiliente al clima"/>
    <n v="504"/>
    <s v="Implementadas acciones de mitigación y adaptación al cambio climático:  energías limpias - techos solares, sistemas fotovoltáicos y molinos de viento como alternativas de energía en el Departamento. Proyecto PERS Fase I."/>
    <n v="3206003"/>
    <s v="Servicio de apoyo técnico para la implementación de acciones de mitigación y adaptación al cambio climático"/>
    <n v="320600301"/>
    <s v="Documentos con las acciones de mitigación y adaptación al cambio climático formulados"/>
    <s v="7. Energía asequible y no contaminante._x000a_13. Acción por el clima."/>
    <s v="Incremento"/>
    <s v="No acumulada"/>
    <n v="20"/>
    <n v="200"/>
    <n v="50"/>
    <n v="50"/>
    <n v="50"/>
    <n v="50"/>
    <n v="1"/>
    <n v="2"/>
    <n v="2"/>
    <x v="6"/>
    <n v="137013860"/>
    <n v="0"/>
    <n v="0"/>
    <m/>
    <n v="0"/>
    <s v="SIN AVANCE"/>
    <m/>
    <m/>
    <m/>
    <m/>
    <n v="0"/>
    <s v="SIN AVANCE"/>
    <m/>
    <m/>
    <m/>
    <m/>
    <n v="0"/>
    <s v="SIN AVANCE"/>
    <m/>
    <m/>
    <m/>
    <n v="1"/>
    <n v="0.5"/>
    <s v="MUY DEFICIENTE"/>
  </r>
  <r>
    <s v="SOSTENIBILIDAD  AMBIENTAL Y ORDENAMIENTO TERRITORIAL"/>
    <x v="13"/>
    <s v="Acción climática para la paz."/>
    <x v="17"/>
    <s v="Número de estrategias de mitigación y adaptación al cambio climático"/>
    <n v="7"/>
    <n v="10"/>
    <x v="14"/>
    <s v="Gestión del cambio climático para un desarrollo bajo en carbono y resiliente al clima"/>
    <n v="505"/>
    <s v="Implementada una plataforma de monitoreo para el seguimiento de los indicadores y variables climáticas, gases efecto invernadero y vulnerabilidad, ex ante y ex post. "/>
    <n v="3206011"/>
    <s v="Servicios de información para el seguimiento a los compromisos en cambio climático de Colombia"/>
    <n v="320601100"/>
    <s v="Documentos con los resultados del monitoreo elaborados"/>
    <s v="9. Industria, innovación e infraestructura._x000a_11. Ciudades y comunidades sostenibles._x000a_12. Producción y consumo responsable._x000a_13. Acción por el clima."/>
    <s v="Incremento"/>
    <s v="No acumulada"/>
    <n v="0"/>
    <n v="4"/>
    <n v="1"/>
    <n v="1"/>
    <n v="1"/>
    <n v="1"/>
    <n v="0"/>
    <n v="0"/>
    <n v="0"/>
    <x v="1"/>
    <n v="48060000"/>
    <n v="48060000"/>
    <n v="25760000"/>
    <m/>
    <n v="0"/>
    <s v="SIN AVANCE"/>
    <m/>
    <m/>
    <m/>
    <m/>
    <n v="0"/>
    <s v="SIN AVANCE"/>
    <m/>
    <m/>
    <m/>
    <m/>
    <n v="0"/>
    <s v="SIN AVANCE"/>
    <m/>
    <m/>
    <m/>
    <n v="0"/>
    <n v="0"/>
    <s v="SIN AVANCE"/>
  </r>
  <r>
    <s v="SOSTENIBILIDAD  AMBIENTAL Y ORDENAMIENTO TERRITORIAL"/>
    <x v="13"/>
    <s v="Acción climática para la paz."/>
    <x v="17"/>
    <s v="Número de estrategias de mitigación y adaptación al cambio climático"/>
    <n v="7"/>
    <n v="10"/>
    <x v="14"/>
    <s v="Gestión del cambio climático para un desarrollo bajo en carbono y resiliente al clima"/>
    <n v="506"/>
    <s v="Acciones orientadas a educación, fortalecimiento, campañas de difusión en gestión del cambio climático para un desarrollo bajo en carbono y resiliente al clima."/>
    <n v="3206004"/>
    <s v="Servicio de educación informal en gestión del cambio climático para un desarrollo bajo en carbono y resiliente al clima"/>
    <n v="320600400"/>
    <s v="Personas capacitadas en gestión del cambio climático"/>
    <s v="4. Educación de calidad._x000a_9. Industria, innovación e infraestructura._x000a_11. Ciudades y comunidades sostenibles._x000a_12. Producción y consumo responsable._x000a_13. Acción por el clima."/>
    <s v="Mantenimiento"/>
    <s v="No acumulada"/>
    <n v="0"/>
    <n v="400"/>
    <n v="100"/>
    <n v="100"/>
    <n v="100"/>
    <n v="100"/>
    <n v="350"/>
    <n v="350"/>
    <n v="100"/>
    <x v="0"/>
    <n v="98329880"/>
    <n v="98329880"/>
    <n v="25419500"/>
    <m/>
    <n v="0"/>
    <s v="SIN AVANCE"/>
    <m/>
    <m/>
    <m/>
    <m/>
    <n v="0"/>
    <s v="SIN AVANCE"/>
    <m/>
    <m/>
    <m/>
    <m/>
    <n v="0"/>
    <s v="SIN AVANCE"/>
    <m/>
    <m/>
    <m/>
    <n v="350"/>
    <n v="8750"/>
    <s v="OPTIMO"/>
  </r>
  <r>
    <s v="SOSTENIBILIDAD  AMBIENTAL Y ORDENAMIENTO TERRITORIAL"/>
    <x v="13"/>
    <s v="Construcción y fortalecimiento del tejdo social para el cuidado del ambiente."/>
    <x v="17"/>
    <s v="Numero de procesos de educación y participación que contribuyan a la formación de ciudadanos sensibilizados de sus derechos y deberes ambientales. "/>
    <s v="ND"/>
    <n v="6"/>
    <x v="14"/>
    <s v="Conservación de la biodiversidad y sus servicios ecosistémicos"/>
    <n v="507"/>
    <s v="Apoyo en la implementación de acciones, de educación ambiental con las entidades territoriales, con enfoque diferencial (étnico, de género y generacional) e inclusivo para promover la sostenibilidad ambiental (PLAN DECENAL DE EDUCACIÓN AMBIENTAL)"/>
    <n v="3208006"/>
    <s v="Servicio de asistencia técnica para la implementación de las estrategias educativo ambientales y de participación"/>
    <n v="320800600"/>
    <s v="Estrategias educativas ambientales y de participación implementadas "/>
    <s v="4. Educación y Calidad._x000a_11. Ciudades y comunidades sostenibles_x000a_13. Acción por el clima_x000a_16. Paz, justicia es instituciones sólidas"/>
    <s v="Incremento"/>
    <s v="No acumulada"/>
    <n v="0"/>
    <n v="60"/>
    <n v="5"/>
    <n v="20"/>
    <n v="20"/>
    <n v="15"/>
    <n v="7"/>
    <n v="140"/>
    <n v="100"/>
    <x v="0"/>
    <n v="288884000"/>
    <n v="279559831"/>
    <n v="100000000"/>
    <m/>
    <n v="0"/>
    <s v="SIN AVANCE"/>
    <m/>
    <m/>
    <m/>
    <m/>
    <n v="0"/>
    <s v="SIN AVANCE"/>
    <m/>
    <m/>
    <m/>
    <m/>
    <n v="0"/>
    <s v="SIN AVANCE"/>
    <m/>
    <m/>
    <m/>
    <n v="7"/>
    <n v="11.666666666666666"/>
    <s v="MUY DEFICIENTE"/>
  </r>
  <r>
    <s v="SOSTENIBILIDAD  AMBIENTAL Y ORDENAMIENTO TERRITORIAL"/>
    <x v="13"/>
    <s v="Construcción y fortalecimiento del tejdo social para el cuidado del ambiente."/>
    <x v="17"/>
    <s v="Numero de procesos de educación y participación que contribuyan a la formación de ciudadanos sensibilizados de sus derechos y deberes ambientales. "/>
    <s v="ND"/>
    <n v="6"/>
    <x v="14"/>
    <s v="Conservación de la biodiversidad y sus servicios ecosistémicos"/>
    <n v="508"/>
    <s v="Apoyo a la implementación de estrategias de gestión integral de residuos sólidos con entidades territoriales y resguardos indígenas con enfoque étnico, de género y generacional."/>
    <n v="3208006"/>
    <s v="Servicio de asistencia técnica para la implementación de las estrategias educativo ambientales y de participación"/>
    <n v="320800600"/>
    <s v="Poyectos de protecciòn y recuperaciòn del conocimiento tradicional asociado a la biodiversidad."/>
    <s v="4. Educación y Calidad._x000a_11. Ciudades y comunidades sostenibles._x000a_13. Acción por el clima._x000a_16. Paz, justicia es instituciones sólidas."/>
    <s v="Incremento"/>
    <s v="No acumulada"/>
    <n v="0"/>
    <n v="4"/>
    <n v="1"/>
    <n v="1"/>
    <n v="1"/>
    <n v="1"/>
    <n v="1"/>
    <n v="100"/>
    <n v="100"/>
    <x v="0"/>
    <n v="148458000"/>
    <n v="0"/>
    <n v="0"/>
    <m/>
    <n v="0"/>
    <s v="SIN AVANCE"/>
    <m/>
    <m/>
    <m/>
    <m/>
    <n v="0"/>
    <s v="SIN AVANCE"/>
    <m/>
    <m/>
    <m/>
    <m/>
    <n v="0"/>
    <s v="SIN AVANCE"/>
    <m/>
    <m/>
    <m/>
    <n v="1"/>
    <n v="25"/>
    <s v="MUY DEFICIENTE"/>
  </r>
  <r>
    <s v="SOSTENIBILIDAD  AMBIENTAL Y ORDENAMIENTO TERRITORIAL"/>
    <x v="13"/>
    <s v="Construcción y fortalecimiento del tejdo social para el cuidado del ambiente."/>
    <x v="17"/>
    <s v="Numero de procesos de educación y participación que contribuyan a la formación de ciudadanos sensibilizados de sus derechos y deberes ambientales. "/>
    <s v="ND"/>
    <n v="6"/>
    <x v="14"/>
    <s v="Conservación de la biodiversidad y sus servicios ecosistémicos"/>
    <n v="509"/>
    <s v="Fortalecidos  los Consejos Comunitarios, Resguardos Indígenas y organizaciones campesinas en la gestión y uso sostenible de los bosques y la protección del conocimiento tradicional, teniendo en cuenta especialmente a las mujeres, niñas y población víctima del conflicto armado."/>
    <n v="3208007"/>
    <s v="Servicio de apoyo técnico a proyectos de educación ambiental y participación con enfoque diferencial"/>
    <n v="320800701"/>
    <s v="Proyectos de protección y recuperación del conocimiento tradicional asociado a la biodiversidad"/>
    <s v="5. Igualdad de género._x000a_13. Acción por el clima._x000a_14. Vida submarina._x000a_Objetivo 15. Vida de ecosistemas terrestres"/>
    <s v="Incremento"/>
    <s v="No acumulada"/>
    <n v="0"/>
    <n v="4"/>
    <n v="1"/>
    <n v="1"/>
    <n v="1"/>
    <n v="1"/>
    <n v="2"/>
    <n v="200"/>
    <n v="100"/>
    <x v="0"/>
    <n v="156458000"/>
    <n v="7450000"/>
    <n v="45778481.049999997"/>
    <m/>
    <n v="0"/>
    <s v="SIN AVANCE"/>
    <m/>
    <m/>
    <m/>
    <m/>
    <n v="0"/>
    <s v="SIN AVANCE"/>
    <m/>
    <m/>
    <m/>
    <m/>
    <n v="0"/>
    <s v="SIN AVANCE"/>
    <m/>
    <m/>
    <m/>
    <n v="2"/>
    <n v="50"/>
    <s v="DEFICIENTE"/>
  </r>
  <r>
    <s v="SOSTENIBILIDAD  AMBIENTAL Y ORDENAMIENTO TERRITORIAL"/>
    <x v="13"/>
    <s v="Construcción y fortalecimiento del tejdo social para el cuidado del ambiente."/>
    <x v="17"/>
    <s v="Numero de procesos de educación y participación que contribuyan a la formación de ciudadanos sensibilizados de sus derechos y deberes ambientales. "/>
    <s v="ND"/>
    <n v="6"/>
    <x v="14"/>
    <s v="Conservación de la biodiversidad y sus servicios ecosistémicos"/>
    <n v="510"/>
    <s v="Apoyo en la implementación del sistema de gestión ambiental de la gobernación de Nariño."/>
    <n v="3208009"/>
    <s v="Documentos de lineamientos técnicos para el desarrollo de la política ambiental"/>
    <n v="320800900"/>
    <s v="Documentos de lineamientos técnicos elaborados_x000a_xxx"/>
    <s v="6. Agua Limpia y Saneamiento._x000a_13. Acción por el clima._x000a_14. Vida Submarina._x000a_15. Vida de Ecosistemas terrestres"/>
    <s v="Incremento"/>
    <s v="No acumulada"/>
    <n v="0"/>
    <n v="2"/>
    <s v="NP"/>
    <n v="1"/>
    <n v="1"/>
    <s v="NP"/>
    <n v="1"/>
    <n v="0"/>
    <n v="0"/>
    <x v="4"/>
    <n v="0"/>
    <n v="0"/>
    <n v="0"/>
    <m/>
    <n v="0"/>
    <s v="SIN AVANCE"/>
    <m/>
    <m/>
    <m/>
    <m/>
    <n v="0"/>
    <s v="SIN AVANCE"/>
    <m/>
    <m/>
    <m/>
    <m/>
    <n v="0"/>
    <s v="NO PROGRAMADA"/>
    <m/>
    <m/>
    <m/>
    <n v="1"/>
    <n v="50"/>
    <s v="DEFICIENTE"/>
  </r>
  <r>
    <s v="SOSTENIBILIDAD  AMBIENTAL Y ORDENAMIENTO TERRITORIAL"/>
    <x v="13"/>
    <s v="Protección y bienestar animal."/>
    <x v="17"/>
    <s v="Estrategias implementadas para fortalecer la protección y bienestar de los animales, domésticos y silvestres del Departamento de Nariño."/>
    <n v="9"/>
    <n v="14"/>
    <x v="1"/>
    <s v="Fortalecimiento de la convivencia y la seguridad ciudadana"/>
    <n v="511"/>
    <s v="Fortalecido  el acceso a servicios médicos veterinarios de urgencias, emergencias y esterilización para los animales en estado de vulnerabilidad y víctimas de maltrato animal. "/>
    <n v="4501061"/>
    <s v="Servicio de atención integral a la fauna"/>
    <n v="450106103"/>
    <s v="Animales atendidos en servicios médicos veterinarios"/>
    <s v="11. Ciudades y Comunidades Sostenibles._x000a_15. Vida de Ecosistemas Terrestres."/>
    <s v="Incremento"/>
    <s v="No acumulada"/>
    <n v="13000"/>
    <n v="14000"/>
    <n v="1316"/>
    <n v="5216"/>
    <n v="6117"/>
    <n v="1351"/>
    <n v="1852"/>
    <n v="140.72948328267478"/>
    <n v="100"/>
    <x v="0"/>
    <n v="506500000"/>
    <n v="56754940"/>
    <n v="24671840"/>
    <m/>
    <n v="0"/>
    <s v="SIN AVANCE"/>
    <m/>
    <m/>
    <m/>
    <m/>
    <n v="0"/>
    <s v="SIN AVANCE"/>
    <m/>
    <m/>
    <m/>
    <m/>
    <n v="0"/>
    <s v="SIN AVANCE"/>
    <m/>
    <m/>
    <m/>
    <n v="1852"/>
    <n v="13.228571428571428"/>
    <s v="MUY DEFICIENTE"/>
  </r>
  <r>
    <s v="SOSTENIBILIDAD  AMBIENTAL Y ORDENAMIENTO TERRITORIAL"/>
    <x v="13"/>
    <s v="Protección y bienestar animal."/>
    <x v="17"/>
    <s v="Estrategias implementadas para fortalecer la protección y bienestar de los animales, domésticos y silvestres del Departamento de Nariño."/>
    <n v="9"/>
    <n v="14"/>
    <x v="1"/>
    <s v="Fortalecimiento de la convivencia y la seguridad ciudadana"/>
    <n v="512"/>
    <s v="Desarrollo de estrategias orientadas a fortalecer la gobernanza para la protección y bienestar animal en cumplimiento a la Política Pública respectiva, incluyendo el fortalacimiento de una red de mujeres en pro de la protección y bienestar animal."/>
    <n v="4501048"/>
    <s v="Servicio de apoyo para el acceso a la justicia policiva"/>
    <n v="450104800"/>
    <s v="Estrategias implementadas"/>
    <s v="5. Igualdad de Género._x000a_11. Ciudades y Comunidades Sostenibles. _x000a_15. Vida de Ecosistemas Terreestres."/>
    <s v="Incremento"/>
    <s v="No acumulada"/>
    <n v="2"/>
    <n v="10"/>
    <n v="1"/>
    <n v="3"/>
    <n v="3"/>
    <n v="3"/>
    <n v="2"/>
    <n v="200"/>
    <n v="100"/>
    <x v="0"/>
    <n v="80000000"/>
    <n v="28377470"/>
    <n v="12335920"/>
    <m/>
    <n v="0"/>
    <s v="SIN AVANCE"/>
    <m/>
    <m/>
    <m/>
    <m/>
    <n v="0"/>
    <s v="SIN AVANCE"/>
    <m/>
    <m/>
    <m/>
    <m/>
    <n v="0"/>
    <s v="SIN AVANCE"/>
    <m/>
    <m/>
    <m/>
    <n v="2"/>
    <n v="20"/>
    <s v="MUY DEFICIENTE"/>
  </r>
  <r>
    <s v="SOSTENIBILIDAD  AMBIENTAL Y ORDENAMIENTO TERRITORIAL"/>
    <x v="13"/>
    <s v="Protección y bienestar animal."/>
    <x v="17"/>
    <s v="Estrategias implementadas para fortalecer la protección y bienestar de los animales, domésticos y silvestres del Departamento de Nariño."/>
    <n v="9"/>
    <n v="14"/>
    <x v="1"/>
    <s v="Fortalecimiento de la convivencia y la seguridad ciudadana"/>
    <n v="513"/>
    <s v="Apoyo en la gestión para la adecuación y/o construcción de centros de atención médico veterinaria para animales domésticos y silvestres.  "/>
    <n v="4501060"/>
    <s v="Infraestructura para el bienestar animal adecuada"/>
    <n v="450106000"/>
    <s v="Infraestructura para el bienestar animal adecuada"/>
    <s v="11. Ciudades y Comunidades Sostenibles._x000a_15. Vida de Ecosistemas Terreestres."/>
    <s v="Incremento"/>
    <s v="No acumulada"/>
    <n v="0"/>
    <n v="2"/>
    <s v="NP"/>
    <n v="1"/>
    <n v="1"/>
    <s v="NP"/>
    <n v="1"/>
    <n v="0"/>
    <n v="0"/>
    <x v="4"/>
    <n v="80000000"/>
    <n v="2877470"/>
    <n v="12335920"/>
    <m/>
    <n v="0"/>
    <s v="SIN AVANCE"/>
    <m/>
    <m/>
    <m/>
    <m/>
    <n v="0"/>
    <s v="SIN AVANCE"/>
    <m/>
    <m/>
    <m/>
    <m/>
    <n v="0"/>
    <s v="NO PROGRAMADA"/>
    <m/>
    <m/>
    <m/>
    <n v="1"/>
    <n v="50"/>
    <s v="DEFICIENTE"/>
  </r>
  <r>
    <s v="SOSTENIBILIDAD  AMBIENTAL Y ORDENAMIENTO TERRITORIAL"/>
    <x v="13"/>
    <s v="Protección y bienestar animal."/>
    <x v="17"/>
    <s v="Estrategias implementadas para fortalecer la protección y bienestar de los animales, domésticos y silvestres del Departamento de Nariño."/>
    <n v="9"/>
    <n v="14"/>
    <x v="1"/>
    <s v="Fortalecimiento de la convivencia y la seguridad ciudadana"/>
    <n v="514"/>
    <s v="Articulación con el sector educativo e instituciones educativas en el Departamento para la creación e implementación de una estrategia para el reconocimiento y respeto de los animales como parte fundamental del ambiente y de la sociedad."/>
    <n v="4501026"/>
    <s v="Documentos Planeacion"/>
    <n v="450102601"/>
    <s v="Planes estratégicos elaborados"/>
    <s v="4. Educación y Calidad._x000a_11. Ciudades y Comunidades Sostenibles. _x000a_15. Vida de Ecosistemas Terreestres."/>
    <s v="Incremento"/>
    <s v="No acumulada"/>
    <n v="0"/>
    <n v="1"/>
    <s v="NP"/>
    <n v="1"/>
    <s v="NP"/>
    <s v="NP"/>
    <n v="0"/>
    <n v="0"/>
    <n v="0"/>
    <x v="4"/>
    <n v="0"/>
    <n v="0"/>
    <n v="0"/>
    <m/>
    <n v="0"/>
    <s v="SIN AVANCE"/>
    <m/>
    <m/>
    <m/>
    <m/>
    <n v="0"/>
    <s v="NO PROGRAMADA"/>
    <m/>
    <m/>
    <m/>
    <m/>
    <n v="0"/>
    <s v="NO PROGRAMADA"/>
    <m/>
    <m/>
    <m/>
    <n v="0"/>
    <n v="0"/>
    <s v="SIN AVANCE"/>
  </r>
  <r>
    <s v="SOSTENIBILIDAD  AMBIENTAL Y ORDENAMIENTO TERRITORIAL"/>
    <x v="14"/>
    <s v="Ordenamiento territorial con justicia ambiental "/>
    <x v="18"/>
    <s v="Plan de Ordenamiento Departamental  "/>
    <n v="0"/>
    <n v="1"/>
    <x v="1"/>
    <s v="Fortalecimiento a la gestión y dirección de la administración pública territorial"/>
    <n v="515"/>
    <s v="Asistidas entidades territoriales (64)  y esquemas asociativos (3) técnicamente en procesos de ordenamiento territorial y catastro multipróposito."/>
    <n v="4599031"/>
    <s v="Servicio de asistencia técnica"/>
    <n v="459903100"/>
    <s v="Numero de Entidades, organismos y dependencias asistidos técnicamente"/>
    <s v="11-Ciudades y comunidades sostenibles_x000a_15- Vida de Ecositemas terrestres "/>
    <s v="Mantenimiento"/>
    <s v="No acumulada"/>
    <n v="67"/>
    <n v="67"/>
    <n v="67"/>
    <n v="67"/>
    <n v="67"/>
    <n v="67"/>
    <n v="47"/>
    <n v="70.149253731343279"/>
    <n v="70.149253731343279"/>
    <x v="3"/>
    <n v="379059004"/>
    <s v="74.461.380.00"/>
    <s v="47.913.180.00"/>
    <m/>
    <n v="0"/>
    <s v="SIN AVANCE"/>
    <m/>
    <m/>
    <m/>
    <m/>
    <n v="0"/>
    <s v="SIN AVANCE"/>
    <m/>
    <m/>
    <m/>
    <m/>
    <n v="0"/>
    <s v="SIN AVANCE"/>
    <m/>
    <m/>
    <m/>
    <n v="47"/>
    <n v="1175"/>
    <s v="OPTIMO"/>
  </r>
  <r>
    <s v="SOSTENIBILIDAD  AMBIENTAL Y ORDENAMIENTO TERRITORIAL"/>
    <x v="14"/>
    <s v="Ordenamiento territorial con justicia ambiental "/>
    <x v="18"/>
    <s v="Plan de Ordenamiento Departamental  "/>
    <n v="0"/>
    <n v="1"/>
    <x v="1"/>
    <s v="Fortalecimiento a la gestión y dirección de la administración pública territorial"/>
    <n v="516"/>
    <s v="Documentos de investigación sobre estructuras ecológicas en el  Departamento. "/>
    <n v="4599026"/>
    <s v="Documentos de investigación"/>
    <n v="459902600"/>
    <s v="Número de Documentos de investigación elaborados"/>
    <s v="11-Ciudades y comunidades sostenibles_x000a_15- Vida de Ecositemas terrestres "/>
    <s v="Incremento"/>
    <s v="No acumulada"/>
    <n v="0"/>
    <n v="13"/>
    <n v="1"/>
    <n v="4"/>
    <n v="4"/>
    <n v="4"/>
    <n v="1"/>
    <n v="100"/>
    <n v="100"/>
    <x v="0"/>
    <s v="69.932..785.00"/>
    <s v="37.926.000.00"/>
    <s v="15.170.400.00"/>
    <m/>
    <n v="0"/>
    <s v="SIN AVANCE"/>
    <m/>
    <m/>
    <m/>
    <m/>
    <n v="0"/>
    <s v="SIN AVANCE"/>
    <m/>
    <m/>
    <m/>
    <m/>
    <n v="0"/>
    <s v="SIN AVANCE"/>
    <m/>
    <m/>
    <m/>
    <n v="1"/>
    <n v="7.6923076923076925"/>
    <s v="MUY DEFICIENTE"/>
  </r>
  <r>
    <s v="SOSTENIBILIDAD  AMBIENTAL Y ORDENAMIENTO TERRITORIAL"/>
    <x v="14"/>
    <s v="Ordenamiento territorial con justicia ambiental "/>
    <x v="18"/>
    <s v="Plan de Ordenamiento Departamental  "/>
    <n v="0"/>
    <n v="1"/>
    <x v="1"/>
    <s v="Fortalecimiento a la gestión y dirección de la administración pública territorial"/>
    <n v="517"/>
    <s v="Apoyados los Municipios de la región amazónica  de Nariño en la formulación de sus planes de deforestación cero en el marco del cumplimiento de los lineamiento establecidos por la   sentencia  ST4360 de 2018"/>
    <n v="4599018"/>
    <s v="Documentos de lineamientos técnicos"/>
    <n v="459901800"/>
    <s v="Número de documentos de lineamientos técnicos realizados"/>
    <s v="11-Ciudades y comunidades sostenibles_x000a_15- Vida de Ecositemas terrestres "/>
    <s v="Incremento"/>
    <s v="No acumulada"/>
    <n v="0"/>
    <n v="6"/>
    <s v="NP"/>
    <n v="2"/>
    <n v="2"/>
    <n v="2"/>
    <n v="0"/>
    <n v="0"/>
    <n v="0"/>
    <x v="4"/>
    <n v="139865572"/>
    <n v="35018340"/>
    <n v="15170400"/>
    <m/>
    <n v="0"/>
    <s v="SIN AVANCE"/>
    <m/>
    <m/>
    <m/>
    <m/>
    <n v="0"/>
    <s v="SIN AVANCE"/>
    <m/>
    <m/>
    <m/>
    <m/>
    <n v="0"/>
    <s v="SIN AVANCE"/>
    <m/>
    <m/>
    <m/>
    <n v="0"/>
    <n v="0"/>
    <s v="SIN AVANCE"/>
  </r>
  <r>
    <s v="SOSTENIBILIDAD  AMBIENTAL Y ORDENAMIENTO TERRITORIAL"/>
    <x v="14"/>
    <s v="Ordenamiento territorial con justicia ambiental "/>
    <x v="18"/>
    <s v="Plan de Ordenamiento Departamental  "/>
    <n v="0"/>
    <n v="1"/>
    <x v="1"/>
    <s v="Fortalecimiento a la gestión y dirección de la administración pública territorial"/>
    <n v="518"/>
    <s v="Observatorio de Ordenamiento Territorial actualizado."/>
    <n v="4599028"/>
    <s v="Servicio de información actualizado"/>
    <n v="459902800"/>
    <s v="Sistemas de información actualizados"/>
    <s v="11-Ciudades y comunidades sostenibles_x000a_15- Vida de Ecosistemas terrestres "/>
    <s v="Mantenimiento"/>
    <s v="No acumulada"/>
    <n v="1"/>
    <n v="1"/>
    <n v="1"/>
    <n v="1"/>
    <n v="1"/>
    <n v="1"/>
    <n v="0.3"/>
    <n v="30"/>
    <n v="30"/>
    <x v="6"/>
    <n v="0"/>
    <n v="0"/>
    <n v="0"/>
    <m/>
    <n v="0"/>
    <s v="SIN AVANCE"/>
    <m/>
    <m/>
    <m/>
    <m/>
    <n v="0"/>
    <s v="SIN AVANCE"/>
    <m/>
    <m/>
    <m/>
    <m/>
    <n v="0"/>
    <s v="SIN AVANCE"/>
    <m/>
    <m/>
    <m/>
    <n v="0.3"/>
    <n v="7.5"/>
    <s v="MUY DEFICIENTE"/>
  </r>
  <r>
    <s v="SOSTENIBILIDAD  AMBIENTAL Y ORDENAMIENTO TERRITORIAL"/>
    <x v="14"/>
    <s v="Ordenamiento territorial con justicia ambiental "/>
    <x v="18"/>
    <s v="Plan de Ordenamiento Departamental  "/>
    <n v="0"/>
    <n v="1"/>
    <x v="1"/>
    <s v="Fortalecimiento a la gestión y dirección de la administración pública territorial"/>
    <n v="519"/>
    <s v="Estructuración de las provincias administrativas y de planificación del Departamento."/>
    <n v="4599020"/>
    <s v="Documentos metodológicos"/>
    <n v="459902000"/>
    <s v="Documentos metodológicos realizados"/>
    <s v="11-Ciudades y comunidades sostenibles_x000a_15- Vida de Ecosistemas terrestres "/>
    <s v="Incremento"/>
    <s v="No acumulada"/>
    <n v="0"/>
    <n v="1"/>
    <s v="NP"/>
    <s v="NP"/>
    <n v="1"/>
    <s v="NP"/>
    <n v="0"/>
    <n v="0"/>
    <n v="0"/>
    <x v="4"/>
    <n v="0"/>
    <n v="0"/>
    <n v="0"/>
    <m/>
    <n v="0"/>
    <s v="NO PROGRAMADA"/>
    <m/>
    <m/>
    <m/>
    <m/>
    <n v="0"/>
    <s v="SIN AVANCE"/>
    <m/>
    <m/>
    <m/>
    <m/>
    <n v="0"/>
    <s v="NO PROGRAMADA"/>
    <m/>
    <m/>
    <m/>
    <n v="0"/>
    <n v="0"/>
    <s v="SIN AVANC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0"/>
    <s v="Estudios de caracterización y/o zonificación de amenazas y/o vulnerabilidad y/o riesgo, en zonas, sectores y/o municipios con mayor recurrencia de fenómenos amenazantes y/o mayor población expuesta."/>
    <s v="4503017"/>
    <s v="Estudios de riesgo de desastres"/>
    <n v="450301700"/>
    <s v="Número de estudios de riesgo de desastres elaborados"/>
    <s v="11-Ciudades y comunidades sostenibles_x000a_"/>
    <s v="Incremento"/>
    <s v="No acumulada"/>
    <n v="7"/>
    <n v="12"/>
    <n v="3"/>
    <n v="3"/>
    <n v="3"/>
    <n v="3"/>
    <n v="8"/>
    <n v="266.66666666666669"/>
    <n v="100"/>
    <x v="0"/>
    <n v="420000000"/>
    <n v="22458074"/>
    <n v="10457174"/>
    <m/>
    <n v="0"/>
    <s v="SIN AVANCE"/>
    <m/>
    <m/>
    <m/>
    <m/>
    <n v="0"/>
    <s v="SIN AVANCE"/>
    <m/>
    <m/>
    <m/>
    <m/>
    <n v="0"/>
    <s v="SIN AVANCE"/>
    <m/>
    <m/>
    <m/>
    <n v="8"/>
    <n v="66.666666666666671"/>
    <s v="ACEPTABL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1"/>
    <s v="Caracterización preliminar de escenarios de riesgo y evaluación de daños por la ocurrencia de eventos de origen natural, socio-natural o antrópico en el Departamento. "/>
    <n v="4503034"/>
    <s v="Documento de evaluación"/>
    <n v="450303400"/>
    <s v="Número de documentos de evaluación elaborados"/>
    <s v="11-Ciudades y comunidades sostenibles_x000a_"/>
    <s v="Incremento"/>
    <s v="No acumulada"/>
    <n v="80"/>
    <n v="120"/>
    <n v="30"/>
    <n v="30"/>
    <n v="30"/>
    <n v="30"/>
    <n v="33"/>
    <n v="110"/>
    <n v="100"/>
    <x v="0"/>
    <n v="0"/>
    <n v="22458074"/>
    <n v="10457174"/>
    <m/>
    <n v="0"/>
    <s v="SIN AVANCE"/>
    <m/>
    <m/>
    <m/>
    <m/>
    <n v="0"/>
    <s v="SIN AVANCE"/>
    <m/>
    <m/>
    <m/>
    <m/>
    <n v="0"/>
    <s v="SIN AVANCE"/>
    <m/>
    <m/>
    <m/>
    <n v="33"/>
    <n v="27.5"/>
    <s v="MUY DEFICIENT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2"/>
    <s v="Gestión de la información a través de la implementación de un Sistema de Información Geográfico, para el conocimiento del riesgo de desastres, el monitoreo de los escenarios de riesgo y el manejo de desastres."/>
    <s v="4503019"/>
    <s v="Servicios de información implementados"/>
    <n v="450301900"/>
    <s v="Número de Sistemas de información implementados"/>
    <s v="11-Ciudades y comunidades sostenibles_x000a_"/>
    <s v="Incremento"/>
    <s v="Acumulada"/>
    <n v="0"/>
    <n v="1"/>
    <n v="0.25"/>
    <n v="0.25"/>
    <n v="0.5"/>
    <n v="1"/>
    <n v="0.25"/>
    <n v="100"/>
    <n v="100"/>
    <x v="0"/>
    <n v="0"/>
    <n v="22458074"/>
    <n v="10457174"/>
    <m/>
    <n v="0"/>
    <s v="SIN AVANCE"/>
    <m/>
    <m/>
    <m/>
    <m/>
    <n v="0"/>
    <s v="SIN AVANCE"/>
    <m/>
    <m/>
    <m/>
    <m/>
    <n v="0"/>
    <s v="SIN AVANCE"/>
    <m/>
    <m/>
    <m/>
    <n v="0.25"/>
    <n v="25"/>
    <s v="MUY DEFICIENT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3"/>
    <s v="Elaboración e implementación de la Estrategia Departamental de comunicación de Gestión del Riesgo de Desastres, para la apropiación social de los procesos de conocimiento del riesgo, reducción del mismo y el manejo de desastres, a través de la elaboración de cartillas ilustrativas, piezas gráficas, videos, uso de medios de comunicación (radio, TV, redes sociales, etc.)"/>
    <s v="4503023"/>
    <s v="Documentos de planeación"/>
    <n v="450302300"/>
    <s v="Número de documentos de planeación elaborados"/>
    <s v="11-Ciudades y comunidades sostenibles_x000a_"/>
    <s v="Mantenimiento"/>
    <s v="No acumulada"/>
    <n v="0"/>
    <n v="1"/>
    <n v="1"/>
    <n v="1"/>
    <n v="1"/>
    <n v="1"/>
    <n v="1"/>
    <n v="100"/>
    <n v="100"/>
    <x v="0"/>
    <n v="70000000"/>
    <n v="60000000"/>
    <n v="0"/>
    <m/>
    <n v="0"/>
    <s v="SIN AVANCE"/>
    <m/>
    <m/>
    <m/>
    <m/>
    <n v="0"/>
    <s v="SIN AVANCE"/>
    <m/>
    <m/>
    <m/>
    <m/>
    <n v="0"/>
    <s v="SIN AVANCE"/>
    <m/>
    <m/>
    <m/>
    <n v="1"/>
    <n v="25"/>
    <s v="MUY DEFICIENT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4"/>
    <s v="Inclusión  de gestión del riesgo de desastres en los planes de estudio de las Instituciones Educativas ubicadas en las zona de influencia volcánica y tsunami de los municipios de Pasto, Nariño, La Florida, Consacá, Cumbal y Tumaco."/>
    <n v="4503031"/>
    <s v="Documentos de lineamientos técnicos"/>
    <n v="450303100"/>
    <s v="Documentos de lineamientos técnicos realizados"/>
    <s v="11-Ciudades y comunidades sostenibles_x000a_"/>
    <s v="Incremento"/>
    <s v="No acumulada"/>
    <n v="0"/>
    <n v="1"/>
    <s v="NP"/>
    <n v="1"/>
    <s v="NP"/>
    <s v="NP"/>
    <n v="0"/>
    <n v="0"/>
    <n v="0"/>
    <x v="4"/>
    <n v="0"/>
    <n v="0"/>
    <n v="0"/>
    <m/>
    <n v="0"/>
    <s v="SIN AVANCE"/>
    <m/>
    <m/>
    <m/>
    <m/>
    <n v="0"/>
    <s v="NO PROGRAMADA"/>
    <m/>
    <m/>
    <m/>
    <m/>
    <n v="0"/>
    <s v="NO PROGRAMADA"/>
    <m/>
    <m/>
    <m/>
    <n v="0"/>
    <n v="0"/>
    <s v="SIN AVANC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5"/>
    <s v="Implementación de procesos de participación de los Consejos Municipales de Gestiòn del Riesgo de Desastres -CMGRD- y comunidad a través de foros, talleres, seminarios, encuentros, diplomados, etc., para el fortalecimiento de las capacidades en conocimiento, reducción del riesgo y manejo de desastres y la apropiación social de la gestión del riesgo."/>
    <s v="4503002"/>
    <s v="Servicio de educación informal"/>
    <n v="450300200"/>
    <s v="Número de personas capacitadas"/>
    <s v="11-Ciudades y comunidades sostenibles_x000a_"/>
    <s v="Incremento"/>
    <s v="No acumulada"/>
    <n v="2000"/>
    <n v="2600"/>
    <n v="650"/>
    <n v="650"/>
    <n v="650"/>
    <n v="650"/>
    <n v="707"/>
    <n v="108.76923076923077"/>
    <n v="100"/>
    <x v="0"/>
    <n v="0"/>
    <n v="25836618"/>
    <n v="11261572"/>
    <m/>
    <n v="0"/>
    <s v="SIN AVANCE"/>
    <m/>
    <m/>
    <m/>
    <m/>
    <n v="0"/>
    <s v="SIN AVANCE"/>
    <m/>
    <m/>
    <m/>
    <m/>
    <n v="0"/>
    <s v="SIN AVANCE"/>
    <m/>
    <m/>
    <m/>
    <n v="707"/>
    <n v="27.192307692307693"/>
    <s v="MUY DEFICIENTE"/>
  </r>
  <r>
    <s v="SOSTENIBILIDAD  AMBIENTAL Y ORDENAMIENTO TERRITORIAL"/>
    <x v="15"/>
    <s v="Fortalecer el conocimiento de la gestión del riesgo de desastres para mejorar la sostenibilidad ambiental y el ordenamiento territorial en el Departamento de Nariño. "/>
    <x v="19"/>
    <s v="Tasa de conocimiento del riesgo (TCR = Pcr/Paev x 100; _x000a_Pcr = Población que reconoce el riesgo, Paev = Población amenazada y/o expuesta y/o vulnerable"/>
    <n v="0.34050000000000002"/>
    <n v="0.5"/>
    <x v="1"/>
    <s v="Gestión del riesgo de desastres y emergencias"/>
    <n v="526"/>
    <s v="Sistemas de alerta temprana y/o sistemas de monitoreo comunitario  instalados y en mantenimiento."/>
    <s v="4503018"/>
    <s v="Servicio de monitoreo y seguimiento para la gestión del riesgo"/>
    <n v="450301800"/>
    <s v="Número de sistemas de alerta temprana implementados"/>
    <s v="11-Ciudades y comunidades sostenibles_x000a_"/>
    <s v="Incremento"/>
    <s v="Acumulada"/>
    <n v="4"/>
    <n v="8"/>
    <n v="1"/>
    <n v="1"/>
    <n v="1"/>
    <n v="1"/>
    <n v="0"/>
    <n v="0"/>
    <n v="0"/>
    <x v="1"/>
    <n v="100000000"/>
    <n v="25836618"/>
    <n v="11261572"/>
    <m/>
    <n v="0"/>
    <s v="SIN AVANCE"/>
    <m/>
    <m/>
    <m/>
    <m/>
    <n v="0"/>
    <s v="SIN AVANCE"/>
    <m/>
    <m/>
    <m/>
    <m/>
    <n v="0"/>
    <s v="SIN AVANCE"/>
    <m/>
    <m/>
    <m/>
    <n v="0"/>
    <n v="0"/>
    <s v="SIN AVANC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27"/>
    <s v="Apoyo a los municipios para la incorporación de los estudios de gestión del riesgo de desastres en los procesos de formulación, revisión y/o ajustes de los instrumentos de ordenamiento territorial."/>
    <n v="4503031"/>
    <s v="Documentos de lineamientos técnicos"/>
    <n v="450303100"/>
    <s v="Número de documentos de lineamientos técnicos realizados"/>
    <s v="11-Ciudades y comunidades sostenibles_x000a_"/>
    <s v="Incremento"/>
    <s v="No acumulada"/>
    <n v="0"/>
    <n v="8"/>
    <n v="2"/>
    <n v="2"/>
    <n v="2"/>
    <n v="2"/>
    <n v="0"/>
    <n v="0"/>
    <n v="0"/>
    <x v="1"/>
    <n v="110992800"/>
    <n v="39460348"/>
    <n v="16590861"/>
    <m/>
    <n v="0"/>
    <s v="SIN AVANCE"/>
    <m/>
    <m/>
    <m/>
    <m/>
    <n v="0"/>
    <s v="SIN AVANCE"/>
    <m/>
    <m/>
    <m/>
    <m/>
    <n v="0"/>
    <s v="SIN AVANCE"/>
    <m/>
    <m/>
    <m/>
    <n v="0"/>
    <n v="0"/>
    <s v="SIN AVANC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28"/>
    <s v="Acompañamiento técnico para la actualización y/o formulación y adopción de instrumentos para la incorporación de la política de gestión del riesgo (PMGRD, EMRE, FMGRD)."/>
    <n v="4503034"/>
    <s v="Documento de evaluación"/>
    <n v="450303400"/>
    <s v="Número de documentos de evaluación elaborados"/>
    <s v="11-Ciudades y comunidades sostenibles_x000a_"/>
    <s v="Incremento"/>
    <s v="No acumulada"/>
    <n v="0"/>
    <n v="8"/>
    <n v="2"/>
    <n v="2"/>
    <n v="2"/>
    <n v="2"/>
    <n v="3"/>
    <n v="150"/>
    <n v="100"/>
    <x v="0"/>
    <n v="120367200"/>
    <n v="39460348"/>
    <n v="16590861"/>
    <m/>
    <n v="0"/>
    <s v="SIN AVANCE"/>
    <m/>
    <m/>
    <m/>
    <m/>
    <n v="0"/>
    <s v="SIN AVANCE"/>
    <m/>
    <m/>
    <m/>
    <m/>
    <n v="0"/>
    <s v="SIN AVANCE"/>
    <m/>
    <m/>
    <m/>
    <n v="3"/>
    <n v="37.5"/>
    <s v="DEFICIENT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29"/>
    <s v="Asistencia técnica para la formulación e implementación de Planes Escolares y/o Comunitarios de Gestión del Riesgo de Desastres."/>
    <n v="4503029"/>
    <s v="Documentos metodológicos"/>
    <n v="450302900"/>
    <s v="Número de documentos metodológicos realizados"/>
    <s v="11-Ciudades y comunidades sostenibles_x000a_"/>
    <s v="Incremento"/>
    <s v="No acumulada"/>
    <n v="6"/>
    <n v="16"/>
    <n v="4"/>
    <n v="4"/>
    <n v="4"/>
    <n v="4"/>
    <n v="4"/>
    <n v="100"/>
    <n v="100"/>
    <x v="0"/>
    <n v="130000000"/>
    <n v="39460348"/>
    <n v="16590861"/>
    <m/>
    <n v="0"/>
    <s v="SIN AVANCE"/>
    <m/>
    <m/>
    <m/>
    <m/>
    <n v="0"/>
    <s v="SIN AVANCE"/>
    <m/>
    <m/>
    <m/>
    <m/>
    <n v="0"/>
    <s v="SIN AVANCE"/>
    <m/>
    <m/>
    <m/>
    <n v="4"/>
    <n v="25"/>
    <s v="MUY DEFICIENT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30"/>
    <s v="Apoyo a la incorporación del Plan Integral de Gestión de Riesgo Volcánico Volcán Galeras - PIGRV-VG, en los instrumentos de planificación de los municipios involucrados (POT´s)  en los municipios de Pasto, Nariño y La Florida."/>
    <s v="4503003"/>
    <s v="Servicio de asistencia técnica"/>
    <n v="450300300"/>
    <s v="Número de instancias territoriales asistidas"/>
    <s v="11-Ciudades y comunidades sostenibles_x000a_"/>
    <s v="Incremento"/>
    <s v="No acumulada"/>
    <n v="0"/>
    <n v="3"/>
    <n v="1"/>
    <n v="1"/>
    <n v="1"/>
    <s v="NP"/>
    <n v="3"/>
    <n v="300"/>
    <n v="100"/>
    <x v="0"/>
    <n v="110000000"/>
    <n v="39460348"/>
    <n v="16590861"/>
    <m/>
    <n v="0"/>
    <s v="SIN AVANCE"/>
    <m/>
    <m/>
    <m/>
    <m/>
    <n v="0"/>
    <s v="SIN AVANCE"/>
    <m/>
    <m/>
    <m/>
    <m/>
    <n v="0"/>
    <s v="NO PROGRAMADA"/>
    <m/>
    <m/>
    <m/>
    <n v="3"/>
    <n v="100"/>
    <s v="OPTIMO"/>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31"/>
    <s v="Gestión y/o cofinanciamiento de consultorías y/o proyectos para realizar intervenciones correctivas de mitigación, protección, estabilización o rehabilitación en zonas priorizadas del Departamento  afectadas por amenazadas de origen natural, socio natural o antropogénico no intencional."/>
    <s v="4503022"/>
    <s v="Obras de infraestructura para la reducción del riesgo de desastres"/>
    <n v="450302200"/>
    <s v="Número de obras de infraestructura para la reducción del riesgo de desastres realizadas"/>
    <s v="11-Ciudades y comunidades sostenibles_x000a_"/>
    <s v="Incremento"/>
    <s v="No acumulada"/>
    <n v="8"/>
    <n v="12"/>
    <n v="3"/>
    <n v="3"/>
    <n v="3"/>
    <n v="3"/>
    <n v="3"/>
    <n v="100"/>
    <n v="100"/>
    <x v="0"/>
    <n v="540000000"/>
    <n v="203386877.81"/>
    <n v="188811831.81"/>
    <m/>
    <n v="0"/>
    <s v="SIN AVANCE"/>
    <m/>
    <m/>
    <m/>
    <m/>
    <n v="0"/>
    <s v="SIN AVANCE"/>
    <m/>
    <m/>
    <m/>
    <m/>
    <n v="0"/>
    <s v="SIN AVANCE"/>
    <m/>
    <m/>
    <m/>
    <n v="3"/>
    <n v="25"/>
    <s v="MUY DEFICIENT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32"/>
    <s v="Implementación de medidas de ecoreducción y/o soluciones basadas en la naturaleza para mitigar y reducir el riesgo de desastres y los procesos de adaptación y mitigación frente a los efectos e impactos del cambio climático y la variabilidad climática."/>
    <s v="4503023"/>
    <s v="Obras de infraestructura para la reducción del riesgo de desastres"/>
    <n v="450302200"/>
    <s v="Número de obras de infraestructura para la reducción del riesgo de desastres realizadas"/>
    <s v="11-Ciudades y comunidades sostenibles_x000a_"/>
    <s v="Incremento"/>
    <s v="No acumulada"/>
    <n v="0"/>
    <n v="2"/>
    <s v="NP"/>
    <n v="1"/>
    <s v="NP"/>
    <n v="1"/>
    <n v="0"/>
    <n v="0"/>
    <n v="0"/>
    <x v="4"/>
    <n v="110000000"/>
    <n v="0"/>
    <n v="0"/>
    <m/>
    <n v="0"/>
    <s v="SIN AVANCE"/>
    <m/>
    <m/>
    <m/>
    <m/>
    <n v="0"/>
    <s v="NO PROGRAMADA"/>
    <m/>
    <m/>
    <m/>
    <m/>
    <n v="0"/>
    <s v="SIN AVANCE"/>
    <m/>
    <m/>
    <m/>
    <n v="0"/>
    <n v="0"/>
    <s v="SIN AVANCE"/>
  </r>
  <r>
    <s v="SOSTENIBILIDAD  AMBIENTAL Y ORDENAMIENTO TERRITORIAL"/>
    <x v="15"/>
    <s v="Reducir las condiciones de riesgo de desastres en el desarrollo territorial, sectorial y ambiental sostenible"/>
    <x v="19"/>
    <s v="Tasa de reducción del riesgo (TRR = Pbm/Paev x 100; _x000a_Pbm = Población beneficiada con medidas de mitigación y prevención, Paev = Población amenazada y/o expuesta y/o vulnerable"/>
    <n v="0.1857"/>
    <n v="0.3"/>
    <x v="1"/>
    <s v="Gestión del riesgo de desastres y emergencias"/>
    <n v="533"/>
    <s v="Gestión de proyectos para procesos de reasentamiento o mejoramiento de vivienda para las comunidades afectadas por emergencias de origen natural, socio natural o antrópica.  "/>
    <s v="4503003"/>
    <s v="Servicio de asistencia técnica"/>
    <n v="450300300"/>
    <s v="Número de instancias territoriales asistidas"/>
    <s v="11-Ciudades y comunidades sostenibles_x000a_"/>
    <s v="Incremento"/>
    <s v="No acumulada"/>
    <n v="0"/>
    <n v="3"/>
    <s v="NP"/>
    <n v="1"/>
    <n v="1"/>
    <n v="1"/>
    <n v="0"/>
    <n v="0"/>
    <n v="0"/>
    <x v="4"/>
    <n v="58000000"/>
    <n v="0"/>
    <n v="0"/>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4"/>
    <s v="Atención de familias afectadas por la ocurrencia de fenómenos naturales, antrópicos y/o biosanitarios mediante ayuda humanitaria."/>
    <n v="4503028"/>
    <s v="Servicios de apoyo para atención de  población afectada por situaciones de emergencia, desastre o declaratorias de calamidad pública"/>
    <n v="450302800"/>
    <s v="Numero de personas afectadas por situaciones de emergencia, desastre o declaratorias de calamidad pública apoyadas"/>
    <s v="11-Ciudades y comunidades sostenibles_x000a_"/>
    <s v="Mantenimiento"/>
    <s v="No acumulada"/>
    <n v="19222"/>
    <n v="24000"/>
    <n v="6000"/>
    <n v="6000"/>
    <n v="6000"/>
    <n v="6000"/>
    <n v="10048"/>
    <n v="167.46666666666667"/>
    <n v="100"/>
    <x v="0"/>
    <s v="616.055.119.11"/>
    <n v="44104045"/>
    <n v="20411112"/>
    <m/>
    <n v="0"/>
    <s v="SIN AVANCE"/>
    <m/>
    <m/>
    <m/>
    <m/>
    <n v="0"/>
    <s v="SIN AVANCE"/>
    <m/>
    <m/>
    <m/>
    <m/>
    <n v="0"/>
    <s v="SIN AVANCE"/>
    <m/>
    <m/>
    <m/>
    <n v="10048"/>
    <n v="251200"/>
    <s v="OPTIMO"/>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5"/>
    <s v="Actualización de la Estrategia Departamental de Respuesta a Emergencias y Planes de Contingencia por Temporada de Lluvias, menos lluvias, erupción volcánica, sismo, tsunami y biosanitario, entre otros."/>
    <n v="4503031"/>
    <s v="Documentos de lineamientos técnicos"/>
    <n v="450303100"/>
    <s v="Número de documentos de lineamientos técnicos realizados"/>
    <s v="11-Ciudades y comunidades sostenibles_x000a_"/>
    <s v="Incremento"/>
    <s v="No acumulada"/>
    <n v="1"/>
    <n v="1"/>
    <s v="NP"/>
    <n v="1"/>
    <s v="NP"/>
    <s v="NP"/>
    <n v="0"/>
    <n v="0"/>
    <n v="0"/>
    <x v="4"/>
    <n v="50000000"/>
    <n v="0"/>
    <n v="0"/>
    <m/>
    <n v="0"/>
    <s v="SIN AVANCE"/>
    <m/>
    <m/>
    <m/>
    <m/>
    <n v="0"/>
    <s v="NO PROGRAMADA"/>
    <m/>
    <m/>
    <m/>
    <m/>
    <n v="0"/>
    <s v="NO PROGRAMADA"/>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6"/>
    <s v="Planificación y ejecución de ejercicios de simulacro y/o simulación por fenómenos de origen natural y/o antrópico intencional y/o biosanitario. "/>
    <n v="4503003"/>
    <s v="Servicio de asistencia técnica"/>
    <n v="450300300"/>
    <s v="Número de Instancias territoriales asistidas"/>
    <s v="11-Ciudades y comunidades sostenibles_x000a_"/>
    <s v="Mantenimiento"/>
    <s v="No acumulada"/>
    <n v="64"/>
    <n v="64"/>
    <n v="64"/>
    <n v="64"/>
    <n v="64"/>
    <n v="64"/>
    <n v="64"/>
    <n v="100"/>
    <n v="100"/>
    <x v="0"/>
    <n v="45000000"/>
    <n v="25836618"/>
    <n v="11261572"/>
    <m/>
    <n v="0"/>
    <s v="SIN AVANCE"/>
    <m/>
    <m/>
    <m/>
    <m/>
    <n v="0"/>
    <s v="SIN AVANCE"/>
    <m/>
    <m/>
    <m/>
    <m/>
    <n v="0"/>
    <s v="SIN AVANCE"/>
    <m/>
    <m/>
    <m/>
    <n v="64"/>
    <n v="1600"/>
    <s v="OPTIMO"/>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7"/>
    <s v="Implementación de un sistema de información de afectación por desastres por medio de un software de uso estandarizado para  los Comités Municipales de Gestión del Riesgo y Desastres CMGRD"/>
    <n v="4503019"/>
    <s v="Servicios de información implementados"/>
    <n v="450301900"/>
    <s v="Número de sistemas de información implementados"/>
    <s v="11-Ciudades y comunidades sostenibles_x000a_"/>
    <s v="Mantenimiento"/>
    <s v="No acumulada"/>
    <n v="0"/>
    <n v="1"/>
    <s v="NP"/>
    <n v="1"/>
    <n v="1"/>
    <n v="1"/>
    <n v="0"/>
    <n v="0"/>
    <n v="0"/>
    <x v="4"/>
    <n v="15000000"/>
    <n v="0"/>
    <n v="0"/>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8"/>
    <s v="Capacitación de personal del Sistema Departamental de Gestión del Riesgo de Desastres en la metodología de Sistema Comando de Incidentes - SCI Básico e Intermedio."/>
    <n v="4503002"/>
    <s v="Servicio de educación informal"/>
    <n v="450300200"/>
    <s v="Número de personas capacitadas"/>
    <s v="11-Ciudades y comunidades sostenibles_x000a_"/>
    <s v="Incremento"/>
    <s v="No acumulada"/>
    <n v="124"/>
    <n v="160"/>
    <n v="40"/>
    <n v="40"/>
    <n v="40"/>
    <n v="40"/>
    <n v="40"/>
    <n v="100"/>
    <n v="100"/>
    <x v="0"/>
    <n v="55000000"/>
    <n v="25836618"/>
    <n v="11261572"/>
    <m/>
    <n v="0"/>
    <s v="SIN AVANCE"/>
    <m/>
    <m/>
    <m/>
    <m/>
    <n v="0"/>
    <s v="SIN AVANCE"/>
    <m/>
    <m/>
    <m/>
    <m/>
    <n v="0"/>
    <s v="SIN AVANCE"/>
    <m/>
    <m/>
    <m/>
    <n v="40"/>
    <n v="25"/>
    <s v="MUY DEFICIENT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39"/>
    <s v="Fortalecimiento de la red de telecomunicación de la DAGRD, para su funcionamiento 24/7, donde se reciben los reportes de los CMGRD"/>
    <n v="4503032"/>
    <s v="Servicio de información actualizado"/>
    <n v="450303200"/>
    <s v="Número de sistemas de información actualizados"/>
    <s v="11-Ciudades y comunidades sostenibles_x000a_"/>
    <s v="Mantenimiento"/>
    <s v="No acumulada"/>
    <n v="1"/>
    <n v="1"/>
    <n v="1"/>
    <n v="1"/>
    <n v="1"/>
    <n v="1"/>
    <n v="0"/>
    <n v="0"/>
    <n v="0"/>
    <x v="1"/>
    <n v="96754400"/>
    <n v="44279545"/>
    <n v="20586612"/>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40"/>
    <s v="Instalación y mantemiento de estaciones base VHF Digital para la ampliación de la red de radiocomunicaciones a los municipios que carecen de este sistema de información alterno."/>
    <n v="4503033"/>
    <s v="Servicio de información implementado"/>
    <n v="450303300"/>
    <s v="Número de sistemas de información implementados"/>
    <s v="11-Ciudades y comunidades sostenibles_x000a_"/>
    <s v="Incremento"/>
    <s v="Acumulada"/>
    <n v="52"/>
    <n v="64"/>
    <n v="3"/>
    <n v="3"/>
    <n v="3"/>
    <n v="3"/>
    <n v="0"/>
    <n v="0"/>
    <n v="0"/>
    <x v="1"/>
    <n v="96754400"/>
    <n v="44279545"/>
    <n v="20586612"/>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41"/>
    <s v="Conformación, reactivación y/o fortalecimiento de los organismos de socorro con la capacitación, dotación de equipos, vehículos,  herramientas y/o elementos de protección personal para la atención de emergencias."/>
    <n v="4503016"/>
    <s v="Servicio de fortalecimiento a las salas de crisis territorial"/>
    <n v="450301600"/>
    <s v="Número de organismos de atención de emergencias fortalecidos"/>
    <s v="11-Ciudades y comunidades sostenibles_x000a_"/>
    <s v="Incremento"/>
    <s v="Acumulada"/>
    <n v="24"/>
    <n v="56"/>
    <n v="8"/>
    <n v="8"/>
    <n v="8"/>
    <n v="8"/>
    <n v="0"/>
    <n v="0"/>
    <n v="0"/>
    <x v="1"/>
    <n v="830000000"/>
    <n v="0"/>
    <n v="0"/>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42"/>
    <s v="Gestión para el fortalecimiento y modernización de Estaciones de Bomberos Voluntarios en el Departamento."/>
    <n v="4503015"/>
    <s v="Estaciones de bomberos construidas"/>
    <n v="450301500"/>
    <s v="Número de Estaciones de bomberos construidas"/>
    <s v="11-Ciudades y comunidades sostenibles_x000a_"/>
    <s v="Incremento"/>
    <s v="No acumulada"/>
    <n v="0"/>
    <n v="4"/>
    <n v="1"/>
    <n v="1"/>
    <n v="1"/>
    <n v="1"/>
    <n v="0"/>
    <n v="0"/>
    <n v="0"/>
    <x v="1"/>
    <n v="400000000"/>
    <n v="0"/>
    <n v="0"/>
    <m/>
    <n v="0"/>
    <s v="SIN AVANCE"/>
    <m/>
    <m/>
    <m/>
    <m/>
    <n v="0"/>
    <s v="SIN AVANCE"/>
    <m/>
    <m/>
    <m/>
    <m/>
    <n v="0"/>
    <s v="SIN AVANCE"/>
    <m/>
    <m/>
    <m/>
    <n v="0"/>
    <n v="0"/>
    <s v="SIN AVANCE"/>
  </r>
  <r>
    <s v="SOSTENIBILIDAD  AMBIENTAL Y ORDENAMIENTO TERRITORIAL"/>
    <x v="15"/>
    <s v="Fortalecer el proceso de Manejo de Desastres en el Departamento de Nariño"/>
    <x v="19"/>
    <s v="Tasa de manejo de desastres (TMD = Pah/Pdd x 100; _x000a_Pcr = Población atendida con ayuda humanitaria, Paev = Población damnificada por desastres naturales o antrópicos"/>
    <n v="0.77370000000000005"/>
    <n v="0.85"/>
    <x v="1"/>
    <s v="Gestión del riesgo de desastres y emergencias"/>
    <n v="543"/>
    <s v="Fortalecimiento de la capacidad de respuesta de las Coordinaciones Municipales de Gestión del Riesgo  y la DAGRD, mediante la dotación de equipo tecnológico,  vehículos y elementos de identidad institucional para la atención de emergencias. "/>
    <n v="4503026"/>
    <s v="Centros logísticos construidos y dotados"/>
    <n v="450302600"/>
    <s v="Centros logísticos para la gestión del riesgo de desastres construidos"/>
    <s v="11-Ciudades y comunidades sostenibles_x000a_"/>
    <s v="Incremento"/>
    <s v="No acumulada"/>
    <n v="1"/>
    <n v="4"/>
    <n v="1"/>
    <n v="1"/>
    <n v="1"/>
    <n v="1"/>
    <n v="0"/>
    <n v="0"/>
    <n v="0"/>
    <x v="1"/>
    <n v="201528800"/>
    <n v="53856618"/>
    <n v="11261572"/>
    <m/>
    <n v="0"/>
    <s v="SIN AVANCE"/>
    <m/>
    <m/>
    <m/>
    <m/>
    <n v="0"/>
    <s v="SIN AVANCE"/>
    <m/>
    <m/>
    <m/>
    <m/>
    <n v="0"/>
    <s v="SIN AVANCE"/>
    <m/>
    <m/>
    <m/>
    <n v="0"/>
    <n v="0"/>
    <s v="SIN AVANCE"/>
  </r>
  <r>
    <s v="INTEGRACION REGIONAL Y DESARROLLO FRONTERIZO"/>
    <x v="16"/>
    <s v="Conectividad Terrestre."/>
    <x v="20"/>
    <s v="Red vial departamental atendida."/>
    <n v="1140.43"/>
    <n v="1430"/>
    <x v="5"/>
    <s v="Infraestructura red vial regional."/>
    <n v="544"/>
    <s v="Realizar estudios y diseños para la construcción, mejoramiento y/o rehabilitación de vías, puntos criticos y puentes en el Departamento."/>
    <n v="2402118"/>
    <s v="Estudios de preinversión para la red vial regional."/>
    <n v="240211819"/>
    <s v="Estudios y diseños para la red vial regional realizados "/>
    <s v="9. Industria, Innovación e Infraestructura."/>
    <s v="Incremento"/>
    <s v="No acumulada"/>
    <n v="17"/>
    <n v="50"/>
    <n v="25"/>
    <n v="15"/>
    <n v="5"/>
    <n v="5"/>
    <n v="26"/>
    <n v="104"/>
    <n v="100"/>
    <x v="0"/>
    <n v="593670268"/>
    <n v="1588796750"/>
    <n v="123998246"/>
    <m/>
    <n v="0"/>
    <s v="SIN AVANCE"/>
    <m/>
    <m/>
    <m/>
    <m/>
    <n v="0"/>
    <s v="SIN AVANCE"/>
    <m/>
    <m/>
    <m/>
    <m/>
    <n v="0"/>
    <s v="SIN AVANCE"/>
    <m/>
    <m/>
    <m/>
    <n v="26"/>
    <n v="52"/>
    <s v="ACEPTABLE"/>
  </r>
  <r>
    <s v="INTEGRACION REGIONAL Y DESARROLLO FRONTERIZO"/>
    <x v="16"/>
    <s v="Conectividad Terrestre."/>
    <x v="20"/>
    <s v="Red vial departamental atendida."/>
    <n v="1140.43"/>
    <n v="1430"/>
    <x v="5"/>
    <s v="Infraestructura red vial regional."/>
    <n v="545"/>
    <s v="Banco de maquinaria: adquisición de maquinaria y equipos requeridos para las intervenciones viales en miras a construir, mejorar, rehabilitar o mantener."/>
    <n v="2402125"/>
    <s v="Banco de maquinaria dotado"/>
    <n v="240212500"/>
    <s v="Número de maquinaria y equipos adquiridos"/>
    <s v="9. Industria, Innovación e Infraestructura."/>
    <s v="Incremento"/>
    <s v="No acumulada"/>
    <n v="22"/>
    <n v="50"/>
    <n v="10"/>
    <n v="20"/>
    <n v="20"/>
    <s v="NP"/>
    <n v="6"/>
    <n v="60"/>
    <n v="60"/>
    <x v="3"/>
    <n v="0"/>
    <n v="0"/>
    <n v="0"/>
    <m/>
    <n v="0"/>
    <s v="SIN AVANCE"/>
    <m/>
    <m/>
    <m/>
    <m/>
    <n v="0"/>
    <s v="SIN AVANCE"/>
    <m/>
    <m/>
    <m/>
    <m/>
    <n v="0"/>
    <s v="NO PROGRAMADA"/>
    <m/>
    <m/>
    <m/>
    <n v="6"/>
    <n v="12"/>
    <s v="MUY DEFICIENTE"/>
  </r>
  <r>
    <s v="INTEGRACION REGIONAL Y DESARROLLO FRONTERIZO"/>
    <x v="16"/>
    <s v="Conectividad Terrestre."/>
    <x v="20"/>
    <s v="Red vial departamental atendida."/>
    <n v="1140.43"/>
    <n v="1430"/>
    <x v="5"/>
    <s v="Infraestructura red vial regional."/>
    <n v="546"/>
    <s v="Formulación e implementación de planes viales en las subregiones de Nariño."/>
    <n v="2402104"/>
    <s v="Documentos de planeación"/>
    <n v="240210400"/>
    <s v="Documentos de planeación realizados"/>
    <s v="9. Industria, Innovación e Infraestructura."/>
    <s v="Incremento"/>
    <s v="No acumulada"/>
    <n v="0"/>
    <n v="12"/>
    <n v="6"/>
    <n v="6"/>
    <s v="NP"/>
    <s v="NP"/>
    <n v="6"/>
    <n v="100"/>
    <n v="100"/>
    <x v="0"/>
    <n v="0"/>
    <n v="0"/>
    <n v="0"/>
    <m/>
    <n v="0"/>
    <s v="SIN AVANCE"/>
    <m/>
    <m/>
    <m/>
    <m/>
    <n v="0"/>
    <s v="NO PROGRAMADA"/>
    <m/>
    <m/>
    <m/>
    <m/>
    <n v="0"/>
    <s v="NO PROGRAMADA"/>
    <m/>
    <m/>
    <m/>
    <n v="6"/>
    <n v="50"/>
    <s v="DEFICIENTE"/>
  </r>
  <r>
    <s v="INTEGRACION REGIONAL Y DESARROLLO FRONTERIZO"/>
    <x v="16"/>
    <s v="Conectividad Terrestre."/>
    <x v="20"/>
    <s v="Red vial departamental atendida."/>
    <n v="1140.43"/>
    <n v="1430"/>
    <x v="5"/>
    <s v="Infraestructura red vial regional."/>
    <n v="547"/>
    <s v="Mejoramiento de la Red Vial Secundaria del Departamento."/>
    <n v="2402006"/>
    <s v="Vía secundaria mejorada."/>
    <n v="240200600"/>
    <s v="Vía secundaria mejorada (kms)"/>
    <s v="9. Industria, Innovación e Infraestructura."/>
    <s v="Incremento"/>
    <s v="No acumulada"/>
    <n v="44"/>
    <n v="54"/>
    <n v="12"/>
    <n v="12"/>
    <n v="15"/>
    <n v="15"/>
    <n v="12.41"/>
    <n v="103.41666666666667"/>
    <n v="100"/>
    <x v="0"/>
    <n v="1192827772"/>
    <n v="863210827"/>
    <n v="67369617"/>
    <m/>
    <n v="0"/>
    <s v="SIN AVANCE"/>
    <m/>
    <m/>
    <m/>
    <m/>
    <n v="0"/>
    <s v="SIN AVANCE"/>
    <m/>
    <m/>
    <m/>
    <m/>
    <n v="0"/>
    <s v="SIN AVANCE"/>
    <m/>
    <m/>
    <m/>
    <n v="12.41"/>
    <n v="22.981481481481481"/>
    <s v="MUY DEFICIENTE"/>
  </r>
  <r>
    <s v="INTEGRACION REGIONAL Y DESARROLLO FRONTERIZO"/>
    <x v="16"/>
    <s v="Conectividad Terrestre."/>
    <x v="20"/>
    <s v="Red vial departamental atendida."/>
    <n v="1140.43"/>
    <n v="1430"/>
    <x v="5"/>
    <s v="Infraestructura red vial regional."/>
    <n v="548"/>
    <s v="Mejoramiento de la Red Vial Terciaria de responsabilidad del Departamento y apoyo a mejorar las vías terciarias a cargo de los Municipios._x000a_"/>
    <n v="2402041"/>
    <s v="Vía terciaria mejorada."/>
    <n v="240204100"/>
    <s v="Vía terciaria mejorada (kms)"/>
    <s v="9. Industria, Innovación e Infraestructura."/>
    <s v="Incremento"/>
    <s v="No acumulada"/>
    <n v="19"/>
    <n v="37"/>
    <n v="5"/>
    <n v="8"/>
    <n v="12"/>
    <n v="12"/>
    <n v="2.4500000000000002"/>
    <n v="49.000000000000007"/>
    <n v="49.000000000000007"/>
    <x v="5"/>
    <n v="16287119152"/>
    <n v="560693177"/>
    <n v="43759512"/>
    <m/>
    <n v="0"/>
    <s v="SIN AVANCE"/>
    <m/>
    <m/>
    <m/>
    <m/>
    <n v="0"/>
    <s v="SIN AVANCE"/>
    <m/>
    <m/>
    <m/>
    <m/>
    <n v="0"/>
    <s v="SIN AVANCE"/>
    <m/>
    <m/>
    <m/>
    <n v="2.4500000000000002"/>
    <n v="6.6216216216216228"/>
    <s v="MUY DEFICIENTE"/>
  </r>
  <r>
    <s v="INTEGRACION REGIONAL Y DESARROLLO FRONTERIZO"/>
    <x v="16"/>
    <s v="Conectividad Terrestre."/>
    <x v="20"/>
    <s v="Red vial departamental atendida."/>
    <n v="1140.43"/>
    <n v="1430"/>
    <x v="5"/>
    <s v="Infraestructura red vial regional."/>
    <n v="549"/>
    <s v="Realizar el mantenimiento rutinario y periódico en las  Vías Secundarias del Departamento, para  conservar la integridad estructural de la vía."/>
    <n v="2402021"/>
    <s v="Vía secundaria con mantenimiento periódico o rutinario."/>
    <n v="240202100"/>
    <s v="Vía secundaria con mantenimiento (Kms)"/>
    <s v="9. Industria, Innovación e Infraestructura."/>
    <s v="Incremento"/>
    <s v="No acumulada"/>
    <n v="1592"/>
    <n v="3800"/>
    <n v="700"/>
    <n v="800"/>
    <n v="800"/>
    <n v="1500"/>
    <n v="834.85"/>
    <n v="119.26428571428572"/>
    <n v="100"/>
    <x v="0"/>
    <n v="3351455638.4000001"/>
    <n v="1053937364"/>
    <n v="82254942"/>
    <m/>
    <n v="0"/>
    <s v="SIN AVANCE"/>
    <m/>
    <m/>
    <m/>
    <m/>
    <n v="0"/>
    <s v="SIN AVANCE"/>
    <m/>
    <m/>
    <m/>
    <m/>
    <n v="0"/>
    <s v="SIN AVANCE"/>
    <m/>
    <m/>
    <m/>
    <n v="834.85"/>
    <n v="21.969736842105263"/>
    <s v="MUY DEFICIENTE"/>
  </r>
  <r>
    <s v="INTEGRACION REGIONAL Y DESARROLLO FRONTERIZO"/>
    <x v="16"/>
    <s v="Conectividad Terrestre."/>
    <x v="20"/>
    <s v="Red vial departamental atendida."/>
    <n v="1140.43"/>
    <n v="1430"/>
    <x v="5"/>
    <s v="Infraestructura red vial regional."/>
    <n v="550"/>
    <s v="Realizar el mantenimiento rutinario y periódico en las  vías terciarias del Departamento  y apoyo en el mantenimiento  rutinario y periódico  las vías terciarias a cargo de los municipios."/>
    <n v="2402112"/>
    <s v="Vía terciaria con mantenimiento periódico o rutinario."/>
    <n v="240211200"/>
    <s v="Vía terciaria con mantenimiento (Kms)"/>
    <s v="9. Industria, Innovación e Infraestructura."/>
    <s v="Incremento"/>
    <s v="No acumulada"/>
    <n v="682"/>
    <n v="1700"/>
    <n v="200"/>
    <n v="500"/>
    <n v="500"/>
    <n v="500"/>
    <n v="297"/>
    <n v="148.5"/>
    <n v="100"/>
    <x v="0"/>
    <n v="5515192233.8000002"/>
    <n v="496627885"/>
    <n v="38759512"/>
    <m/>
    <n v="0"/>
    <s v="SIN AVANCE"/>
    <m/>
    <m/>
    <m/>
    <m/>
    <n v="0"/>
    <s v="SIN AVANCE"/>
    <m/>
    <m/>
    <m/>
    <m/>
    <n v="0"/>
    <s v="SIN AVANCE"/>
    <m/>
    <m/>
    <m/>
    <n v="297"/>
    <n v="17.470588235294116"/>
    <s v="MUY DEFICIENTE"/>
  </r>
  <r>
    <s v="INTEGRACION REGIONAL Y DESARROLLO FRONTERIZO"/>
    <x v="16"/>
    <s v="Conectividad Terrestre."/>
    <x v="20"/>
    <s v="Red vial departamental atendida."/>
    <n v="1140.43"/>
    <n v="1430"/>
    <x v="5"/>
    <s v="Infraestructura red vial regional."/>
    <n v="551"/>
    <s v="Atender las emergencias ocasionadas por fenómenos naturales  en las  vías secundarias del Departamento,  buscando garantizar la transitabilidad vial de los usuarios. "/>
    <n v="2402035"/>
    <s v="Vía secundaria atendida por emergencia."/>
    <n v="240203500"/>
    <s v="Vía secundaria con mantenimiento de emergencia "/>
    <s v="9. Industria, Innovación e Infraestructura."/>
    <s v="Mantenimiento"/>
    <s v="No acumulada"/>
    <n v="1"/>
    <n v="1"/>
    <n v="100"/>
    <n v="100"/>
    <n v="100"/>
    <n v="100"/>
    <n v="100"/>
    <n v="100"/>
    <n v="100"/>
    <x v="0"/>
    <n v="2345495164"/>
    <n v="1123108595"/>
    <n v="87653437"/>
    <m/>
    <n v="0"/>
    <s v="SIN AVANCE"/>
    <m/>
    <m/>
    <m/>
    <m/>
    <n v="0"/>
    <s v="SIN AVANCE"/>
    <m/>
    <m/>
    <m/>
    <m/>
    <n v="0"/>
    <s v="SIN AVANCE"/>
    <m/>
    <m/>
    <m/>
    <n v="100"/>
    <n v="2500"/>
    <s v="OPTIMO"/>
  </r>
  <r>
    <s v="INTEGRACION REGIONAL Y DESARROLLO FRONTERIZO"/>
    <x v="16"/>
    <s v="Conectividad Terrestre."/>
    <x v="20"/>
    <s v="Red vial departamental atendida."/>
    <n v="1140.43"/>
    <n v="1430"/>
    <x v="5"/>
    <s v="Infraestructura red vial regional."/>
    <n v="552"/>
    <s v="Atender las emergencias ocasionadas por fenómenos naturales las  vías terciarias  de Nariño,  buscando garantizar la transitabilidad en las vías y apoyar la atención en las vías terciarias a cargo de los municipios."/>
    <n v="2402096"/>
    <s v="Vía terciaria atendida por emergencia"/>
    <n v="240209600"/>
    <s v="Vía terciaria con mantenimiento de emergencia "/>
    <s v="9. Industria, Innovación e Infraestructura."/>
    <s v="Mantenimiento"/>
    <s v="No acumulada"/>
    <n v="1"/>
    <n v="1"/>
    <n v="1"/>
    <n v="1"/>
    <n v="1"/>
    <n v="1"/>
    <n v="100"/>
    <n v="10000"/>
    <n v="100"/>
    <x v="0"/>
    <n v="218770136"/>
    <n v="477649273"/>
    <n v="37278319"/>
    <m/>
    <n v="0"/>
    <s v="SIN AVANCE"/>
    <m/>
    <m/>
    <m/>
    <m/>
    <n v="0"/>
    <s v="SIN AVANCE"/>
    <m/>
    <m/>
    <m/>
    <m/>
    <n v="0"/>
    <s v="SIN AVANCE"/>
    <m/>
    <m/>
    <m/>
    <n v="100"/>
    <n v="2500"/>
    <s v="OPTIMO"/>
  </r>
  <r>
    <s v="INTEGRACION REGIONAL Y DESARROLLO FRONTERIZO"/>
    <x v="16"/>
    <s v="Conectividad Terrestre."/>
    <x v="20"/>
    <s v="Red vial departamental atendida."/>
    <n v="1140.43"/>
    <n v="1430"/>
    <x v="5"/>
    <s v="Infraestructura red vial regional."/>
    <n v="553"/>
    <s v="Realizado diagnóstico de puntos criticos en el Departamento."/>
    <s v="2402105"/>
    <s v="Documentos de lineamientos técnicos"/>
    <n v="240210500"/>
    <s v="Documentos de lineamientos técnicos realizados"/>
    <s v="9. Industria, Innovación e Infraestructura."/>
    <s v="Mantenimiento"/>
    <s v="No acumulada"/>
    <n v="0"/>
    <n v="1"/>
    <n v="1"/>
    <n v="1"/>
    <n v="1"/>
    <n v="1"/>
    <n v="1"/>
    <n v="100"/>
    <n v="100"/>
    <x v="0"/>
    <n v="0"/>
    <n v="0"/>
    <n v="0"/>
    <m/>
    <n v="0"/>
    <s v="SIN AVANCE"/>
    <m/>
    <m/>
    <m/>
    <m/>
    <n v="0"/>
    <s v="SIN AVANCE"/>
    <m/>
    <m/>
    <m/>
    <m/>
    <n v="0"/>
    <s v="SIN AVANCE"/>
    <m/>
    <m/>
    <m/>
    <n v="1"/>
    <n v="25"/>
    <s v="MUY DEFICIENTE"/>
  </r>
  <r>
    <s v="INTEGRACION REGIONAL Y DESARROLLO FRONTERIZO"/>
    <x v="16"/>
    <s v="Conectividad Terrestre."/>
    <x v="20"/>
    <s v="Red vial departamental atendida."/>
    <n v="1140.43"/>
    <n v="1430"/>
    <x v="5"/>
    <s v="Infraestructura red vial regional."/>
    <n v="554"/>
    <s v="Construcción de puentes en las  vías secundarias del Departamento."/>
    <n v="2402015"/>
    <s v="Puente construido en vía secundaria."/>
    <n v="240201500"/>
    <s v="Puente construido en vía secundaria existente"/>
    <s v="9. Industria, Innovación e Infraestructura."/>
    <s v="Incremento"/>
    <s v="No acumulada"/>
    <n v="1"/>
    <n v="6"/>
    <n v="2"/>
    <n v="2"/>
    <n v="1"/>
    <n v="1"/>
    <n v="2"/>
    <n v="100"/>
    <n v="100"/>
    <x v="0"/>
    <n v="553493367.70000005"/>
    <n v="246371121.09999999"/>
    <n v="19228127.75"/>
    <m/>
    <n v="0"/>
    <s v="SIN AVANCE"/>
    <m/>
    <m/>
    <m/>
    <m/>
    <n v="0"/>
    <s v="SIN AVANCE"/>
    <m/>
    <m/>
    <m/>
    <m/>
    <n v="0"/>
    <s v="SIN AVANCE"/>
    <m/>
    <m/>
    <m/>
    <n v="2"/>
    <n v="33.333333333333336"/>
    <s v="DEFICIENTE"/>
  </r>
  <r>
    <s v="INTEGRACION REGIONAL Y DESARROLLO FRONTERIZO"/>
    <x v="16"/>
    <s v="Conectividad Terrestre."/>
    <x v="20"/>
    <s v="Red vial departamental atendida."/>
    <n v="1140.43"/>
    <n v="1430"/>
    <x v="5"/>
    <s v="Infraestructura red vial regional."/>
    <n v="555"/>
    <s v="Construcción de puentes  en las  vías terciarias del Departamento y apoyo en las vías terciarias a cargo de los municipios."/>
    <n v="2402044"/>
    <s v="Puente construido en vía terciaria."/>
    <n v="240204400"/>
    <s v="Puente construido en vía terciaria existente "/>
    <s v="9. Industria, Innovación e Infraestructura."/>
    <s v="Incremento"/>
    <s v="No acumulada"/>
    <n v="1"/>
    <n v="6"/>
    <n v="2"/>
    <n v="2"/>
    <n v="2"/>
    <s v="NP"/>
    <n v="2"/>
    <n v="100"/>
    <n v="100"/>
    <x v="0"/>
    <n v="298034890.30000001"/>
    <n v="132661372.90000001"/>
    <n v="10353607.25"/>
    <m/>
    <n v="0"/>
    <s v="SIN AVANCE"/>
    <m/>
    <m/>
    <m/>
    <m/>
    <n v="0"/>
    <s v="SIN AVANCE"/>
    <m/>
    <m/>
    <m/>
    <m/>
    <n v="0"/>
    <s v="NO PROGRAMADA"/>
    <m/>
    <m/>
    <m/>
    <n v="2"/>
    <n v="33.333333333333336"/>
    <s v="DEFICIENTE"/>
  </r>
  <r>
    <s v="INTEGRACION REGIONAL Y DESARROLLO FRONTERIZO"/>
    <x v="16"/>
    <s v="Conectividad Terrestre."/>
    <x v="20"/>
    <s v="Red vial departamental atendida."/>
    <n v="1140.43"/>
    <n v="1430"/>
    <x v="5"/>
    <s v="Infraestructura red vial regional."/>
    <n v="556"/>
    <s v="Rehabilitación puentes en las  vías secundarias del Departamento."/>
    <n v="2402019"/>
    <s v="Puente de vía secundaria rehabilitado."/>
    <n v="240201900"/>
    <s v="Puente de vía secundaria rehabilitado "/>
    <s v="9. Industria, Innovación e Infraestructura."/>
    <s v="Incremento"/>
    <s v="No acumulada"/>
    <n v="1"/>
    <n v="3"/>
    <n v="1"/>
    <n v="1"/>
    <n v="1"/>
    <s v="NP"/>
    <n v="1"/>
    <n v="100"/>
    <n v="100"/>
    <x v="0"/>
    <n v="1192819164"/>
    <n v="328375428"/>
    <n v="25628185"/>
    <m/>
    <n v="0"/>
    <s v="SIN AVANCE"/>
    <m/>
    <m/>
    <m/>
    <m/>
    <n v="0"/>
    <s v="SIN AVANCE"/>
    <m/>
    <m/>
    <m/>
    <m/>
    <n v="0"/>
    <s v="NO PROGRAMADA"/>
    <m/>
    <m/>
    <m/>
    <n v="1"/>
    <n v="33.333333333333336"/>
    <s v="DEFICIENTE"/>
  </r>
  <r>
    <s v="INTEGRACION REGIONAL Y DESARROLLO FRONTERIZO"/>
    <x v="16"/>
    <s v="Conectividad Terrestre."/>
    <x v="20"/>
    <s v="Red vial departamental atendida."/>
    <n v="1140.43"/>
    <n v="1430"/>
    <x v="5"/>
    <s v="Infraestructura red vial regional."/>
    <n v="557"/>
    <s v="Rehabilitación de puentes  en las  vías terciarias del Departamento y apoyo en las vías terciarias a cargo de los municipios."/>
    <n v="2402046"/>
    <s v="Puente de la red vial terciaria rehabilitado."/>
    <n v="240204600"/>
    <s v="Puentes de la red terciaria rehabilitados"/>
    <s v="9. Industria, Innovación e Infraestructura."/>
    <s v="Incremento"/>
    <s v="No acumulada"/>
    <n v="1"/>
    <n v="3"/>
    <n v="1"/>
    <n v="1"/>
    <n v="1"/>
    <s v="NP"/>
    <n v="1"/>
    <n v="100"/>
    <n v="100"/>
    <x v="0"/>
    <n v="0"/>
    <n v="0"/>
    <n v="0"/>
    <m/>
    <n v="0"/>
    <s v="SIN AVANCE"/>
    <m/>
    <m/>
    <m/>
    <m/>
    <n v="0"/>
    <s v="SIN AVANCE"/>
    <m/>
    <m/>
    <m/>
    <m/>
    <n v="0"/>
    <s v="NO PROGRAMADA"/>
    <m/>
    <m/>
    <m/>
    <n v="1"/>
    <n v="33.333333333333336"/>
    <s v="DEFICIENTE"/>
  </r>
  <r>
    <s v="INTEGRACION REGIONAL Y DESARROLLO FRONTERIZO"/>
    <x v="16"/>
    <s v="Conectividad Terrestre."/>
    <x v="20"/>
    <s v="Red vial departamental atendida."/>
    <n v="1140.43"/>
    <n v="1430"/>
    <x v="5"/>
    <s v="Infraestructura red vial regional."/>
    <n v="558"/>
    <s v="Mantenimiento de puentes en la vías secundarias del Departamento."/>
    <n v="2402022"/>
    <s v="Puente de la red vial secundaria con mantenimiento."/>
    <n v="240202200"/>
    <s v="Puente de la red secundaria con mantenimiento"/>
    <s v="9. Industria, Innovación e Infraestructura."/>
    <s v="Incremento"/>
    <s v="No acumulada"/>
    <n v="3"/>
    <n v="7"/>
    <n v="1"/>
    <n v="2"/>
    <n v="2"/>
    <n v="2"/>
    <n v="1"/>
    <n v="100"/>
    <n v="100"/>
    <x v="0"/>
    <n v="192819164"/>
    <n v="328375427"/>
    <n v="25628185"/>
    <m/>
    <n v="0"/>
    <s v="SIN AVANCE"/>
    <m/>
    <m/>
    <m/>
    <m/>
    <n v="0"/>
    <s v="SIN AVANCE"/>
    <m/>
    <m/>
    <m/>
    <m/>
    <n v="0"/>
    <s v="SIN AVANCE"/>
    <m/>
    <m/>
    <m/>
    <n v="1"/>
    <n v="14.285714285714286"/>
    <s v="MUY DEFICIENTE"/>
  </r>
  <r>
    <s v="INTEGRACION REGIONAL Y DESARROLLO FRONTERIZO"/>
    <x v="16"/>
    <s v="Conectividad Terrestre."/>
    <x v="20"/>
    <s v="Red vial departamental atendida."/>
    <n v="1140.43"/>
    <n v="1430"/>
    <x v="5"/>
    <s v="Infraestructura red vial regional."/>
    <n v="559"/>
    <s v="Mantenimiento de puentes  en las  vías terciarias del Departamento  y apoyo en las vías terciarias a cargo de los municipios."/>
    <n v="2402048"/>
    <s v="Puente de la red vial terciaria con mantenimiento."/>
    <n v="240204800"/>
    <s v="Puentes de la red terciaria con mantenimiento "/>
    <s v="9. Industria, Innovación e Infraestructura."/>
    <s v="Incremento"/>
    <s v="No acumulada"/>
    <n v="2"/>
    <n v="7"/>
    <n v="1"/>
    <n v="2"/>
    <n v="2"/>
    <n v="2"/>
    <n v="1"/>
    <n v="100"/>
    <n v="100"/>
    <x v="0"/>
    <n v="0"/>
    <n v="0"/>
    <n v="0"/>
    <m/>
    <n v="0"/>
    <s v="SIN AVANCE"/>
    <m/>
    <m/>
    <m/>
    <m/>
    <n v="0"/>
    <s v="SIN AVANCE"/>
    <m/>
    <m/>
    <m/>
    <m/>
    <n v="0"/>
    <s v="SIN AVANCE"/>
    <m/>
    <m/>
    <m/>
    <n v="1"/>
    <n v="14.285714285714286"/>
    <s v="MUY DEFICIENTE"/>
  </r>
  <r>
    <s v="INTEGRACION REGIONAL Y DESARROLLO FRONTERIZO"/>
    <x v="16"/>
    <s v="Conectividad Terrestre."/>
    <x v="20"/>
    <s v="Red vial departamental atendida."/>
    <n v="1140.43"/>
    <n v="1430"/>
    <x v="5"/>
    <s v="Infraestructura red vial regional."/>
    <n v="560"/>
    <s v="Infraestructura vial  secundaria construida en el Departamento."/>
    <n v="2402001"/>
    <s v="Vía secundaria construida."/>
    <n v="240200100"/>
    <s v="Vía secundaria construida"/>
    <s v="9. Industria, Innovación e Infraestructura."/>
    <s v="Incremento"/>
    <s v="No acumulada"/>
    <n v="0"/>
    <n v="9"/>
    <s v="NP"/>
    <n v="2"/>
    <n v="5"/>
    <n v="2"/>
    <n v="1"/>
    <n v="0"/>
    <n v="0"/>
    <x v="4"/>
    <n v="0"/>
    <n v="0"/>
    <n v="0"/>
    <m/>
    <n v="0"/>
    <s v="SIN AVANCE"/>
    <m/>
    <m/>
    <m/>
    <m/>
    <n v="0"/>
    <s v="SIN AVANCE"/>
    <m/>
    <m/>
    <m/>
    <m/>
    <n v="0"/>
    <s v="SIN AVANCE"/>
    <m/>
    <m/>
    <m/>
    <n v="1"/>
    <n v="11.111111111111111"/>
    <s v="MUY DEFICIENTE"/>
  </r>
  <r>
    <s v="INTEGRACION REGIONAL Y DESARROLLO FRONTERIZO"/>
    <x v="16"/>
    <s v="Conectividad Terrestre."/>
    <x v="20"/>
    <s v="Red vial departamental atendida."/>
    <n v="1140.43"/>
    <n v="1430"/>
    <x v="5"/>
    <s v="Infraestructura red vial regional."/>
    <n v="561"/>
    <s v="Infraestructura vial  terciaria construida en el Departamento."/>
    <n v="2402039"/>
    <s v="Vía terciaria construida"/>
    <n v="240203900"/>
    <s v="Vía terciaria construida"/>
    <s v="9. Industria, Innovación e Infraestructura."/>
    <s v="Incremento"/>
    <s v="No acumulada"/>
    <n v="0"/>
    <n v="75"/>
    <s v="NP"/>
    <n v="25"/>
    <n v="25"/>
    <n v="25"/>
    <n v="0"/>
    <n v="0"/>
    <n v="0"/>
    <x v="4"/>
    <n v="0"/>
    <n v="0"/>
    <n v="0"/>
    <m/>
    <n v="0"/>
    <s v="SIN AVANCE"/>
    <m/>
    <m/>
    <m/>
    <m/>
    <n v="0"/>
    <s v="SIN AVANCE"/>
    <m/>
    <m/>
    <m/>
    <m/>
    <n v="0"/>
    <s v="SIN AVANCE"/>
    <m/>
    <m/>
    <m/>
    <n v="0"/>
    <n v="0"/>
    <s v="SIN AVANCE"/>
  </r>
  <r>
    <s v="INTEGRACION REGIONAL Y DESARROLLO FRONTERIZO"/>
    <x v="16"/>
    <s v="Conectividad Terrestre."/>
    <x v="20"/>
    <s v="Red vial departamental atendida."/>
    <n v="1140.43"/>
    <n v="1430"/>
    <x v="5"/>
    <s v="Infraestructura red vial regional."/>
    <n v="562"/>
    <s v="Revisados proyectos de infraestructura vial  para su viabilización, con el fin de mejorar la transitabilidad y conectividad en la red de primero, segundo y tercer orden que se proyecten ejecutar en el Departamento."/>
    <n v="2402107"/>
    <s v="Servicio de asistencia técnica en infraestructura y Servicio de la red vial regional."/>
    <n v="240210701"/>
    <s v="Proyectos soportados con asistencia técnica."/>
    <s v="9. Industria, Innovación e Infraestructura."/>
    <s v="Incremento"/>
    <s v="No acumulada"/>
    <n v="129"/>
    <n v="145"/>
    <n v="45"/>
    <n v="55"/>
    <n v="35"/>
    <n v="10"/>
    <n v="45"/>
    <n v="100"/>
    <n v="100"/>
    <x v="0"/>
    <n v="176063880"/>
    <n v="782823712"/>
    <n v="61095774"/>
    <m/>
    <n v="0"/>
    <s v="SIN AVANCE"/>
    <m/>
    <m/>
    <m/>
    <m/>
    <n v="0"/>
    <s v="SIN AVANCE"/>
    <m/>
    <m/>
    <m/>
    <m/>
    <n v="0"/>
    <s v="SIN AVANCE"/>
    <m/>
    <m/>
    <m/>
    <n v="45"/>
    <n v="31.03448275862069"/>
    <s v="DEFICIENTE"/>
  </r>
  <r>
    <s v="INTEGRACION REGIONAL Y DESARROLLO FRONTERIZO"/>
    <x v="16"/>
    <s v="Conectividad aérea, marítima, fluvial y férrea"/>
    <x v="20"/>
    <s v="Infraestructura aérea atendida"/>
    <n v="2"/>
    <n v="4"/>
    <x v="5"/>
    <s v="Infraestructura y servicios de transporte aéreo."/>
    <n v="563"/>
    <s v="Apoyada la gestión que permita fortalecer la infraestructura aérea en el Departamento de Nariño mediante la ampliación, mejoramiento y/o manteniemiento de la pistas e instalaciones que hace parte de la red aérea del Departamento."/>
    <n v="2403025"/>
    <s v="Aeropuertos con mantenimiento"/>
    <n v="240302500"/>
    <s v="Aeropuerto con mantenimiento."/>
    <s v="9. Industria, Innovación e Infraestructura."/>
    <s v="Incremento"/>
    <s v="No acumulada"/>
    <n v="1"/>
    <n v="2"/>
    <s v="NP"/>
    <n v="2"/>
    <s v="NP"/>
    <s v="NP"/>
    <n v="0"/>
    <n v="0"/>
    <n v="0"/>
    <x v="4"/>
    <n v="0"/>
    <n v="0"/>
    <n v="0"/>
    <m/>
    <n v="0"/>
    <s v="SIN AVANCE"/>
    <m/>
    <m/>
    <m/>
    <m/>
    <n v="0"/>
    <s v="NO PROGRAMADA"/>
    <m/>
    <m/>
    <m/>
    <m/>
    <n v="0"/>
    <s v="NO PROGRAMADA"/>
    <m/>
    <m/>
    <m/>
    <n v="0"/>
    <n v="0"/>
    <s v="SIN AVANCE"/>
  </r>
  <r>
    <s v="INTEGRACION REGIONAL Y DESARROLLO FRONTERIZO"/>
    <x v="16"/>
    <s v="Conectividad aérea, marítima, fluvial y férrea"/>
    <x v="20"/>
    <s v="Infraestructura aérea atendida"/>
    <n v="2"/>
    <n v="4"/>
    <x v="5"/>
    <s v="Infraestructura y servicios de transporte aéreo."/>
    <n v="564"/>
    <s v="Apoyada la gestión que permita fortalecer la infraestructura aérea en el Departamento de Nariño mediante la ampliación, mejoramiento y/o manteniemiento de la pistas e instalaciones que hace parte de la red aérea del Departamento."/>
    <n v="2403049"/>
    <s v="Aeródromos construidos"/>
    <n v="240304900"/>
    <s v="Aeródromos construidos."/>
    <s v="9. Industria, Innovación e Infraestructura."/>
    <s v="Incremento"/>
    <s v="No acumulada"/>
    <n v="0"/>
    <n v="2"/>
    <n v="1"/>
    <s v="NP"/>
    <n v="1"/>
    <s v="NP"/>
    <n v="1"/>
    <n v="100"/>
    <n v="100"/>
    <x v="0"/>
    <n v="0"/>
    <n v="0"/>
    <n v="0"/>
    <m/>
    <n v="0"/>
    <s v="NO PROGRAMADA"/>
    <m/>
    <m/>
    <m/>
    <m/>
    <n v="0"/>
    <s v="SIN AVANCE"/>
    <m/>
    <m/>
    <m/>
    <m/>
    <n v="0"/>
    <s v="NO PROGRAMADA"/>
    <m/>
    <m/>
    <m/>
    <n v="1"/>
    <n v="50"/>
    <s v="DEFICIENTE"/>
  </r>
  <r>
    <s v="INTEGRACION REGIONAL Y DESARROLLO FRONTERIZO"/>
    <x v="16"/>
    <s v="Conectividad aérea, marítima, fluvial y férrea"/>
    <x v="20"/>
    <s v="Infraestructura aérea atendida"/>
    <n v="2"/>
    <n v="4"/>
    <x v="5"/>
    <s v="Infraestructura y servicios de transporte aéreo."/>
    <n v="565"/>
    <s v="Apoyada la gestión que permita fortalecer la infraestructura aérea en el Departamento de Nariño mediante la ampliación, mejoramiento y/o manteniemiento de la pistas e instalaciones que hace parte de la red aérea del Departamento."/>
    <n v="2403050"/>
    <s v="Aeródromos mejorados"/>
    <n v="240305000"/>
    <s v="Aeródromos mejorados."/>
    <s v="9. Industria, Innovación e Infraestructura."/>
    <s v="Incremento"/>
    <s v="No acumulada"/>
    <n v="0"/>
    <n v="4"/>
    <s v="NP"/>
    <n v="2"/>
    <n v="2"/>
    <s v="NP"/>
    <n v="0"/>
    <n v="0"/>
    <n v="0"/>
    <x v="4"/>
    <n v="0"/>
    <n v="0"/>
    <n v="0"/>
    <m/>
    <n v="0"/>
    <s v="SIN AVANCE"/>
    <m/>
    <m/>
    <m/>
    <m/>
    <n v="0"/>
    <s v="SIN AVANCE"/>
    <m/>
    <m/>
    <m/>
    <m/>
    <n v="0"/>
    <s v="NO PROGRAMADA"/>
    <m/>
    <m/>
    <m/>
    <n v="0"/>
    <n v="0"/>
    <s v="SIN AVANCE"/>
  </r>
  <r>
    <s v="INTEGRACION REGIONAL Y DESARROLLO FRONTERIZO"/>
    <x v="16"/>
    <s v="Conectividad aérea, marítima, fluvial y férrea"/>
    <x v="20"/>
    <s v="Infraestructura maritima y fluvial atendida"/>
    <n v="1"/>
    <n v="2"/>
    <x v="5"/>
    <s v="Infraestructura de transporte marítimo."/>
    <n v="566"/>
    <s v="Apoyada la gestión que permita fortalecer la infraestructura marítima de Nariño, mediante el  mantenimiento, ampliación y profundizacion del puerto de Tumaco."/>
    <n v="2406027"/>
    <s v="Canal navegable mantenido"/>
    <n v="240602702"/>
    <s v="Dragados realizados en el canal de acceso"/>
    <s v="9. Industria, Innovación e Infraestructura."/>
    <s v="Incremento"/>
    <s v="No acumulada"/>
    <n v="1"/>
    <n v="2"/>
    <n v="2"/>
    <s v="NP"/>
    <s v="NP"/>
    <s v="NP"/>
    <n v="1"/>
    <n v="50"/>
    <n v="50"/>
    <x v="5"/>
    <n v="30000000000"/>
    <n v="0"/>
    <n v="0"/>
    <m/>
    <n v="0"/>
    <s v="NO PROGRAMADA"/>
    <m/>
    <m/>
    <m/>
    <m/>
    <n v="0"/>
    <s v="NO PROGRAMADA"/>
    <m/>
    <m/>
    <m/>
    <m/>
    <n v="0"/>
    <s v="NO PROGRAMADA"/>
    <m/>
    <m/>
    <m/>
    <n v="1"/>
    <n v="50"/>
    <s v="DEFICIENTE"/>
  </r>
  <r>
    <s v="INTEGRACION REGIONAL Y DESARROLLO FRONTERIZO"/>
    <x v="16"/>
    <s v="Conectividad aérea, marítima, fluvial y férrea"/>
    <x v="20"/>
    <s v="Infraestructura maritima y fluvial atendida"/>
    <n v="1"/>
    <n v="2"/>
    <x v="5"/>
    <s v="Infraestructura de transporte marítimo."/>
    <n v="567"/>
    <s v="Documentos técnicos enfocados a la optimización del puerto, para articularse en la cadena productiva del Departamento, al igual que estudios para el mejoramiento de las áreas de acceso a la zona continental. "/>
    <s v="2406059"/>
    <s v="Documentos de estudios técnicos"/>
    <n v="240605900"/>
    <s v="Documentos de estudios técnicos realizados"/>
    <s v="9. Industria, Innovación e Infraestructura."/>
    <s v="Incremento"/>
    <s v="No acumulada"/>
    <n v="1"/>
    <n v="5"/>
    <n v="1"/>
    <n v="2"/>
    <n v="2"/>
    <s v="NP"/>
    <n v="1"/>
    <n v="100"/>
    <n v="100"/>
    <x v="0"/>
    <n v="0"/>
    <n v="0"/>
    <n v="0"/>
    <m/>
    <n v="0"/>
    <s v="SIN AVANCE"/>
    <m/>
    <m/>
    <m/>
    <m/>
    <n v="0"/>
    <s v="SIN AVANCE"/>
    <m/>
    <m/>
    <m/>
    <m/>
    <n v="0"/>
    <s v="NO PROGRAMADA"/>
    <m/>
    <m/>
    <m/>
    <n v="1"/>
    <n v="20"/>
    <s v="MUY DEFICIENTE"/>
  </r>
  <r>
    <s v="INTEGRACION REGIONAL Y DESARROLLO FRONTERIZO"/>
    <x v="16"/>
    <s v="Conectividad aérea, marítima, fluvial y férrea"/>
    <x v="20"/>
    <s v="Infraestructura maritima y fluvial atendida"/>
    <n v="1"/>
    <n v="2"/>
    <x v="5"/>
    <s v="Infraestructura de transporte fluvial"/>
    <n v="568"/>
    <s v="Apoyada la gestión para fortalecer la Infraestructura fluvial en el departamento: Acuapista, muelles y dragados, Plan Pazcífico, donde se Incluye la construcción de los malecones en Tumaco y Francisco Pizarro."/>
    <n v="2406011"/>
    <s v="Malecones construidos"/>
    <n v="240601100"/>
    <s v="Número de malecones"/>
    <s v="9. Industria, Innovación e Infraestructura."/>
    <s v="Incremento"/>
    <s v="No acumulada"/>
    <n v="0"/>
    <n v="2"/>
    <n v="1"/>
    <n v="1"/>
    <s v="NP"/>
    <s v="NP"/>
    <n v="1"/>
    <n v="100"/>
    <n v="100"/>
    <x v="0"/>
    <n v="0"/>
    <n v="0"/>
    <n v="0"/>
    <m/>
    <n v="0"/>
    <s v="SIN AVANCE"/>
    <m/>
    <m/>
    <m/>
    <m/>
    <n v="0"/>
    <s v="NO PROGRAMADA"/>
    <m/>
    <m/>
    <m/>
    <m/>
    <n v="0"/>
    <s v="NO PROGRAMADA"/>
    <m/>
    <m/>
    <m/>
    <n v="1"/>
    <n v="50"/>
    <s v="DEFICIENTE"/>
  </r>
  <r>
    <s v="INTEGRACION REGIONAL Y DESARROLLO FRONTERIZO"/>
    <x v="16"/>
    <s v="Conectividad aérea, marítima, fluvial y férrea"/>
    <x v="20"/>
    <s v="Infraestructura maritima y fluvial atendida"/>
    <n v="1"/>
    <n v="2"/>
    <x v="5"/>
    <s v="Infraestructura de transporte fluvial"/>
    <n v="569"/>
    <s v="Apoyada la gestión para fortalecer la Infraestructura fluvial en el departamento: Acuapista, muelles y dragados, Plan Pazcífico, donde se Incluye la construcción de los malecones en Tumaco y Francisco Pizarro."/>
    <n v="2406041"/>
    <s v="Documentos de planeación."/>
    <n v="240604100"/>
    <s v="Documentos de planeación realizados "/>
    <s v="9. Industria, Innovación e Infraestructura."/>
    <s v="Incremento"/>
    <s v="No acumulada"/>
    <n v="2"/>
    <n v="5"/>
    <s v="NP"/>
    <n v="2"/>
    <n v="2"/>
    <n v="1"/>
    <n v="0"/>
    <n v="0"/>
    <n v="0"/>
    <x v="4"/>
    <n v="0"/>
    <n v="0"/>
    <n v="0"/>
    <m/>
    <n v="0"/>
    <s v="SIN AVANCE"/>
    <m/>
    <m/>
    <m/>
    <m/>
    <n v="0"/>
    <s v="SIN AVANCE"/>
    <m/>
    <m/>
    <m/>
    <m/>
    <n v="0"/>
    <s v="SIN AVANCE"/>
    <m/>
    <m/>
    <m/>
    <n v="0"/>
    <n v="0"/>
    <s v="SIN AVANCE"/>
  </r>
  <r>
    <s v="INTEGRACION REGIONAL Y DESARROLLO FRONTERIZO"/>
    <x v="16"/>
    <s v="Conectividad aérea, marítima, fluvial y férrea"/>
    <x v="20"/>
    <s v="Infraestructura férrea atendida"/>
    <s v="ND"/>
    <n v="1"/>
    <x v="5"/>
    <s v="Infraestructura de transporte férreo."/>
    <n v="570"/>
    <s v="Apoyada la gestión para desarrollar la infraestructura férrea en el Departamento."/>
    <n v="2404044"/>
    <s v="Estudios de preinversión"/>
    <n v="240404400"/>
    <s v="Estudios de preinversión realizados"/>
    <s v="9. Industria, Innovación e Infraestructura."/>
    <s v="Incremento"/>
    <s v="No acumulada"/>
    <n v="0"/>
    <n v="2"/>
    <s v="NP"/>
    <n v="1"/>
    <n v="1"/>
    <s v="NP"/>
    <n v="0"/>
    <n v="0"/>
    <n v="0"/>
    <x v="4"/>
    <n v="0"/>
    <n v="0"/>
    <n v="0"/>
    <m/>
    <n v="0"/>
    <s v="SIN AVANCE"/>
    <m/>
    <m/>
    <m/>
    <m/>
    <n v="0"/>
    <s v="SIN AVANCE"/>
    <m/>
    <m/>
    <m/>
    <m/>
    <n v="0"/>
    <s v="NO PROGRAMADA"/>
    <m/>
    <m/>
    <m/>
    <n v="0"/>
    <n v="0"/>
    <s v="SIN AVANCE"/>
  </r>
  <r>
    <s v="INTEGRACION REGIONAL Y DESARROLLO FRONTERIZO"/>
    <x v="16"/>
    <s v="Conectividad aérea, marítima, fluvial y férrea"/>
    <x v="20"/>
    <s v="Infraestructura férrea atendida"/>
    <s v="ND"/>
    <n v="1"/>
    <x v="5"/>
    <s v="Infraestructura de transporte férreo."/>
    <n v="571"/>
    <s v="Apoyada la gestión para desarrollar la infraestructura férrea en el Departamento."/>
    <n v="2404041"/>
    <s v="Documentos de planeación."/>
    <n v="240404100"/>
    <s v="Documentos de planeación realizados "/>
    <s v="9. Industria, Innovación e Infraestructura."/>
    <s v="Incremento"/>
    <s v="No acumulada"/>
    <n v="0"/>
    <n v="2"/>
    <s v="NP"/>
    <n v="1"/>
    <n v="1"/>
    <s v="NP"/>
    <n v="0"/>
    <n v="0"/>
    <n v="0"/>
    <x v="4"/>
    <n v="0"/>
    <n v="0"/>
    <n v="0"/>
    <m/>
    <n v="0"/>
    <s v="SIN AVANCE"/>
    <m/>
    <m/>
    <m/>
    <m/>
    <n v="0"/>
    <s v="SIN AVANCE"/>
    <m/>
    <m/>
    <m/>
    <m/>
    <n v="0"/>
    <s v="NO PROGRAMADA"/>
    <m/>
    <m/>
    <m/>
    <n v="0"/>
    <n v="0"/>
    <s v="SIN AVANCE"/>
  </r>
  <r>
    <s v="INTEGRACION REGIONAL Y DESARROLLO FRONTERIZO"/>
    <x v="17"/>
    <s v="CONECTIVIDAD: Reducción de la brecha digital y la pobreza"/>
    <x v="21"/>
    <s v="Indice de penetración de conectividad"/>
    <n v="3.51"/>
    <n v="5"/>
    <x v="15"/>
    <s v="Facilitar el acceso y uso de las Tecnologías de la Información y las Comunicaciones en todo el territorio nacional"/>
    <n v="572"/>
    <s v="Formulado e implementado Plan Estratégico Departamental de Tecnologías de la Información y Comunicación."/>
    <n v="2301004"/>
    <s v="Documentos de planeación"/>
    <n v="230100400"/>
    <s v="Documentos de planeación elaborados"/>
    <s v="9. Industria, Innovación en Infraestructura."/>
    <s v="Mantenimiento"/>
    <s v="No acumulada"/>
    <n v="0"/>
    <n v="1"/>
    <n v="1"/>
    <n v="1"/>
    <n v="1"/>
    <n v="1"/>
    <n v="0.6"/>
    <n v="60"/>
    <n v="60"/>
    <x v="3"/>
    <n v="3787017000"/>
    <n v="585276715"/>
    <n v="190000000"/>
    <m/>
    <n v="0"/>
    <s v="SIN AVANCE"/>
    <m/>
    <m/>
    <m/>
    <m/>
    <n v="0"/>
    <s v="SIN AVANCE"/>
    <m/>
    <m/>
    <m/>
    <m/>
    <n v="0"/>
    <s v="SIN AVANCE"/>
    <m/>
    <m/>
    <m/>
    <n v="0.6"/>
    <n v="15"/>
    <s v="MUY DEFICIENTE"/>
  </r>
  <r>
    <s v="INTEGRACION REGIONAL Y DESARROLLO FRONTERIZO"/>
    <x v="17"/>
    <s v="CONECTIVIDAD: Reducción de la brecha digital y la pobreza"/>
    <x v="21"/>
    <s v="Indice de penetración de conectividad"/>
    <n v="3.51"/>
    <n v="5"/>
    <x v="15"/>
    <s v="Facilitar el acceso y uso de las Tecnologías de la Información y las Comunicaciones en todo el territorio nacional"/>
    <n v="573"/>
    <s v="Fortalecidos muncipios con bajo nivel de internet rural a través de tecnologías de fibra, satelital, radioenlace o hÍdridas."/>
    <n v="2301028"/>
    <s v="Servicio de conexiones a redes de servicio portador"/>
    <n v="230102800"/>
    <s v="Municipios y áreas no municipalizadas_x000a_conectados a redes de servicio "/>
    <s v="9. Industria, Innovación en Infraestructura."/>
    <s v="Incremento"/>
    <s v="No acumulada"/>
    <n v="0"/>
    <n v="24"/>
    <n v="4"/>
    <n v="8"/>
    <n v="8"/>
    <n v="4"/>
    <n v="465"/>
    <n v="11625"/>
    <n v="100"/>
    <x v="0"/>
    <n v="180000000"/>
    <n v="148000000"/>
    <n v="40000000"/>
    <m/>
    <n v="0"/>
    <s v="SIN AVANCE"/>
    <m/>
    <m/>
    <m/>
    <m/>
    <n v="0"/>
    <s v="SIN AVANCE"/>
    <m/>
    <m/>
    <m/>
    <m/>
    <n v="0"/>
    <s v="SIN AVANCE"/>
    <m/>
    <m/>
    <m/>
    <n v="465"/>
    <n v="100"/>
    <s v="OPTIMO"/>
  </r>
  <r>
    <s v="INTEGRACION REGIONAL Y DESARROLLO FRONTERIZO"/>
    <x v="17"/>
    <s v="CONECTIVIDAD: Reducción de la brecha digital y la pobreza"/>
    <x v="21"/>
    <s v="Indice de penetración de conectividad"/>
    <n v="3.51"/>
    <n v="5"/>
    <x v="15"/>
    <s v="Facilitar el acceso y uso de las Tecnologías de la Información y las Comunicaciones en todo el territorio nacional"/>
    <n v="574"/>
    <s v="Proporción de hogares con infraestructura de telecomunicaciones de última milla y terminal de usuario para permitir el acceso a Internet en hogares de bajos ingresos."/>
    <n v="2301027"/>
    <s v="Servicio de conexiones a redes de acceso"/>
    <n v="230102700"/>
    <s v="Hogares con conexión a internet"/>
    <s v="9. Industria, Innovación en Infraestructura."/>
    <s v="Incremento"/>
    <s v="Acumulada"/>
    <n v="53"/>
    <n v="59"/>
    <n v="53.05"/>
    <n v="55"/>
    <n v="57"/>
    <n v="59"/>
    <n v="62"/>
    <n v="116.870876531574"/>
    <n v="100"/>
    <x v="0"/>
    <n v="180000000"/>
    <n v="74000000"/>
    <n v="30000000"/>
    <m/>
    <n v="0"/>
    <s v="SIN AVANCE"/>
    <m/>
    <m/>
    <m/>
    <m/>
    <n v="0"/>
    <s v="SIN AVANCE"/>
    <m/>
    <m/>
    <m/>
    <m/>
    <n v="0"/>
    <s v="SIN AVANCE"/>
    <m/>
    <m/>
    <m/>
    <n v="62"/>
    <n v="100"/>
    <s v="OPTIMO"/>
  </r>
  <r>
    <s v="INTEGRACION REGIONAL Y DESARROLLO FRONTERIZO"/>
    <x v="17"/>
    <s v="TECNOLOGÍA QUE TRANSFORMA: Ecosistemas de Innovación."/>
    <x v="21"/>
    <s v="Ciencia, Tecnología e Innovación - Índice de gobierno digital en entidades del orden territorial"/>
    <n v="0.69799999999999995"/>
    <n v="0.79800000000000004"/>
    <x v="15"/>
    <s v="Fomento del desarrollo de aplicaciones, software y contenidos para impulsar la apropiación de las Tecnologías de la Información y las Comunicaciones (TIC)"/>
    <n v="575"/>
    <s v="Desarrollados, implementados y mejorados  aplicativos, herramientas y servicios tecnológicos en el marco de la estrategia de Gobierno Digital. "/>
    <n v="2302086"/>
    <s v="Servicios de Información para la implementación de la Estrategia de Gobierno digital"/>
    <n v="230208600"/>
    <s v="Herramientas tecnológicas de Gobierno digital implemetadas "/>
    <s v="16 Paz Justicia e Instituciones sólidas."/>
    <s v="Incremento"/>
    <s v="Acumulada"/>
    <n v="10"/>
    <n v="16"/>
    <n v="3"/>
    <n v="1"/>
    <n v="1"/>
    <n v="1"/>
    <n v="1"/>
    <n v="33.333333333333336"/>
    <n v="33.333333333333336"/>
    <x v="5"/>
    <n v="60000000"/>
    <n v="66000000"/>
    <n v="25000000"/>
    <m/>
    <n v="0"/>
    <s v="SIN AVANCE"/>
    <m/>
    <m/>
    <m/>
    <m/>
    <n v="0"/>
    <s v="SIN AVANCE"/>
    <m/>
    <m/>
    <m/>
    <m/>
    <n v="0"/>
    <s v="SIN AVANCE"/>
    <m/>
    <m/>
    <m/>
    <n v="1"/>
    <n v="6.25"/>
    <s v="MUY DEFICIENTE"/>
  </r>
  <r>
    <s v="INTEGRACION REGIONAL Y DESARROLLO FRONTERIZO"/>
    <x v="17"/>
    <s v="TECNOLOGÍA QUE TRANSFORMA: Ecosistemas de Innovación."/>
    <x v="21"/>
    <s v="Ciencia, Tecnología e Innovación - Índice de gobierno digital en entidades del orden territorial"/>
    <n v="0.69799999999999995"/>
    <n v="0.79800000000000004"/>
    <x v="15"/>
    <s v="Fomento del desarrollo de aplicaciones, software y contenidos para impulsar la apropiación de las Tecnologías de la Información y las Comunicaciones (TIC)"/>
    <n v="576"/>
    <s v="Creado y en funcionamiento canal de radio y audiovisual institucional."/>
    <n v="2302014"/>
    <s v="Servicio de apoyo financiero para el desarrollo de proyectos e Investigación, desarrollo e innovación en temas TIC"/>
    <n v="230201400"/>
    <s v="Proyectos apoyados"/>
    <s v="16 Paz Justicia e Instituciones sólidas."/>
    <s v="Incremento"/>
    <s v="Acumulada"/>
    <n v="0"/>
    <n v="2"/>
    <n v="1"/>
    <n v="2"/>
    <n v="2"/>
    <n v="2"/>
    <n v="0"/>
    <n v="0"/>
    <n v="0"/>
    <x v="1"/>
    <n v="40000000"/>
    <n v="0"/>
    <n v="0"/>
    <m/>
    <n v="0"/>
    <s v="SIN AVANCE"/>
    <m/>
    <m/>
    <m/>
    <m/>
    <n v="0"/>
    <s v="SIN AVANCE"/>
    <m/>
    <m/>
    <m/>
    <m/>
    <n v="0"/>
    <s v="SIN AVANCE"/>
    <m/>
    <m/>
    <m/>
    <n v="0"/>
    <n v="0"/>
    <s v="SIN AVANCE"/>
  </r>
  <r>
    <s v="INTEGRACION REGIONAL Y DESARROLLO FRONTERIZO"/>
    <x v="17"/>
    <s v="TECNOLOGÍA QUE TRANSFORMA: Ecosistemas de Innovación."/>
    <x v="21"/>
    <s v="Ciencia, Tecnología e Innovación - Índice de gobierno digital en entidades del orden territorial"/>
    <n v="0.69799999999999995"/>
    <n v="0.79800000000000004"/>
    <x v="15"/>
    <s v="Fomento del desarrollo de aplicaciones, software y contenidos para impulsar la apropiación de las Tecnologías de la Información y las Comunicaciones (TIC)"/>
    <n v="577"/>
    <s v="Asistencia técnica en transformación digital a Mipymes, empresas y emprendimientos."/>
    <n v="2302021"/>
    <s v="_x000a_Servicio de asistencia técnicas a emprendedores y empresas_x000a__x000a_"/>
    <n v="230202100"/>
    <s v="Emprendedores y empresas asistidas_x000a_técnicamente "/>
    <s v="9. Industria, Innovación en Infraestructura."/>
    <s v="Incremento"/>
    <s v="No acumulada"/>
    <n v="5"/>
    <n v="120"/>
    <n v="30"/>
    <n v="30"/>
    <n v="30"/>
    <n v="30"/>
    <n v="895"/>
    <n v="2983.3333333333335"/>
    <n v="100"/>
    <x v="0"/>
    <n v="30000000"/>
    <n v="0"/>
    <n v="0"/>
    <m/>
    <n v="0"/>
    <s v="SIN AVANCE"/>
    <m/>
    <m/>
    <m/>
    <m/>
    <n v="0"/>
    <s v="SIN AVANCE"/>
    <m/>
    <m/>
    <m/>
    <m/>
    <n v="0"/>
    <s v="SIN AVANCE"/>
    <m/>
    <m/>
    <m/>
    <n v="895"/>
    <n v="100"/>
    <s v="OPTIMO"/>
  </r>
  <r>
    <s v="INTEGRACION REGIONAL Y DESARROLLO FRONTERIZO"/>
    <x v="17"/>
    <s v="TECNOLOGÍA QUE TRANSFORMA: Ecosistemas de Innovación."/>
    <x v="21"/>
    <s v="Ciencia, Tecnología e Innovación - Índice de gobierno digital en entidades del orden territorial"/>
    <n v="0.69799999999999995"/>
    <n v="0.79800000000000004"/>
    <x v="15"/>
    <s v="Fomento del desarrollo de aplicaciones, software y contenidos para impulsar la apropiación de las Tecnologías de la Información y las Comunicaciones (TIC)"/>
    <n v="578"/>
    <s v="Apoyados proyectos de valor agregado a la producción agrícola del departamento en el marco de la estrategia ciudades inteligentes "/>
    <n v="2301066"/>
    <s v="Servicio de apoyo financiero para el acceso a terminales de cómputo y contenidos digitales"/>
    <n v="230106600"/>
    <s v="Proyectos financiados"/>
    <s v="9. Industria, Innovación en Infraestructura."/>
    <s v="Incremento"/>
    <s v="Acumulada"/>
    <n v="0"/>
    <n v="2"/>
    <n v="1"/>
    <n v="2"/>
    <n v="2"/>
    <n v="2"/>
    <n v="0"/>
    <n v="0"/>
    <n v="0"/>
    <x v="1"/>
    <n v="45000000"/>
    <n v="45000000"/>
    <n v="10490454"/>
    <m/>
    <n v="0"/>
    <s v="SIN AVANCE"/>
    <m/>
    <m/>
    <m/>
    <m/>
    <n v="0"/>
    <s v="SIN AVANCE"/>
    <m/>
    <m/>
    <m/>
    <m/>
    <n v="0"/>
    <s v="SIN AVANCE"/>
    <m/>
    <m/>
    <m/>
    <n v="0"/>
    <n v="0"/>
    <s v="SIN AVANCE"/>
  </r>
  <r>
    <s v="INTEGRACION REGIONAL Y DESARROLLO FRONTERIZO"/>
    <x v="17"/>
    <s v="EDUCACIÓN DIGITAL: Habilidades para la transformación digital"/>
    <x v="21"/>
    <s v="Acceso a la educación - Cobertura neta en educación - Total"/>
    <n v="0.76600000000000001"/>
    <n v="0.76900000000000002"/>
    <x v="15"/>
    <s v="Fomento del desarrollo de aplicaciones, software y contenidos para impulsar la apropiación de las Tecnologías de la Información y las Comunicaciones (TIC)"/>
    <n v="579"/>
    <s v="Implementada estrategia de apropiación / formación TIC con enfoque diferencial y poblacional."/>
    <n v="2301047"/>
    <s v="Servicio de difusión para promover el uso de internet"/>
    <n v="230104700"/>
    <s v="Personas capacitadas en tecnologías en el uso de  y apropiación de las TIC, con efoque diferencial y poblacional"/>
    <s v="16, Paz Justicia e Instituciones sólidas._x000a_9. Industria, Innovación en Infraestructura."/>
    <s v="Incremento"/>
    <s v="No acumulada"/>
    <n v="100"/>
    <n v="2400"/>
    <n v="500"/>
    <n v="700"/>
    <n v="700"/>
    <n v="500"/>
    <n v="500"/>
    <n v="100"/>
    <n v="100"/>
    <x v="0"/>
    <n v="30000000"/>
    <n v="0"/>
    <n v="0"/>
    <m/>
    <n v="0"/>
    <s v="SIN AVANCE"/>
    <m/>
    <m/>
    <m/>
    <m/>
    <n v="0"/>
    <s v="SIN AVANCE"/>
    <m/>
    <m/>
    <m/>
    <m/>
    <n v="0"/>
    <s v="SIN AVANCE"/>
    <m/>
    <m/>
    <m/>
    <n v="500"/>
    <n v="20.833333333333332"/>
    <s v="MUY DEFICIENTE"/>
  </r>
  <r>
    <s v="INTEGRACION REGIONAL Y DESARROLLO FRONTERIZO"/>
    <x v="17"/>
    <s v="EDUCACIÓN DIGITAL: Habilidades para la transformación digital"/>
    <x v="21"/>
    <s v="Acceso a la educación - Cobertura neta en educación - Total"/>
    <n v="0.76600000000000001"/>
    <n v="0.76900000000000002"/>
    <x v="15"/>
    <s v="Fomento del desarrollo de aplicaciones, software y contenidos para impulsar la apropiación de las Tecnologías de la Información y las Comunicaciones (TIC)"/>
    <n v="580"/>
    <s v="Creación y fortalecimiento de centros digitales con enfoque educativo  en TIC."/>
    <n v="2301066"/>
    <s v="Servicio de Investigación, Desarrollo e Innovación para la industria de las Tecnologías de la Información"/>
    <n v="230106600"/>
    <s v="Proyectos financiados"/>
    <s v="9. Industria, Innovación en Infraestructura."/>
    <s v="Incremento"/>
    <s v="No acumulada"/>
    <n v="0"/>
    <n v="40"/>
    <n v="5"/>
    <n v="15"/>
    <n v="15"/>
    <n v="5"/>
    <n v="2"/>
    <n v="40"/>
    <n v="40"/>
    <x v="5"/>
    <n v="40000000"/>
    <n v="0"/>
    <n v="0"/>
    <m/>
    <n v="0"/>
    <s v="SIN AVANCE"/>
    <m/>
    <m/>
    <m/>
    <m/>
    <n v="0"/>
    <s v="SIN AVANCE"/>
    <m/>
    <m/>
    <m/>
    <m/>
    <n v="0"/>
    <s v="SIN AVANCE"/>
    <m/>
    <m/>
    <m/>
    <n v="2"/>
    <n v="5"/>
    <s v="MUY 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1"/>
    <s v="Actualizada e implementada la Política Pública de Innovacion Social del Departamento."/>
    <n v="2302039"/>
    <s v="Servicio de investigación, desarrollo e innovación para la industria de las tecnologías de la información"/>
    <n v="230203900"/>
    <s v="Modelos para el desarrollo de actividades I+D+i en la industria TIC nacional desarrollados"/>
    <s v="9. Industria, Innovación en Infraestructura._x000a_4. Educacion de calidad. "/>
    <s v="Mantenimiento"/>
    <s v="No acumulada"/>
    <n v="1"/>
    <n v="4"/>
    <n v="1"/>
    <n v="1"/>
    <n v="1"/>
    <n v="1"/>
    <n v="1"/>
    <n v="100"/>
    <n v="100"/>
    <x v="0"/>
    <n v="538263429"/>
    <n v="201112636"/>
    <n v="35961490"/>
    <m/>
    <n v="0"/>
    <s v="SIN AVANCE"/>
    <m/>
    <m/>
    <m/>
    <m/>
    <n v="0"/>
    <s v="SIN AVANCE"/>
    <m/>
    <m/>
    <m/>
    <m/>
    <n v="0"/>
    <s v="SIN AVANCE"/>
    <m/>
    <m/>
    <m/>
    <n v="1"/>
    <n v="25"/>
    <s v="MUY 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2"/>
    <s v="Creado y funcionando el Comité Departamental de Innovación. "/>
    <n v="2302083"/>
    <s v="Documentos de lineamientos técnicos"/>
    <n v="230205100"/>
    <s v="Documentos de lineamientos técnicos elaborados"/>
    <s v="9. Industria, Innovación en Infraestructura._x000a_4. Educacion de calidad. "/>
    <s v="Mantenimiento"/>
    <s v="No acumulada"/>
    <n v="0"/>
    <n v="1"/>
    <n v="1"/>
    <n v="1"/>
    <n v="1"/>
    <n v="1"/>
    <n v="1"/>
    <n v="100"/>
    <n v="100"/>
    <x v="0"/>
    <n v="30000000"/>
    <n v="58641045"/>
    <n v="37822197"/>
    <m/>
    <n v="0"/>
    <s v="SIN AVANCE"/>
    <m/>
    <m/>
    <m/>
    <m/>
    <n v="0"/>
    <s v="SIN AVANCE"/>
    <m/>
    <m/>
    <m/>
    <m/>
    <n v="0"/>
    <s v="SIN AVANCE"/>
    <m/>
    <m/>
    <m/>
    <n v="1"/>
    <n v="25"/>
    <s v="MUY 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3"/>
    <s v="Apoyados proyectos de innovación rural y ecoinnovación para mejorar procesos de producción, transformación y comercialización"/>
    <n v="2302019"/>
    <s v="Servicio de apoyo financiero para la promoción de la innovación y la especilización en la industria de las tecnologías de la información"/>
    <n v="230201900"/>
    <s v="Proyectos de investigación, innovación y desarrollo cofinanciados"/>
    <s v="9. Industria, Innovación en Infraestructura._x000a_4. Educacion de calidad. "/>
    <s v="Incremento"/>
    <s v="No acumulada"/>
    <n v="3"/>
    <n v="14"/>
    <n v="2"/>
    <n v="4"/>
    <n v="4"/>
    <n v="4"/>
    <n v="5"/>
    <n v="250"/>
    <n v="100"/>
    <x v="0"/>
    <n v="30000000"/>
    <n v="58641045"/>
    <n v="37822197"/>
    <m/>
    <n v="0"/>
    <s v="SIN AVANCE"/>
    <m/>
    <m/>
    <m/>
    <m/>
    <n v="0"/>
    <s v="SIN AVANCE"/>
    <m/>
    <m/>
    <m/>
    <m/>
    <n v="0"/>
    <s v="SIN AVANCE"/>
    <m/>
    <m/>
    <m/>
    <n v="5"/>
    <n v="35.714285714285715"/>
    <s v="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4"/>
    <s v="Diseñada e implementada estrategia de fortalecimiento para el centro de innovación social y tecnológico de Nariño - CISNA -_x000a_"/>
    <n v="2302043"/>
    <s v="Servicio de promoción y divulgación de estrategias para MiPyme"/>
    <n v="230204300"/>
    <s v="Estrategia implementada "/>
    <s v="9. Industria, Innovación en Infraestructura._x000a_4. Educacion de calidad. "/>
    <s v="Incremento"/>
    <s v="No acumulada"/>
    <n v="1"/>
    <n v="4"/>
    <n v="1"/>
    <n v="1"/>
    <n v="1"/>
    <n v="1"/>
    <n v="1"/>
    <n v="100"/>
    <n v="100"/>
    <x v="0"/>
    <n v="47508303"/>
    <n v="58641045"/>
    <n v="37822197"/>
    <m/>
    <n v="0"/>
    <s v="SIN AVANCE"/>
    <m/>
    <m/>
    <m/>
    <m/>
    <n v="0"/>
    <s v="SIN AVANCE"/>
    <m/>
    <m/>
    <m/>
    <m/>
    <n v="0"/>
    <s v="SIN AVANCE"/>
    <m/>
    <m/>
    <m/>
    <n v="1"/>
    <n v="25"/>
    <s v="MUY 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5"/>
    <s v="Creados e implementados laboratorios ciudadanos para la paz y la inclusión social."/>
    <n v="2302041"/>
    <s v="Servicio de promoción de la participación ciudadana para el fomento del diálogo con el Estado"/>
    <n v="230204100"/>
    <s v="Ejercicios de participación ciudadana realizados "/>
    <s v="9. Industria, Innovación en Infraestructura._x000a_4. Educacion de calidad. "/>
    <s v="Incremento"/>
    <s v="No acumulada"/>
    <n v="3"/>
    <n v="16"/>
    <n v="4"/>
    <n v="4"/>
    <n v="4"/>
    <n v="4"/>
    <n v="4"/>
    <n v="100"/>
    <n v="100"/>
    <x v="0"/>
    <n v="30000000"/>
    <n v="58641045"/>
    <n v="37822197"/>
    <m/>
    <n v="0"/>
    <s v="SIN AVANCE"/>
    <m/>
    <m/>
    <m/>
    <m/>
    <n v="0"/>
    <s v="SIN AVANCE"/>
    <m/>
    <m/>
    <m/>
    <m/>
    <n v="0"/>
    <s v="SIN AVANCE"/>
    <m/>
    <m/>
    <m/>
    <n v="4"/>
    <n v="25"/>
    <s v="MUY 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6"/>
    <s v="Incrementar la apropiación, promoción y posicionamiento de cafés especiales de origen Nariño - Ordenanza 004/2023_x000a__x000a_"/>
    <n v="2302051"/>
    <s v="Servicio de difusión de instrumentos de promoción de la innovación en la industria TIC"/>
    <n v="230205100"/>
    <s v="Eventos para difundir instrumentos de promoción de la innnovación en la industria TIC realizados"/>
    <s v="9. Industria, Innovación en Infraestructura._x000a_4. Educacion de calidad. "/>
    <s v="Incremento"/>
    <s v="No acumulada"/>
    <n v="1"/>
    <n v="16"/>
    <n v="4"/>
    <n v="4"/>
    <n v="4"/>
    <n v="4"/>
    <n v="8"/>
    <n v="200"/>
    <n v="100"/>
    <x v="0"/>
    <n v="80000000"/>
    <n v="58641045"/>
    <n v="37822197"/>
    <m/>
    <n v="0"/>
    <s v="SIN AVANCE"/>
    <m/>
    <m/>
    <m/>
    <m/>
    <n v="0"/>
    <s v="SIN AVANCE"/>
    <m/>
    <m/>
    <m/>
    <m/>
    <n v="0"/>
    <s v="SIN AVANCE"/>
    <m/>
    <m/>
    <m/>
    <n v="8"/>
    <n v="50"/>
    <s v="DEFICIENTE"/>
  </r>
  <r>
    <s v="INTEGRACION REGIONAL Y DESARROLLO FRONTERIZO"/>
    <x v="17"/>
    <s v="Ciencia, tecnología e innovación para la transformación productiva y la_x000a_resolución de desafíos sociales, económicos y ambientales de Nariño."/>
    <x v="22"/>
    <s v="Innovación pública digital"/>
    <n v="88.89"/>
    <n v="95"/>
    <x v="15"/>
    <s v="Fomento al desarrollo de aplicaciones Software y contenidos para impulsar la apropiacion de las tecnologias de la información y las comunicaciones (TIC)"/>
    <n v="587"/>
    <s v="Desarrollo de habilidades para la apropociación del conocimiento en innovacion y tecnología a estudiantes de instituciones educativas públicas y servidores públicos"/>
    <n v="2302059"/>
    <s v="Servicio de educación informal en uso responsable y seguro de las tecnologías de la información y las comunicaciones "/>
    <n v="230205900"/>
    <s v="Personas de la comunidad sensibilizadas en uso responsable y seguro de las TIC"/>
    <s v="9. Industria, Innovación en Infraestructura._x000a_4. Educacion de calidad. "/>
    <s v="Incremento"/>
    <s v="No acumulada"/>
    <n v="200"/>
    <n v="1800"/>
    <n v="300"/>
    <n v="500"/>
    <n v="500"/>
    <n v="500"/>
    <n v="912"/>
    <n v="304"/>
    <n v="100"/>
    <x v="0"/>
    <n v="229189924"/>
    <n v="201112636"/>
    <n v="35961490"/>
    <m/>
    <n v="0"/>
    <s v="SIN AVANCE"/>
    <m/>
    <m/>
    <m/>
    <m/>
    <n v="0"/>
    <s v="SIN AVANCE"/>
    <m/>
    <m/>
    <m/>
    <m/>
    <n v="0"/>
    <s v="SIN AVANCE"/>
    <m/>
    <m/>
    <m/>
    <n v="912"/>
    <n v="50.666666666666664"/>
    <s v="DEFICIENTE"/>
  </r>
  <r>
    <s v="INTEGRACION REGIONAL Y DESARROLLO FRONTERIZO"/>
    <x v="18"/>
    <s v="Dinamización de la Cooperación Internacional para la promoción del desarrollo económico de Nariño, región país para el mundo."/>
    <x v="23"/>
    <s v="Indice de Internacionalización Departamental"/>
    <n v="2.34"/>
    <n v="2.9"/>
    <x v="1"/>
    <s v="Fortalecimiento a la gestión y dirección de la administración pública territorial"/>
    <n v="588"/>
    <s v="Vinculado el departamento de Nariño a la RAP Amazonía."/>
    <n v="4599021"/>
    <s v="Documentos normativos"/>
    <n v="459902100"/>
    <s v="Documentos normativos realizados"/>
    <s v="13. Acción por el clima."/>
    <s v="Mantenimiento"/>
    <s v="No acumulada"/>
    <n v="0"/>
    <n v="1"/>
    <s v="NP"/>
    <n v="1"/>
    <n v="1"/>
    <n v="1"/>
    <n v="0"/>
    <n v="0"/>
    <n v="0"/>
    <x v="4"/>
    <n v="23869374.600000001"/>
    <n v="18140420"/>
    <n v="10416800"/>
    <m/>
    <n v="0"/>
    <s v="SIN AVANCE"/>
    <m/>
    <m/>
    <m/>
    <m/>
    <n v="0"/>
    <s v="SIN AVANCE"/>
    <m/>
    <m/>
    <m/>
    <m/>
    <n v="0"/>
    <s v="SIN AVANCE"/>
    <m/>
    <m/>
    <m/>
    <n v="0"/>
    <n v="0"/>
    <s v="SIN AVANCE"/>
  </r>
  <r>
    <s v="INTEGRACION REGIONAL Y DESARROLLO FRONTERIZO"/>
    <x v="18"/>
    <s v="Dinamización de la Cooperación Internacional para la promoción del desarrollo económico de Nariño, región país para el mundo."/>
    <x v="23"/>
    <s v="Indice de Internacionalización Departamental"/>
    <n v="2.34"/>
    <n v="2.9"/>
    <x v="1"/>
    <s v="Fortalecimiento a la gestión y dirección de la administración pública territorial"/>
    <n v="589"/>
    <s v="Diseñada e implementada la ruta de coordinación y gestión de programas, proyectos e iniciativas de Cooperación Internacional en Nariño. _x000a_"/>
    <n v="4599020"/>
    <s v="Documentos metodológicos"/>
    <n v="459902000"/>
    <s v="Documentos metodológicos realizados"/>
    <s v="8. Trabajo decente y crecimiento económico."/>
    <s v="Mantenimiento"/>
    <s v="No acumulada"/>
    <n v="0"/>
    <n v="1"/>
    <n v="1"/>
    <n v="1"/>
    <n v="1"/>
    <n v="1"/>
    <n v="30"/>
    <n v="3000"/>
    <n v="100"/>
    <x v="0"/>
    <n v="71608123.799999997"/>
    <n v="54421260"/>
    <n v="31250400"/>
    <m/>
    <n v="0"/>
    <s v="SIN AVANCE"/>
    <m/>
    <m/>
    <m/>
    <m/>
    <n v="0"/>
    <s v="SIN AVANCE"/>
    <m/>
    <m/>
    <m/>
    <m/>
    <n v="0"/>
    <s v="SIN AVANCE"/>
    <m/>
    <m/>
    <m/>
    <n v="30"/>
    <n v="750"/>
    <s v="OPTIMO"/>
  </r>
  <r>
    <s v="INTEGRACION REGIONAL Y DESARROLLO FRONTERIZO"/>
    <x v="18"/>
    <s v="Dinamización de la Cooperación Internacional para la promoción del desarrollo económico de Nariño, región país para el mundo."/>
    <x v="23"/>
    <s v="Indice de Internacionalización Departamental"/>
    <n v="2.34"/>
    <n v="2.9"/>
    <x v="1"/>
    <s v="Fortalecimiento a la gestión y dirección de la administración pública territorial"/>
    <n v="590"/>
    <s v="Formalización de acuerdos de hermanamiento con países del Caribe, Medio Oriente, Asia Pacifico y Europa."/>
    <n v="4599019"/>
    <s v="Documentos de planeación"/>
    <n v="459901902"/>
    <s v="Documentos de planeación con seguimiento realizado"/>
    <s v="8. Trabajo decente y crecimiento económico."/>
    <s v="Incremento"/>
    <s v="No acumulada"/>
    <n v="2"/>
    <n v="8"/>
    <n v="2"/>
    <n v="2"/>
    <n v="2"/>
    <n v="2"/>
    <n v="3"/>
    <n v="150"/>
    <n v="100"/>
    <x v="0"/>
    <n v="47738749.200000003"/>
    <n v="36280840"/>
    <n v="20833600"/>
    <m/>
    <n v="0"/>
    <s v="SIN AVANCE"/>
    <m/>
    <m/>
    <m/>
    <m/>
    <n v="0"/>
    <s v="SIN AVANCE"/>
    <m/>
    <m/>
    <m/>
    <m/>
    <n v="0"/>
    <s v="SIN AVANCE"/>
    <m/>
    <m/>
    <m/>
    <n v="3"/>
    <n v="37.5"/>
    <s v="DEFICIENTE"/>
  </r>
  <r>
    <s v="INTEGRACION REGIONAL Y DESARROLLO FRONTERIZO"/>
    <x v="18"/>
    <s v="Dinamización de la Cooperación Internacional para la promoción del desarrollo económico de Nariño, región país para el mundo."/>
    <x v="23"/>
    <s v="Indice de Internacionalización Departamental"/>
    <n v="2.34"/>
    <n v="2.9"/>
    <x v="1"/>
    <s v="Fortalecimiento a la gestión y dirección de la administración pública territorial"/>
    <n v="591"/>
    <s v="Realizar vitrinas comerciales regionales, nacionales e internacionales para incentivar la dinámica económica y social que promuevan acuerdos comerciales de exportación e importación de productos y servicios con paises aliados."/>
    <n v="4599029"/>
    <s v="Servicio de integración de la oferta pública"/>
    <n v="459902900"/>
    <s v="Espacios de integración de oferta pública generados"/>
    <s v="8. Trabajo decente y crecimiento económico."/>
    <s v="Incremento"/>
    <s v="No acumulada"/>
    <n v="1"/>
    <n v="12"/>
    <n v="3"/>
    <n v="3"/>
    <n v="3"/>
    <n v="3"/>
    <n v="4"/>
    <n v="133.33333333333334"/>
    <n v="100"/>
    <x v="0"/>
    <n v="95477498.400000006"/>
    <n v="72561680"/>
    <n v="41667200"/>
    <m/>
    <n v="0"/>
    <s v="SIN AVANCE"/>
    <m/>
    <m/>
    <m/>
    <m/>
    <n v="0"/>
    <s v="SIN AVANCE"/>
    <m/>
    <m/>
    <m/>
    <m/>
    <n v="0"/>
    <s v="SIN AVANCE"/>
    <m/>
    <m/>
    <m/>
    <n v="4"/>
    <n v="33.333333333333336"/>
    <s v="DEFICIENTE"/>
  </r>
  <r>
    <s v="INTEGRACION REGIONAL Y DESARROLLO FRONTERIZO"/>
    <x v="19"/>
    <s v="_x000a__x000a_Integración y desarrollo fronterizo ZIFEC_x000a_"/>
    <x v="24"/>
    <s v="Indice de internacionalización departamental"/>
    <s v="2.34"/>
    <n v="2.5"/>
    <x v="1"/>
    <s v="Fortalecimiento a la gestión y dirección de la administración pública territorial"/>
    <n v="592"/>
    <s v="Fortalecimiento de las relaciones en la zona de integración fronteriza: relaciones binacionales, departamentos, provincias y municipios fronterizos, mediante: _x000a__x000a_* Reactivación del  convenio de hermanamiento Ecuador - Colombia._x000a_* Reactivación del Observatorio de la Zona de Integración Fronteriza, en articulación con la Cancillería. _x000a_* Encuentros culturales, deportivos, sociales, ferias, talleres en pro de la integracion de zona fronteriza."/>
    <n v="4599018"/>
    <s v="Documentos de lineamientos técnicos"/>
    <n v="459901802"/>
    <s v="Documentos de estrategias de posicionamiento y articulación interinstitucional implementados "/>
    <s v="8. Trabajo decente y crecimiento economico.                     10. Reduccion de las desigualdades.                                         16. Paz, justicia e instituciones solidas.                                   17. Alianzas para logras los ODS."/>
    <s v="Incremento"/>
    <s v="No acumulada"/>
    <n v="2"/>
    <n v="8"/>
    <n v="2"/>
    <n v="2"/>
    <n v="2"/>
    <n v="2"/>
    <n v="5"/>
    <n v="250"/>
    <n v="100"/>
    <x v="0"/>
    <n v="76360000"/>
    <n v="54735925"/>
    <n v="24483175"/>
    <m/>
    <n v="0"/>
    <s v="SIN AVANCE"/>
    <m/>
    <m/>
    <m/>
    <m/>
    <n v="0"/>
    <s v="SIN AVANCE"/>
    <m/>
    <m/>
    <m/>
    <m/>
    <n v="0"/>
    <s v="SIN AVANCE"/>
    <m/>
    <m/>
    <m/>
    <n v="5"/>
    <n v="62.5"/>
    <s v="ACEPTABLE"/>
  </r>
  <r>
    <s v="INTEGRACION REGIONAL Y DESARROLLO FRONTERIZO"/>
    <x v="19"/>
    <s v="_x000a__x000a_Integración y desarrollo fronterizo ZIFEC_x000a_"/>
    <x v="24"/>
    <s v="Indice de internacionalización departamental"/>
    <s v="2.34"/>
    <n v="2.5"/>
    <x v="1"/>
    <s v="Fortalecimiento a la gestión y dirección de la administración pública territorial"/>
    <n v="593"/>
    <s v="Asistencia técnica en programas y proyectos de apoyo a la gestión de la administración territorial a municipios de la zona de integración fronteriza y de la Exprovincia de Obando."/>
    <s v="4599031"/>
    <s v="Servicio de asistencia técnica"/>
    <n v="459903100"/>
    <s v="Entidades, organismos y dependencias asistidos técnicamente"/>
    <s v="8. Trabajo decente y crecimiento economico.                     10. Reduccion de las desigualdades.                                         16. Paz, justicia e instituciones solidas.                                   17. Alianzas para logras los ODS."/>
    <s v="Incremento"/>
    <s v="No acumulada"/>
    <n v="5"/>
    <n v="28"/>
    <n v="7"/>
    <n v="7"/>
    <n v="7"/>
    <n v="7"/>
    <n v="8"/>
    <n v="114.28571428571429"/>
    <n v="100"/>
    <x v="0"/>
    <n v="76360000"/>
    <n v="54735925"/>
    <n v="24483175"/>
    <m/>
    <n v="0"/>
    <s v="SIN AVANCE"/>
    <m/>
    <m/>
    <m/>
    <m/>
    <n v="0"/>
    <s v="SIN AVANCE"/>
    <m/>
    <m/>
    <m/>
    <m/>
    <n v="0"/>
    <s v="SIN AVANCE"/>
    <m/>
    <m/>
    <m/>
    <n v="8"/>
    <n v="28.571428571428573"/>
    <s v="MUY DEFICIENTE"/>
  </r>
  <r>
    <s v="INTEGRACION REGIONAL Y DESARROLLO FRONTERIZO"/>
    <x v="19"/>
    <s v="_x000a__x000a_Integración y desarrollo fronterizo ZIFEC_x000a_"/>
    <x v="24"/>
    <s v="Indice de internacionalización departamental"/>
    <s v="2.34"/>
    <n v="2.5"/>
    <x v="1"/>
    <s v="Fortalecimiento a la gestión y dirección de la administración pública territorial"/>
    <n v="594"/>
    <s v="Apoyo en la formulación e implementación del plan estratégico para la atención de población migrante, en articulación con  la mesa departamental de migraciones y Secretaría de gobierno departamental."/>
    <n v="4599019"/>
    <s v="Documentos de planeación"/>
    <n v="459901901"/>
    <s v="Planes estratégicos elaborados"/>
    <s v="8. Trabajo decente y crecimiento economico.                     10. Reduccion de las desigualdades.                                         16. Paz, justicia e instituciones solidas.                                   17. Alianzas para logras los ODS."/>
    <s v="Incremento"/>
    <s v="No acumulada"/>
    <n v="0"/>
    <n v="4"/>
    <n v="1"/>
    <n v="1"/>
    <n v="1"/>
    <n v="1"/>
    <n v="4"/>
    <n v="400"/>
    <n v="100"/>
    <x v="0"/>
    <n v="76360000"/>
    <n v="54735925"/>
    <n v="24483175"/>
    <m/>
    <n v="0"/>
    <s v="SIN AVANCE"/>
    <m/>
    <m/>
    <m/>
    <m/>
    <n v="0"/>
    <s v="SIN AVANCE"/>
    <m/>
    <m/>
    <m/>
    <m/>
    <n v="0"/>
    <s v="SIN AVANCE"/>
    <m/>
    <m/>
    <m/>
    <n v="4"/>
    <n v="100"/>
    <s v="OPTIMO"/>
  </r>
  <r>
    <s v="INTEGRACION REGIONAL Y DESARROLLO FRONTERIZO"/>
    <x v="19"/>
    <s v="_x000a__x000a_Integración y desarrollo fronterizo ZIFEC_x000a_"/>
    <x v="24"/>
    <s v="Indice de internacionalización departamental"/>
    <s v="2.34"/>
    <n v="2.5"/>
    <x v="1"/>
    <s v="Fortalecimiento a la gestión y dirección de la administración pública territorial"/>
    <n v="595"/>
    <s v="Proyectos financiados a través de la gestión de fondos y recursos nacionales e internacionales del convenio de hermanamiento OZIFEC."/>
    <s v="4599031"/>
    <s v="Servicio de asistencia técnica"/>
    <n v="459903104"/>
    <s v="Proyectos asistidos técnicamente"/>
    <s v="8. Trabajo decente y crecimiento economico.                     10. Reduccion de las desigualdades.                                         16. Paz, justicia e instituciones solidas.                                   17. Alianzas para logras los ODS."/>
    <s v="Incremento"/>
    <s v="Acumulada"/>
    <n v="0"/>
    <n v="2"/>
    <n v="1"/>
    <n v="2"/>
    <n v="2"/>
    <n v="2"/>
    <n v="4"/>
    <n v="400"/>
    <n v="100"/>
    <x v="0"/>
    <n v="76360000"/>
    <n v="54735925"/>
    <n v="24483175"/>
    <m/>
    <n v="0"/>
    <s v="SIN AVANCE"/>
    <m/>
    <m/>
    <m/>
    <m/>
    <n v="0"/>
    <s v="SIN AVANCE"/>
    <m/>
    <m/>
    <m/>
    <m/>
    <n v="0"/>
    <s v="SIN AVANCE"/>
    <m/>
    <m/>
    <m/>
    <n v="4"/>
    <n v="100"/>
    <s v="OPTIMO"/>
  </r>
  <r>
    <s v="GESTION Y ADMINISTRACION PUBLICA PARA LA TRANSFORMACION"/>
    <x v="20"/>
    <s v="Fortalecimiento de la administración departamental mediante estrategias de eficiencia administrativa."/>
    <x v="25"/>
    <s v="Índice de desempeño institucional"/>
    <n v="0.65290000000000004"/>
    <n v="0.7"/>
    <x v="1"/>
    <s v="Fortalecimiento a la gestión y dirección de la administración pública territorial"/>
    <n v="596"/>
    <s v="Sedes institucionales adecuadas."/>
    <s v="4599011"/>
    <s v="Sedes adecuadas"/>
    <n v="459901100"/>
    <s v="Sedes adecuadas"/>
    <s v="8-Trabajo decente y crecimiento economico._x000a_"/>
    <s v="Mantenimiento"/>
    <s v="No acumulada"/>
    <n v="10"/>
    <n v="10"/>
    <n v="2"/>
    <n v="3"/>
    <n v="3"/>
    <n v="2"/>
    <n v="0"/>
    <n v="0"/>
    <n v="0"/>
    <x v="1"/>
    <n v="0"/>
    <n v="0"/>
    <n v="0"/>
    <m/>
    <n v="0"/>
    <s v="SIN AVANCE"/>
    <m/>
    <m/>
    <m/>
    <m/>
    <n v="0"/>
    <s v="SIN AVANCE"/>
    <m/>
    <m/>
    <m/>
    <m/>
    <n v="0"/>
    <s v="SIN AVANCE"/>
    <m/>
    <m/>
    <m/>
    <n v="0"/>
    <n v="0"/>
    <s v="SIN AVANCE"/>
  </r>
  <r>
    <s v="GESTION Y ADMINISTRACION PUBLICA PARA LA TRANSFORMACION"/>
    <x v="20"/>
    <s v="Fortalecimiento de la administración departamental mediante estrategias de eficiencia administrativa."/>
    <x v="25"/>
    <s v="Índice de desempeño institucional"/>
    <n v="0.65290000000000004"/>
    <n v="0.7"/>
    <x v="1"/>
    <s v="Fortalecimiento a la gestión y dirección de la administración pública territorial"/>
    <n v="597"/>
    <s v="Gestionados comodatos y/o donaciones de bienes inmuebles para el funcionamiento administrativo y/o operativo de la entidad."/>
    <n v="4599015"/>
    <s v="Sedes adquiridas"/>
    <n v="459901500"/>
    <s v="Sedes adquiridas"/>
    <s v="8-Trabajo decente y crecimiento economico._x000a_"/>
    <s v="Incremento"/>
    <s v="Acumulada"/>
    <n v="2"/>
    <n v="6"/>
    <n v="1"/>
    <n v="1"/>
    <n v="1"/>
    <n v="1"/>
    <n v="1"/>
    <n v="100"/>
    <n v="100"/>
    <x v="0"/>
    <n v="0"/>
    <n v="0"/>
    <n v="0"/>
    <m/>
    <n v="0"/>
    <s v="SIN AVANCE"/>
    <m/>
    <m/>
    <m/>
    <m/>
    <n v="0"/>
    <s v="SIN AVANCE"/>
    <m/>
    <m/>
    <m/>
    <m/>
    <n v="0"/>
    <s v="SIN AVANCE"/>
    <m/>
    <m/>
    <m/>
    <n v="1"/>
    <n v="16.666666666666668"/>
    <s v="MUY DEFICIENTE"/>
  </r>
  <r>
    <s v="GESTION Y ADMINISTRACION PUBLICA PARA LA TRANSFORMACION"/>
    <x v="20"/>
    <s v="Fortalecimiento de la administración departamental mediante estrategias de eficiencia administrativa."/>
    <x v="25"/>
    <s v="Índice de desempeño institucional"/>
    <n v="0.65290000000000004"/>
    <n v="0.7"/>
    <x v="1"/>
    <s v="Fortalecimiento a la gestión y dirección de la administración pública territorial"/>
    <n v="598"/>
    <s v="Sedes institucionales construidas."/>
    <n v="4599009"/>
    <s v="Sedes construidas"/>
    <n v="459900900"/>
    <s v="Sedes construidas"/>
    <s v="8-Trabajo decente y crecimiento economico._x000a_"/>
    <s v="Incremento"/>
    <s v="No acumulada"/>
    <n v="0"/>
    <n v="7"/>
    <n v="1"/>
    <n v="2"/>
    <n v="2"/>
    <n v="2"/>
    <n v="0"/>
    <n v="0"/>
    <n v="0"/>
    <x v="1"/>
    <n v="0"/>
    <n v="0"/>
    <n v="0"/>
    <m/>
    <n v="0"/>
    <s v="SIN AVANCE"/>
    <m/>
    <m/>
    <m/>
    <m/>
    <n v="0"/>
    <s v="SIN AVANCE"/>
    <m/>
    <m/>
    <m/>
    <m/>
    <n v="0"/>
    <s v="SIN AVANCE"/>
    <m/>
    <m/>
    <m/>
    <n v="0"/>
    <n v="0"/>
    <s v="SIN AVANC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599"/>
    <s v="Sistema de gestión documental implementado."/>
    <n v="4599017"/>
    <s v="Servicio de gestión documental"/>
    <n v="459901700"/>
    <s v="Sistema de gestión documental implementado"/>
    <s v="8-Trabajo decente y crecimiento economico._x000a_"/>
    <s v="Mantenimiento"/>
    <s v="No acumulada"/>
    <n v="1"/>
    <n v="1"/>
    <n v="1"/>
    <n v="1"/>
    <n v="1"/>
    <n v="1"/>
    <n v="0.8"/>
    <n v="80"/>
    <n v="80"/>
    <x v="7"/>
    <n v="415642800"/>
    <n v="47272050"/>
    <n v="17139150"/>
    <m/>
    <n v="0"/>
    <s v="SIN AVANCE"/>
    <m/>
    <m/>
    <m/>
    <m/>
    <n v="0"/>
    <s v="SIN AVANCE"/>
    <m/>
    <m/>
    <m/>
    <m/>
    <n v="0"/>
    <s v="SIN AVANCE"/>
    <m/>
    <m/>
    <m/>
    <n v="0.8"/>
    <n v="20"/>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0"/>
    <s v="Estudio de rediseño institucional elaborado."/>
    <s v="4599021"/>
    <s v="Documentos normativos"/>
    <n v="459902101"/>
    <s v="Actos administrativos elaborados"/>
    <s v="8-Trabajo decente y crecimiento economico._x000a_"/>
    <s v="Mantenimiento"/>
    <s v="No acumulada"/>
    <n v="0"/>
    <n v="1"/>
    <n v="1"/>
    <n v="1"/>
    <n v="1"/>
    <n v="1"/>
    <n v="0.5"/>
    <n v="50"/>
    <n v="50"/>
    <x v="5"/>
    <n v="0"/>
    <n v="0"/>
    <n v="0"/>
    <m/>
    <n v="0"/>
    <s v="SIN AVANCE"/>
    <m/>
    <m/>
    <m/>
    <m/>
    <n v="0"/>
    <s v="SIN AVANCE"/>
    <m/>
    <m/>
    <m/>
    <m/>
    <n v="0"/>
    <s v="SIN AVANCE"/>
    <m/>
    <m/>
    <m/>
    <n v="0.5"/>
    <n v="12.5"/>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1"/>
    <s v="Política de servicio a la ciudadanía en el marco de MIPG implementada."/>
    <s v="4599001"/>
    <s v="Documentos de evaluación"/>
    <n v="459900100"/>
    <s v="Documentos de evaluación elaborados"/>
    <s v="8-Trabajo decente y crecimiento economico._x000a_11- Ciudades y comunidades sostenibles."/>
    <s v="Mantenimiento"/>
    <s v="No acumulada"/>
    <n v="0.5"/>
    <n v="0.89999999999999991"/>
    <n v="0.1"/>
    <n v="0.1"/>
    <n v="0.1"/>
    <n v="0.1"/>
    <n v="0.1"/>
    <n v="100"/>
    <n v="100"/>
    <x v="0"/>
    <n v="610642800"/>
    <n v="531429470"/>
    <n v="2677760240"/>
    <m/>
    <n v="0"/>
    <s v="SIN AVANCE"/>
    <m/>
    <m/>
    <m/>
    <m/>
    <n v="0"/>
    <s v="SIN AVANCE"/>
    <m/>
    <m/>
    <m/>
    <m/>
    <n v="0"/>
    <s v="SIN AVANCE"/>
    <m/>
    <m/>
    <m/>
    <n v="0.1"/>
    <n v="2.5"/>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2"/>
    <s v="Archivos sobre graves violaciones a los Derechos Humanos, infracciones al Derecho Internacional Humanitario, Memoria Histórica y conflicto armado,  identificados e incorporados al Registro Especial de Archivos de Derechos Humanos."/>
    <n v="4599017"/>
    <s v="Servicio de gestión documental"/>
    <n v="450201802"/>
    <s v="Archivos localizados, identificados e incorporados al Registro Especial de Archivos de Derechos Humanos."/>
    <s v="8-Trabajo decente y crecimiento economico."/>
    <s v="Mantenimiento"/>
    <s v="No acumulada"/>
    <n v="0"/>
    <n v="1"/>
    <s v="NP"/>
    <s v="NP"/>
    <n v="1"/>
    <n v="1"/>
    <n v="0.5"/>
    <n v="0"/>
    <n v="0"/>
    <x v="4"/>
    <n v="0"/>
    <n v="0"/>
    <n v="0"/>
    <m/>
    <n v="0"/>
    <s v="NO PROGRAMADA"/>
    <m/>
    <m/>
    <m/>
    <m/>
    <n v="0"/>
    <s v="SIN AVANCE"/>
    <m/>
    <m/>
    <m/>
    <m/>
    <n v="0"/>
    <s v="SIN AVANCE"/>
    <m/>
    <m/>
    <m/>
    <n v="0.5"/>
    <n v="12.5"/>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3"/>
    <s v="Politica de integridad en el marco de MIPG implementada."/>
    <n v="4599023"/>
    <s v="Sistema de Gestión implementado"/>
    <n v="459902300"/>
    <s v="Número de sistemas"/>
    <s v="8-Trabajo desente y crecimiento economico._x000a_"/>
    <s v="Mantenimiento"/>
    <s v="No acumulada"/>
    <n v="1"/>
    <n v="1"/>
    <n v="1"/>
    <n v="1"/>
    <n v="1"/>
    <n v="1"/>
    <n v="0.8"/>
    <n v="80"/>
    <n v="80"/>
    <x v="7"/>
    <n v="2078443216"/>
    <n v="0"/>
    <n v="0"/>
    <m/>
    <n v="0"/>
    <s v="SIN AVANCE"/>
    <m/>
    <m/>
    <m/>
    <m/>
    <n v="0"/>
    <s v="SIN AVANCE"/>
    <m/>
    <m/>
    <m/>
    <m/>
    <n v="0"/>
    <s v="SIN AVANCE"/>
    <m/>
    <m/>
    <m/>
    <n v="0.8"/>
    <n v="20"/>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4"/>
    <s v="Sistema de seguridad y salud en el trabajo Implementada."/>
    <n v="4599023"/>
    <s v="Servicio de Implementación Sistemas de Gestión"/>
    <n v="450203901"/>
    <s v="Número de personas y empresas"/>
    <s v="8-Trabajo decente y crecimiento economico."/>
    <s v="Mantenimiento"/>
    <s v="No acumulada"/>
    <n v="1"/>
    <n v="1"/>
    <n v="1"/>
    <n v="1"/>
    <n v="1"/>
    <n v="1"/>
    <n v="1"/>
    <n v="100"/>
    <n v="100"/>
    <x v="0"/>
    <n v="250095400"/>
    <n v="34600000"/>
    <n v="17300000"/>
    <m/>
    <n v="0"/>
    <s v="SIN AVANCE"/>
    <m/>
    <m/>
    <m/>
    <m/>
    <n v="0"/>
    <s v="SIN AVANCE"/>
    <m/>
    <m/>
    <m/>
    <m/>
    <n v="0"/>
    <s v="SIN AVANCE"/>
    <m/>
    <m/>
    <m/>
    <n v="1"/>
    <n v="25"/>
    <s v="MUY DEFICIENTE"/>
  </r>
  <r>
    <s v="GESTION Y ADMINISTRACION PUBLICA PARA LA TRANSFORMACION"/>
    <x v="20"/>
    <s v="Fortalecimiento institucional a través de la modernización administrativa de la Gobernación de Nariño"/>
    <x v="25"/>
    <s v="Indice de capacidades de innovacion pública"/>
    <n v="0.73"/>
    <n v="0.75"/>
    <x v="1"/>
    <s v="Fortalecimiento a la gestión y dirección de la administración pública territorial"/>
    <n v="605"/>
    <s v="Manual de Funciones de la Gobernación de  actualizado."/>
    <s v="4599032"/>
    <s v="Documentos de política"/>
    <n v="459903200"/>
    <s v="Documentos de política elaborados"/>
    <s v="8-Trabajo decente y crecimiento economico."/>
    <s v="Mantenimiento"/>
    <s v="No acumulada"/>
    <n v="1"/>
    <n v="1"/>
    <n v="1"/>
    <n v="1"/>
    <n v="1"/>
    <n v="1"/>
    <n v="0.3"/>
    <n v="30"/>
    <n v="30"/>
    <x v="6"/>
    <n v="0"/>
    <n v="0"/>
    <n v="0"/>
    <m/>
    <n v="0"/>
    <s v="SIN AVANCE"/>
    <m/>
    <m/>
    <m/>
    <m/>
    <n v="0"/>
    <s v="SIN AVANCE"/>
    <m/>
    <m/>
    <m/>
    <m/>
    <n v="0"/>
    <s v="SIN AVANCE"/>
    <m/>
    <m/>
    <m/>
    <n v="0.3"/>
    <n v="7.5"/>
    <s v="MUY DEFICIENTE"/>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06"/>
    <s v=" Incrementada la vigilancia y control a los establecimientos comerciales para fortalecer la lucha contra el contrabando y adulteración de productos que afectan las rentas departamentales."/>
    <s v="4599018"/>
    <s v="Documentos de lineamientos técnicos"/>
    <n v="459901800"/>
    <s v="Documentos de lineamientos técnicos realizados"/>
    <s v="16. Paz, jusiticia e instituciones sólidas_x000a_17. Alianzas para lograr los objetivos"/>
    <s v="Incremento"/>
    <s v="Acumulada"/>
    <n v="4273"/>
    <n v="4393"/>
    <n v="4303"/>
    <n v="4333"/>
    <n v="4363"/>
    <n v="4393"/>
    <n v="5738"/>
    <n v="133.34882640018591"/>
    <n v="100"/>
    <x v="0"/>
    <n v="972755268.16999996"/>
    <n v="766371970"/>
    <n v="282072020"/>
    <m/>
    <n v="0"/>
    <s v="SIN AVANCE"/>
    <m/>
    <m/>
    <m/>
    <m/>
    <n v="0"/>
    <s v="SIN AVANCE"/>
    <m/>
    <m/>
    <m/>
    <m/>
    <n v="0"/>
    <s v="SIN AVANCE"/>
    <m/>
    <m/>
    <m/>
    <n v="5738"/>
    <n v="100"/>
    <s v="OPTIMO"/>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07"/>
    <s v="Fortalecido el proceso de cobro coactivo ejecutivo y persuasivo para mejorar la recuperación de cartera reduciendo el numero de deudores."/>
    <s v="4599029"/>
    <s v="Servicio de integración de la oferta pública"/>
    <n v="459902900"/>
    <s v="Espacios de integración de oferta pública generados"/>
    <s v="16. Paz, jusiticia e instituciones sólidas_x000a_17. Alianzas para lograr los objetivos"/>
    <s v="Incremento"/>
    <s v="Acumulada"/>
    <n v="64062"/>
    <n v="52069"/>
    <n v="61062"/>
    <n v="58062"/>
    <n v="55062"/>
    <n v="52062"/>
    <n v="63673"/>
    <n v="104.27598178900135"/>
    <n v="100"/>
    <x v="0"/>
    <n v="1842804912"/>
    <n v="1511139622.23"/>
    <n v="649081118.65999997"/>
    <m/>
    <n v="0"/>
    <s v="SIN AVANCE"/>
    <m/>
    <m/>
    <m/>
    <m/>
    <n v="0"/>
    <s v="SIN AVANCE"/>
    <m/>
    <m/>
    <m/>
    <m/>
    <n v="0"/>
    <s v="SIN AVANCE"/>
    <m/>
    <m/>
    <m/>
    <n v="63673"/>
    <n v="100"/>
    <s v="OPTIMO"/>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08"/>
    <s v="Mejorados los ingresos departamentales por concepto de recursos propios."/>
    <s v="4599002"/>
    <s v="Servicio de saneamiento fiscal y financiero"/>
    <n v="459900201"/>
    <s v="Estrategia para el mejoramiento del Índice de Desempeño Fiscal ejecutada"/>
    <s v="16. Paz, jusiticia e instituciones sólidas_x000a_17. Alianzas para lograr los objetivos"/>
    <s v="Incremento"/>
    <s v="Acumulada"/>
    <n v="260939"/>
    <n v="347719"/>
    <n v="300373"/>
    <n v="315391"/>
    <n v="331161"/>
    <n v="347719"/>
    <n v="293757"/>
    <n v="97.797405226168792"/>
    <n v="97.797405226168792"/>
    <x v="2"/>
    <n v="2082115088"/>
    <n v="784962733"/>
    <n v="200393207"/>
    <m/>
    <n v="0"/>
    <s v="SIN AVANCE"/>
    <m/>
    <m/>
    <m/>
    <m/>
    <n v="0"/>
    <s v="SIN AVANCE"/>
    <m/>
    <m/>
    <m/>
    <m/>
    <n v="0"/>
    <s v="SIN AVANCE"/>
    <m/>
    <m/>
    <m/>
    <n v="293757"/>
    <n v="84.481147133173621"/>
    <s v="BUENO"/>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09"/>
    <s v="Reducido el desfase en el índice de capacidad de programación, planeación y ejecución de ingresos del Departamento."/>
    <s v="4599019"/>
    <s v="Documentos de planeación"/>
    <n v="459901900"/>
    <s v="Documentos de planeación realizados"/>
    <s v="16. Paz, jusiticia e instituciones sólidas_x000a_17. Alianzas para lograr los objetivos"/>
    <s v="Reducción"/>
    <s v="No acumulada"/>
    <n v="1.32"/>
    <n v="1.2"/>
    <n v="1.29"/>
    <n v="1.26"/>
    <n v="1.23"/>
    <n v="1.2"/>
    <n v="0.13700000000000001"/>
    <n v="100"/>
    <n v="100"/>
    <x v="0"/>
    <n v="36608298784.160004"/>
    <n v="19273783905.099998"/>
    <n v="14509278187.299999"/>
    <m/>
    <n v="100"/>
    <s v="SIN AVANCE"/>
    <m/>
    <m/>
    <m/>
    <m/>
    <n v="100"/>
    <s v="SIN AVANCE"/>
    <m/>
    <m/>
    <m/>
    <m/>
    <n v="100"/>
    <s v="SIN AVANCE"/>
    <m/>
    <m/>
    <m/>
    <n v="0.13700000000000001"/>
    <n v="11.416666666666668"/>
    <s v="MUY DEFICIENTE"/>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10"/>
    <s v="Mejorada la posición del índice de capacidad de ejecución del gasto de inversión."/>
    <s v="4599020"/>
    <s v="Documentos metodológicos"/>
    <n v="459902000"/>
    <s v="Documentos metodológicos realizados"/>
    <s v="16. Paz, jusiticia e instituciones sólidas_x000a_17. Alianzas para lograr los objetivos"/>
    <s v="Incremento"/>
    <s v="Acumulada"/>
    <n v="0.89910000000000001"/>
    <n v="0.91920000000000002"/>
    <n v="0.9042"/>
    <n v="0.90920000000000001"/>
    <n v="0.91420000000000001"/>
    <n v="0.91920000000000002"/>
    <n v="0.85499999999999998"/>
    <n v="94.558725945587256"/>
    <n v="94.558725945587256"/>
    <x v="2"/>
    <n v="36608298784.160004"/>
    <n v="19273783905.099998"/>
    <n v="14509278187.299999"/>
    <m/>
    <n v="0"/>
    <s v="SIN AVANCE"/>
    <m/>
    <m/>
    <m/>
    <m/>
    <n v="0"/>
    <s v="SIN AVANCE"/>
    <m/>
    <m/>
    <m/>
    <m/>
    <n v="0"/>
    <s v="SIN AVANCE"/>
    <m/>
    <m/>
    <m/>
    <n v="0.85499999999999998"/>
    <n v="93.015665796344649"/>
    <s v="SATISFACTORIO"/>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11"/>
    <s v="Controlar el nivel de holgura y dar cumplimiento de los limites de la Ley  617 de 2000"/>
    <s v="4599021"/>
    <s v="Documentos normativos"/>
    <n v="459902100"/>
    <s v="Documentos normativos realizados"/>
    <s v="16. Paz, jusiticia e instituciones sólidas_x000a_17. Alianzas para lograr los objetivos"/>
    <s v="Mantenimiento"/>
    <s v="No acumulada"/>
    <n v="0.55000000000000004"/>
    <n v="0.55000000000000004"/>
    <n v="0.55000000000000004"/>
    <n v="0.55000000000000004"/>
    <n v="0.55000000000000004"/>
    <n v="0.55000000000000004"/>
    <n v="0.48799999999999999"/>
    <n v="88.72727272727272"/>
    <n v="88.72727272727272"/>
    <x v="7"/>
    <n v="36608298784.160004"/>
    <n v="19273783905.099998"/>
    <n v="14509278187.299999"/>
    <m/>
    <n v="0"/>
    <s v="SIN AVANCE"/>
    <m/>
    <m/>
    <m/>
    <m/>
    <n v="0"/>
    <s v="SIN AVANCE"/>
    <m/>
    <m/>
    <m/>
    <m/>
    <n v="0"/>
    <s v="SIN AVANCE"/>
    <m/>
    <m/>
    <m/>
    <n v="0.48799999999999999"/>
    <n v="12.2"/>
    <s v="MUY DEFICIENTE"/>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12"/>
    <s v="Diseñada e implementada estrategía para mejorar el control, depuración y saneamiento contable de los estados financieros del Departamento."/>
    <s v="4599005"/>
    <s v="Documento para la planeación estratégica en TI"/>
    <n v="459900500"/>
    <s v="Documentos para la planeación estratégica en TI "/>
    <s v="16. Paz, jusiticia e instituciones sólidas_x000a_17. Alianzas para lograr los objetivos"/>
    <s v="Incremento"/>
    <s v="Acumulada"/>
    <n v="0.35"/>
    <n v="0.47"/>
    <n v="0.38"/>
    <n v="0.41000000000000003"/>
    <n v="0.44000000000000006"/>
    <n v="0.47000000000000008"/>
    <n v="0.375"/>
    <n v="98.684210526315795"/>
    <n v="98.684210526315795"/>
    <x v="2"/>
    <n v="450000000"/>
    <n v="346232040"/>
    <n v="106135680"/>
    <m/>
    <n v="0"/>
    <s v="SIN AVANCE"/>
    <m/>
    <m/>
    <m/>
    <m/>
    <n v="0"/>
    <s v="SIN AVANCE"/>
    <m/>
    <m/>
    <m/>
    <m/>
    <n v="0"/>
    <s v="SIN AVANCE"/>
    <m/>
    <m/>
    <m/>
    <n v="0.375"/>
    <n v="79.787234042553195"/>
    <s v="BUENO"/>
  </r>
  <r>
    <s v="GESTION Y ADMINISTRACION PUBLICA PARA LA TRANSFORMACION"/>
    <x v="21"/>
    <s v="Fortalecimiento de las finanzas públicas del departamento de Nariño"/>
    <x v="26"/>
    <s v="Finanzas públicas - Nuevo IDF Puntaje nuevo Índice de Desempeño Fiscal"/>
    <n v="46.59"/>
    <n v="50.59"/>
    <x v="1"/>
    <s v="Fortalecimiento de la gestión y dirección de la administración pública territorial"/>
    <n v="613"/>
    <s v="Unificados los procesos de presupuesto, contabilidad, tesorería y almacen, de la SED Nariño y nivel central de la gobernación."/>
    <n v="4599005"/>
    <s v="Documento para la planeación estratégica en TI"/>
    <n v="459900500"/>
    <s v="Documentos para la planeación estratégica en TI "/>
    <s v="16. Paz, jusiticia e instituciones sólidas_x000a_17. Alianzas para lograr los objetivos"/>
    <s v="Mantenimiento"/>
    <s v="No acumulada"/>
    <n v="2"/>
    <n v="1"/>
    <n v="1"/>
    <n v="1"/>
    <n v="1"/>
    <n v="1"/>
    <n v="5"/>
    <n v="500"/>
    <n v="100"/>
    <x v="0"/>
    <n v="36608298784.160004"/>
    <n v="19273783905.099998"/>
    <n v="14509278187.299999"/>
    <m/>
    <n v="0"/>
    <s v="SIN AVANCE"/>
    <m/>
    <m/>
    <m/>
    <m/>
    <n v="0"/>
    <s v="SIN AVANCE"/>
    <m/>
    <m/>
    <m/>
    <m/>
    <n v="0"/>
    <s v="SIN AVANCE"/>
    <m/>
    <m/>
    <m/>
    <n v="5"/>
    <n v="125"/>
    <s v="OPTIMO"/>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4"/>
    <s v="Contempla actividades de apoyo, necesarias para el diseño e implementación de sistemas de gestión y de desempeño institucional en el marco del Modelo Integrado de Planeación y Gestión - MIPG y otros instrumentos de gestión de la calidad."/>
    <n v="4599023"/>
    <s v="Servicio de Implementación Sistemas de Gestión"/>
    <n v="459902300"/>
    <s v="Sistema de Gestión implementado"/>
    <s v="16. Paz, jusiticia e instituciones sólidas_x000a_17. Alianzas para lograr los objetivos"/>
    <s v="Mantenimiento"/>
    <s v="No acumulada"/>
    <n v="1"/>
    <n v="1"/>
    <n v="1"/>
    <n v="1"/>
    <n v="1"/>
    <n v="1"/>
    <n v="1"/>
    <n v="100"/>
    <n v="100"/>
    <x v="0"/>
    <n v="0"/>
    <n v="0"/>
    <n v="0"/>
    <m/>
    <n v="0"/>
    <s v="SIN AVANCE"/>
    <m/>
    <m/>
    <m/>
    <m/>
    <n v="0"/>
    <s v="SIN AVANCE"/>
    <m/>
    <m/>
    <m/>
    <m/>
    <n v="0"/>
    <s v="SIN AVANCE"/>
    <m/>
    <m/>
    <m/>
    <n v="1"/>
    <n v="25"/>
    <s v="MUY DEFICIENTE"/>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5"/>
    <s v="Plan de Desarrollo Departamental formulado y aprobado"/>
    <s v="4599019"/>
    <s v="Documentos de planeación"/>
    <n v="459901900"/>
    <s v="Documentos de planeación realizados"/>
    <s v="16. Paz, jusiticia e instituciones sólidas_x000a_17. Alianzas para lograr los objetivos"/>
    <s v="Mantenimiento"/>
    <s v="No acumulada"/>
    <n v="1"/>
    <n v="1"/>
    <n v="1"/>
    <s v="NP"/>
    <s v="NP"/>
    <s v="NP"/>
    <n v="1"/>
    <n v="100"/>
    <n v="100"/>
    <x v="0"/>
    <s v="2.000.000.000"/>
    <n v="1135414300"/>
    <n v="776579365.34000003"/>
    <m/>
    <n v="0"/>
    <s v="NO PROGRAMADA"/>
    <m/>
    <m/>
    <m/>
    <m/>
    <n v="0"/>
    <s v="NO PROGRAMADA"/>
    <m/>
    <m/>
    <m/>
    <m/>
    <n v="0"/>
    <s v="NO PROGRAMADA"/>
    <m/>
    <m/>
    <m/>
    <n v="1"/>
    <n v="25"/>
    <s v="MUY DEFICIENTE"/>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6"/>
    <s v="Seguimiento trimestral a instrumentos de planificación: Plan Indicativo, Planes de Acción, POAI"/>
    <n v="4599019"/>
    <s v="Documemto de planeación"/>
    <n v="459901902"/>
    <s v="Documentos de planeación con seguimiento realizado"/>
    <s v="16. Paz, jusiticia e instituciones sólidas_x000a_17. Alianzas para lograr los objetivos"/>
    <s v="Incremento"/>
    <s v="No acumulada"/>
    <n v="14"/>
    <n v="14"/>
    <n v="2"/>
    <n v="4"/>
    <n v="4"/>
    <n v="4"/>
    <n v="2"/>
    <n v="100"/>
    <n v="100"/>
    <x v="0"/>
    <n v="218624144"/>
    <n v="118211600"/>
    <n v="79738400"/>
    <m/>
    <n v="0"/>
    <s v="SIN AVANCE"/>
    <m/>
    <m/>
    <m/>
    <m/>
    <n v="0"/>
    <s v="SIN AVANCE"/>
    <m/>
    <m/>
    <m/>
    <m/>
    <n v="0"/>
    <s v="SIN AVANCE"/>
    <m/>
    <m/>
    <m/>
    <n v="2"/>
    <n v="14.285714285714286"/>
    <s v="MUY DEFICIENTE"/>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7"/>
    <s v="Coordinar la Rendición de Cuentas del Plan de Desarrollo"/>
    <n v="4599018"/>
    <s v="Documentos de lineamientos técnicos"/>
    <n v="459901800"/>
    <s v="Documentos de lineamientos técnicos realizados"/>
    <s v="16. Paz, jusiticia e instituciones sólidas_x000a_17. Alianzas para lograr los objetivos"/>
    <s v="Incremento"/>
    <s v="No acumulada"/>
    <n v="1"/>
    <n v="4"/>
    <n v="1"/>
    <n v="1"/>
    <n v="1"/>
    <n v="1"/>
    <n v="0.6"/>
    <n v="60"/>
    <n v="60"/>
    <x v="3"/>
    <n v="0"/>
    <n v="0"/>
    <n v="0"/>
    <m/>
    <n v="0"/>
    <s v="SIN AVANCE"/>
    <m/>
    <m/>
    <m/>
    <m/>
    <n v="0"/>
    <s v="SIN AVANCE"/>
    <m/>
    <m/>
    <m/>
    <m/>
    <n v="0"/>
    <s v="SIN AVANCE"/>
    <m/>
    <m/>
    <m/>
    <n v="0.6"/>
    <n v="15"/>
    <s v="MUY DEFICIENTE"/>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8"/>
    <s v="Fortalecimiento al Consejo Territorial de Planeación"/>
    <n v="4599029"/>
    <s v="Servicio de integración de la oferta pública"/>
    <n v="459902900"/>
    <s v="Espacios de integración de oferta pública generados"/>
    <s v="16. Paz, jusiticia e instituciones sólidas_x000a_17. Alianzas para lograr los objetivos"/>
    <s v="Mantenimiento"/>
    <s v="No acumulada"/>
    <n v="1"/>
    <n v="1"/>
    <n v="1"/>
    <n v="1"/>
    <n v="1"/>
    <n v="1"/>
    <n v="1"/>
    <n v="100"/>
    <n v="100"/>
    <x v="0"/>
    <n v="0"/>
    <n v="0"/>
    <n v="0"/>
    <m/>
    <n v="0"/>
    <s v="SIN AVANCE"/>
    <m/>
    <m/>
    <m/>
    <m/>
    <n v="0"/>
    <s v="SIN AVANCE"/>
    <m/>
    <m/>
    <m/>
    <m/>
    <n v="0"/>
    <s v="SIN AVANCE"/>
    <m/>
    <m/>
    <m/>
    <n v="1"/>
    <n v="25"/>
    <s v="MUY DEFICIENTE"/>
  </r>
  <r>
    <s v="GESTION Y ADMINISTRACION PUBLICA PARA LA TRANSFORMACION"/>
    <x v="22"/>
    <s v="Fortalecimiento y desarrollo Institucional "/>
    <x v="15"/>
    <s v="Medición de desempeño Institucional departamental "/>
    <n v="65"/>
    <n v="67"/>
    <x v="1"/>
    <s v="Fortalecimiento a la gestión y dirección de la administración pública territorial"/>
    <n v="619"/>
    <s v="Municipios  y dependencias de la gobernación asistidas técnciamente en procesos de formulación, estructuración, registro y seguimiento de proyectos de inversión pública._x000a__x000a_Entidades territoriales asistidas técnicamente en la expedición de acuerdos muncipales._x000a__x000a_Entidades territoriales asistidas técnicamente en SISBEN y Actualización Estratificación. _x000a__x000a_Instancias territoriales indigenas capacitadas en la  programación, administración y ejecución de los recursos de la asignación especial del Sistema General de Participaciones. "/>
    <n v="4599031"/>
    <s v="Servicio de asistencia técnica "/>
    <n v="459903100"/>
    <s v="Entidades, organismos y dependencias asistidos técnicamente"/>
    <s v="16. Paz, jusiticia e instituciones sólidas._x000a_17. Alianzas para lograr los objetivos."/>
    <s v="Mantenimiento"/>
    <s v="No acumulada"/>
    <n v="80"/>
    <n v="80"/>
    <n v="80"/>
    <n v="80"/>
    <n v="80"/>
    <n v="80"/>
    <n v="80"/>
    <n v="100"/>
    <n v="100"/>
    <x v="0"/>
    <n v="600000000"/>
    <n v="298449710"/>
    <n v="113753369"/>
    <m/>
    <n v="0"/>
    <s v="SIN AVANCE"/>
    <m/>
    <m/>
    <m/>
    <m/>
    <n v="0"/>
    <s v="SIN AVANCE"/>
    <m/>
    <m/>
    <m/>
    <m/>
    <n v="0"/>
    <s v="SIN AVANCE"/>
    <m/>
    <m/>
    <m/>
    <n v="80"/>
    <n v="2000"/>
    <s v="OPTIMO"/>
  </r>
  <r>
    <s v="GESTION Y ADMINISTRACION PUBLICA PARA LA TRANSFORMACION"/>
    <x v="23"/>
    <s v="Comunicación pública, política y estratégica para la construcción de paz territorial."/>
    <x v="27"/>
    <s v="Indice de Transparencia"/>
    <n v="64"/>
    <n v="78"/>
    <x v="1"/>
    <s v="Fortalecimiento a la gestión y dirección de la administración pública territorial"/>
    <n v="620"/>
    <s v="Diseñada e implementada la estrategia de comunicación pública territorial."/>
    <s v="4599018"/>
    <s v="Documentos de lineamientos técnicos"/>
    <n v="459901800"/>
    <s v="Documentos de lineamientos técnicos realizados"/>
    <s v="16. Paz, justicia e instituciones solidas."/>
    <s v="Mantenimiento"/>
    <s v="No acumulada"/>
    <n v="0"/>
    <n v="1"/>
    <n v="1"/>
    <n v="1"/>
    <n v="1"/>
    <n v="1"/>
    <n v="1"/>
    <n v="100"/>
    <n v="100"/>
    <x v="0"/>
    <n v="66000000"/>
    <n v="66000000"/>
    <n v="66000000"/>
    <m/>
    <n v="0"/>
    <s v="SIN AVANCE"/>
    <m/>
    <m/>
    <m/>
    <m/>
    <n v="0"/>
    <s v="SIN AVANCE"/>
    <m/>
    <m/>
    <m/>
    <m/>
    <n v="0"/>
    <s v="SIN AVANCE"/>
    <m/>
    <m/>
    <m/>
    <n v="1"/>
    <n v="25"/>
    <s v="MUY DEFICIENTE"/>
  </r>
  <r>
    <s v="GESTION Y ADMINISTRACION PUBLICA PARA LA TRANSFORMACION"/>
    <x v="23"/>
    <s v="Comunicación pública, política y estratégica para la construcción de paz territorial."/>
    <x v="27"/>
    <s v="Indice de Transparencia"/>
    <n v="64"/>
    <n v="78"/>
    <x v="1"/>
    <s v="Fortalecimiento a la gestión y dirección de la administración pública territorial"/>
    <n v="621"/>
    <s v="Formulación del Plan Decenal de Comunicación 2024-2034 del Departamento de Nariño y la política pública de comunicaciones"/>
    <s v="4599019"/>
    <s v="Documentos de planeación"/>
    <n v="459901901"/>
    <s v="Planes estratégicos elaborados"/>
    <s v="16. Paz, justicia e instituciones solidas."/>
    <s v="Incremento"/>
    <s v="No acumulada"/>
    <n v="0"/>
    <n v="2"/>
    <s v="NP"/>
    <n v="1"/>
    <n v="1"/>
    <s v="NP"/>
    <n v="0"/>
    <n v="0"/>
    <n v="0"/>
    <x v="4"/>
    <n v="0"/>
    <n v="0"/>
    <n v="0"/>
    <m/>
    <n v="0"/>
    <s v="SIN AVANCE"/>
    <m/>
    <m/>
    <m/>
    <m/>
    <n v="0"/>
    <s v="SIN AVANCE"/>
    <m/>
    <m/>
    <m/>
    <m/>
    <n v="0"/>
    <s v="NO PROGRAMADA"/>
    <m/>
    <m/>
    <m/>
    <n v="0"/>
    <n v="0"/>
    <s v="SIN AVANCE"/>
  </r>
  <r>
    <s v="GESTION Y ADMINISTRACION PUBLICA PARA LA TRANSFORMACION"/>
    <x v="23"/>
    <s v="Comunicación pública, política y estratégica para la construcción de paz territorial."/>
    <x v="27"/>
    <s v="Indice de Transparencia"/>
    <n v="64"/>
    <n v="78"/>
    <x v="1"/>
    <s v="Fortalecimiento a la gestión y dirección de la administración pública territorial"/>
    <n v="622"/>
    <s v="Fortalecimiento de medios alternativos, ciudadanos, comunitarios y populares de comunicación, así como a  comunicadores y periodistas de la regón mediante procesos de formación integral que redunde en el mejoramiento de los circuitos de creación, producción y  circulación. "/>
    <s v="4599030"/>
    <s v="Servicio de educación informal "/>
    <n v="459903001"/>
    <s v="Capacitaciones realizadas"/>
    <s v="16. Paz, justicia e instituciones solidas."/>
    <s v="Incremento"/>
    <s v="No acumulada"/>
    <n v="1"/>
    <n v="7"/>
    <n v="1"/>
    <n v="2"/>
    <n v="2"/>
    <n v="2"/>
    <n v="1"/>
    <n v="100"/>
    <n v="100"/>
    <x v="0"/>
    <n v="25000000"/>
    <n v="0"/>
    <n v="0"/>
    <m/>
    <n v="0"/>
    <s v="SIN AVANCE"/>
    <m/>
    <m/>
    <m/>
    <m/>
    <n v="0"/>
    <s v="SIN AVANCE"/>
    <m/>
    <m/>
    <m/>
    <m/>
    <n v="0"/>
    <s v="SIN AVANCE"/>
    <m/>
    <m/>
    <m/>
    <n v="1"/>
    <n v="14.285714285714286"/>
    <s v="MUY DEFICIENTE"/>
  </r>
  <r>
    <s v="GESTION Y ADMINISTRACION PUBLICA PARA LA TRANSFORMACION"/>
    <x v="23"/>
    <s v="Comunicación pública, política y estratégica para la construcción de paz territorial."/>
    <x v="27"/>
    <s v="Indice de Transparencia"/>
    <n v="64"/>
    <n v="78"/>
    <x v="1"/>
    <s v="Fortalecimiento a la gestión y dirección de la administración pública territorial"/>
    <n v="623"/>
    <s v="Fortalecimiento de diseño, producción, creación y circulación de contenidos comunicativos estratégicos "/>
    <s v="4599025"/>
    <s v="Servicios de información implementados"/>
    <n v="459902500"/>
    <s v="Sistemas de información implementados"/>
    <s v="16. Paz, justicia e instituciones solidas."/>
    <s v="Mantenimiento"/>
    <s v="No acumulada"/>
    <n v="2"/>
    <n v="2"/>
    <n v="2"/>
    <n v="2"/>
    <n v="2"/>
    <n v="2"/>
    <n v="1.66"/>
    <n v="83"/>
    <n v="83"/>
    <x v="7"/>
    <n v="1763067890"/>
    <n v="813922820"/>
    <n v="372340640"/>
    <m/>
    <n v="0"/>
    <s v="SIN AVANCE"/>
    <m/>
    <m/>
    <m/>
    <m/>
    <n v="0"/>
    <s v="SIN AVANCE"/>
    <m/>
    <m/>
    <m/>
    <m/>
    <n v="0"/>
    <s v="SIN AVANCE"/>
    <m/>
    <m/>
    <m/>
    <n v="1.66"/>
    <n v="41.5"/>
    <s v="DEFICIENT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4">
  <location ref="A3:C32" firstHeaderRow="0" firstDataRow="1" firstDataCol="1" rowPageCount="1" colPageCount="1"/>
  <pivotFields count="52">
    <pivotField showAll="0"/>
    <pivotField showAll="0">
      <items count="26">
        <item x="6"/>
        <item x="13"/>
        <item x="23"/>
        <item x="1"/>
        <item x="8"/>
        <item m="1" x="24"/>
        <item x="11"/>
        <item x="4"/>
        <item x="9"/>
        <item x="21"/>
        <item x="15"/>
        <item x="0"/>
        <item x="16"/>
        <item x="12"/>
        <item x="20"/>
        <item x="3"/>
        <item x="19"/>
        <item x="18"/>
        <item x="14"/>
        <item x="22"/>
        <item x="2"/>
        <item x="5"/>
        <item x="17"/>
        <item x="10"/>
        <item x="7"/>
        <item t="default"/>
      </items>
    </pivotField>
    <pivotField showAll="0"/>
    <pivotField axis="axisRow" showAll="0" sortType="ascending">
      <items count="35">
        <item x="19"/>
        <item x="4"/>
        <item x="14"/>
        <item x="8"/>
        <item x="23"/>
        <item x="24"/>
        <item x="27"/>
        <item x="13"/>
        <item m="1" x="32"/>
        <item m="1" x="29"/>
        <item x="12"/>
        <item x="17"/>
        <item x="7"/>
        <item x="1"/>
        <item x="3"/>
        <item x="2"/>
        <item x="0"/>
        <item x="26"/>
        <item x="20"/>
        <item m="1" x="31"/>
        <item x="10"/>
        <item x="16"/>
        <item m="1" x="33"/>
        <item x="15"/>
        <item m="1" x="30"/>
        <item x="18"/>
        <item x="9"/>
        <item x="5"/>
        <item x="25"/>
        <item x="21"/>
        <item x="11"/>
        <item x="22"/>
        <item x="6"/>
        <item m="1" x="28"/>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Page" multipleItemSelectionAllowed="1" showAll="0">
      <items count="16">
        <item x="0"/>
        <item x="2"/>
        <item x="7"/>
        <item x="3"/>
        <item m="1" x="8"/>
        <item m="1" x="11"/>
        <item x="5"/>
        <item m="1" x="12"/>
        <item m="1" x="13"/>
        <item x="6"/>
        <item m="1" x="10"/>
        <item x="1"/>
        <item h="1" x="4"/>
        <item m="1" x="14"/>
        <item m="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9">
    <i>
      <x/>
    </i>
    <i>
      <x v="1"/>
    </i>
    <i>
      <x v="2"/>
    </i>
    <i>
      <x v="3"/>
    </i>
    <i>
      <x v="4"/>
    </i>
    <i>
      <x v="5"/>
    </i>
    <i>
      <x v="6"/>
    </i>
    <i>
      <x v="7"/>
    </i>
    <i>
      <x v="10"/>
    </i>
    <i>
      <x v="11"/>
    </i>
    <i>
      <x v="12"/>
    </i>
    <i>
      <x v="13"/>
    </i>
    <i>
      <x v="14"/>
    </i>
    <i>
      <x v="15"/>
    </i>
    <i>
      <x v="16"/>
    </i>
    <i>
      <x v="17"/>
    </i>
    <i>
      <x v="18"/>
    </i>
    <i>
      <x v="20"/>
    </i>
    <i>
      <x v="21"/>
    </i>
    <i>
      <x v="23"/>
    </i>
    <i>
      <x v="25"/>
    </i>
    <i>
      <x v="26"/>
    </i>
    <i>
      <x v="27"/>
    </i>
    <i>
      <x v="28"/>
    </i>
    <i>
      <x v="29"/>
    </i>
    <i>
      <x v="30"/>
    </i>
    <i>
      <x v="31"/>
    </i>
    <i>
      <x v="32"/>
    </i>
    <i t="grand">
      <x/>
    </i>
  </rowItems>
  <colFields count="1">
    <field x="-2"/>
  </colFields>
  <colItems count="2">
    <i>
      <x/>
    </i>
    <i i="1">
      <x v="1"/>
    </i>
  </colItems>
  <pageFields count="1">
    <pageField fld="27" hier="-1"/>
  </pageFields>
  <dataFields count="2">
    <dataField name="Promedio de % avance 2024 al 100" fld="26" subtotal="average" baseField="0" baseItem="0" numFmtId="167"/>
    <dataField name="Cuenta de PRODUCTO" fld="12" subtotal="count" baseField="0" baseItem="0"/>
  </dataFields>
  <formats count="8">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dataOnly="0" labelOnly="1" grandRow="1" outline="0" fieldPosition="0"/>
    </format>
    <format dxfId="39">
      <pivotArea dataOnly="0" labelOnly="1" grandCol="1" outline="0" fieldPosition="0"/>
    </format>
    <format dxfId="38">
      <pivotArea grandRow="1" outline="0" collapsedLevelsAreSubtotals="1" fieldPosition="0"/>
    </format>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2"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4">
  <location ref="A1:I19" firstHeaderRow="1" firstDataRow="2" firstDataCol="1"/>
  <pivotFields count="52">
    <pivotField showAll="0"/>
    <pivotField showAll="0"/>
    <pivotField showAll="0"/>
    <pivotField showAll="0" sortType="ascending"/>
    <pivotField showAll="0"/>
    <pivotField showAll="0"/>
    <pivotField showAll="0"/>
    <pivotField axis="axisRow" showAll="0">
      <items count="17">
        <item x="9"/>
        <item x="14"/>
        <item x="12"/>
        <item x="10"/>
        <item x="3"/>
        <item x="4"/>
        <item x="6"/>
        <item x="11"/>
        <item x="1"/>
        <item x="2"/>
        <item x="0"/>
        <item x="13"/>
        <item x="7"/>
        <item x="15"/>
        <item x="5"/>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multipleItemSelectionAllowed="1" showAll="0">
      <items count="16">
        <item x="0"/>
        <item x="2"/>
        <item x="7"/>
        <item x="3"/>
        <item h="1" m="1" x="8"/>
        <item h="1" m="1" x="11"/>
        <item x="5"/>
        <item h="1" m="1" x="12"/>
        <item h="1" m="1" x="13"/>
        <item x="6"/>
        <item h="1" m="1" x="10"/>
        <item x="1"/>
        <item h="1" x="4"/>
        <item h="1" m="1" x="14"/>
        <item h="1" m="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7">
    <i>
      <x/>
    </i>
    <i>
      <x v="1"/>
    </i>
    <i>
      <x v="2"/>
    </i>
    <i>
      <x v="3"/>
    </i>
    <i>
      <x v="4"/>
    </i>
    <i>
      <x v="5"/>
    </i>
    <i>
      <x v="6"/>
    </i>
    <i>
      <x v="7"/>
    </i>
    <i>
      <x v="8"/>
    </i>
    <i>
      <x v="9"/>
    </i>
    <i>
      <x v="10"/>
    </i>
    <i>
      <x v="11"/>
    </i>
    <i>
      <x v="12"/>
    </i>
    <i>
      <x v="13"/>
    </i>
    <i>
      <x v="14"/>
    </i>
    <i>
      <x v="15"/>
    </i>
    <i t="grand">
      <x/>
    </i>
  </rowItems>
  <colFields count="1">
    <field x="27"/>
  </colFields>
  <colItems count="8">
    <i>
      <x/>
    </i>
    <i>
      <x v="1"/>
    </i>
    <i>
      <x v="2"/>
    </i>
    <i>
      <x v="3"/>
    </i>
    <i>
      <x v="6"/>
    </i>
    <i>
      <x v="9"/>
    </i>
    <i>
      <x v="11"/>
    </i>
    <i t="grand">
      <x/>
    </i>
  </colItems>
  <dataFields count="1">
    <dataField name="Promedio de % avance 2024 al 100" fld="26" subtotal="average" baseField="0" baseItem="0" numFmtId="167"/>
  </dataFields>
  <formats count="8">
    <format dxfId="36">
      <pivotArea type="all" dataOnly="0" outline="0" fieldPosition="0"/>
    </format>
    <format dxfId="35">
      <pivotArea outline="0" collapsedLevelsAreSubtotals="1" fieldPosition="0"/>
    </format>
    <format dxfId="34">
      <pivotArea type="origin" dataOnly="0" labelOnly="1" outline="0" fieldPosition="0"/>
    </format>
    <format dxfId="33">
      <pivotArea type="topRight" dataOnly="0" labelOnly="1" outline="0" fieldPosition="0"/>
    </format>
    <format dxfId="32">
      <pivotArea dataOnly="0" labelOnly="1" grandRow="1" outline="0" fieldPosition="0"/>
    </format>
    <format dxfId="31">
      <pivotArea dataOnly="0" labelOnly="1" grandCol="1" outline="0" fieldPosition="0"/>
    </format>
    <format dxfId="30">
      <pivotArea grandRow="1" outline="0" collapsedLevelsAreSubtotals="1" fieldPosition="0"/>
    </format>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3"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4">
  <location ref="A1:I31" firstHeaderRow="1" firstDataRow="2" firstDataCol="1"/>
  <pivotFields count="52">
    <pivotField showAll="0"/>
    <pivotField showAll="0"/>
    <pivotField showAll="0"/>
    <pivotField axis="axisRow" showAll="0" sortType="ascending">
      <items count="35">
        <item x="19"/>
        <item x="4"/>
        <item x="14"/>
        <item x="8"/>
        <item x="23"/>
        <item x="24"/>
        <item x="27"/>
        <item x="13"/>
        <item m="1" x="32"/>
        <item m="1" x="29"/>
        <item x="12"/>
        <item x="17"/>
        <item x="7"/>
        <item x="1"/>
        <item x="3"/>
        <item x="2"/>
        <item x="0"/>
        <item x="26"/>
        <item x="20"/>
        <item m="1" x="31"/>
        <item x="10"/>
        <item x="16"/>
        <item m="1" x="33"/>
        <item x="15"/>
        <item m="1" x="30"/>
        <item x="18"/>
        <item x="9"/>
        <item x="5"/>
        <item x="25"/>
        <item x="21"/>
        <item x="11"/>
        <item x="22"/>
        <item x="6"/>
        <item m="1" x="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multipleItemSelectionAllowed="1" showAll="0">
      <items count="16">
        <item x="0"/>
        <item x="2"/>
        <item x="7"/>
        <item x="3"/>
        <item h="1" m="1" x="8"/>
        <item h="1" m="1" x="11"/>
        <item x="5"/>
        <item h="1" m="1" x="12"/>
        <item h="1" m="1" x="13"/>
        <item x="6"/>
        <item h="1" m="1" x="10"/>
        <item x="1"/>
        <item h="1" x="4"/>
        <item h="1" m="1" x="14"/>
        <item h="1" m="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9">
    <i>
      <x/>
    </i>
    <i>
      <x v="1"/>
    </i>
    <i>
      <x v="2"/>
    </i>
    <i>
      <x v="3"/>
    </i>
    <i>
      <x v="4"/>
    </i>
    <i>
      <x v="5"/>
    </i>
    <i>
      <x v="6"/>
    </i>
    <i>
      <x v="7"/>
    </i>
    <i>
      <x v="10"/>
    </i>
    <i>
      <x v="11"/>
    </i>
    <i>
      <x v="12"/>
    </i>
    <i>
      <x v="13"/>
    </i>
    <i>
      <x v="14"/>
    </i>
    <i>
      <x v="15"/>
    </i>
    <i>
      <x v="16"/>
    </i>
    <i>
      <x v="17"/>
    </i>
    <i>
      <x v="18"/>
    </i>
    <i>
      <x v="20"/>
    </i>
    <i>
      <x v="21"/>
    </i>
    <i>
      <x v="23"/>
    </i>
    <i>
      <x v="25"/>
    </i>
    <i>
      <x v="26"/>
    </i>
    <i>
      <x v="27"/>
    </i>
    <i>
      <x v="28"/>
    </i>
    <i>
      <x v="29"/>
    </i>
    <i>
      <x v="30"/>
    </i>
    <i>
      <x v="31"/>
    </i>
    <i>
      <x v="32"/>
    </i>
    <i t="grand">
      <x/>
    </i>
  </rowItems>
  <colFields count="1">
    <field x="27"/>
  </colFields>
  <colItems count="8">
    <i>
      <x/>
    </i>
    <i>
      <x v="1"/>
    </i>
    <i>
      <x v="2"/>
    </i>
    <i>
      <x v="3"/>
    </i>
    <i>
      <x v="6"/>
    </i>
    <i>
      <x v="9"/>
    </i>
    <i>
      <x v="11"/>
    </i>
    <i t="grand">
      <x/>
    </i>
  </colItems>
  <dataFields count="1">
    <dataField name="Promedio de % avance 2024 al 100" fld="26" subtotal="average" baseField="0" baseItem="0" numFmtId="167"/>
  </dataFields>
  <formats count="9">
    <format dxfId="28">
      <pivotArea type="all" dataOnly="0" outline="0" fieldPosition="0"/>
    </format>
    <format dxfId="27">
      <pivotArea outline="0" collapsedLevelsAreSubtotals="1" fieldPosition="0"/>
    </format>
    <format dxfId="26">
      <pivotArea type="origin" dataOnly="0" labelOnly="1" outline="0" fieldPosition="0"/>
    </format>
    <format dxfId="25">
      <pivotArea type="topRight" dataOnly="0" labelOnly="1" outline="0" fieldPosition="0"/>
    </format>
    <format dxfId="24">
      <pivotArea dataOnly="0" labelOnly="1" grandRow="1" outline="0" fieldPosition="0"/>
    </format>
    <format dxfId="23">
      <pivotArea dataOnly="0" labelOnly="1" grandCol="1" outline="0" fieldPosition="0"/>
    </format>
    <format dxfId="22">
      <pivotArea grandRow="1" outline="0" collapsedLevelsAreSubtotals="1" fieldPosition="0"/>
    </format>
    <format dxfId="21">
      <pivotArea outline="0" collapsedLevelsAreSubtotals="1" fieldPosition="0"/>
    </format>
    <format dxfId="20">
      <pivotArea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J33" firstHeaderRow="1" firstDataRow="2" firstDataCol="1"/>
  <pivotFields count="52">
    <pivotField showAll="0"/>
    <pivotField showAll="0"/>
    <pivotField showAll="0"/>
    <pivotField axis="axisRow" showAll="0">
      <items count="35">
        <item x="19"/>
        <item x="4"/>
        <item x="14"/>
        <item x="8"/>
        <item x="23"/>
        <item x="24"/>
        <item x="27"/>
        <item x="13"/>
        <item m="1" x="32"/>
        <item m="1" x="29"/>
        <item x="12"/>
        <item x="17"/>
        <item x="7"/>
        <item x="1"/>
        <item x="3"/>
        <item x="2"/>
        <item x="0"/>
        <item x="26"/>
        <item x="20"/>
        <item m="1" x="31"/>
        <item x="10"/>
        <item x="16"/>
        <item x="15"/>
        <item x="18"/>
        <item x="9"/>
        <item x="5"/>
        <item x="25"/>
        <item x="21"/>
        <item x="11"/>
        <item x="22"/>
        <item x="6"/>
        <item m="1" x="28"/>
        <item m="1" x="30"/>
        <item m="1" x="3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16">
        <item m="1" x="11"/>
        <item m="1" x="10"/>
        <item x="4"/>
        <item m="1" x="8"/>
        <item m="1" x="13"/>
        <item m="1" x="9"/>
        <item m="1" x="12"/>
        <item m="1" x="14"/>
        <item x="7"/>
        <item x="0"/>
        <item x="5"/>
        <item x="3"/>
        <item x="2"/>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9">
    <i>
      <x/>
    </i>
    <i>
      <x v="1"/>
    </i>
    <i>
      <x v="2"/>
    </i>
    <i>
      <x v="3"/>
    </i>
    <i>
      <x v="4"/>
    </i>
    <i>
      <x v="5"/>
    </i>
    <i>
      <x v="6"/>
    </i>
    <i>
      <x v="7"/>
    </i>
    <i>
      <x v="10"/>
    </i>
    <i>
      <x v="11"/>
    </i>
    <i>
      <x v="12"/>
    </i>
    <i>
      <x v="13"/>
    </i>
    <i>
      <x v="14"/>
    </i>
    <i>
      <x v="15"/>
    </i>
    <i>
      <x v="16"/>
    </i>
    <i>
      <x v="17"/>
    </i>
    <i>
      <x v="18"/>
    </i>
    <i>
      <x v="20"/>
    </i>
    <i>
      <x v="21"/>
    </i>
    <i>
      <x v="22"/>
    </i>
    <i>
      <x v="23"/>
    </i>
    <i>
      <x v="24"/>
    </i>
    <i>
      <x v="25"/>
    </i>
    <i>
      <x v="26"/>
    </i>
    <i>
      <x v="27"/>
    </i>
    <i>
      <x v="28"/>
    </i>
    <i>
      <x v="29"/>
    </i>
    <i>
      <x v="30"/>
    </i>
    <i t="grand">
      <x/>
    </i>
  </rowItems>
  <colFields count="1">
    <field x="27"/>
  </colFields>
  <colItems count="9">
    <i>
      <x v="2"/>
    </i>
    <i>
      <x v="8"/>
    </i>
    <i>
      <x v="9"/>
    </i>
    <i>
      <x v="10"/>
    </i>
    <i>
      <x v="11"/>
    </i>
    <i>
      <x v="12"/>
    </i>
    <i>
      <x v="13"/>
    </i>
    <i>
      <x v="14"/>
    </i>
    <i t="grand">
      <x/>
    </i>
  </colItems>
  <dataFields count="1">
    <dataField name="Cuenta de Estado 2024" fld="27" subtotal="count" baseField="0" baseItem="0"/>
  </dataFields>
  <formats count="14">
    <format dxfId="19">
      <pivotArea type="all" dataOnly="0" outline="0" fieldPosition="0"/>
    </format>
    <format dxfId="18">
      <pivotArea outline="0" collapsedLevelsAreSubtotals="1" fieldPosition="0"/>
    </format>
    <format dxfId="17">
      <pivotArea type="origin" dataOnly="0" labelOnly="1" outline="0" fieldPosition="0"/>
    </format>
    <format dxfId="16">
      <pivotArea type="topRight" dataOnly="0" labelOnly="1" outline="0" fieldPosition="0"/>
    </format>
    <format dxfId="15">
      <pivotArea dataOnly="0" labelOnly="1" grandRow="1" outline="0" fieldPosition="0"/>
    </format>
    <format dxfId="14">
      <pivotArea dataOnly="0" labelOnly="1" grandCol="1" outline="0" fieldPosition="0"/>
    </format>
    <format dxfId="13">
      <pivotArea type="topRight" dataOnly="0" labelOnly="1" outline="0" offset="C1" fieldPosition="0"/>
    </format>
    <format dxfId="12">
      <pivotArea type="topRight" dataOnly="0" labelOnly="1" outline="0" offset="C1"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type="topRight" dataOnly="0" labelOnly="1" outline="0" fieldPosition="0"/>
    </format>
    <format dxfId="7">
      <pivotArea dataOnly="0" labelOnly="1" grandRow="1" outline="0" fieldPosition="0"/>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D36" firstHeaderRow="1" firstDataRow="2" firstDataCol="1"/>
  <pivotFields count="36">
    <pivotField showAll="0"/>
    <pivotField showAll="0"/>
    <pivotField showAll="0"/>
    <pivotField axis="axisRow" showAll="0">
      <items count="32">
        <item x="22"/>
        <item x="4"/>
        <item x="16"/>
        <item x="8"/>
        <item x="26"/>
        <item x="27"/>
        <item x="30"/>
        <item x="15"/>
        <item x="18"/>
        <item x="14"/>
        <item x="13"/>
        <item x="20"/>
        <item x="7"/>
        <item x="1"/>
        <item x="3"/>
        <item x="2"/>
        <item x="0"/>
        <item x="29"/>
        <item x="23"/>
        <item x="11"/>
        <item x="10"/>
        <item x="19"/>
        <item x="17"/>
        <item x="21"/>
        <item x="9"/>
        <item x="5"/>
        <item x="28"/>
        <item x="24"/>
        <item x="12"/>
        <item x="2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3"/>
  </colFields>
  <colItems count="3">
    <i>
      <x/>
    </i>
    <i>
      <x v="1"/>
    </i>
    <i t="grand">
      <x/>
    </i>
  </colItems>
  <dataFields count="1">
    <dataField name="Cuenta de Estado 2024" fld="23" subtotal="count" baseField="0" baseItem="0"/>
  </dataFields>
  <formats count="6">
    <format dxfId="5">
      <pivotArea type="all" dataOnly="0" outline="0" fieldPosition="0"/>
    </format>
    <format dxfId="4">
      <pivotArea outline="0" collapsedLevelsAreSubtotals="1" fieldPosition="0"/>
    </format>
    <format dxfId="3">
      <pivotArea type="origin" dataOnly="0" labelOnly="1" outline="0" fieldPosition="0"/>
    </format>
    <format dxfId="2">
      <pivotArea type="topRight" dataOnly="0" labelOnly="1" outline="0" fieldPosition="0"/>
    </format>
    <format dxfId="1">
      <pivotArea dataOnly="0" labelOnly="1" grandRow="1" outline="0" fieldPosition="0"/>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2" cacheId="1"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F5" firstHeaderRow="1" firstDataRow="2" firstDataCol="1"/>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Col" showAll="0">
      <items count="9">
        <item x="1"/>
        <item m="1" x="7"/>
        <item m="1" x="5"/>
        <item x="2"/>
        <item x="0"/>
        <item m="1" x="6"/>
        <item x="3"/>
        <item m="1" x="4"/>
        <item t="default"/>
      </items>
    </pivotField>
  </pivotFields>
  <rowItems count="1">
    <i/>
  </rowItems>
  <colFields count="1">
    <field x="35"/>
  </colFields>
  <colItems count="5">
    <i>
      <x/>
    </i>
    <i>
      <x v="3"/>
    </i>
    <i>
      <x v="4"/>
    </i>
    <i>
      <x v="6"/>
    </i>
    <i t="grand">
      <x/>
    </i>
  </colItems>
  <dataFields count="1">
    <dataField name="Cuenta de Avance Cuatrienio" fld="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17" Type="http://schemas.openxmlformats.org/officeDocument/2006/relationships/hyperlink" Target="https://virtual.umariana.edu.co/extcampus/course/view.php?id=210" TargetMode="External"/><Relationship Id="rId21" Type="http://schemas.openxmlformats.org/officeDocument/2006/relationships/hyperlink" Target="https://drive.google.com/drive/folders/1F-GuCQhikQS1d_vBgv2cSa-1gzKc4BGM?usp=drive_link" TargetMode="External"/><Relationship Id="rId42" Type="http://schemas.openxmlformats.org/officeDocument/2006/relationships/hyperlink" Target="https://drive.google.com/drive/folders/1F-gt36W9-QShSTOz2zl_C7Ns2OGpdtoP?usp=sharing" TargetMode="External"/><Relationship Id="rId63" Type="http://schemas.openxmlformats.org/officeDocument/2006/relationships/hyperlink" Target="https://docs.google.com/document/d/1k_W0zayNheIzxK1ettxh11gDIz-YvrbN/edit?usp=drive_link&amp;ouid=110802491704341152508&amp;rtpof=true&amp;sd=true" TargetMode="External"/><Relationship Id="rId84" Type="http://schemas.openxmlformats.org/officeDocument/2006/relationships/hyperlink" Target="https://drive.google.com/drive/folders/1bGhZEtSbMZFJdzmrcj7Ia4WlnJcwpf99" TargetMode="External"/><Relationship Id="rId138" Type="http://schemas.openxmlformats.org/officeDocument/2006/relationships/hyperlink" Target="https://drive.google.com/drive/folders/13zKhYFJh3Q_IcBmhVGARdFzB_imve3Bh" TargetMode="External"/><Relationship Id="rId107" Type="http://schemas.openxmlformats.org/officeDocument/2006/relationships/hyperlink" Target="https://drive.google.com/drive/folders/1K358nawo3GWdadpdX5dWHPlGROtpHfHg?usp=drive_link" TargetMode="External"/><Relationship Id="rId11" Type="http://schemas.openxmlformats.org/officeDocument/2006/relationships/hyperlink" Target="https://drive.google.com/drive/folders/1E-Z0B5cbXilaI7T6eGZi3EgWDsh6d8Vz?usp=drive_link" TargetMode="External"/><Relationship Id="rId32" Type="http://schemas.openxmlformats.org/officeDocument/2006/relationships/hyperlink" Target="https://drive.google.com/drive/folders/13dwhOwbi27s67SguDp9wTy-d6PLTHv6n?usp=sharing" TargetMode="External"/><Relationship Id="rId37" Type="http://schemas.openxmlformats.org/officeDocument/2006/relationships/hyperlink" Target="https://drive.google.com/drive/folders/1lSmC7mgDnTtMzyVKqgMw_5dscz1i6NFE?usp=sharing" TargetMode="External"/><Relationship Id="rId53" Type="http://schemas.openxmlformats.org/officeDocument/2006/relationships/hyperlink" Target="https://narino.gov.co/noticias/gracias-por-ser-aliado-en-nuestra-convocatoria/" TargetMode="External"/><Relationship Id="rId58" Type="http://schemas.openxmlformats.org/officeDocument/2006/relationships/hyperlink" Target="https://normatividad.narino.gov.co/Decretos/2024/DECRETO%20327%20-%20%20POLITICA%20PUBLICA.pdf" TargetMode="External"/><Relationship Id="rId74" Type="http://schemas.openxmlformats.org/officeDocument/2006/relationships/hyperlink" Target="https://drive.google.com/drive/folders/11NoMFYaGq6R3U8oJlCutmNc3oPVdQeQc" TargetMode="External"/><Relationship Id="rId79" Type="http://schemas.openxmlformats.org/officeDocument/2006/relationships/hyperlink" Target="https://drive.google.com/drive/folders/16pDPMWPUgqw6mUkSotnC3iIaVvHs7-Gl" TargetMode="External"/><Relationship Id="rId102" Type="http://schemas.openxmlformats.org/officeDocument/2006/relationships/hyperlink" Target="https://drive.google.com/drive/folders/1Jlcmx77Hh9lzJtARFVhfSbmIS9XYxSSK" TargetMode="External"/><Relationship Id="rId123" Type="http://schemas.openxmlformats.org/officeDocument/2006/relationships/hyperlink" Target="https://drive.google.com/drive/folders/1_zCYaA2BmcgOjNKZoplRWLi6qu-Yli05" TargetMode="External"/><Relationship Id="rId128" Type="http://schemas.openxmlformats.org/officeDocument/2006/relationships/hyperlink" Target="https://drive.google.com/drive/folders/1KJSwwpALCerqw4cvLkNSykY3WOHbj4tX" TargetMode="External"/><Relationship Id="rId144" Type="http://schemas.openxmlformats.org/officeDocument/2006/relationships/comments" Target="../comments1.xml"/><Relationship Id="rId5" Type="http://schemas.openxmlformats.org/officeDocument/2006/relationships/hyperlink" Target="https://drive.google.com/drive/folders/1GiW2ECX7U7vewMa3Vn1fxDk_URle6loP?usp=sharing" TargetMode="External"/><Relationship Id="rId90" Type="http://schemas.openxmlformats.org/officeDocument/2006/relationships/hyperlink" Target="https://drive.google.com/drive/folders/1mh-tWJiZ0cyMo-MSRPTxxxFpHwStRBjY" TargetMode="External"/><Relationship Id="rId95" Type="http://schemas.openxmlformats.org/officeDocument/2006/relationships/hyperlink" Target="https://drive.google.com/drive/folders/1epjoa0NrFyNmXlb6jLhZllsbgTunElvV" TargetMode="External"/><Relationship Id="rId22" Type="http://schemas.openxmlformats.org/officeDocument/2006/relationships/hyperlink" Target="https://drive.google.com/drive/folders/1hBaKzz4vnvfLyw33lM0jAMAxHXxlkgn4?usp=drive_link" TargetMode="External"/><Relationship Id="rId27" Type="http://schemas.openxmlformats.org/officeDocument/2006/relationships/hyperlink" Target="https://drive.google.com/drive/folders/17P-pT1ZwkUff_6uZnEgsdN9Jb_bPC6m2?usp=drive_link" TargetMode="External"/><Relationship Id="rId43" Type="http://schemas.openxmlformats.org/officeDocument/2006/relationships/hyperlink" Target="https://drive.google.com/drive/folders/1eRb_BnEqKzMGdTPLZoY2o5YHxpNLBM_z?usp=sharing" TargetMode="External"/><Relationship Id="rId48" Type="http://schemas.openxmlformats.org/officeDocument/2006/relationships/hyperlink" Target="https://drive.google.com/file/d/1mLnT4oBarKPLHb9educ67ypnlY13fpyI/view?usp=drive_link" TargetMode="External"/><Relationship Id="rId64" Type="http://schemas.openxmlformats.org/officeDocument/2006/relationships/hyperlink" Target="https://docs.google.com/spreadsheets/d/1eA6enwl9jSLG_Q01v6DxcpTVlaTbRw45/edit?usp=drive_link&amp;ouid=100334994786954065469&amp;rtpof=true&amp;sd=true" TargetMode="External"/><Relationship Id="rId69" Type="http://schemas.openxmlformats.org/officeDocument/2006/relationships/hyperlink" Target="https://drive.google.com/drive/folders/1yo7rchLhCPkm80DXvNcRIPTTlkCv_mq_?usp=sharing" TargetMode="External"/><Relationship Id="rId113" Type="http://schemas.openxmlformats.org/officeDocument/2006/relationships/hyperlink" Target="https://drive.google.com/drive/folders/1H9bihct21o7orUdG624DL_3GD2nSLGDJ" TargetMode="External"/><Relationship Id="rId118" Type="http://schemas.openxmlformats.org/officeDocument/2006/relationships/hyperlink" Target="https://drive.google.com/drive/folders/1UvyEWmJF_EpbdqQTQ_M4DfcqGB__F9Cz" TargetMode="External"/><Relationship Id="rId134" Type="http://schemas.openxmlformats.org/officeDocument/2006/relationships/hyperlink" Target="https://www.facebook.com/share/v/17xsCH7iwK/" TargetMode="External"/><Relationship Id="rId139" Type="http://schemas.openxmlformats.org/officeDocument/2006/relationships/hyperlink" Target="https://drive.google.com/drive/folders/1DPYqnnp9kghfHXmJs4ulJaLvuJ5Mi3SE" TargetMode="External"/><Relationship Id="rId80" Type="http://schemas.openxmlformats.org/officeDocument/2006/relationships/hyperlink" Target="https://drive.google.com/drive/folders/1_ta3-S_BKibImySzWRkYrQsvKevukvf9" TargetMode="External"/><Relationship Id="rId85" Type="http://schemas.openxmlformats.org/officeDocument/2006/relationships/hyperlink" Target="https://drive.google.com/drive/folders/1koY9PwimalOouHtCEBVRUmljoYDWkPzU" TargetMode="External"/><Relationship Id="rId12" Type="http://schemas.openxmlformats.org/officeDocument/2006/relationships/hyperlink" Target="https://drive.google.com/drive/folders/1ErGFFloRY0G3IexxHQT-VfzHrrNQ1mv9?usp=drive_link" TargetMode="External"/><Relationship Id="rId17" Type="http://schemas.openxmlformats.org/officeDocument/2006/relationships/hyperlink" Target="https://drive.google.com/drive/folders/1q9bBdGZf9rFyTnh9FoabN4wgvQOD1__N?usp=drive_link" TargetMode="External"/><Relationship Id="rId33" Type="http://schemas.openxmlformats.org/officeDocument/2006/relationships/hyperlink" Target="https://drive.google.com/drive/folders/1H0xuzZpvdWHZ5gH8Dcf--JQ2eZ3bhbBq?usp=sharing" TargetMode="External"/><Relationship Id="rId38" Type="http://schemas.openxmlformats.org/officeDocument/2006/relationships/hyperlink" Target="https://drive.google.com/drive/folders/1lSmC7mgDnTtMzyVKqgMw_5dscz1i6NFE?usp=sharing" TargetMode="External"/><Relationship Id="rId59" Type="http://schemas.openxmlformats.org/officeDocument/2006/relationships/hyperlink" Target="https://drive.google.com/drive/folders/1q096SZgwbAu3RwRd-aG2a-A1mOn_VQoF" TargetMode="External"/><Relationship Id="rId103" Type="http://schemas.openxmlformats.org/officeDocument/2006/relationships/hyperlink" Target="https://drive.google.com/drive/folders/1Do_-cE-7RwT-leO93xGcE6suvsiirYCo" TargetMode="External"/><Relationship Id="rId108" Type="http://schemas.openxmlformats.org/officeDocument/2006/relationships/hyperlink" Target="https://drive.google.com/drive/folders/1BXQxwutX_ot7yX5V7BrZcRPTQXsoOGcW?usp=drive_link" TargetMode="External"/><Relationship Id="rId124" Type="http://schemas.openxmlformats.org/officeDocument/2006/relationships/hyperlink" Target="https://drive.google.com/drive/folders/1a5nBLu0Lr64uHhMHjN_O4a-cYHXFzyYI" TargetMode="External"/><Relationship Id="rId129" Type="http://schemas.openxmlformats.org/officeDocument/2006/relationships/hyperlink" Target="https://drive.google.com/drive/folders/1FULHDaWFdqx10dOtHyku9OAlACigMevj" TargetMode="External"/><Relationship Id="rId54" Type="http://schemas.openxmlformats.org/officeDocument/2006/relationships/hyperlink" Target="https://drive.google.com/drive/u/0/folders/1jbv4zQOFMD851jaL1dzoXJqa0QMw12cM" TargetMode="External"/><Relationship Id="rId70" Type="http://schemas.openxmlformats.org/officeDocument/2006/relationships/hyperlink" Target="https://drive.google.com/drive/folders/1DKAJ4sCQ4mTiMvoZG7hLJ_m2tPl5MKfB" TargetMode="External"/><Relationship Id="rId75" Type="http://schemas.openxmlformats.org/officeDocument/2006/relationships/hyperlink" Target="https://drive.google.com/drive/folders/1S-EIUX2Oon3DTc0pP2E4e_NZGNQE7v8d" TargetMode="External"/><Relationship Id="rId91" Type="http://schemas.openxmlformats.org/officeDocument/2006/relationships/hyperlink" Target="https://drive.google.com/drive/folders/1ZWGtgJHeX4_6SNUVpG6AKYAti_1VB6P3" TargetMode="External"/><Relationship Id="rId96" Type="http://schemas.openxmlformats.org/officeDocument/2006/relationships/hyperlink" Target="https://drive.google.com/drive/folders/1CPUf_QYd0a3Y3fakNzFe2CSYBf6bwe0Y" TargetMode="External"/><Relationship Id="rId140" Type="http://schemas.openxmlformats.org/officeDocument/2006/relationships/hyperlink" Target="https://drive.google.com/drive/folders/1TEC4T3LzZ8KW6G_z0EMlEQQNiG0yYoIS" TargetMode="External"/><Relationship Id="rId1" Type="http://schemas.openxmlformats.org/officeDocument/2006/relationships/hyperlink" Target="https://drive.google.com/drive/folders/15kYnGC_JqOZyUq5ir-GZLKKA4_5PNMjU?usp=sharing" TargetMode="External"/><Relationship Id="rId6" Type="http://schemas.openxmlformats.org/officeDocument/2006/relationships/hyperlink" Target="https://drive.google.com/drive/folders/1XZHCcmsVYEP1zUw06b_07Amzs2PTukqe?usp=sharing" TargetMode="External"/><Relationship Id="rId23" Type="http://schemas.openxmlformats.org/officeDocument/2006/relationships/hyperlink" Target="https://drive.google.com/drive/folders/1abCD6O4dxWiEyl2MVttf0jf0_MaIRVOw?usp=drive_link" TargetMode="External"/><Relationship Id="rId28" Type="http://schemas.openxmlformats.org/officeDocument/2006/relationships/hyperlink" Target="https://drive.google.com/drive/folders/1-BjnTsm1aBeUnRnGi5OVMrr5jKo1_0Fb?usp=sharing" TargetMode="External"/><Relationship Id="rId49" Type="http://schemas.openxmlformats.org/officeDocument/2006/relationships/hyperlink" Target="https://drive.google.com/file/d/1NSJPWOOBEVbtafOBlzJcKXRtNLLfFuv0/view?usp=drive_link" TargetMode="External"/><Relationship Id="rId114" Type="http://schemas.openxmlformats.org/officeDocument/2006/relationships/hyperlink" Target="https://drive.google.com/drive/folders/1DhWJhWK6Oeq2tdbxai7PvN3J8t4mEDOy" TargetMode="External"/><Relationship Id="rId119" Type="http://schemas.openxmlformats.org/officeDocument/2006/relationships/hyperlink" Target="https://drive.google.com/drive/folders/1BYarAa42zWIqNDKrZsM97tB1Ga2jQtn2" TargetMode="External"/><Relationship Id="rId44" Type="http://schemas.openxmlformats.org/officeDocument/2006/relationships/hyperlink" Target="https://drive.google.com/file/d/17-Lyh9leQgszrk6F6AcpnjZGL1ssCa-y/view?usp=drive_link" TargetMode="External"/><Relationship Id="rId60" Type="http://schemas.openxmlformats.org/officeDocument/2006/relationships/hyperlink" Target="https://drive.google.com/drive/folders/1BFub0qu92P0Epxirz1ZCOz74xhSt1Pu2?usp=drive_link" TargetMode="External"/><Relationship Id="rId65" Type="http://schemas.openxmlformats.org/officeDocument/2006/relationships/hyperlink" Target="https://drive.google.com/file/d/1sMxuH4dDOPVyJSNXN2wb9s8Y2tr-pHA1/view?usp=drive_link" TargetMode="External"/><Relationship Id="rId81" Type="http://schemas.openxmlformats.org/officeDocument/2006/relationships/hyperlink" Target="https://drive.google.com/drive/folders/1AMDhCfwlEfK2DF3ZWQ9GfVtyIv1s5M0p" TargetMode="External"/><Relationship Id="rId86" Type="http://schemas.openxmlformats.org/officeDocument/2006/relationships/hyperlink" Target="https://drive.google.com/drive/folders/1Btuv2MUNUmn68kSr1BWHcLXVxfz9WbQN" TargetMode="External"/><Relationship Id="rId130" Type="http://schemas.openxmlformats.org/officeDocument/2006/relationships/hyperlink" Target="https://drive.google.com/drive/folders/1IOPw6pnPTdnTH8GdVrIWXWonumDz7RN-" TargetMode="External"/><Relationship Id="rId135" Type="http://schemas.openxmlformats.org/officeDocument/2006/relationships/hyperlink" Target="https://drive.google.com/drive/folders/1FULHDaWFdqx10dOtHyku9OAlACigMevj" TargetMode="External"/><Relationship Id="rId13" Type="http://schemas.openxmlformats.org/officeDocument/2006/relationships/hyperlink" Target="https://drive.google.com/drive/folders/1E-Z0B5cbXilaI7T6eGZi3EgWDsh6d8Vz?usp=drive_link" TargetMode="External"/><Relationship Id="rId18" Type="http://schemas.openxmlformats.org/officeDocument/2006/relationships/hyperlink" Target="https://drive.google.com/drive/folders/1OLEkqZsq0b4hqInf4ao4pu3BBqjh5BFC?usp=drive_link" TargetMode="External"/><Relationship Id="rId39" Type="http://schemas.openxmlformats.org/officeDocument/2006/relationships/hyperlink" Target="https://drive.google.com/drive/folders/1eRb_BnEqKzMGdTPLZoY2o5YHxpNLBM_z?usp=sharing" TargetMode="External"/><Relationship Id="rId109" Type="http://schemas.openxmlformats.org/officeDocument/2006/relationships/hyperlink" Target="https://drive.google.com/drive/folders/1x8IPTucS3dv1zmCXkNlpHdqoCYHjdAmf" TargetMode="External"/><Relationship Id="rId34" Type="http://schemas.openxmlformats.org/officeDocument/2006/relationships/hyperlink" Target="https://drive.google.com/drive/folders/1bDUplzyuBctbJN-2yA1RSS-Mjb5LLMKQ?usp=sharing" TargetMode="External"/><Relationship Id="rId50" Type="http://schemas.openxmlformats.org/officeDocument/2006/relationships/hyperlink" Target="https://drive.google.com/file/d/1HR6K5kpSn7M3kGVqgFKqeAkhNQPds91w/view?usp=drive_link" TargetMode="External"/><Relationship Id="rId55" Type="http://schemas.openxmlformats.org/officeDocument/2006/relationships/hyperlink" Target="https://www.facebook.com/share/v/hT9462DWf7HSvWMd/?mibextid=UalRPS" TargetMode="External"/><Relationship Id="rId76" Type="http://schemas.openxmlformats.org/officeDocument/2006/relationships/hyperlink" Target="https://drive.google.com/drive/folders/1C3ve7zwBYuGcX25e5Mx_rkPUbbhpUq6S" TargetMode="External"/><Relationship Id="rId97" Type="http://schemas.openxmlformats.org/officeDocument/2006/relationships/hyperlink" Target="https://drive.google.com/drive/folders/1CMhjTRpUSZpdXchPZETzdfMwBjZjAImL" TargetMode="External"/><Relationship Id="rId104" Type="http://schemas.openxmlformats.org/officeDocument/2006/relationships/hyperlink" Target="https://drive.google.com/drive/folders/1H9WlrVdNatiO2bA2xufR9wvqq0ctSGuA" TargetMode="External"/><Relationship Id="rId120" Type="http://schemas.openxmlformats.org/officeDocument/2006/relationships/hyperlink" Target="https://drive.google.com/drive/folders/1F-nmT3BXJRuBuqOjw-aN9D-GAlKbKRjK" TargetMode="External"/><Relationship Id="rId125" Type="http://schemas.openxmlformats.org/officeDocument/2006/relationships/hyperlink" Target="https://drive.google.com/drive/folders/1KJSwwpALCerqw4cvLkNSykY3WOHbj4tX" TargetMode="External"/><Relationship Id="rId141" Type="http://schemas.openxmlformats.org/officeDocument/2006/relationships/printerSettings" Target="../printerSettings/printerSettings2.bin"/><Relationship Id="rId7" Type="http://schemas.openxmlformats.org/officeDocument/2006/relationships/hyperlink" Target="https://drive.google.com/drive/folders/1GZRaRgstvqDdeJoUip8DiaHYNaNTcvLm?usp=sharing" TargetMode="External"/><Relationship Id="rId71" Type="http://schemas.openxmlformats.org/officeDocument/2006/relationships/hyperlink" Target="https://drive.google.com/drive/folders/1DKAJ4sCQ4mTiMvoZG7hLJ_m2tPl5MKfB" TargetMode="External"/><Relationship Id="rId92" Type="http://schemas.openxmlformats.org/officeDocument/2006/relationships/hyperlink" Target="https://drive.google.com/drive/folders/19PDvBBNTk_X0f1AAR-MeEujrJm0yZ9Pi" TargetMode="External"/><Relationship Id="rId2" Type="http://schemas.openxmlformats.org/officeDocument/2006/relationships/hyperlink" Target="https://drive.google.com/drive/folders/1dCl1ZVdxyEaaOIA9c5UczIWADMii0YEo?usp=sharing" TargetMode="External"/><Relationship Id="rId29" Type="http://schemas.openxmlformats.org/officeDocument/2006/relationships/hyperlink" Target="https://drive.google.com/drive/folders/1Wrut-tYOVRocS25Sgr6RXs4-49aXBh2U?usp=sharing" TargetMode="External"/><Relationship Id="rId24" Type="http://schemas.openxmlformats.org/officeDocument/2006/relationships/hyperlink" Target="https://drive.google.com/drive/folders/1-zgTkQcWIJbaLT2DBUzUubItN-6lMo3u?usp=drive_link" TargetMode="External"/><Relationship Id="rId40" Type="http://schemas.openxmlformats.org/officeDocument/2006/relationships/hyperlink" Target="https://drive.google.com/drive/folders/189eTia0FGj1qtVvk2Q_RGRCd8is9PkUu?usp=sharing" TargetMode="External"/><Relationship Id="rId45" Type="http://schemas.openxmlformats.org/officeDocument/2006/relationships/hyperlink" Target="https://drive.google.com/file/d/1LJ6zncTD5VOS8IKlqKJdU5a4tdRgD2za/view?usp=drive_link" TargetMode="External"/><Relationship Id="rId66" Type="http://schemas.openxmlformats.org/officeDocument/2006/relationships/hyperlink" Target="https://drive.google.com/file/d/1sMxuH4dDOPVyJSNXN2wb9s8Y2tr-pHA1/view?usp=drive_link" TargetMode="External"/><Relationship Id="rId87" Type="http://schemas.openxmlformats.org/officeDocument/2006/relationships/hyperlink" Target="https://drive.google.com/drive/folders/1W8NtweM1QliMflpVAF_1dvUaF7loTwg5" TargetMode="External"/><Relationship Id="rId110" Type="http://schemas.openxmlformats.org/officeDocument/2006/relationships/hyperlink" Target="https://drive.google.com/drive/folders/1IIj4mA4TYmOepbH9Xz7Y0g9JLH6B-m-P" TargetMode="External"/><Relationship Id="rId115" Type="http://schemas.openxmlformats.org/officeDocument/2006/relationships/hyperlink" Target="https://www.facebook.com/share/v/19RV6W2BN9/" TargetMode="External"/><Relationship Id="rId131" Type="http://schemas.openxmlformats.org/officeDocument/2006/relationships/hyperlink" Target="https://drive.google.com/drive/folders/1FgdH6ttJLJ0AdsGhOFWjHOT_EEiHE1z6" TargetMode="External"/><Relationship Id="rId136" Type="http://schemas.openxmlformats.org/officeDocument/2006/relationships/hyperlink" Target="https://drive.google.com/drive/folders/1FDeTctzRZKYexT20rXSj5nZki23CxYSY" TargetMode="External"/><Relationship Id="rId61" Type="http://schemas.openxmlformats.org/officeDocument/2006/relationships/hyperlink" Target="https://drive.google.com/drive/folders/1BFub0qu92P0Epxirz1ZCOz74xhSt1Pu2?usp=drive_link%20lista%20de%20asitencia,%20formato%20de%20ayuda%20de%20%20memoria,%20y%20evidencia%20fotografica." TargetMode="External"/><Relationship Id="rId82" Type="http://schemas.openxmlformats.org/officeDocument/2006/relationships/hyperlink" Target="https://drive.google.com/drive/folders/1xWwyd_bvqWvA6vcamPsFbnD1WTgukj1_" TargetMode="External"/><Relationship Id="rId19" Type="http://schemas.openxmlformats.org/officeDocument/2006/relationships/hyperlink" Target="https://drive.google.com/drive/folders/1m8oV3zGuJMPgWlmr6gRKFSm0qGu1lBzp?usp=drive_link" TargetMode="External"/><Relationship Id="rId14" Type="http://schemas.openxmlformats.org/officeDocument/2006/relationships/hyperlink" Target="https://drive.google.com/drive/folders/10tvnWMuzqtiT5dAA1ytCPWOSLgRLkehY?usp=drive_link" TargetMode="External"/><Relationship Id="rId30" Type="http://schemas.openxmlformats.org/officeDocument/2006/relationships/hyperlink" Target="https://drive.google.com/drive/folders/1RX2vv_vLaWyNG3XuAJ68Yg3OTZ7sAk0o?usp=sharing" TargetMode="External"/><Relationship Id="rId35" Type="http://schemas.openxmlformats.org/officeDocument/2006/relationships/hyperlink" Target="https://drive.google.com/drive/folders/1uZJZdCtiPrQB56S6WDOKNxhyB2VJLWcH?usp=sharing" TargetMode="External"/><Relationship Id="rId56" Type="http://schemas.openxmlformats.org/officeDocument/2006/relationships/hyperlink" Target="https://www.facebook.com/luisalfonsoescobarjaramillo/videos/1510770436530356/?vh=e&amp;mibextid=WC7FNe&amp;rdid=18QFq1hlPw3aXpYH" TargetMode="External"/><Relationship Id="rId77" Type="http://schemas.openxmlformats.org/officeDocument/2006/relationships/hyperlink" Target="https://drive.google.com/drive/folders/1OmRu1bs8U_jrJjvcNk7prYW76iGWQrGJ" TargetMode="External"/><Relationship Id="rId100" Type="http://schemas.openxmlformats.org/officeDocument/2006/relationships/hyperlink" Target="https://drive.google.com/drive/folders/1Jh9_A09BLHzto75t1nUTwief6DdhACHu" TargetMode="External"/><Relationship Id="rId105" Type="http://schemas.openxmlformats.org/officeDocument/2006/relationships/hyperlink" Target="https://drive.google.com/drive/folders/1EZKVNIG6IhZc9W-S24NRxVCF6ZV4MDVT" TargetMode="External"/><Relationship Id="rId126" Type="http://schemas.openxmlformats.org/officeDocument/2006/relationships/hyperlink" Target="https://drive.google.com/drive/folders/15cSO0yklvCm_ygJgN1UKrkBGgBwVFRex" TargetMode="External"/><Relationship Id="rId8" Type="http://schemas.openxmlformats.org/officeDocument/2006/relationships/hyperlink" Target="https://drive.google.com/drive/folders/1GiW2ECX7U7vewMa3Vn1fxDk_URle6loP?usp=sharing" TargetMode="External"/><Relationship Id="rId51" Type="http://schemas.openxmlformats.org/officeDocument/2006/relationships/hyperlink" Target="https://drive.google.com/file/d/1PdYChAIVEtEVwSuSiSlvLVN1kvQDE34Z/view?usp=drive_link" TargetMode="External"/><Relationship Id="rId72" Type="http://schemas.openxmlformats.org/officeDocument/2006/relationships/hyperlink" Target="https://drive.google.com/drive/folders/1Pqu2SSR28xaq5DXxc44FO3JTKJynCptz" TargetMode="External"/><Relationship Id="rId93" Type="http://schemas.openxmlformats.org/officeDocument/2006/relationships/hyperlink" Target="https://drive.google.com/drive/folders/1kdtw4lG4VHCmY0Nz6nbtaSgUjH2shDfe" TargetMode="External"/><Relationship Id="rId98" Type="http://schemas.openxmlformats.org/officeDocument/2006/relationships/hyperlink" Target="https://drive.google.com/drive/folders/1JZx42nt7Lc8UWnYkvj8RM-cdxcn9AEKb" TargetMode="External"/><Relationship Id="rId121" Type="http://schemas.openxmlformats.org/officeDocument/2006/relationships/hyperlink" Target="https://drive.google.com/drive/folders/1Bjw0mxPbWWdBEQj8xUat1eKjmhFQnlWK" TargetMode="External"/><Relationship Id="rId142" Type="http://schemas.openxmlformats.org/officeDocument/2006/relationships/drawing" Target="../drawings/drawing1.xml"/><Relationship Id="rId3" Type="http://schemas.openxmlformats.org/officeDocument/2006/relationships/hyperlink" Target="https://drive.google.com/drive/folders/1c4EAZl6rupc6GjDFaqPbOT0v2IUxKGLx?usp=sharing" TargetMode="External"/><Relationship Id="rId25" Type="http://schemas.openxmlformats.org/officeDocument/2006/relationships/hyperlink" Target="https://drive.google.com/drive/folders/13mX6TQMO6C0od4LehpKFnw4o4jhKvOIj?usp=drive_link" TargetMode="External"/><Relationship Id="rId46" Type="http://schemas.openxmlformats.org/officeDocument/2006/relationships/hyperlink" Target="https://drive.google.com/file/d/1blOOKkYbT0vI39o_lKUzwsCuFi5fThLJ/view?usp=drive_link" TargetMode="External"/><Relationship Id="rId67" Type="http://schemas.openxmlformats.org/officeDocument/2006/relationships/hyperlink" Target="https://drive.google.com/drive/folders/1yo7rchLhCPkm80DXvNcRIPTTlkCv_mq_?usp=sharing" TargetMode="External"/><Relationship Id="rId116" Type="http://schemas.openxmlformats.org/officeDocument/2006/relationships/hyperlink" Target="https://drive.google.com/drive/folders/1HmClVttXFGGT_2xDn1nL2ga9Kj_tbbRC" TargetMode="External"/><Relationship Id="rId137" Type="http://schemas.openxmlformats.org/officeDocument/2006/relationships/hyperlink" Target="https://drive.google.com/drive/folders/19nunM-yPsWDobFDfzLUmRcLccFRtMT-a" TargetMode="External"/><Relationship Id="rId20" Type="http://schemas.openxmlformats.org/officeDocument/2006/relationships/hyperlink" Target="https://drive.google.com/drive/folders/14C0-c9eOAXTok779eeSGnyNqakmSQkXM?usp=drive_link" TargetMode="External"/><Relationship Id="rId41" Type="http://schemas.openxmlformats.org/officeDocument/2006/relationships/hyperlink" Target="https://drive.google.com/drive/folders/1ZzX2T06-G22dwflpXrGmXxl4-TU0epq3?usp=sharing" TargetMode="External"/><Relationship Id="rId62" Type="http://schemas.openxmlformats.org/officeDocument/2006/relationships/hyperlink" Target="https://drive.google.com/drive/folders/1HlGKzhPBWKw32sugm4NeObCARUSM5D1r?usp=drive_link%20%20%20contiene%20Lista%20de%20asitencia,%20acta%20del%20Comit&#233;%20Departamental%20y%20evidencia%20fotografica" TargetMode="External"/><Relationship Id="rId83" Type="http://schemas.openxmlformats.org/officeDocument/2006/relationships/hyperlink" Target="https://drive.google.com/drive/folders/1eDSQnvXXv7D_VcvQdacD75vS3WwxJhuG" TargetMode="External"/><Relationship Id="rId88" Type="http://schemas.openxmlformats.org/officeDocument/2006/relationships/hyperlink" Target="https://drive.google.com/drive/folders/1DYvlq4ok4ldpP1j-e_FEKDRF1dpvOYHo" TargetMode="External"/><Relationship Id="rId111" Type="http://schemas.openxmlformats.org/officeDocument/2006/relationships/hyperlink" Target="https://drive.google.com/drive/folders/1DwkefsrS_ExB9UHK2IDQUIYT2rVnTSUA" TargetMode="External"/><Relationship Id="rId132" Type="http://schemas.openxmlformats.org/officeDocument/2006/relationships/hyperlink" Target="https://drive.google.com/drive/folders/1IXKWckYqx5qLWhywVegbLYjcpOmcMdEG?usp=drive_link" TargetMode="External"/><Relationship Id="rId15" Type="http://schemas.openxmlformats.org/officeDocument/2006/relationships/hyperlink" Target="https://drive.google.com/drive/folders/1l2EElM73STbPoSt7wSR5x3_eTcoe8l5x?usp=drive_link" TargetMode="External"/><Relationship Id="rId36" Type="http://schemas.openxmlformats.org/officeDocument/2006/relationships/hyperlink" Target="https://drive.google.com/drive/folders/1AckShRlI7qPqr-rjStZDVm-3kYreenrw?usp=sharing" TargetMode="External"/><Relationship Id="rId57" Type="http://schemas.openxmlformats.org/officeDocument/2006/relationships/hyperlink" Target="https://sededigital.narino.gov.co/pasaportes-narino/" TargetMode="External"/><Relationship Id="rId106" Type="http://schemas.openxmlformats.org/officeDocument/2006/relationships/hyperlink" Target="https://drive.google.com/drive/folders/1K358nawo3GWdadpdX5dWHPlGROtpHfHg" TargetMode="External"/><Relationship Id="rId127" Type="http://schemas.openxmlformats.org/officeDocument/2006/relationships/hyperlink" Target="https://drive.google.com/drive/folders/1snEbJYr4x_AVL8xbIuNiL8-ZpZzFzgW6" TargetMode="External"/><Relationship Id="rId10" Type="http://schemas.openxmlformats.org/officeDocument/2006/relationships/hyperlink" Target="https://drive.google.com/drive/folders/1BVrHzRrRNmF5a9eAqvlmQdd5Ksf_72Wq?usp=sharing" TargetMode="External"/><Relationship Id="rId31" Type="http://schemas.openxmlformats.org/officeDocument/2006/relationships/hyperlink" Target="https://drive.google.com/drive/folders/1oo-E42rMK6iATIug8UpBAxxD7KHJZoNQ?usp=sharing" TargetMode="External"/><Relationship Id="rId52" Type="http://schemas.openxmlformats.org/officeDocument/2006/relationships/hyperlink" Target="https://drive.google.com/file/d/1PdYChAIVEtEVwSuSiSlvLVN1kvQDE34Z/view?usp=drive_link" TargetMode="External"/><Relationship Id="rId73" Type="http://schemas.openxmlformats.org/officeDocument/2006/relationships/hyperlink" Target="https://drive.google.com/drive/folders/1tJrAStk9fkC68okr0R9lV5wmdTsP4g6J" TargetMode="External"/><Relationship Id="rId78" Type="http://schemas.openxmlformats.org/officeDocument/2006/relationships/hyperlink" Target="https://drive.google.com/drive/folders/1l_4ksGZEeiGV6fIGzB_fqPCz4ixl3ZYs" TargetMode="External"/><Relationship Id="rId94" Type="http://schemas.openxmlformats.org/officeDocument/2006/relationships/hyperlink" Target="https://drive.google.com/drive/folders/1epjoa0NrFyNmXlb6jLhZllsbgTunElvV" TargetMode="External"/><Relationship Id="rId99" Type="http://schemas.openxmlformats.org/officeDocument/2006/relationships/hyperlink" Target="https://drive.google.com/drive/folders/1JatwyFqISV2X7e2Xvt2oMwIdNY6ESBMd" TargetMode="External"/><Relationship Id="rId101" Type="http://schemas.openxmlformats.org/officeDocument/2006/relationships/hyperlink" Target="https://drive.google.com/drive/folders/1CcOQ1nUzGTQIwbdsrIQBRFfOLjjavsLu?usp=drive_link" TargetMode="External"/><Relationship Id="rId122" Type="http://schemas.openxmlformats.org/officeDocument/2006/relationships/hyperlink" Target="https://drive.google.com/drive/folders/1C9LN6k8XsVvg1A95pfj0B01FmBOO194O" TargetMode="External"/><Relationship Id="rId143" Type="http://schemas.openxmlformats.org/officeDocument/2006/relationships/vmlDrawing" Target="../drawings/vmlDrawing1.vml"/><Relationship Id="rId4" Type="http://schemas.openxmlformats.org/officeDocument/2006/relationships/hyperlink" Target="https://drive.google.com/drive/folders/1Yflt74Zg4Sxt8_C9ZbcGQ6XWBNMnfOMI?usp=sharing" TargetMode="External"/><Relationship Id="rId9" Type="http://schemas.openxmlformats.org/officeDocument/2006/relationships/hyperlink" Target="https://www.agroticnarino.com.co/mapainteractivo" TargetMode="External"/><Relationship Id="rId26" Type="http://schemas.openxmlformats.org/officeDocument/2006/relationships/hyperlink" Target="https://drive.google.com/drive/folders/16ncoVifUMeACoM-hkIAKYlepEU7vH5iE?usp=sharing" TargetMode="External"/><Relationship Id="rId47" Type="http://schemas.openxmlformats.org/officeDocument/2006/relationships/hyperlink" Target="https://drive.google.com/file/d/1vyHtsq0uOd4T9MwSbnKsrF-vpLEFBthw/view?usp=drive_link" TargetMode="External"/><Relationship Id="rId68" Type="http://schemas.openxmlformats.org/officeDocument/2006/relationships/hyperlink" Target="https://drive.google.com/drive/folders/1yo7rchLhCPkm80DXvNcRIPTTlkCv_mq_?usp=sharing" TargetMode="External"/><Relationship Id="rId89" Type="http://schemas.openxmlformats.org/officeDocument/2006/relationships/hyperlink" Target="https://drive.google.com/drive/folders/1tlet5IZj-95hbqgVRNHumCLV-CjxRWrD" TargetMode="External"/><Relationship Id="rId112" Type="http://schemas.openxmlformats.org/officeDocument/2006/relationships/hyperlink" Target="https://drive.google.com/drive/folders/1IJMheOVgAfb_AM7DvE6StubXE3WrTXJ2" TargetMode="External"/><Relationship Id="rId133" Type="http://schemas.openxmlformats.org/officeDocument/2006/relationships/hyperlink" Target="https://www.facebook.com/share/p/1Ao9XXBioZ/" TargetMode="External"/><Relationship Id="rId16" Type="http://schemas.openxmlformats.org/officeDocument/2006/relationships/hyperlink" Target="https://drive.google.com/drive/folders/1l2EElM73STbPoSt7wSR5x3_eTcoe8l5x?usp=drive_lin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B2:P35"/>
  <sheetViews>
    <sheetView zoomScale="130" zoomScaleNormal="130" workbookViewId="0">
      <selection activeCell="B14" sqref="B14"/>
    </sheetView>
  </sheetViews>
  <sheetFormatPr baseColWidth="10" defaultRowHeight="15"/>
  <cols>
    <col min="2" max="2" width="17.42578125" customWidth="1"/>
    <col min="3" max="3" width="11.85546875" customWidth="1"/>
    <col min="4" max="4" width="19.28515625" customWidth="1"/>
    <col min="6" max="6" width="21.140625" customWidth="1"/>
    <col min="7" max="7" width="17.5703125" customWidth="1"/>
    <col min="8" max="8" width="18.5703125" customWidth="1"/>
    <col min="14" max="14" width="20.42578125" customWidth="1"/>
    <col min="15" max="15" width="16.42578125" customWidth="1"/>
  </cols>
  <sheetData>
    <row r="2" spans="2:16" ht="15.75" thickBot="1">
      <c r="N2" s="12"/>
      <c r="O2" s="12"/>
      <c r="P2" s="12"/>
    </row>
    <row r="3" spans="2:16" ht="30">
      <c r="B3" s="8" t="s">
        <v>14</v>
      </c>
      <c r="C3" s="249" t="s">
        <v>30</v>
      </c>
      <c r="D3" s="9" t="s">
        <v>15</v>
      </c>
      <c r="F3" s="747" t="s">
        <v>16</v>
      </c>
      <c r="G3" s="747"/>
    </row>
    <row r="4" spans="2:16">
      <c r="B4" s="7">
        <v>2024</v>
      </c>
      <c r="C4" s="10" t="s">
        <v>29</v>
      </c>
      <c r="D4" s="11">
        <f>VLOOKUP(C4,$B$16:$C$27,2,FALSE)</f>
        <v>99.960000000000008</v>
      </c>
      <c r="E4">
        <f>$D$4*G4</f>
        <v>99.960000000000008</v>
      </c>
      <c r="F4" s="264" t="s">
        <v>1894</v>
      </c>
      <c r="G4" s="265">
        <v>1</v>
      </c>
      <c r="H4" s="14"/>
    </row>
    <row r="5" spans="2:16">
      <c r="B5" s="7">
        <v>2025</v>
      </c>
      <c r="C5" s="10" t="s">
        <v>29</v>
      </c>
      <c r="D5" s="11">
        <f>VLOOKUP(C5,$B$16:$C$27,2,FALSE)</f>
        <v>99.960000000000008</v>
      </c>
      <c r="E5">
        <f t="shared" ref="E5:E10" si="0">$D$4*G5</f>
        <v>99.950004000000007</v>
      </c>
      <c r="F5" s="264" t="s">
        <v>1897</v>
      </c>
      <c r="G5" s="265">
        <v>0.99990000000000001</v>
      </c>
      <c r="H5" s="14"/>
      <c r="I5" s="6"/>
      <c r="K5" s="6"/>
    </row>
    <row r="6" spans="2:16">
      <c r="B6" s="7">
        <v>2026</v>
      </c>
      <c r="C6" s="10" t="s">
        <v>29</v>
      </c>
      <c r="D6" s="11">
        <f>VLOOKUP(C6,$B$16:$C$27,2,FALSE)</f>
        <v>99.960000000000008</v>
      </c>
      <c r="E6">
        <f t="shared" si="0"/>
        <v>89.954004000000012</v>
      </c>
      <c r="F6" s="264" t="s">
        <v>1893</v>
      </c>
      <c r="G6" s="265">
        <v>0.89990000000000003</v>
      </c>
      <c r="H6" s="14"/>
    </row>
    <row r="7" spans="2:16">
      <c r="B7" s="7">
        <v>2027</v>
      </c>
      <c r="C7" s="10" t="s">
        <v>29</v>
      </c>
      <c r="D7" s="11">
        <f>VLOOKUP(C7,$B$16:$C$27,2,FALSE)</f>
        <v>99.960000000000008</v>
      </c>
      <c r="E7">
        <f t="shared" si="0"/>
        <v>70.961604000000008</v>
      </c>
      <c r="F7" s="264" t="s">
        <v>1895</v>
      </c>
      <c r="G7" s="265">
        <v>0.70989999999999998</v>
      </c>
      <c r="H7" s="14"/>
      <c r="J7" s="262"/>
    </row>
    <row r="8" spans="2:16" ht="15.75" thickBot="1">
      <c r="B8" s="260"/>
      <c r="C8" s="19" t="s">
        <v>18</v>
      </c>
      <c r="D8" s="20"/>
      <c r="E8">
        <f t="shared" si="0"/>
        <v>50.969604000000004</v>
      </c>
      <c r="F8" s="264" t="s">
        <v>1896</v>
      </c>
      <c r="G8" s="265">
        <v>0.50990000000000002</v>
      </c>
      <c r="H8" s="14"/>
    </row>
    <row r="9" spans="2:16">
      <c r="B9" s="21"/>
      <c r="C9" s="21"/>
      <c r="D9" s="22"/>
      <c r="E9">
        <f t="shared" si="0"/>
        <v>30.977604000000003</v>
      </c>
      <c r="F9" s="264" t="s">
        <v>1898</v>
      </c>
      <c r="G9" s="265">
        <v>0.30990000000000001</v>
      </c>
      <c r="H9" s="14"/>
    </row>
    <row r="10" spans="2:16">
      <c r="B10" s="21"/>
      <c r="C10" s="21"/>
      <c r="D10" s="22"/>
      <c r="E10">
        <f t="shared" si="0"/>
        <v>0</v>
      </c>
      <c r="F10" s="264" t="s">
        <v>1892</v>
      </c>
      <c r="G10" s="265">
        <v>0</v>
      </c>
      <c r="H10" s="14"/>
    </row>
    <row r="11" spans="2:16" ht="15.75" thickBot="1"/>
    <row r="12" spans="2:16" ht="41.25" customHeight="1">
      <c r="B12" s="748" t="s">
        <v>15</v>
      </c>
      <c r="C12" s="749"/>
      <c r="D12" s="750"/>
      <c r="F12" s="751"/>
      <c r="G12" s="751"/>
      <c r="H12" s="250"/>
      <c r="I12" s="250"/>
      <c r="J12" s="250"/>
      <c r="K12" s="250"/>
    </row>
    <row r="13" spans="2:16">
      <c r="B13" s="7" t="s">
        <v>17</v>
      </c>
      <c r="C13" s="10"/>
      <c r="D13" s="15">
        <f>AVERAGE(D4:D7)</f>
        <v>99.960000000000008</v>
      </c>
      <c r="F13" s="263"/>
      <c r="G13" s="259"/>
      <c r="H13" s="250"/>
      <c r="I13" s="255"/>
      <c r="J13" s="250"/>
      <c r="K13" s="250"/>
    </row>
    <row r="14" spans="2:16">
      <c r="F14" s="263"/>
      <c r="G14" s="259"/>
      <c r="H14" s="250"/>
      <c r="I14" s="250"/>
      <c r="J14" s="250"/>
      <c r="K14" s="250"/>
    </row>
    <row r="15" spans="2:16">
      <c r="D15">
        <f>8.3*10</f>
        <v>83</v>
      </c>
      <c r="F15" s="263"/>
      <c r="G15" s="259"/>
      <c r="H15" s="250"/>
      <c r="I15" s="250"/>
      <c r="J15" s="250"/>
      <c r="K15" s="250"/>
      <c r="M15" s="262"/>
    </row>
    <row r="16" spans="2:16">
      <c r="B16" s="13" t="s">
        <v>18</v>
      </c>
      <c r="C16" s="13">
        <v>8.33</v>
      </c>
      <c r="D16" s="13">
        <v>1</v>
      </c>
      <c r="E16" s="254"/>
      <c r="F16" s="258"/>
      <c r="G16" s="259"/>
      <c r="H16" s="254"/>
    </row>
    <row r="17" spans="2:8">
      <c r="B17" s="13" t="s">
        <v>19</v>
      </c>
      <c r="C17" s="13">
        <v>16.66</v>
      </c>
      <c r="D17" s="13">
        <v>2</v>
      </c>
      <c r="E17" s="254"/>
      <c r="F17" s="263"/>
      <c r="G17" s="259"/>
      <c r="H17" s="261"/>
    </row>
    <row r="18" spans="2:8">
      <c r="B18" s="13" t="s">
        <v>20</v>
      </c>
      <c r="C18" s="13">
        <v>24.990000000000002</v>
      </c>
      <c r="D18" s="13">
        <v>3</v>
      </c>
      <c r="E18" s="254"/>
      <c r="F18" s="254"/>
      <c r="G18" s="256"/>
      <c r="H18" s="257"/>
    </row>
    <row r="19" spans="2:8">
      <c r="B19" s="13" t="s">
        <v>21</v>
      </c>
      <c r="C19" s="13">
        <v>33.32</v>
      </c>
      <c r="D19" s="13">
        <v>4</v>
      </c>
      <c r="E19" s="254"/>
      <c r="F19" s="254"/>
      <c r="G19" s="254"/>
      <c r="H19" s="257"/>
    </row>
    <row r="20" spans="2:8">
      <c r="B20" s="13" t="s">
        <v>22</v>
      </c>
      <c r="C20" s="13">
        <v>41.65</v>
      </c>
      <c r="D20" s="13">
        <v>5</v>
      </c>
      <c r="E20" s="254"/>
      <c r="F20" s="254"/>
      <c r="G20" s="254"/>
      <c r="H20" s="257"/>
    </row>
    <row r="21" spans="2:8">
      <c r="B21" s="13" t="s">
        <v>23</v>
      </c>
      <c r="C21" s="13">
        <v>49.980000000000004</v>
      </c>
      <c r="D21" s="13">
        <v>6</v>
      </c>
      <c r="E21" s="254"/>
      <c r="F21" s="254"/>
      <c r="G21" s="254"/>
      <c r="H21" s="257"/>
    </row>
    <row r="22" spans="2:8">
      <c r="B22" s="13" t="s">
        <v>24</v>
      </c>
      <c r="C22" s="13">
        <v>58.31</v>
      </c>
      <c r="D22" s="13">
        <v>7</v>
      </c>
      <c r="E22" s="254"/>
      <c r="F22" s="254"/>
      <c r="G22" s="254"/>
      <c r="H22" s="254"/>
    </row>
    <row r="23" spans="2:8">
      <c r="B23" s="13" t="s">
        <v>25</v>
      </c>
      <c r="C23" s="13">
        <v>66.64</v>
      </c>
      <c r="D23" s="13">
        <v>8</v>
      </c>
      <c r="E23" s="254"/>
      <c r="F23" s="254"/>
      <c r="G23" s="254"/>
      <c r="H23" s="254"/>
    </row>
    <row r="24" spans="2:8">
      <c r="B24" s="13" t="s">
        <v>26</v>
      </c>
      <c r="C24" s="13">
        <v>74.97</v>
      </c>
      <c r="D24" s="13">
        <v>9</v>
      </c>
      <c r="E24" s="254"/>
      <c r="F24" s="254"/>
      <c r="G24" s="258"/>
      <c r="H24" s="254"/>
    </row>
    <row r="25" spans="2:8">
      <c r="B25" s="13" t="s">
        <v>27</v>
      </c>
      <c r="C25" s="13">
        <v>83.3</v>
      </c>
      <c r="D25" s="13">
        <v>10</v>
      </c>
      <c r="E25" s="254"/>
      <c r="F25" s="254"/>
      <c r="G25" s="259"/>
      <c r="H25" s="256"/>
    </row>
    <row r="26" spans="2:8">
      <c r="B26" s="13" t="s">
        <v>28</v>
      </c>
      <c r="C26" s="13">
        <v>91.63</v>
      </c>
      <c r="D26" s="13">
        <v>11</v>
      </c>
      <c r="E26" s="254"/>
      <c r="F26" s="254"/>
      <c r="G26" s="259"/>
      <c r="H26" s="257"/>
    </row>
    <row r="27" spans="2:8">
      <c r="B27" s="13" t="s">
        <v>29</v>
      </c>
      <c r="C27" s="13">
        <v>99.960000000000008</v>
      </c>
      <c r="D27" s="13">
        <v>12</v>
      </c>
      <c r="E27" s="254"/>
      <c r="F27" s="254"/>
      <c r="G27" s="259"/>
      <c r="H27" s="254"/>
    </row>
    <row r="28" spans="2:8">
      <c r="E28" s="254"/>
      <c r="F28" s="254"/>
      <c r="G28" s="259"/>
      <c r="H28" s="256"/>
    </row>
    <row r="29" spans="2:8">
      <c r="E29" s="254"/>
      <c r="F29" s="254"/>
      <c r="G29" s="258"/>
      <c r="H29" s="254"/>
    </row>
    <row r="30" spans="2:8">
      <c r="E30" s="254"/>
      <c r="F30" s="254"/>
      <c r="G30" s="258"/>
      <c r="H30" s="254"/>
    </row>
    <row r="31" spans="2:8">
      <c r="E31" s="254"/>
      <c r="F31" s="254"/>
      <c r="G31" s="258"/>
      <c r="H31" s="254"/>
    </row>
    <row r="32" spans="2:8">
      <c r="E32" s="254"/>
      <c r="F32" s="254"/>
      <c r="G32" s="258"/>
      <c r="H32" s="254"/>
    </row>
    <row r="33" spans="5:8">
      <c r="E33" s="254"/>
      <c r="F33" s="254"/>
      <c r="G33" s="254"/>
      <c r="H33" s="254"/>
    </row>
    <row r="34" spans="5:8">
      <c r="E34" s="254"/>
      <c r="F34" s="254"/>
      <c r="G34" s="254"/>
      <c r="H34" s="254"/>
    </row>
    <row r="35" spans="5:8">
      <c r="E35" s="254"/>
      <c r="F35" s="254"/>
      <c r="G35" s="254"/>
      <c r="H35" s="254"/>
    </row>
  </sheetData>
  <dataConsolidate/>
  <mergeCells count="3">
    <mergeCell ref="F3:G3"/>
    <mergeCell ref="B12:D12"/>
    <mergeCell ref="F12:G12"/>
  </mergeCells>
  <dataValidations count="1">
    <dataValidation type="list" allowBlank="1" showInputMessage="1" showErrorMessage="1" sqref="D16 C4:C10" xr:uid="{00000000-0002-0000-0000-000000000000}">
      <formula1>$B$16:$B$27</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B1:AK8"/>
  <sheetViews>
    <sheetView workbookViewId="0">
      <selection activeCell="J15" sqref="J15"/>
    </sheetView>
  </sheetViews>
  <sheetFormatPr baseColWidth="10" defaultRowHeight="15"/>
  <cols>
    <col min="14" max="14" width="15" customWidth="1"/>
    <col min="18" max="18" width="16.7109375" customWidth="1"/>
    <col min="23" max="23" width="16.42578125" customWidth="1"/>
    <col min="25" max="27" width="15.140625" customWidth="1"/>
    <col min="28" max="28" width="16.42578125" customWidth="1"/>
    <col min="33" max="33" width="17.140625" customWidth="1"/>
  </cols>
  <sheetData>
    <row r="1" spans="2:37" s="12" customFormat="1" ht="135">
      <c r="C1" s="12" t="s">
        <v>1929</v>
      </c>
      <c r="D1" s="296" t="s">
        <v>357</v>
      </c>
      <c r="E1" s="296" t="s">
        <v>369</v>
      </c>
      <c r="F1" s="296" t="s">
        <v>361</v>
      </c>
      <c r="G1" s="296" t="s">
        <v>1862</v>
      </c>
      <c r="H1" s="296" t="s">
        <v>379</v>
      </c>
      <c r="I1" s="296" t="s">
        <v>382</v>
      </c>
      <c r="J1" s="296" t="s">
        <v>368</v>
      </c>
      <c r="K1" s="296" t="s">
        <v>366</v>
      </c>
      <c r="L1" s="296" t="s">
        <v>373</v>
      </c>
      <c r="M1" s="296" t="s">
        <v>360</v>
      </c>
      <c r="N1" s="296" t="s">
        <v>354</v>
      </c>
      <c r="O1" s="296" t="s">
        <v>356</v>
      </c>
      <c r="P1" s="296" t="s">
        <v>355</v>
      </c>
      <c r="Q1" s="296" t="s">
        <v>353</v>
      </c>
      <c r="R1" s="297" t="s">
        <v>1930</v>
      </c>
      <c r="S1" s="296" t="s">
        <v>381</v>
      </c>
      <c r="T1" s="296" t="s">
        <v>1887</v>
      </c>
      <c r="U1" s="296" t="s">
        <v>364</v>
      </c>
      <c r="V1" s="296" t="s">
        <v>363</v>
      </c>
      <c r="W1" s="296" t="s">
        <v>372</v>
      </c>
      <c r="X1" s="297" t="s">
        <v>1931</v>
      </c>
      <c r="Y1" s="296" t="s">
        <v>1886</v>
      </c>
      <c r="Z1" s="296" t="s">
        <v>374</v>
      </c>
      <c r="AA1" s="297" t="s">
        <v>1933</v>
      </c>
      <c r="AB1" s="296" t="s">
        <v>362</v>
      </c>
      <c r="AC1" s="296" t="s">
        <v>358</v>
      </c>
      <c r="AD1" s="296" t="s">
        <v>380</v>
      </c>
      <c r="AE1" s="296" t="s">
        <v>377</v>
      </c>
      <c r="AF1" s="296" t="s">
        <v>378</v>
      </c>
      <c r="AG1" s="297" t="s">
        <v>1932</v>
      </c>
      <c r="AH1" s="296" t="s">
        <v>365</v>
      </c>
      <c r="AI1" s="296" t="s">
        <v>359</v>
      </c>
    </row>
    <row r="2" spans="2:37">
      <c r="B2" t="s">
        <v>1900</v>
      </c>
      <c r="C2" s="252">
        <v>1</v>
      </c>
      <c r="D2" s="252">
        <v>4</v>
      </c>
      <c r="E2" s="252">
        <v>2</v>
      </c>
      <c r="F2" s="252">
        <v>65</v>
      </c>
      <c r="G2" s="252">
        <v>1</v>
      </c>
      <c r="H2" s="252">
        <v>4</v>
      </c>
      <c r="I2" s="252">
        <v>2</v>
      </c>
      <c r="J2" s="252">
        <v>1</v>
      </c>
      <c r="K2" s="252"/>
      <c r="L2" s="252">
        <v>5</v>
      </c>
      <c r="M2" s="252">
        <v>20</v>
      </c>
      <c r="N2" s="252">
        <v>3</v>
      </c>
      <c r="O2" s="252">
        <v>4</v>
      </c>
      <c r="P2" s="252">
        <v>6</v>
      </c>
      <c r="Q2" s="252">
        <v>15</v>
      </c>
      <c r="R2" s="252">
        <f>SUM(N2:Q2)</f>
        <v>28</v>
      </c>
      <c r="S2" s="252">
        <v>6</v>
      </c>
      <c r="T2" s="252">
        <v>2</v>
      </c>
      <c r="U2" s="252"/>
      <c r="V2" s="252"/>
      <c r="W2" s="252">
        <v>3</v>
      </c>
      <c r="X2" s="252">
        <f>SUM(T2:W2)</f>
        <v>5</v>
      </c>
      <c r="Y2" s="252">
        <v>3</v>
      </c>
      <c r="Z2" s="252"/>
      <c r="AA2" s="252">
        <f>Y2+Z2</f>
        <v>3</v>
      </c>
      <c r="AB2" s="252">
        <v>6</v>
      </c>
      <c r="AC2" s="252">
        <v>7</v>
      </c>
      <c r="AD2" s="252">
        <v>1</v>
      </c>
      <c r="AE2" s="252"/>
      <c r="AF2" s="252">
        <v>3</v>
      </c>
      <c r="AG2" s="252">
        <f>AE2+AF2</f>
        <v>3</v>
      </c>
      <c r="AH2" s="252">
        <v>3</v>
      </c>
      <c r="AI2" s="252">
        <v>3</v>
      </c>
      <c r="AJ2" s="252"/>
      <c r="AK2" s="252"/>
    </row>
    <row r="3" spans="2:37">
      <c r="B3" t="s">
        <v>1903</v>
      </c>
      <c r="C3" s="252"/>
      <c r="D3" s="252"/>
      <c r="E3" s="252"/>
      <c r="F3" s="252">
        <v>3</v>
      </c>
      <c r="G3" s="252"/>
      <c r="H3" s="252"/>
      <c r="I3" s="252"/>
      <c r="J3" s="252"/>
      <c r="K3" s="252"/>
      <c r="L3" s="252"/>
      <c r="M3" s="252"/>
      <c r="N3" s="252">
        <v>1</v>
      </c>
      <c r="O3" s="252"/>
      <c r="P3" s="252">
        <v>1</v>
      </c>
      <c r="Q3" s="252">
        <v>1</v>
      </c>
      <c r="R3" s="252">
        <f t="shared" ref="R3:R8" si="0">SUM(N3:Q3)</f>
        <v>3</v>
      </c>
      <c r="S3" s="252"/>
      <c r="T3" s="252"/>
      <c r="U3" s="252"/>
      <c r="V3" s="252"/>
      <c r="W3" s="252"/>
      <c r="X3" s="252"/>
      <c r="Y3" s="252"/>
      <c r="Z3" s="252"/>
      <c r="AA3" s="252"/>
      <c r="AB3" s="252"/>
      <c r="AC3" s="252">
        <v>1</v>
      </c>
      <c r="AD3" s="252"/>
      <c r="AE3" s="252"/>
      <c r="AF3" s="252"/>
      <c r="AG3" s="252">
        <f t="shared" ref="AG3:AG8" si="1">AE3+AF3</f>
        <v>0</v>
      </c>
      <c r="AH3" s="252">
        <v>1</v>
      </c>
      <c r="AI3" s="252"/>
      <c r="AJ3" s="252"/>
      <c r="AK3" s="252"/>
    </row>
    <row r="4" spans="2:37">
      <c r="B4" t="s">
        <v>1899</v>
      </c>
      <c r="C4" s="252">
        <v>1</v>
      </c>
      <c r="D4" s="252">
        <v>1</v>
      </c>
      <c r="E4" s="252">
        <v>4</v>
      </c>
      <c r="F4" s="252">
        <v>13</v>
      </c>
      <c r="G4" s="252">
        <v>1</v>
      </c>
      <c r="H4" s="252"/>
      <c r="I4" s="252">
        <v>1</v>
      </c>
      <c r="J4" s="252"/>
      <c r="K4" s="252"/>
      <c r="L4" s="252"/>
      <c r="M4" s="252">
        <v>2</v>
      </c>
      <c r="N4" s="252">
        <v>9</v>
      </c>
      <c r="O4" s="252">
        <v>5</v>
      </c>
      <c r="P4" s="252">
        <v>12</v>
      </c>
      <c r="Q4" s="252">
        <v>1</v>
      </c>
      <c r="R4" s="252">
        <f t="shared" si="0"/>
        <v>27</v>
      </c>
      <c r="S4" s="252">
        <v>1</v>
      </c>
      <c r="T4" s="252">
        <v>2</v>
      </c>
      <c r="U4" s="252"/>
      <c r="V4" s="252"/>
      <c r="W4" s="252">
        <v>1</v>
      </c>
      <c r="X4" s="252">
        <f t="shared" ref="X4:X8" si="2">SUM(T4:W4)</f>
        <v>3</v>
      </c>
      <c r="Y4" s="252">
        <v>1</v>
      </c>
      <c r="Z4" s="252"/>
      <c r="AA4" s="252">
        <f t="shared" ref="AA4:AA8" si="3">Y4+Z4</f>
        <v>1</v>
      </c>
      <c r="AB4" s="252">
        <v>1</v>
      </c>
      <c r="AC4" s="252"/>
      <c r="AD4" s="252"/>
      <c r="AE4" s="252"/>
      <c r="AF4" s="252">
        <v>1</v>
      </c>
      <c r="AG4" s="252"/>
      <c r="AH4" s="252">
        <v>6</v>
      </c>
      <c r="AI4" s="252"/>
      <c r="AJ4" s="252"/>
      <c r="AK4" s="252"/>
    </row>
    <row r="5" spans="2:37">
      <c r="B5" t="s">
        <v>1902</v>
      </c>
      <c r="C5" s="252">
        <v>1</v>
      </c>
      <c r="D5" s="252">
        <v>1</v>
      </c>
      <c r="E5" s="252">
        <v>2</v>
      </c>
      <c r="F5" s="252">
        <v>2</v>
      </c>
      <c r="G5" s="252">
        <v>1</v>
      </c>
      <c r="H5" s="252"/>
      <c r="I5" s="252"/>
      <c r="J5" s="252"/>
      <c r="K5" s="252"/>
      <c r="L5" s="252">
        <v>1</v>
      </c>
      <c r="M5" s="252">
        <v>1</v>
      </c>
      <c r="N5" s="252">
        <v>1</v>
      </c>
      <c r="O5" s="252">
        <v>2</v>
      </c>
      <c r="P5" s="252">
        <v>3</v>
      </c>
      <c r="Q5" s="252"/>
      <c r="R5" s="252">
        <f t="shared" si="0"/>
        <v>6</v>
      </c>
      <c r="S5" s="252"/>
      <c r="T5" s="252">
        <v>2</v>
      </c>
      <c r="U5" s="252"/>
      <c r="V5" s="252"/>
      <c r="W5" s="252"/>
      <c r="X5" s="252">
        <f t="shared" si="2"/>
        <v>2</v>
      </c>
      <c r="Y5" s="252"/>
      <c r="Z5" s="252">
        <v>1</v>
      </c>
      <c r="AA5" s="252">
        <f t="shared" si="3"/>
        <v>1</v>
      </c>
      <c r="AB5" s="252">
        <v>1</v>
      </c>
      <c r="AC5" s="252">
        <v>2</v>
      </c>
      <c r="AD5" s="252">
        <v>1</v>
      </c>
      <c r="AE5" s="252">
        <v>1</v>
      </c>
      <c r="AF5" s="252"/>
      <c r="AG5" s="252">
        <f t="shared" si="1"/>
        <v>1</v>
      </c>
      <c r="AH5" s="252">
        <v>2</v>
      </c>
      <c r="AI5" s="252"/>
      <c r="AJ5" s="252"/>
      <c r="AK5" s="252"/>
    </row>
    <row r="6" spans="2:37">
      <c r="B6" t="s">
        <v>1901</v>
      </c>
      <c r="C6" s="252">
        <v>2</v>
      </c>
      <c r="D6" s="252">
        <v>4</v>
      </c>
      <c r="E6" s="252"/>
      <c r="F6" s="252">
        <v>3</v>
      </c>
      <c r="G6" s="252"/>
      <c r="H6" s="252"/>
      <c r="I6" s="252"/>
      <c r="J6" s="252">
        <v>1</v>
      </c>
      <c r="K6" s="252"/>
      <c r="L6" s="252"/>
      <c r="M6" s="252">
        <v>2</v>
      </c>
      <c r="N6" s="252">
        <v>2</v>
      </c>
      <c r="O6" s="252">
        <v>2</v>
      </c>
      <c r="P6" s="252">
        <v>1</v>
      </c>
      <c r="Q6" s="252">
        <v>2</v>
      </c>
      <c r="R6" s="252">
        <f t="shared" si="0"/>
        <v>7</v>
      </c>
      <c r="S6" s="252"/>
      <c r="T6" s="252">
        <v>1</v>
      </c>
      <c r="U6" s="252"/>
      <c r="V6" s="252">
        <v>1</v>
      </c>
      <c r="W6" s="252">
        <v>1</v>
      </c>
      <c r="X6" s="252">
        <f t="shared" si="2"/>
        <v>3</v>
      </c>
      <c r="Y6" s="252">
        <v>1</v>
      </c>
      <c r="Z6" s="252"/>
      <c r="AA6" s="252">
        <f t="shared" si="3"/>
        <v>1</v>
      </c>
      <c r="AB6" s="252"/>
      <c r="AC6" s="252">
        <v>1</v>
      </c>
      <c r="AD6" s="252"/>
      <c r="AE6" s="252">
        <v>2</v>
      </c>
      <c r="AF6" s="252">
        <v>2</v>
      </c>
      <c r="AG6" s="252">
        <f t="shared" si="1"/>
        <v>4</v>
      </c>
      <c r="AH6" s="252">
        <v>13</v>
      </c>
      <c r="AI6" s="252"/>
      <c r="AJ6" s="252"/>
      <c r="AK6" s="252"/>
    </row>
    <row r="7" spans="2:37">
      <c r="B7" t="s">
        <v>1904</v>
      </c>
      <c r="C7" s="252">
        <v>5</v>
      </c>
      <c r="D7" s="252"/>
      <c r="E7" s="252"/>
      <c r="F7" s="252">
        <v>4</v>
      </c>
      <c r="G7" s="252"/>
      <c r="H7" s="252"/>
      <c r="I7" s="252"/>
      <c r="J7" s="252"/>
      <c r="K7" s="252">
        <v>1</v>
      </c>
      <c r="L7" s="252">
        <v>1</v>
      </c>
      <c r="M7" s="252">
        <v>3</v>
      </c>
      <c r="N7" s="252">
        <v>2</v>
      </c>
      <c r="O7" s="252">
        <v>3</v>
      </c>
      <c r="P7" s="252">
        <v>4</v>
      </c>
      <c r="Q7" s="252"/>
      <c r="R7" s="252">
        <f t="shared" si="0"/>
        <v>9</v>
      </c>
      <c r="S7" s="252"/>
      <c r="T7" s="252">
        <v>2</v>
      </c>
      <c r="U7" s="252"/>
      <c r="V7" s="252"/>
      <c r="W7" s="252">
        <v>1</v>
      </c>
      <c r="X7" s="252">
        <f t="shared" si="2"/>
        <v>3</v>
      </c>
      <c r="Y7" s="252">
        <v>1</v>
      </c>
      <c r="Z7" s="252">
        <v>1</v>
      </c>
      <c r="AA7" s="252">
        <f t="shared" si="3"/>
        <v>2</v>
      </c>
      <c r="AB7" s="252"/>
      <c r="AC7" s="252">
        <v>2</v>
      </c>
      <c r="AD7" s="252">
        <v>1</v>
      </c>
      <c r="AE7" s="252">
        <v>1</v>
      </c>
      <c r="AF7" s="252"/>
      <c r="AG7" s="252">
        <f t="shared" si="1"/>
        <v>1</v>
      </c>
      <c r="AH7" s="252">
        <v>34</v>
      </c>
      <c r="AI7" s="252"/>
      <c r="AJ7" s="252"/>
      <c r="AK7" s="252"/>
    </row>
    <row r="8" spans="2:37">
      <c r="B8" t="s">
        <v>1905</v>
      </c>
      <c r="C8" s="252">
        <v>9</v>
      </c>
      <c r="D8" s="252">
        <v>7</v>
      </c>
      <c r="E8" s="252">
        <v>1</v>
      </c>
      <c r="F8" s="252">
        <v>13</v>
      </c>
      <c r="G8" s="252"/>
      <c r="H8" s="252"/>
      <c r="I8" s="252"/>
      <c r="J8" s="252">
        <v>5</v>
      </c>
      <c r="K8" s="252">
        <v>7</v>
      </c>
      <c r="L8" s="252">
        <v>13</v>
      </c>
      <c r="M8" s="252">
        <v>22</v>
      </c>
      <c r="N8" s="252">
        <v>6</v>
      </c>
      <c r="O8" s="252">
        <v>2</v>
      </c>
      <c r="P8" s="252">
        <v>9</v>
      </c>
      <c r="Q8" s="252">
        <v>3</v>
      </c>
      <c r="R8" s="252">
        <f t="shared" si="0"/>
        <v>20</v>
      </c>
      <c r="S8" s="252">
        <v>1</v>
      </c>
      <c r="T8" s="252">
        <v>12</v>
      </c>
      <c r="U8" s="252">
        <v>1</v>
      </c>
      <c r="V8" s="252">
        <v>8</v>
      </c>
      <c r="W8" s="252"/>
      <c r="X8" s="252">
        <f t="shared" si="2"/>
        <v>21</v>
      </c>
      <c r="Y8" s="252"/>
      <c r="Z8" s="252">
        <v>1</v>
      </c>
      <c r="AA8" s="252">
        <f t="shared" si="3"/>
        <v>1</v>
      </c>
      <c r="AB8" s="252">
        <v>3</v>
      </c>
      <c r="AC8" s="252"/>
      <c r="AD8" s="252">
        <v>6</v>
      </c>
      <c r="AE8" s="252">
        <v>5</v>
      </c>
      <c r="AF8" s="252">
        <v>1</v>
      </c>
      <c r="AG8" s="252">
        <f t="shared" si="1"/>
        <v>6</v>
      </c>
      <c r="AH8" s="252">
        <v>2</v>
      </c>
      <c r="AI8" s="252">
        <v>2</v>
      </c>
      <c r="AJ8" s="252"/>
      <c r="AK8" s="25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3:H42"/>
  <sheetViews>
    <sheetView workbookViewId="0">
      <pane ySplit="3" topLeftCell="A4" activePane="bottomLeft" state="frozen"/>
      <selection pane="bottomLeft" activeCell="A47" sqref="A47"/>
    </sheetView>
  </sheetViews>
  <sheetFormatPr baseColWidth="10" defaultRowHeight="15"/>
  <cols>
    <col min="1" max="1" width="73" bestFit="1" customWidth="1"/>
    <col min="2" max="2" width="16.140625" customWidth="1"/>
    <col min="3" max="3" width="17.140625" bestFit="1" customWidth="1"/>
    <col min="4" max="4" width="15.28515625" customWidth="1"/>
    <col min="5" max="5" width="18.42578125" customWidth="1"/>
    <col min="6" max="6" width="17.42578125" bestFit="1" customWidth="1"/>
    <col min="7" max="7" width="12.5703125" bestFit="1" customWidth="1"/>
  </cols>
  <sheetData>
    <row r="3" spans="1:8">
      <c r="A3" s="202" t="s">
        <v>7</v>
      </c>
      <c r="B3" s="207" t="s">
        <v>3</v>
      </c>
      <c r="C3" s="207" t="s">
        <v>6</v>
      </c>
      <c r="D3" s="207" t="s">
        <v>5</v>
      </c>
      <c r="E3" s="207" t="s">
        <v>4</v>
      </c>
      <c r="F3" s="207" t="s">
        <v>31</v>
      </c>
      <c r="G3" s="207" t="s">
        <v>8</v>
      </c>
      <c r="H3" s="207" t="s">
        <v>36</v>
      </c>
    </row>
    <row r="4" spans="1:8">
      <c r="A4" s="201" t="s">
        <v>251</v>
      </c>
      <c r="B4">
        <v>46</v>
      </c>
      <c r="C4">
        <v>34</v>
      </c>
      <c r="D4">
        <v>21</v>
      </c>
      <c r="E4">
        <v>34</v>
      </c>
      <c r="F4">
        <v>12</v>
      </c>
      <c r="G4">
        <v>147</v>
      </c>
      <c r="H4" s="203">
        <f>(B4+C4)/(B4+C4+D4+E4)</f>
        <v>0.59259259259259256</v>
      </c>
    </row>
    <row r="5" spans="1:8">
      <c r="A5" t="s">
        <v>353</v>
      </c>
      <c r="B5">
        <v>16</v>
      </c>
      <c r="C5">
        <v>1</v>
      </c>
      <c r="D5">
        <v>2</v>
      </c>
      <c r="E5">
        <v>3</v>
      </c>
      <c r="G5">
        <v>22</v>
      </c>
      <c r="H5" s="203">
        <f t="shared" ref="H5:H42" si="0">(B5+C5)/(B5+C5+D5+E5)</f>
        <v>0.77272727272727271</v>
      </c>
    </row>
    <row r="6" spans="1:8">
      <c r="A6" t="s">
        <v>354</v>
      </c>
      <c r="B6">
        <v>4</v>
      </c>
      <c r="C6">
        <v>9</v>
      </c>
      <c r="D6">
        <v>3</v>
      </c>
      <c r="E6">
        <v>7</v>
      </c>
      <c r="F6">
        <v>4</v>
      </c>
      <c r="G6">
        <v>27</v>
      </c>
      <c r="H6" s="203">
        <f t="shared" si="0"/>
        <v>0.56521739130434778</v>
      </c>
    </row>
    <row r="7" spans="1:8">
      <c r="A7" t="s">
        <v>355</v>
      </c>
      <c r="B7">
        <v>8</v>
      </c>
      <c r="C7">
        <v>14</v>
      </c>
      <c r="D7">
        <v>4</v>
      </c>
      <c r="E7">
        <v>10</v>
      </c>
      <c r="F7">
        <v>1</v>
      </c>
      <c r="G7">
        <v>37</v>
      </c>
      <c r="H7" s="203">
        <f t="shared" si="0"/>
        <v>0.61111111111111116</v>
      </c>
    </row>
    <row r="8" spans="1:8">
      <c r="A8" t="s">
        <v>356</v>
      </c>
      <c r="B8">
        <v>4</v>
      </c>
      <c r="C8">
        <v>6</v>
      </c>
      <c r="D8">
        <v>5</v>
      </c>
      <c r="E8">
        <v>3</v>
      </c>
      <c r="F8">
        <v>2</v>
      </c>
      <c r="G8">
        <v>20</v>
      </c>
      <c r="H8" s="203">
        <f t="shared" si="0"/>
        <v>0.55555555555555558</v>
      </c>
    </row>
    <row r="9" spans="1:8">
      <c r="A9" t="s">
        <v>357</v>
      </c>
      <c r="B9">
        <v>4</v>
      </c>
      <c r="C9">
        <v>3</v>
      </c>
      <c r="D9">
        <v>3</v>
      </c>
      <c r="E9">
        <v>8</v>
      </c>
      <c r="F9">
        <v>1</v>
      </c>
      <c r="G9">
        <v>19</v>
      </c>
      <c r="H9" s="203">
        <f t="shared" si="0"/>
        <v>0.3888888888888889</v>
      </c>
    </row>
    <row r="10" spans="1:8">
      <c r="A10" t="s">
        <v>358</v>
      </c>
      <c r="B10">
        <v>7</v>
      </c>
      <c r="C10">
        <v>1</v>
      </c>
      <c r="D10">
        <v>4</v>
      </c>
      <c r="E10">
        <v>1</v>
      </c>
      <c r="F10">
        <v>3</v>
      </c>
      <c r="G10">
        <v>16</v>
      </c>
      <c r="H10" s="203">
        <f t="shared" si="0"/>
        <v>0.61538461538461542</v>
      </c>
    </row>
    <row r="11" spans="1:8">
      <c r="A11" t="s">
        <v>359</v>
      </c>
      <c r="B11">
        <v>3</v>
      </c>
      <c r="E11">
        <v>2</v>
      </c>
      <c r="F11">
        <v>1</v>
      </c>
      <c r="G11">
        <v>6</v>
      </c>
      <c r="H11" s="203">
        <f t="shared" si="0"/>
        <v>0.6</v>
      </c>
    </row>
    <row r="12" spans="1:8">
      <c r="A12" s="201" t="s">
        <v>256</v>
      </c>
      <c r="B12">
        <v>12</v>
      </c>
      <c r="C12">
        <v>6</v>
      </c>
      <c r="D12">
        <v>2</v>
      </c>
      <c r="E12">
        <v>6</v>
      </c>
      <c r="F12">
        <v>2</v>
      </c>
      <c r="G12">
        <v>28</v>
      </c>
      <c r="H12" s="203">
        <f t="shared" si="0"/>
        <v>0.69230769230769229</v>
      </c>
    </row>
    <row r="13" spans="1:8">
      <c r="A13" t="s">
        <v>370</v>
      </c>
      <c r="B13">
        <v>4</v>
      </c>
      <c r="C13">
        <v>1</v>
      </c>
      <c r="D13">
        <v>1</v>
      </c>
      <c r="G13">
        <v>6</v>
      </c>
      <c r="H13" s="203">
        <f t="shared" si="0"/>
        <v>0.83333333333333337</v>
      </c>
    </row>
    <row r="14" spans="1:8">
      <c r="A14" t="s">
        <v>380</v>
      </c>
      <c r="B14">
        <v>1</v>
      </c>
      <c r="C14">
        <v>1</v>
      </c>
      <c r="D14">
        <v>1</v>
      </c>
      <c r="E14">
        <v>6</v>
      </c>
      <c r="F14">
        <v>1</v>
      </c>
      <c r="G14">
        <v>10</v>
      </c>
      <c r="H14" s="203">
        <f t="shared" si="0"/>
        <v>0.22222222222222221</v>
      </c>
    </row>
    <row r="15" spans="1:8">
      <c r="A15" t="s">
        <v>381</v>
      </c>
      <c r="B15">
        <v>5</v>
      </c>
      <c r="C15">
        <v>3</v>
      </c>
      <c r="G15">
        <v>8</v>
      </c>
      <c r="H15" s="203">
        <f t="shared" si="0"/>
        <v>1</v>
      </c>
    </row>
    <row r="16" spans="1:8">
      <c r="A16" t="s">
        <v>382</v>
      </c>
      <c r="B16">
        <v>2</v>
      </c>
      <c r="C16">
        <v>1</v>
      </c>
      <c r="F16">
        <v>1</v>
      </c>
      <c r="G16">
        <v>4</v>
      </c>
      <c r="H16" s="203">
        <f t="shared" si="0"/>
        <v>1</v>
      </c>
    </row>
    <row r="17" spans="1:8">
      <c r="A17" s="201" t="s">
        <v>252</v>
      </c>
      <c r="B17">
        <v>30</v>
      </c>
      <c r="C17">
        <v>11</v>
      </c>
      <c r="D17">
        <v>37</v>
      </c>
      <c r="E17">
        <v>157</v>
      </c>
      <c r="F17">
        <v>30</v>
      </c>
      <c r="G17">
        <v>265</v>
      </c>
      <c r="H17" s="203">
        <f t="shared" si="0"/>
        <v>0.17446808510638298</v>
      </c>
    </row>
    <row r="18" spans="1:8">
      <c r="A18" t="s">
        <v>360</v>
      </c>
      <c r="B18">
        <v>20</v>
      </c>
      <c r="C18">
        <v>3</v>
      </c>
      <c r="D18">
        <v>3</v>
      </c>
      <c r="E18">
        <v>24</v>
      </c>
      <c r="F18">
        <v>6</v>
      </c>
      <c r="G18">
        <v>56</v>
      </c>
      <c r="H18" s="203">
        <f t="shared" si="0"/>
        <v>0.46</v>
      </c>
    </row>
    <row r="19" spans="1:8">
      <c r="A19" t="s">
        <v>361</v>
      </c>
      <c r="E19">
        <v>103</v>
      </c>
      <c r="F19">
        <v>5</v>
      </c>
      <c r="G19">
        <v>108</v>
      </c>
      <c r="H19" s="203">
        <f t="shared" si="0"/>
        <v>0</v>
      </c>
    </row>
    <row r="20" spans="1:8">
      <c r="A20" t="s">
        <v>362</v>
      </c>
      <c r="B20">
        <v>6</v>
      </c>
      <c r="C20">
        <v>1</v>
      </c>
      <c r="D20">
        <v>1</v>
      </c>
      <c r="E20">
        <v>3</v>
      </c>
      <c r="F20">
        <v>13</v>
      </c>
      <c r="G20">
        <v>24</v>
      </c>
      <c r="H20" s="203">
        <f t="shared" si="0"/>
        <v>0.63636363636363635</v>
      </c>
    </row>
    <row r="21" spans="1:8">
      <c r="A21" t="s">
        <v>363</v>
      </c>
      <c r="D21">
        <v>1</v>
      </c>
      <c r="E21">
        <v>6</v>
      </c>
      <c r="F21">
        <v>1</v>
      </c>
      <c r="G21">
        <v>8</v>
      </c>
      <c r="H21" s="203">
        <f t="shared" si="0"/>
        <v>0</v>
      </c>
    </row>
    <row r="22" spans="1:8">
      <c r="A22" t="s">
        <v>364</v>
      </c>
      <c r="E22">
        <v>3</v>
      </c>
      <c r="F22">
        <v>1</v>
      </c>
      <c r="G22">
        <v>4</v>
      </c>
      <c r="H22" s="203">
        <f t="shared" si="0"/>
        <v>0</v>
      </c>
    </row>
    <row r="23" spans="1:8">
      <c r="A23" t="s">
        <v>365</v>
      </c>
      <c r="B23">
        <v>4</v>
      </c>
      <c r="C23">
        <v>7</v>
      </c>
      <c r="D23">
        <v>32</v>
      </c>
      <c r="E23">
        <v>18</v>
      </c>
      <c r="F23">
        <v>4</v>
      </c>
      <c r="G23">
        <v>65</v>
      </c>
      <c r="H23" s="203">
        <f t="shared" si="0"/>
        <v>0.18032786885245902</v>
      </c>
    </row>
    <row r="24" spans="1:8">
      <c r="A24" s="201" t="s">
        <v>255</v>
      </c>
      <c r="B24">
        <v>9</v>
      </c>
      <c r="C24">
        <v>4</v>
      </c>
      <c r="D24">
        <v>5</v>
      </c>
      <c r="E24">
        <v>26</v>
      </c>
      <c r="F24">
        <v>8</v>
      </c>
      <c r="G24">
        <v>52</v>
      </c>
      <c r="H24" s="203">
        <f t="shared" si="0"/>
        <v>0.29545454545454547</v>
      </c>
    </row>
    <row r="25" spans="1:8">
      <c r="A25" t="s">
        <v>376</v>
      </c>
      <c r="B25">
        <v>1</v>
      </c>
      <c r="E25">
        <v>20</v>
      </c>
      <c r="F25">
        <v>7</v>
      </c>
      <c r="G25">
        <v>28</v>
      </c>
      <c r="H25" s="203">
        <f t="shared" si="0"/>
        <v>4.7619047619047616E-2</v>
      </c>
    </row>
    <row r="26" spans="1:8">
      <c r="A26" t="s">
        <v>377</v>
      </c>
      <c r="D26">
        <v>1</v>
      </c>
      <c r="E26">
        <v>2</v>
      </c>
      <c r="G26">
        <v>3</v>
      </c>
      <c r="H26" s="203">
        <f t="shared" si="0"/>
        <v>0</v>
      </c>
    </row>
    <row r="27" spans="1:8">
      <c r="A27" t="s">
        <v>378</v>
      </c>
      <c r="B27">
        <v>3</v>
      </c>
      <c r="C27">
        <v>2</v>
      </c>
      <c r="D27">
        <v>4</v>
      </c>
      <c r="E27">
        <v>4</v>
      </c>
      <c r="G27">
        <v>13</v>
      </c>
      <c r="H27" s="203">
        <f t="shared" si="0"/>
        <v>0.38461538461538464</v>
      </c>
    </row>
    <row r="28" spans="1:8">
      <c r="A28" t="s">
        <v>1862</v>
      </c>
      <c r="B28">
        <v>1</v>
      </c>
      <c r="C28">
        <v>2</v>
      </c>
      <c r="F28">
        <v>1</v>
      </c>
      <c r="G28">
        <v>4</v>
      </c>
      <c r="H28" s="203">
        <f t="shared" si="0"/>
        <v>1</v>
      </c>
    </row>
    <row r="29" spans="1:8">
      <c r="A29" t="s">
        <v>379</v>
      </c>
      <c r="B29">
        <v>4</v>
      </c>
      <c r="G29">
        <v>4</v>
      </c>
      <c r="H29" s="203">
        <f t="shared" si="0"/>
        <v>1</v>
      </c>
    </row>
    <row r="30" spans="1:8">
      <c r="A30" s="201" t="s">
        <v>253</v>
      </c>
      <c r="B30">
        <v>9</v>
      </c>
      <c r="C30">
        <v>9</v>
      </c>
      <c r="D30">
        <v>11</v>
      </c>
      <c r="E30">
        <v>32</v>
      </c>
      <c r="F30">
        <v>14</v>
      </c>
      <c r="G30">
        <v>75</v>
      </c>
      <c r="H30" s="203">
        <f t="shared" si="0"/>
        <v>0.29508196721311475</v>
      </c>
    </row>
    <row r="31" spans="1:8">
      <c r="A31" t="s">
        <v>366</v>
      </c>
      <c r="B31">
        <v>1</v>
      </c>
      <c r="C31">
        <v>3</v>
      </c>
      <c r="D31">
        <v>4</v>
      </c>
      <c r="E31">
        <v>7</v>
      </c>
      <c r="G31">
        <v>15</v>
      </c>
      <c r="H31" s="203">
        <f t="shared" si="0"/>
        <v>0.26666666666666666</v>
      </c>
    </row>
    <row r="32" spans="1:8">
      <c r="A32" t="s">
        <v>367</v>
      </c>
      <c r="D32">
        <v>1</v>
      </c>
      <c r="E32">
        <v>7</v>
      </c>
      <c r="G32">
        <v>8</v>
      </c>
      <c r="H32" s="203">
        <f t="shared" si="0"/>
        <v>0</v>
      </c>
    </row>
    <row r="33" spans="1:8">
      <c r="A33" t="s">
        <v>368</v>
      </c>
      <c r="B33">
        <v>1</v>
      </c>
      <c r="D33">
        <v>1</v>
      </c>
      <c r="E33">
        <v>5</v>
      </c>
      <c r="G33">
        <v>7</v>
      </c>
      <c r="H33" s="203">
        <f t="shared" si="0"/>
        <v>0.14285714285714285</v>
      </c>
    </row>
    <row r="34" spans="1:8">
      <c r="A34" t="s">
        <v>369</v>
      </c>
      <c r="B34">
        <v>2</v>
      </c>
      <c r="C34">
        <v>5</v>
      </c>
      <c r="D34">
        <v>1</v>
      </c>
      <c r="E34">
        <v>1</v>
      </c>
      <c r="G34">
        <v>9</v>
      </c>
      <c r="H34" s="203">
        <f t="shared" si="0"/>
        <v>0.77777777777777779</v>
      </c>
    </row>
    <row r="35" spans="1:8">
      <c r="A35" t="s">
        <v>370</v>
      </c>
      <c r="B35">
        <v>4</v>
      </c>
      <c r="D35">
        <v>3</v>
      </c>
      <c r="E35">
        <v>6</v>
      </c>
      <c r="F35">
        <v>4</v>
      </c>
      <c r="G35">
        <v>17</v>
      </c>
      <c r="H35" s="203">
        <f t="shared" si="0"/>
        <v>0.30769230769230771</v>
      </c>
    </row>
    <row r="36" spans="1:8">
      <c r="A36" t="s">
        <v>371</v>
      </c>
      <c r="E36">
        <v>2</v>
      </c>
      <c r="G36">
        <v>2</v>
      </c>
      <c r="H36" s="203">
        <f t="shared" si="0"/>
        <v>0</v>
      </c>
    </row>
    <row r="37" spans="1:8">
      <c r="A37" t="s">
        <v>372</v>
      </c>
      <c r="B37">
        <v>3</v>
      </c>
      <c r="C37">
        <v>1</v>
      </c>
      <c r="D37">
        <v>1</v>
      </c>
      <c r="E37">
        <v>2</v>
      </c>
      <c r="F37">
        <v>10</v>
      </c>
      <c r="G37">
        <f>B37+C37+D37+E37+F37</f>
        <v>17</v>
      </c>
      <c r="H37" s="203">
        <f t="shared" si="0"/>
        <v>0.5714285714285714</v>
      </c>
    </row>
    <row r="38" spans="1:8">
      <c r="A38" s="201" t="s">
        <v>254</v>
      </c>
      <c r="B38">
        <v>3</v>
      </c>
      <c r="C38">
        <v>1</v>
      </c>
      <c r="D38">
        <v>2</v>
      </c>
      <c r="E38">
        <v>10</v>
      </c>
      <c r="F38">
        <v>1</v>
      </c>
      <c r="G38">
        <v>56</v>
      </c>
      <c r="H38" s="203">
        <f t="shared" si="0"/>
        <v>0.25</v>
      </c>
    </row>
    <row r="39" spans="1:8">
      <c r="A39" t="s">
        <v>373</v>
      </c>
      <c r="B39">
        <v>5</v>
      </c>
      <c r="C39">
        <v>1</v>
      </c>
      <c r="D39">
        <v>1</v>
      </c>
      <c r="E39">
        <v>13</v>
      </c>
      <c r="F39">
        <v>7</v>
      </c>
      <c r="G39">
        <v>27</v>
      </c>
      <c r="H39" s="203">
        <f t="shared" si="0"/>
        <v>0.3</v>
      </c>
    </row>
    <row r="40" spans="1:8">
      <c r="A40" t="s">
        <v>374</v>
      </c>
      <c r="C40">
        <v>1</v>
      </c>
      <c r="D40">
        <v>1</v>
      </c>
      <c r="E40">
        <v>1</v>
      </c>
      <c r="F40">
        <v>10</v>
      </c>
      <c r="G40">
        <v>5</v>
      </c>
      <c r="H40" s="203">
        <f t="shared" si="0"/>
        <v>0.33333333333333331</v>
      </c>
    </row>
    <row r="41" spans="1:8">
      <c r="A41" t="s">
        <v>375</v>
      </c>
      <c r="B41">
        <v>1</v>
      </c>
      <c r="C41">
        <v>2</v>
      </c>
      <c r="D41">
        <v>5</v>
      </c>
      <c r="E41">
        <v>11</v>
      </c>
      <c r="F41">
        <v>5</v>
      </c>
      <c r="G41">
        <v>24</v>
      </c>
      <c r="H41" s="203">
        <f t="shared" si="0"/>
        <v>0.15789473684210525</v>
      </c>
    </row>
    <row r="42" spans="1:8" ht="15.75">
      <c r="A42" s="206" t="s">
        <v>8</v>
      </c>
      <c r="B42" s="204">
        <v>112</v>
      </c>
      <c r="C42" s="204">
        <v>68</v>
      </c>
      <c r="D42" s="204">
        <v>82</v>
      </c>
      <c r="E42" s="204">
        <v>281</v>
      </c>
      <c r="F42" s="204">
        <v>80</v>
      </c>
      <c r="G42" s="204">
        <v>623</v>
      </c>
      <c r="H42" s="205">
        <f t="shared" si="0"/>
        <v>0.33149171270718231</v>
      </c>
    </row>
  </sheetData>
  <autoFilter ref="A3:H42" xr:uid="{00000000-0009-0000-0000-000008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H43"/>
  <sheetViews>
    <sheetView workbookViewId="0">
      <pane ySplit="2" topLeftCell="A18" activePane="bottomLeft" state="frozen"/>
      <selection pane="bottomLeft" activeCell="H42" sqref="H42"/>
    </sheetView>
  </sheetViews>
  <sheetFormatPr baseColWidth="10" defaultRowHeight="15"/>
  <cols>
    <col min="1" max="1" width="69.28515625" bestFit="1" customWidth="1"/>
    <col min="2" max="2" width="15.5703125" customWidth="1"/>
    <col min="3" max="3" width="19.85546875" customWidth="1"/>
    <col min="4" max="4" width="15.5703125" customWidth="1"/>
    <col min="5" max="5" width="17" customWidth="1"/>
    <col min="6" max="6" width="16.85546875" customWidth="1"/>
    <col min="7" max="7" width="13.7109375" customWidth="1"/>
  </cols>
  <sheetData>
    <row r="1" spans="1:8" ht="15.75" thickBot="1"/>
    <row r="2" spans="1:8" ht="15.75" thickBot="1">
      <c r="A2" s="219" t="s">
        <v>1889</v>
      </c>
      <c r="B2" s="220" t="s">
        <v>3</v>
      </c>
      <c r="C2" s="220" t="s">
        <v>6</v>
      </c>
      <c r="D2" s="220" t="s">
        <v>5</v>
      </c>
      <c r="E2" s="220" t="s">
        <v>4</v>
      </c>
      <c r="F2" s="220" t="s">
        <v>31</v>
      </c>
      <c r="G2" s="220" t="s">
        <v>8</v>
      </c>
      <c r="H2" s="221" t="s">
        <v>36</v>
      </c>
    </row>
    <row r="3" spans="1:8">
      <c r="A3" s="210" t="s">
        <v>251</v>
      </c>
      <c r="B3" s="210">
        <v>46</v>
      </c>
      <c r="C3" s="210">
        <v>34</v>
      </c>
      <c r="D3" s="210">
        <v>21</v>
      </c>
      <c r="E3" s="210">
        <v>34</v>
      </c>
      <c r="F3" s="210">
        <v>12</v>
      </c>
      <c r="G3" s="210">
        <v>147</v>
      </c>
      <c r="H3" s="211">
        <f t="shared" ref="H3:H39" si="0">(B3+C3)/(B3+D3+E3+C3)</f>
        <v>0.59259259259259256</v>
      </c>
    </row>
    <row r="4" spans="1:8">
      <c r="A4" t="s">
        <v>353</v>
      </c>
      <c r="B4">
        <v>16</v>
      </c>
      <c r="C4">
        <v>1</v>
      </c>
      <c r="D4">
        <v>2</v>
      </c>
      <c r="E4">
        <v>3</v>
      </c>
      <c r="G4">
        <v>22</v>
      </c>
      <c r="H4" s="214">
        <f t="shared" si="0"/>
        <v>0.77272727272727271</v>
      </c>
    </row>
    <row r="5" spans="1:8">
      <c r="A5" t="s">
        <v>354</v>
      </c>
      <c r="B5">
        <v>4</v>
      </c>
      <c r="C5">
        <v>9</v>
      </c>
      <c r="D5">
        <v>3</v>
      </c>
      <c r="E5">
        <v>7</v>
      </c>
      <c r="F5">
        <v>4</v>
      </c>
      <c r="G5">
        <v>27</v>
      </c>
      <c r="H5" s="214">
        <f t="shared" si="0"/>
        <v>0.56521739130434778</v>
      </c>
    </row>
    <row r="6" spans="1:8">
      <c r="A6" t="s">
        <v>355</v>
      </c>
      <c r="B6">
        <v>8</v>
      </c>
      <c r="C6">
        <v>14</v>
      </c>
      <c r="D6">
        <v>4</v>
      </c>
      <c r="E6">
        <v>10</v>
      </c>
      <c r="F6">
        <v>1</v>
      </c>
      <c r="G6">
        <v>37</v>
      </c>
      <c r="H6" s="214">
        <f t="shared" si="0"/>
        <v>0.61111111111111116</v>
      </c>
    </row>
    <row r="7" spans="1:8">
      <c r="A7" t="s">
        <v>356</v>
      </c>
      <c r="B7">
        <v>4</v>
      </c>
      <c r="C7">
        <v>6</v>
      </c>
      <c r="D7">
        <v>5</v>
      </c>
      <c r="E7">
        <v>3</v>
      </c>
      <c r="F7">
        <v>2</v>
      </c>
      <c r="G7">
        <v>20</v>
      </c>
      <c r="H7" s="214">
        <f t="shared" si="0"/>
        <v>0.55555555555555558</v>
      </c>
    </row>
    <row r="8" spans="1:8">
      <c r="A8" t="s">
        <v>357</v>
      </c>
      <c r="B8" s="209">
        <v>4</v>
      </c>
      <c r="C8" s="209">
        <v>3</v>
      </c>
      <c r="D8" s="209">
        <v>3</v>
      </c>
      <c r="E8" s="209">
        <v>8</v>
      </c>
      <c r="F8" s="209">
        <v>1</v>
      </c>
      <c r="G8" s="209">
        <v>19</v>
      </c>
      <c r="H8" s="214">
        <f t="shared" si="0"/>
        <v>0.3888888888888889</v>
      </c>
    </row>
    <row r="9" spans="1:8">
      <c r="A9" t="s">
        <v>358</v>
      </c>
      <c r="B9">
        <v>7</v>
      </c>
      <c r="C9">
        <v>1</v>
      </c>
      <c r="D9">
        <v>4</v>
      </c>
      <c r="E9">
        <v>1</v>
      </c>
      <c r="F9">
        <v>3</v>
      </c>
      <c r="G9">
        <v>16</v>
      </c>
      <c r="H9" s="214">
        <f t="shared" si="0"/>
        <v>0.61538461538461542</v>
      </c>
    </row>
    <row r="10" spans="1:8">
      <c r="A10" t="s">
        <v>359</v>
      </c>
      <c r="B10">
        <v>3</v>
      </c>
      <c r="E10">
        <v>2</v>
      </c>
      <c r="F10">
        <v>1</v>
      </c>
      <c r="G10">
        <v>6</v>
      </c>
      <c r="H10" s="214">
        <f t="shared" si="0"/>
        <v>0.6</v>
      </c>
    </row>
    <row r="11" spans="1:8">
      <c r="A11" s="210" t="s">
        <v>256</v>
      </c>
      <c r="B11" s="210">
        <v>12</v>
      </c>
      <c r="C11" s="210">
        <v>6</v>
      </c>
      <c r="D11" s="210">
        <v>2</v>
      </c>
      <c r="E11" s="210">
        <v>6</v>
      </c>
      <c r="F11" s="210">
        <v>2</v>
      </c>
      <c r="G11" s="210">
        <v>28</v>
      </c>
      <c r="H11" s="211">
        <f t="shared" si="0"/>
        <v>0.69230769230769229</v>
      </c>
    </row>
    <row r="12" spans="1:8">
      <c r="A12" t="s">
        <v>370</v>
      </c>
      <c r="B12">
        <v>4</v>
      </c>
      <c r="C12">
        <v>1</v>
      </c>
      <c r="D12">
        <v>1</v>
      </c>
      <c r="G12">
        <v>6</v>
      </c>
      <c r="H12" s="208">
        <f t="shared" si="0"/>
        <v>0.83333333333333337</v>
      </c>
    </row>
    <row r="13" spans="1:8">
      <c r="A13" t="s">
        <v>380</v>
      </c>
      <c r="B13">
        <v>1</v>
      </c>
      <c r="C13">
        <v>1</v>
      </c>
      <c r="D13">
        <v>1</v>
      </c>
      <c r="E13">
        <v>6</v>
      </c>
      <c r="F13">
        <v>1</v>
      </c>
      <c r="G13">
        <v>10</v>
      </c>
      <c r="H13" s="213">
        <f t="shared" si="0"/>
        <v>0.22222222222222221</v>
      </c>
    </row>
    <row r="14" spans="1:8">
      <c r="A14" t="s">
        <v>381</v>
      </c>
      <c r="B14">
        <v>5</v>
      </c>
      <c r="C14">
        <v>3</v>
      </c>
      <c r="G14">
        <v>8</v>
      </c>
      <c r="H14" s="213">
        <f t="shared" si="0"/>
        <v>1</v>
      </c>
    </row>
    <row r="15" spans="1:8">
      <c r="A15" t="s">
        <v>382</v>
      </c>
      <c r="B15">
        <v>2</v>
      </c>
      <c r="C15">
        <v>1</v>
      </c>
      <c r="F15">
        <v>1</v>
      </c>
      <c r="G15">
        <v>4</v>
      </c>
      <c r="H15" s="213">
        <f t="shared" si="0"/>
        <v>1</v>
      </c>
    </row>
    <row r="16" spans="1:8">
      <c r="A16" s="210" t="s">
        <v>252</v>
      </c>
      <c r="B16" s="210">
        <v>30</v>
      </c>
      <c r="C16" s="210">
        <v>11</v>
      </c>
      <c r="D16" s="210">
        <v>37</v>
      </c>
      <c r="E16" s="210">
        <v>157</v>
      </c>
      <c r="F16" s="210">
        <v>30</v>
      </c>
      <c r="G16" s="210">
        <v>265</v>
      </c>
      <c r="H16" s="211">
        <f t="shared" si="0"/>
        <v>0.17446808510638298</v>
      </c>
    </row>
    <row r="17" spans="1:8">
      <c r="A17" t="s">
        <v>360</v>
      </c>
      <c r="B17">
        <v>20</v>
      </c>
      <c r="C17">
        <v>3</v>
      </c>
      <c r="D17">
        <v>3</v>
      </c>
      <c r="E17">
        <v>24</v>
      </c>
      <c r="F17">
        <v>6</v>
      </c>
      <c r="G17">
        <v>56</v>
      </c>
      <c r="H17" s="213">
        <f t="shared" si="0"/>
        <v>0.46</v>
      </c>
    </row>
    <row r="18" spans="1:8">
      <c r="A18" t="s">
        <v>361</v>
      </c>
      <c r="E18">
        <v>103</v>
      </c>
      <c r="F18">
        <v>5</v>
      </c>
      <c r="G18">
        <v>108</v>
      </c>
      <c r="H18" s="213">
        <f t="shared" si="0"/>
        <v>0</v>
      </c>
    </row>
    <row r="19" spans="1:8">
      <c r="A19" t="s">
        <v>362</v>
      </c>
      <c r="B19">
        <v>6</v>
      </c>
      <c r="C19">
        <v>1</v>
      </c>
      <c r="D19">
        <v>1</v>
      </c>
      <c r="E19">
        <v>3</v>
      </c>
      <c r="F19">
        <v>13</v>
      </c>
      <c r="G19">
        <v>24</v>
      </c>
      <c r="H19" s="213">
        <f t="shared" si="0"/>
        <v>0.63636363636363635</v>
      </c>
    </row>
    <row r="20" spans="1:8">
      <c r="A20" t="s">
        <v>363</v>
      </c>
      <c r="D20">
        <v>1</v>
      </c>
      <c r="E20">
        <v>6</v>
      </c>
      <c r="F20">
        <v>1</v>
      </c>
      <c r="G20">
        <v>8</v>
      </c>
      <c r="H20" s="213">
        <f t="shared" si="0"/>
        <v>0</v>
      </c>
    </row>
    <row r="21" spans="1:8">
      <c r="A21" t="s">
        <v>364</v>
      </c>
      <c r="E21">
        <v>3</v>
      </c>
      <c r="F21">
        <v>1</v>
      </c>
      <c r="G21" t="s">
        <v>1885</v>
      </c>
      <c r="H21" s="213">
        <f t="shared" si="0"/>
        <v>0</v>
      </c>
    </row>
    <row r="22" spans="1:8">
      <c r="A22" t="s">
        <v>365</v>
      </c>
      <c r="B22">
        <v>4</v>
      </c>
      <c r="C22">
        <v>7</v>
      </c>
      <c r="D22">
        <v>32</v>
      </c>
      <c r="E22">
        <v>18</v>
      </c>
      <c r="F22">
        <v>4</v>
      </c>
      <c r="G22">
        <v>65</v>
      </c>
      <c r="H22" s="213">
        <f t="shared" si="0"/>
        <v>0.18032786885245902</v>
      </c>
    </row>
    <row r="23" spans="1:8">
      <c r="A23" s="210" t="s">
        <v>255</v>
      </c>
      <c r="B23" s="210">
        <v>9</v>
      </c>
      <c r="C23" s="210">
        <v>4</v>
      </c>
      <c r="D23" s="210">
        <v>5</v>
      </c>
      <c r="E23" s="210">
        <v>26</v>
      </c>
      <c r="F23" s="210">
        <v>8</v>
      </c>
      <c r="G23" s="210">
        <v>52</v>
      </c>
      <c r="H23" s="211">
        <f t="shared" si="0"/>
        <v>0.29545454545454547</v>
      </c>
    </row>
    <row r="24" spans="1:8">
      <c r="A24" t="s">
        <v>376</v>
      </c>
      <c r="B24">
        <v>1</v>
      </c>
      <c r="E24">
        <v>20</v>
      </c>
      <c r="F24">
        <v>7</v>
      </c>
      <c r="G24">
        <v>28</v>
      </c>
      <c r="H24" s="213">
        <f t="shared" si="0"/>
        <v>4.7619047619047616E-2</v>
      </c>
    </row>
    <row r="25" spans="1:8">
      <c r="A25" t="s">
        <v>377</v>
      </c>
      <c r="D25">
        <v>1</v>
      </c>
      <c r="E25">
        <v>2</v>
      </c>
      <c r="G25">
        <v>3</v>
      </c>
      <c r="H25" s="213">
        <f t="shared" si="0"/>
        <v>0</v>
      </c>
    </row>
    <row r="26" spans="1:8">
      <c r="A26" t="s">
        <v>378</v>
      </c>
      <c r="B26">
        <v>3</v>
      </c>
      <c r="C26">
        <v>2</v>
      </c>
      <c r="D26">
        <v>4</v>
      </c>
      <c r="E26">
        <v>4</v>
      </c>
      <c r="G26">
        <v>13</v>
      </c>
      <c r="H26" s="213">
        <f t="shared" si="0"/>
        <v>0.38461538461538464</v>
      </c>
    </row>
    <row r="27" spans="1:8">
      <c r="A27" t="s">
        <v>1862</v>
      </c>
      <c r="B27">
        <v>1</v>
      </c>
      <c r="C27">
        <v>2</v>
      </c>
      <c r="F27">
        <v>1</v>
      </c>
      <c r="G27">
        <v>4</v>
      </c>
      <c r="H27" s="213">
        <f t="shared" si="0"/>
        <v>1</v>
      </c>
    </row>
    <row r="28" spans="1:8">
      <c r="A28" t="s">
        <v>379</v>
      </c>
      <c r="B28">
        <v>4</v>
      </c>
      <c r="G28">
        <v>4</v>
      </c>
      <c r="H28" s="213">
        <f t="shared" si="0"/>
        <v>1</v>
      </c>
    </row>
    <row r="29" spans="1:8">
      <c r="A29" s="210" t="s">
        <v>253</v>
      </c>
      <c r="B29" s="210">
        <v>11</v>
      </c>
      <c r="C29" s="210">
        <v>9</v>
      </c>
      <c r="D29" s="210">
        <v>11</v>
      </c>
      <c r="E29" s="210">
        <v>30</v>
      </c>
      <c r="F29" s="210">
        <v>14</v>
      </c>
      <c r="G29" s="210">
        <v>75</v>
      </c>
      <c r="H29" s="211">
        <f t="shared" si="0"/>
        <v>0.32786885245901637</v>
      </c>
    </row>
    <row r="30" spans="1:8">
      <c r="A30" t="s">
        <v>366</v>
      </c>
      <c r="B30">
        <v>1</v>
      </c>
      <c r="C30">
        <v>3</v>
      </c>
      <c r="D30">
        <v>5</v>
      </c>
      <c r="E30">
        <v>14</v>
      </c>
      <c r="G30">
        <v>23</v>
      </c>
      <c r="H30" s="213">
        <f t="shared" si="0"/>
        <v>0.17391304347826086</v>
      </c>
    </row>
    <row r="31" spans="1:8">
      <c r="A31" t="s">
        <v>368</v>
      </c>
      <c r="B31">
        <v>1</v>
      </c>
      <c r="D31">
        <v>1</v>
      </c>
      <c r="E31">
        <v>5</v>
      </c>
      <c r="G31">
        <v>7</v>
      </c>
      <c r="H31" s="213">
        <f t="shared" si="0"/>
        <v>0.14285714285714285</v>
      </c>
    </row>
    <row r="32" spans="1:8">
      <c r="A32" t="s">
        <v>369</v>
      </c>
      <c r="B32">
        <v>2</v>
      </c>
      <c r="C32">
        <v>5</v>
      </c>
      <c r="D32">
        <v>1</v>
      </c>
      <c r="E32">
        <v>1</v>
      </c>
      <c r="G32">
        <v>9</v>
      </c>
      <c r="H32" s="213">
        <f t="shared" si="0"/>
        <v>0.77777777777777779</v>
      </c>
    </row>
    <row r="33" spans="1:8">
      <c r="A33" t="s">
        <v>370</v>
      </c>
      <c r="B33">
        <v>4</v>
      </c>
      <c r="D33">
        <v>3</v>
      </c>
      <c r="E33">
        <v>8</v>
      </c>
      <c r="F33">
        <v>4</v>
      </c>
      <c r="G33">
        <v>19</v>
      </c>
      <c r="H33" s="213">
        <f t="shared" si="0"/>
        <v>0.26666666666666666</v>
      </c>
    </row>
    <row r="34" spans="1:8">
      <c r="A34" t="s">
        <v>372</v>
      </c>
      <c r="B34">
        <v>3</v>
      </c>
      <c r="C34">
        <v>1</v>
      </c>
      <c r="D34">
        <v>1</v>
      </c>
      <c r="E34">
        <v>2</v>
      </c>
      <c r="F34">
        <v>10</v>
      </c>
      <c r="G34">
        <v>17</v>
      </c>
      <c r="H34" s="213">
        <f t="shared" si="0"/>
        <v>0.5714285714285714</v>
      </c>
    </row>
    <row r="35" spans="1:8">
      <c r="A35" s="210" t="s">
        <v>254</v>
      </c>
      <c r="B35" s="210">
        <v>6</v>
      </c>
      <c r="C35" s="210">
        <v>4</v>
      </c>
      <c r="D35" s="210">
        <v>6</v>
      </c>
      <c r="E35" s="210">
        <v>26</v>
      </c>
      <c r="F35" s="210">
        <v>14</v>
      </c>
      <c r="G35" s="210">
        <v>56</v>
      </c>
      <c r="H35" s="211">
        <f t="shared" si="0"/>
        <v>0.23809523809523808</v>
      </c>
    </row>
    <row r="36" spans="1:8">
      <c r="A36" t="s">
        <v>373</v>
      </c>
      <c r="B36">
        <v>5</v>
      </c>
      <c r="C36">
        <v>1</v>
      </c>
      <c r="D36">
        <v>1</v>
      </c>
      <c r="E36">
        <v>13</v>
      </c>
      <c r="F36">
        <v>7</v>
      </c>
      <c r="G36">
        <v>27</v>
      </c>
      <c r="H36" s="213">
        <f t="shared" si="0"/>
        <v>0.3</v>
      </c>
    </row>
    <row r="37" spans="1:8">
      <c r="A37" t="s">
        <v>370</v>
      </c>
      <c r="C37">
        <v>1</v>
      </c>
      <c r="E37">
        <v>2</v>
      </c>
      <c r="F37">
        <v>2</v>
      </c>
      <c r="G37">
        <v>5</v>
      </c>
      <c r="H37" s="213">
        <f t="shared" si="0"/>
        <v>0.33333333333333331</v>
      </c>
    </row>
    <row r="38" spans="1:8">
      <c r="A38" t="s">
        <v>375</v>
      </c>
      <c r="B38">
        <v>1</v>
      </c>
      <c r="C38">
        <v>2</v>
      </c>
      <c r="D38">
        <v>5</v>
      </c>
      <c r="E38">
        <v>11</v>
      </c>
      <c r="F38">
        <v>5</v>
      </c>
      <c r="G38">
        <v>24</v>
      </c>
      <c r="H38" s="213">
        <f t="shared" si="0"/>
        <v>0.15789473684210525</v>
      </c>
    </row>
    <row r="39" spans="1:8" ht="15.75">
      <c r="A39" s="206" t="s">
        <v>8</v>
      </c>
      <c r="B39" s="206">
        <v>114</v>
      </c>
      <c r="C39" s="206">
        <v>68</v>
      </c>
      <c r="D39" s="206">
        <v>82</v>
      </c>
      <c r="E39" s="206">
        <v>279</v>
      </c>
      <c r="F39" s="206">
        <v>80</v>
      </c>
      <c r="G39" s="206">
        <v>623</v>
      </c>
      <c r="H39" s="212">
        <f t="shared" si="0"/>
        <v>0.33517495395948432</v>
      </c>
    </row>
    <row r="42" spans="1:8">
      <c r="A42" s="216" t="s">
        <v>1888</v>
      </c>
      <c r="B42" s="217">
        <f t="shared" ref="B42:G42" si="1">B12+B33+B37</f>
        <v>8</v>
      </c>
      <c r="C42" s="217">
        <f t="shared" si="1"/>
        <v>2</v>
      </c>
      <c r="D42" s="217">
        <f t="shared" si="1"/>
        <v>4</v>
      </c>
      <c r="E42" s="217">
        <f t="shared" si="1"/>
        <v>10</v>
      </c>
      <c r="F42" s="217">
        <f t="shared" si="1"/>
        <v>6</v>
      </c>
      <c r="G42" s="217">
        <f t="shared" si="1"/>
        <v>30</v>
      </c>
      <c r="H42" s="218">
        <f>(B42+C42)/(B42+C42+D42+E42)</f>
        <v>0.41666666666666669</v>
      </c>
    </row>
    <row r="43" spans="1:8">
      <c r="B43" s="215"/>
    </row>
  </sheetData>
  <autoFilter ref="A2:H39" xr:uid="{00000000-0009-0000-0000-000009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3:N49"/>
  <sheetViews>
    <sheetView workbookViewId="0">
      <selection activeCell="I20" sqref="I20"/>
    </sheetView>
  </sheetViews>
  <sheetFormatPr baseColWidth="10" defaultRowHeight="15"/>
  <cols>
    <col min="1" max="1" width="69.28515625" bestFit="1" customWidth="1"/>
    <col min="2" max="2" width="22.42578125" bestFit="1" customWidth="1"/>
    <col min="3" max="3" width="7.42578125" bestFit="1" customWidth="1"/>
    <col min="4" max="4" width="8.42578125" bestFit="1" customWidth="1"/>
    <col min="5" max="5" width="11" bestFit="1" customWidth="1"/>
    <col min="6" max="6" width="10.85546875" bestFit="1" customWidth="1"/>
    <col min="7" max="7" width="14.85546875" bestFit="1" customWidth="1"/>
    <col min="8" max="8" width="15.85546875" bestFit="1" customWidth="1"/>
    <col min="9" max="9" width="11.85546875" bestFit="1" customWidth="1"/>
    <col min="10" max="11" width="12.5703125" bestFit="1" customWidth="1"/>
  </cols>
  <sheetData>
    <row r="3" spans="1:10">
      <c r="A3" s="250" t="s">
        <v>1861</v>
      </c>
      <c r="B3" s="250" t="s">
        <v>9</v>
      </c>
      <c r="C3" s="250"/>
      <c r="D3" s="250"/>
      <c r="E3" s="250"/>
      <c r="F3" s="250"/>
      <c r="G3" s="250"/>
      <c r="H3" s="250"/>
      <c r="I3" s="250"/>
      <c r="J3" s="250"/>
    </row>
    <row r="4" spans="1:10">
      <c r="A4" s="250" t="s">
        <v>7</v>
      </c>
      <c r="B4" s="250" t="s">
        <v>31</v>
      </c>
      <c r="C4" s="250" t="s">
        <v>1899</v>
      </c>
      <c r="D4" s="250" t="s">
        <v>1900</v>
      </c>
      <c r="E4" s="250" t="s">
        <v>1901</v>
      </c>
      <c r="F4" s="250" t="s">
        <v>1902</v>
      </c>
      <c r="G4" s="250" t="s">
        <v>1903</v>
      </c>
      <c r="H4" s="250" t="s">
        <v>1904</v>
      </c>
      <c r="I4" s="250" t="s">
        <v>1905</v>
      </c>
      <c r="J4" s="250" t="s">
        <v>8</v>
      </c>
    </row>
    <row r="5" spans="1:10">
      <c r="A5" s="251" t="s">
        <v>375</v>
      </c>
      <c r="B5" s="252">
        <v>5</v>
      </c>
      <c r="C5" s="252"/>
      <c r="D5" s="252">
        <v>12</v>
      </c>
      <c r="E5" s="252"/>
      <c r="F5" s="252"/>
      <c r="G5" s="252"/>
      <c r="H5" s="252"/>
      <c r="I5" s="252">
        <v>7</v>
      </c>
      <c r="J5" s="252">
        <v>24</v>
      </c>
    </row>
    <row r="6" spans="1:10">
      <c r="A6" s="251" t="s">
        <v>357</v>
      </c>
      <c r="B6" s="252">
        <v>1</v>
      </c>
      <c r="C6" s="252"/>
      <c r="D6" s="252">
        <v>15</v>
      </c>
      <c r="E6" s="252">
        <v>1</v>
      </c>
      <c r="F6" s="252"/>
      <c r="G6" s="252"/>
      <c r="H6" s="252"/>
      <c r="I6" s="252">
        <v>2</v>
      </c>
      <c r="J6" s="252">
        <v>19</v>
      </c>
    </row>
    <row r="7" spans="1:10">
      <c r="A7" s="251" t="s">
        <v>369</v>
      </c>
      <c r="B7" s="252"/>
      <c r="C7" s="252">
        <v>1</v>
      </c>
      <c r="D7" s="252">
        <v>5</v>
      </c>
      <c r="E7" s="252">
        <v>2</v>
      </c>
      <c r="F7" s="252"/>
      <c r="G7" s="252"/>
      <c r="H7" s="252"/>
      <c r="I7" s="252">
        <v>1</v>
      </c>
      <c r="J7" s="252">
        <v>9</v>
      </c>
    </row>
    <row r="8" spans="1:10">
      <c r="A8" s="251" t="s">
        <v>361</v>
      </c>
      <c r="B8" s="252">
        <v>5</v>
      </c>
      <c r="C8" s="252">
        <v>17</v>
      </c>
      <c r="D8" s="252">
        <v>60</v>
      </c>
      <c r="E8" s="252">
        <v>1</v>
      </c>
      <c r="F8" s="252">
        <v>6</v>
      </c>
      <c r="G8" s="252">
        <v>14</v>
      </c>
      <c r="H8" s="252">
        <v>3</v>
      </c>
      <c r="I8" s="252">
        <v>2</v>
      </c>
      <c r="J8" s="252">
        <v>108</v>
      </c>
    </row>
    <row r="9" spans="1:10">
      <c r="A9" s="251" t="s">
        <v>1862</v>
      </c>
      <c r="B9" s="252">
        <v>1</v>
      </c>
      <c r="C9" s="252"/>
      <c r="D9" s="252">
        <v>3</v>
      </c>
      <c r="E9" s="252"/>
      <c r="F9" s="252"/>
      <c r="G9" s="252"/>
      <c r="H9" s="252"/>
      <c r="I9" s="252"/>
      <c r="J9" s="252">
        <v>4</v>
      </c>
    </row>
    <row r="10" spans="1:10">
      <c r="A10" s="251" t="s">
        <v>379</v>
      </c>
      <c r="B10" s="252"/>
      <c r="C10" s="252"/>
      <c r="D10" s="252">
        <v>4</v>
      </c>
      <c r="E10" s="252"/>
      <c r="F10" s="252"/>
      <c r="G10" s="252"/>
      <c r="H10" s="252"/>
      <c r="I10" s="252"/>
      <c r="J10" s="252">
        <v>4</v>
      </c>
    </row>
    <row r="11" spans="1:10">
      <c r="A11" s="251" t="s">
        <v>382</v>
      </c>
      <c r="B11" s="252">
        <v>1</v>
      </c>
      <c r="C11" s="252">
        <v>1</v>
      </c>
      <c r="D11" s="252">
        <v>2</v>
      </c>
      <c r="E11" s="252"/>
      <c r="F11" s="252"/>
      <c r="G11" s="252"/>
      <c r="H11" s="252"/>
      <c r="I11" s="252"/>
      <c r="J11" s="252">
        <v>4</v>
      </c>
    </row>
    <row r="12" spans="1:10">
      <c r="A12" s="251" t="s">
        <v>368</v>
      </c>
      <c r="B12" s="252"/>
      <c r="C12" s="252"/>
      <c r="D12" s="252">
        <v>2</v>
      </c>
      <c r="E12" s="252">
        <v>1</v>
      </c>
      <c r="F12" s="252"/>
      <c r="G12" s="252"/>
      <c r="H12" s="252">
        <v>1</v>
      </c>
      <c r="I12" s="252">
        <v>3</v>
      </c>
      <c r="J12" s="252">
        <v>7</v>
      </c>
    </row>
    <row r="13" spans="1:10">
      <c r="A13" s="251" t="s">
        <v>366</v>
      </c>
      <c r="B13" s="252"/>
      <c r="C13" s="252">
        <v>2</v>
      </c>
      <c r="D13" s="252">
        <v>10</v>
      </c>
      <c r="E13" s="252">
        <v>4</v>
      </c>
      <c r="F13" s="252">
        <v>2</v>
      </c>
      <c r="G13" s="252"/>
      <c r="H13" s="252"/>
      <c r="I13" s="252">
        <v>5</v>
      </c>
      <c r="J13" s="252">
        <v>23</v>
      </c>
    </row>
    <row r="14" spans="1:10">
      <c r="A14" s="251" t="s">
        <v>373</v>
      </c>
      <c r="B14" s="252">
        <v>7</v>
      </c>
      <c r="C14" s="252">
        <v>1</v>
      </c>
      <c r="D14" s="252">
        <v>15</v>
      </c>
      <c r="E14" s="252"/>
      <c r="F14" s="252">
        <v>1</v>
      </c>
      <c r="G14" s="252"/>
      <c r="H14" s="252">
        <v>1</v>
      </c>
      <c r="I14" s="252">
        <v>2</v>
      </c>
      <c r="J14" s="252">
        <v>27</v>
      </c>
    </row>
    <row r="15" spans="1:10">
      <c r="A15" s="251" t="s">
        <v>360</v>
      </c>
      <c r="B15" s="252">
        <v>6</v>
      </c>
      <c r="C15" s="252">
        <v>2</v>
      </c>
      <c r="D15" s="252">
        <v>31</v>
      </c>
      <c r="E15" s="252"/>
      <c r="F15" s="252">
        <v>3</v>
      </c>
      <c r="G15" s="252">
        <v>2</v>
      </c>
      <c r="H15" s="252">
        <v>2</v>
      </c>
      <c r="I15" s="252">
        <v>10</v>
      </c>
      <c r="J15" s="252">
        <v>56</v>
      </c>
    </row>
    <row r="16" spans="1:10">
      <c r="A16" s="251" t="s">
        <v>354</v>
      </c>
      <c r="B16" s="252">
        <v>4</v>
      </c>
      <c r="C16" s="252"/>
      <c r="D16" s="252">
        <v>14</v>
      </c>
      <c r="E16" s="252">
        <v>2</v>
      </c>
      <c r="F16" s="252">
        <v>1</v>
      </c>
      <c r="G16" s="252"/>
      <c r="H16" s="252">
        <v>1</v>
      </c>
      <c r="I16" s="252">
        <v>5</v>
      </c>
      <c r="J16" s="252">
        <v>27</v>
      </c>
    </row>
    <row r="17" spans="1:10">
      <c r="A17" s="251" t="s">
        <v>356</v>
      </c>
      <c r="B17" s="252">
        <v>2</v>
      </c>
      <c r="C17" s="252"/>
      <c r="D17" s="252">
        <v>11</v>
      </c>
      <c r="E17" s="252">
        <v>2</v>
      </c>
      <c r="F17" s="252">
        <v>2</v>
      </c>
      <c r="G17" s="252">
        <v>1</v>
      </c>
      <c r="H17" s="252">
        <v>2</v>
      </c>
      <c r="I17" s="252"/>
      <c r="J17" s="252">
        <v>20</v>
      </c>
    </row>
    <row r="18" spans="1:10">
      <c r="A18" s="251" t="s">
        <v>355</v>
      </c>
      <c r="B18" s="252">
        <v>1</v>
      </c>
      <c r="C18" s="252">
        <v>3</v>
      </c>
      <c r="D18" s="252">
        <v>19</v>
      </c>
      <c r="E18" s="252">
        <v>5</v>
      </c>
      <c r="F18" s="252">
        <v>1</v>
      </c>
      <c r="G18" s="252"/>
      <c r="H18" s="252">
        <v>4</v>
      </c>
      <c r="I18" s="252">
        <v>4</v>
      </c>
      <c r="J18" s="252">
        <v>37</v>
      </c>
    </row>
    <row r="19" spans="1:10">
      <c r="A19" s="251" t="s">
        <v>353</v>
      </c>
      <c r="B19" s="252"/>
      <c r="C19" s="252"/>
      <c r="D19" s="252">
        <v>17</v>
      </c>
      <c r="E19" s="252"/>
      <c r="F19" s="252"/>
      <c r="G19" s="252">
        <v>1</v>
      </c>
      <c r="H19" s="252"/>
      <c r="I19" s="252">
        <v>4</v>
      </c>
      <c r="J19" s="252">
        <v>22</v>
      </c>
    </row>
    <row r="20" spans="1:10">
      <c r="A20" s="251" t="s">
        <v>381</v>
      </c>
      <c r="B20" s="252"/>
      <c r="C20" s="252">
        <v>1</v>
      </c>
      <c r="D20" s="252">
        <v>4</v>
      </c>
      <c r="E20" s="252"/>
      <c r="F20" s="252"/>
      <c r="G20" s="252">
        <v>3</v>
      </c>
      <c r="H20" s="252"/>
      <c r="I20" s="252"/>
      <c r="J20" s="252">
        <v>8</v>
      </c>
    </row>
    <row r="21" spans="1:10">
      <c r="A21" s="251" t="s">
        <v>376</v>
      </c>
      <c r="B21" s="252">
        <v>7</v>
      </c>
      <c r="C21" s="252"/>
      <c r="D21" s="252">
        <v>18</v>
      </c>
      <c r="E21" s="252">
        <v>2</v>
      </c>
      <c r="F21" s="252">
        <v>1</v>
      </c>
      <c r="G21" s="252"/>
      <c r="H21" s="252"/>
      <c r="I21" s="252"/>
      <c r="J21" s="252">
        <v>28</v>
      </c>
    </row>
    <row r="22" spans="1:10">
      <c r="A22" s="251" t="s">
        <v>363</v>
      </c>
      <c r="B22" s="252">
        <v>2</v>
      </c>
      <c r="C22" s="252"/>
      <c r="D22" s="252"/>
      <c r="E22" s="252"/>
      <c r="F22" s="252">
        <v>1</v>
      </c>
      <c r="G22" s="252"/>
      <c r="H22" s="252">
        <v>1</v>
      </c>
      <c r="I22" s="252">
        <v>8</v>
      </c>
      <c r="J22" s="252">
        <v>12</v>
      </c>
    </row>
    <row r="23" spans="1:10">
      <c r="A23" s="251" t="s">
        <v>372</v>
      </c>
      <c r="B23" s="252">
        <v>11</v>
      </c>
      <c r="C23" s="252">
        <v>1</v>
      </c>
      <c r="D23" s="252"/>
      <c r="E23" s="252">
        <v>3</v>
      </c>
      <c r="F23" s="252"/>
      <c r="G23" s="252"/>
      <c r="H23" s="252">
        <v>2</v>
      </c>
      <c r="I23" s="252"/>
      <c r="J23" s="252">
        <v>17</v>
      </c>
    </row>
    <row r="24" spans="1:10">
      <c r="A24" s="251" t="s">
        <v>370</v>
      </c>
      <c r="B24" s="252">
        <v>6</v>
      </c>
      <c r="C24" s="252">
        <v>3</v>
      </c>
      <c r="D24" s="252">
        <v>10</v>
      </c>
      <c r="E24" s="252"/>
      <c r="F24" s="252">
        <v>2</v>
      </c>
      <c r="G24" s="252"/>
      <c r="H24" s="252">
        <v>1</v>
      </c>
      <c r="I24" s="252">
        <v>3</v>
      </c>
      <c r="J24" s="252">
        <v>25</v>
      </c>
    </row>
    <row r="25" spans="1:10">
      <c r="A25" s="251" t="s">
        <v>374</v>
      </c>
      <c r="B25" s="252">
        <v>2</v>
      </c>
      <c r="C25" s="252"/>
      <c r="D25" s="252">
        <v>1</v>
      </c>
      <c r="E25" s="252"/>
      <c r="F25" s="252">
        <v>1</v>
      </c>
      <c r="G25" s="252"/>
      <c r="H25" s="252">
        <v>1</v>
      </c>
      <c r="I25" s="252"/>
      <c r="J25" s="252">
        <v>5</v>
      </c>
    </row>
    <row r="26" spans="1:10">
      <c r="A26" s="251" t="s">
        <v>362</v>
      </c>
      <c r="B26" s="252">
        <v>13</v>
      </c>
      <c r="C26" s="252"/>
      <c r="D26" s="252">
        <v>8</v>
      </c>
      <c r="E26" s="252">
        <v>1</v>
      </c>
      <c r="F26" s="252">
        <v>2</v>
      </c>
      <c r="G26" s="252"/>
      <c r="H26" s="252"/>
      <c r="I26" s="252"/>
      <c r="J26" s="252">
        <v>24</v>
      </c>
    </row>
    <row r="27" spans="1:10">
      <c r="A27" s="251" t="s">
        <v>358</v>
      </c>
      <c r="B27" s="252">
        <v>3</v>
      </c>
      <c r="C27" s="252"/>
      <c r="D27" s="252">
        <v>10</v>
      </c>
      <c r="E27" s="252">
        <v>1</v>
      </c>
      <c r="F27" s="252"/>
      <c r="G27" s="252"/>
      <c r="H27" s="252">
        <v>2</v>
      </c>
      <c r="I27" s="252"/>
      <c r="J27" s="252">
        <v>16</v>
      </c>
    </row>
    <row r="28" spans="1:10">
      <c r="A28" s="251" t="s">
        <v>380</v>
      </c>
      <c r="B28" s="252">
        <v>1</v>
      </c>
      <c r="C28" s="252">
        <v>2</v>
      </c>
      <c r="D28" s="252">
        <v>3</v>
      </c>
      <c r="E28" s="252">
        <v>1</v>
      </c>
      <c r="F28" s="252"/>
      <c r="G28" s="252"/>
      <c r="H28" s="252">
        <v>1</v>
      </c>
      <c r="I28" s="252">
        <v>2</v>
      </c>
      <c r="J28" s="252">
        <v>10</v>
      </c>
    </row>
    <row r="29" spans="1:10">
      <c r="A29" s="251" t="s">
        <v>377</v>
      </c>
      <c r="B29" s="252"/>
      <c r="C29" s="252"/>
      <c r="D29" s="252">
        <v>4</v>
      </c>
      <c r="E29" s="252">
        <v>2</v>
      </c>
      <c r="F29" s="252">
        <v>1</v>
      </c>
      <c r="G29" s="252"/>
      <c r="H29" s="252"/>
      <c r="I29" s="252">
        <v>2</v>
      </c>
      <c r="J29" s="252">
        <v>9</v>
      </c>
    </row>
    <row r="30" spans="1:10">
      <c r="A30" s="251" t="s">
        <v>365</v>
      </c>
      <c r="B30" s="252">
        <v>4</v>
      </c>
      <c r="C30" s="252">
        <v>6</v>
      </c>
      <c r="D30" s="252">
        <v>47</v>
      </c>
      <c r="E30" s="252">
        <v>4</v>
      </c>
      <c r="F30" s="252">
        <v>3</v>
      </c>
      <c r="G30" s="252"/>
      <c r="H30" s="252">
        <v>1</v>
      </c>
      <c r="I30" s="252"/>
      <c r="J30" s="252">
        <v>65</v>
      </c>
    </row>
    <row r="31" spans="1:10">
      <c r="A31" s="251" t="s">
        <v>378</v>
      </c>
      <c r="B31" s="252"/>
      <c r="C31" s="252"/>
      <c r="D31" s="252">
        <v>7</v>
      </c>
      <c r="E31" s="252"/>
      <c r="F31" s="252"/>
      <c r="G31" s="252"/>
      <c r="H31" s="252"/>
      <c r="I31" s="252"/>
      <c r="J31" s="252">
        <v>7</v>
      </c>
    </row>
    <row r="32" spans="1:10">
      <c r="A32" s="251" t="s">
        <v>359</v>
      </c>
      <c r="B32" s="252">
        <v>1</v>
      </c>
      <c r="C32" s="252"/>
      <c r="D32" s="252">
        <v>3</v>
      </c>
      <c r="E32" s="252"/>
      <c r="F32" s="252"/>
      <c r="G32" s="252"/>
      <c r="H32" s="252"/>
      <c r="I32" s="252">
        <v>2</v>
      </c>
      <c r="J32" s="252">
        <v>6</v>
      </c>
    </row>
    <row r="33" spans="1:14">
      <c r="A33" s="251" t="s">
        <v>8</v>
      </c>
      <c r="B33" s="252">
        <v>83</v>
      </c>
      <c r="C33" s="252">
        <v>40</v>
      </c>
      <c r="D33" s="252">
        <v>335</v>
      </c>
      <c r="E33" s="252">
        <v>32</v>
      </c>
      <c r="F33" s="252">
        <v>27</v>
      </c>
      <c r="G33" s="252">
        <v>21</v>
      </c>
      <c r="H33" s="252">
        <v>23</v>
      </c>
      <c r="I33" s="252">
        <v>62</v>
      </c>
      <c r="J33" s="252">
        <v>623</v>
      </c>
    </row>
    <row r="47" spans="1:14">
      <c r="N47" s="28"/>
    </row>
    <row r="49" spans="1:8" s="24" customFormat="1">
      <c r="A49"/>
      <c r="B49"/>
      <c r="C49"/>
      <c r="D49"/>
      <c r="E49"/>
      <c r="F49"/>
      <c r="G49"/>
      <c r="H49"/>
    </row>
  </sheetData>
  <pageMargins left="0.7" right="0.7" top="0.75" bottom="0.75" header="0.3" footer="0.3"/>
  <pageSetup orientation="portrait" horizontalDpi="4294967295" verticalDpi="4294967295"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A3:L98"/>
  <sheetViews>
    <sheetView zoomScale="130" zoomScaleNormal="130" workbookViewId="0">
      <selection activeCell="B6" sqref="B6"/>
    </sheetView>
  </sheetViews>
  <sheetFormatPr baseColWidth="10" defaultRowHeight="15"/>
  <cols>
    <col min="1" max="1" width="69.28515625" style="37" bestFit="1" customWidth="1"/>
    <col min="2" max="2" width="22.42578125" style="37" bestFit="1" customWidth="1"/>
    <col min="3" max="3" width="17.85546875" style="37" bestFit="1" customWidth="1"/>
    <col min="4" max="4" width="12.5703125" style="37" bestFit="1" customWidth="1"/>
    <col min="5" max="5" width="12.42578125" style="37" customWidth="1"/>
    <col min="6" max="6" width="12.5703125" style="37" customWidth="1"/>
    <col min="7" max="7" width="12.5703125" style="37" bestFit="1" customWidth="1"/>
    <col min="8" max="16384" width="11.42578125" style="37"/>
  </cols>
  <sheetData>
    <row r="3" spans="1:12">
      <c r="A3" t="s">
        <v>1861</v>
      </c>
      <c r="B3" t="s">
        <v>9</v>
      </c>
      <c r="C3"/>
      <c r="D3"/>
      <c r="E3"/>
      <c r="F3"/>
    </row>
    <row r="4" spans="1:12">
      <c r="A4" t="s">
        <v>7</v>
      </c>
      <c r="B4" t="s">
        <v>4</v>
      </c>
      <c r="C4" t="s">
        <v>31</v>
      </c>
      <c r="D4" t="s">
        <v>8</v>
      </c>
      <c r="E4"/>
      <c r="F4"/>
    </row>
    <row r="5" spans="1:12">
      <c r="A5" s="2" t="s">
        <v>375</v>
      </c>
      <c r="B5">
        <v>20</v>
      </c>
      <c r="C5">
        <v>4</v>
      </c>
      <c r="D5">
        <v>24</v>
      </c>
      <c r="E5"/>
      <c r="F5"/>
    </row>
    <row r="6" spans="1:12">
      <c r="A6" s="2" t="s">
        <v>357</v>
      </c>
      <c r="B6">
        <v>17</v>
      </c>
      <c r="C6">
        <v>1</v>
      </c>
      <c r="D6">
        <v>18</v>
      </c>
      <c r="E6"/>
      <c r="F6"/>
      <c r="H6" s="37" t="s">
        <v>3</v>
      </c>
      <c r="I6" s="37" t="s">
        <v>6</v>
      </c>
      <c r="J6" s="37" t="s">
        <v>5</v>
      </c>
      <c r="K6" s="37" t="s">
        <v>4</v>
      </c>
      <c r="L6" s="37" t="s">
        <v>8</v>
      </c>
    </row>
    <row r="7" spans="1:12" s="25" customFormat="1">
      <c r="A7" s="2" t="s">
        <v>369</v>
      </c>
      <c r="B7">
        <v>9</v>
      </c>
      <c r="C7"/>
      <c r="D7">
        <v>9</v>
      </c>
      <c r="E7"/>
      <c r="F7"/>
      <c r="H7" s="25">
        <v>6</v>
      </c>
      <c r="I7" s="25">
        <v>2</v>
      </c>
      <c r="J7" s="25">
        <v>6</v>
      </c>
      <c r="K7" s="25">
        <v>3</v>
      </c>
      <c r="L7" s="25">
        <v>17</v>
      </c>
    </row>
    <row r="8" spans="1:12">
      <c r="A8" s="2" t="s">
        <v>361</v>
      </c>
      <c r="B8">
        <v>103</v>
      </c>
      <c r="C8">
        <v>5</v>
      </c>
      <c r="D8">
        <v>108</v>
      </c>
      <c r="E8"/>
      <c r="F8"/>
    </row>
    <row r="9" spans="1:12">
      <c r="A9" s="2" t="s">
        <v>1862</v>
      </c>
      <c r="B9">
        <v>3</v>
      </c>
      <c r="C9">
        <v>1</v>
      </c>
      <c r="D9">
        <v>4</v>
      </c>
      <c r="E9"/>
      <c r="F9"/>
      <c r="G9" s="27"/>
    </row>
    <row r="10" spans="1:12">
      <c r="A10" s="2" t="s">
        <v>379</v>
      </c>
      <c r="B10">
        <v>4</v>
      </c>
      <c r="C10"/>
      <c r="D10">
        <v>4</v>
      </c>
      <c r="E10"/>
      <c r="F10"/>
    </row>
    <row r="11" spans="1:12">
      <c r="A11" s="2" t="s">
        <v>382</v>
      </c>
      <c r="B11">
        <v>3</v>
      </c>
      <c r="C11">
        <v>1</v>
      </c>
      <c r="D11">
        <v>4</v>
      </c>
      <c r="E11"/>
      <c r="F11"/>
    </row>
    <row r="12" spans="1:12">
      <c r="A12" s="2" t="s">
        <v>368</v>
      </c>
      <c r="B12">
        <v>7</v>
      </c>
      <c r="C12"/>
      <c r="D12">
        <v>7</v>
      </c>
      <c r="E12"/>
      <c r="F12"/>
    </row>
    <row r="13" spans="1:12">
      <c r="A13" s="2" t="s">
        <v>371</v>
      </c>
      <c r="B13">
        <v>2</v>
      </c>
      <c r="C13"/>
      <c r="D13">
        <v>2</v>
      </c>
      <c r="E13"/>
      <c r="F13"/>
    </row>
    <row r="14" spans="1:12">
      <c r="A14" s="2" t="s">
        <v>367</v>
      </c>
      <c r="B14">
        <v>8</v>
      </c>
      <c r="C14"/>
      <c r="D14">
        <v>8</v>
      </c>
      <c r="E14"/>
      <c r="F14"/>
    </row>
    <row r="15" spans="1:12">
      <c r="A15" s="2" t="s">
        <v>366</v>
      </c>
      <c r="B15">
        <v>15</v>
      </c>
      <c r="C15"/>
      <c r="D15">
        <v>15</v>
      </c>
      <c r="E15"/>
      <c r="F15"/>
    </row>
    <row r="16" spans="1:12">
      <c r="A16" s="2" t="s">
        <v>373</v>
      </c>
      <c r="B16">
        <v>21</v>
      </c>
      <c r="C16">
        <v>6</v>
      </c>
      <c r="D16">
        <v>27</v>
      </c>
      <c r="E16"/>
      <c r="F16"/>
    </row>
    <row r="17" spans="1:10">
      <c r="A17" s="2" t="s">
        <v>360</v>
      </c>
      <c r="B17">
        <v>50</v>
      </c>
      <c r="C17">
        <v>6</v>
      </c>
      <c r="D17">
        <v>56</v>
      </c>
      <c r="E17"/>
      <c r="F17"/>
    </row>
    <row r="18" spans="1:10">
      <c r="A18" s="2" t="s">
        <v>354</v>
      </c>
      <c r="B18">
        <v>24</v>
      </c>
      <c r="C18">
        <v>4</v>
      </c>
      <c r="D18">
        <v>28</v>
      </c>
      <c r="E18"/>
      <c r="F18"/>
      <c r="H18" s="27"/>
    </row>
    <row r="19" spans="1:10">
      <c r="A19" s="2" t="s">
        <v>356</v>
      </c>
      <c r="B19">
        <v>18</v>
      </c>
      <c r="C19">
        <v>2</v>
      </c>
      <c r="D19">
        <v>20</v>
      </c>
      <c r="E19"/>
      <c r="F19"/>
    </row>
    <row r="20" spans="1:10">
      <c r="A20" s="2" t="s">
        <v>355</v>
      </c>
      <c r="B20">
        <v>36</v>
      </c>
      <c r="C20">
        <v>1</v>
      </c>
      <c r="D20">
        <v>37</v>
      </c>
      <c r="E20"/>
      <c r="F20"/>
    </row>
    <row r="21" spans="1:10" ht="15.75" customHeight="1">
      <c r="A21" s="2" t="s">
        <v>353</v>
      </c>
      <c r="B21">
        <v>22</v>
      </c>
      <c r="C21"/>
      <c r="D21">
        <v>22</v>
      </c>
      <c r="E21"/>
      <c r="F21"/>
      <c r="G21" s="27"/>
      <c r="H21" s="27"/>
      <c r="I21" s="27"/>
      <c r="J21" s="27"/>
    </row>
    <row r="22" spans="1:10">
      <c r="A22" s="2" t="s">
        <v>381</v>
      </c>
      <c r="B22">
        <v>8</v>
      </c>
      <c r="C22"/>
      <c r="D22">
        <v>8</v>
      </c>
      <c r="E22"/>
      <c r="F22"/>
    </row>
    <row r="23" spans="1:10">
      <c r="A23" s="2" t="s">
        <v>376</v>
      </c>
      <c r="B23">
        <v>21</v>
      </c>
      <c r="C23">
        <v>7</v>
      </c>
      <c r="D23">
        <v>28</v>
      </c>
      <c r="E23"/>
      <c r="F23"/>
    </row>
    <row r="24" spans="1:10">
      <c r="A24" s="2" t="s">
        <v>364</v>
      </c>
      <c r="B24">
        <v>3</v>
      </c>
      <c r="C24">
        <v>1</v>
      </c>
      <c r="D24">
        <v>4</v>
      </c>
      <c r="E24"/>
      <c r="F24"/>
    </row>
    <row r="25" spans="1:10">
      <c r="A25" s="2" t="s">
        <v>363</v>
      </c>
      <c r="B25">
        <v>7</v>
      </c>
      <c r="C25">
        <v>1</v>
      </c>
      <c r="D25">
        <v>8</v>
      </c>
      <c r="E25"/>
      <c r="F25"/>
    </row>
    <row r="26" spans="1:10">
      <c r="A26" s="2" t="s">
        <v>372</v>
      </c>
      <c r="B26">
        <v>6</v>
      </c>
      <c r="C26">
        <v>11</v>
      </c>
      <c r="D26">
        <v>17</v>
      </c>
      <c r="E26"/>
      <c r="F26"/>
      <c r="J26" s="26"/>
    </row>
    <row r="27" spans="1:10">
      <c r="A27" s="2" t="s">
        <v>370</v>
      </c>
      <c r="B27">
        <v>19</v>
      </c>
      <c r="C27">
        <v>4</v>
      </c>
      <c r="D27">
        <v>23</v>
      </c>
      <c r="E27"/>
      <c r="F27"/>
    </row>
    <row r="28" spans="1:10">
      <c r="A28" s="2" t="s">
        <v>374</v>
      </c>
      <c r="B28">
        <v>3</v>
      </c>
      <c r="C28">
        <v>2</v>
      </c>
      <c r="D28">
        <v>5</v>
      </c>
      <c r="E28"/>
      <c r="F28"/>
    </row>
    <row r="29" spans="1:10">
      <c r="A29" s="2" t="s">
        <v>362</v>
      </c>
      <c r="B29">
        <v>11</v>
      </c>
      <c r="C29">
        <v>13</v>
      </c>
      <c r="D29">
        <v>24</v>
      </c>
      <c r="E29"/>
      <c r="F29"/>
    </row>
    <row r="30" spans="1:10">
      <c r="A30" s="2" t="s">
        <v>358</v>
      </c>
      <c r="B30">
        <v>13</v>
      </c>
      <c r="C30">
        <v>3</v>
      </c>
      <c r="D30">
        <v>16</v>
      </c>
      <c r="E30"/>
      <c r="F30"/>
    </row>
    <row r="31" spans="1:10">
      <c r="A31" s="2" t="s">
        <v>380</v>
      </c>
      <c r="B31">
        <v>9</v>
      </c>
      <c r="C31">
        <v>1</v>
      </c>
      <c r="D31">
        <v>10</v>
      </c>
      <c r="E31"/>
      <c r="F31"/>
    </row>
    <row r="32" spans="1:10">
      <c r="A32" s="2" t="s">
        <v>377</v>
      </c>
      <c r="B32">
        <v>3</v>
      </c>
      <c r="C32"/>
      <c r="D32">
        <v>3</v>
      </c>
      <c r="E32"/>
      <c r="F32"/>
    </row>
    <row r="33" spans="1:12">
      <c r="A33" s="2" t="s">
        <v>365</v>
      </c>
      <c r="B33">
        <v>61</v>
      </c>
      <c r="C33">
        <v>4</v>
      </c>
      <c r="D33">
        <v>65</v>
      </c>
      <c r="E33"/>
      <c r="F33"/>
    </row>
    <row r="34" spans="1:12">
      <c r="A34" s="2" t="s">
        <v>378</v>
      </c>
      <c r="B34">
        <v>13</v>
      </c>
      <c r="C34"/>
      <c r="D34">
        <v>13</v>
      </c>
      <c r="E34">
        <v>11</v>
      </c>
      <c r="F34"/>
    </row>
    <row r="35" spans="1:12">
      <c r="A35" s="2" t="s">
        <v>359</v>
      </c>
      <c r="B35">
        <v>5</v>
      </c>
      <c r="C35">
        <v>1</v>
      </c>
      <c r="D35">
        <v>6</v>
      </c>
      <c r="E35"/>
      <c r="F35"/>
    </row>
    <row r="36" spans="1:12">
      <c r="A36" s="2" t="s">
        <v>8</v>
      </c>
      <c r="B36">
        <v>544</v>
      </c>
      <c r="C36">
        <v>79</v>
      </c>
      <c r="D36">
        <v>623</v>
      </c>
      <c r="E36"/>
      <c r="F36"/>
    </row>
    <row r="37" spans="1:12">
      <c r="A37"/>
      <c r="B37"/>
      <c r="C37"/>
      <c r="D37"/>
      <c r="E37"/>
      <c r="F37"/>
    </row>
    <row r="38" spans="1:12">
      <c r="A38"/>
      <c r="B38"/>
      <c r="C38"/>
      <c r="D38"/>
      <c r="E38"/>
      <c r="F38"/>
    </row>
    <row r="39" spans="1:12">
      <c r="A39"/>
      <c r="B39"/>
      <c r="C39"/>
      <c r="D39"/>
      <c r="E39"/>
      <c r="F39"/>
      <c r="I39"/>
      <c r="J39"/>
      <c r="K39"/>
      <c r="L39"/>
    </row>
    <row r="40" spans="1:12">
      <c r="A40"/>
      <c r="B40"/>
      <c r="C40"/>
      <c r="D40"/>
      <c r="E40"/>
      <c r="F40"/>
    </row>
    <row r="41" spans="1:12">
      <c r="A41"/>
      <c r="B41"/>
      <c r="C41"/>
      <c r="D41"/>
      <c r="E41"/>
      <c r="F41"/>
    </row>
    <row r="42" spans="1:12">
      <c r="A42"/>
      <c r="B42"/>
      <c r="C42"/>
      <c r="D42"/>
      <c r="E42"/>
      <c r="F42"/>
    </row>
    <row r="43" spans="1:12">
      <c r="A43"/>
      <c r="B43"/>
      <c r="C43"/>
      <c r="D43"/>
      <c r="E43"/>
      <c r="F43"/>
    </row>
    <row r="44" spans="1:12">
      <c r="A44"/>
      <c r="B44"/>
      <c r="C44"/>
      <c r="D44"/>
      <c r="E44"/>
      <c r="F44"/>
    </row>
    <row r="45" spans="1:12">
      <c r="A45"/>
      <c r="B45"/>
      <c r="C45"/>
      <c r="D45"/>
      <c r="E45"/>
      <c r="F45"/>
    </row>
    <row r="46" spans="1:12">
      <c r="A46"/>
      <c r="B46"/>
      <c r="C46"/>
      <c r="D46"/>
      <c r="E46"/>
      <c r="F46"/>
    </row>
    <row r="47" spans="1:12">
      <c r="A47"/>
      <c r="B47"/>
      <c r="C47"/>
      <c r="D47"/>
      <c r="E47"/>
      <c r="F47"/>
    </row>
    <row r="48" spans="1:12">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t="e">
        <f>GETPIVOTDATA("Estado 2022",$A$3,"Estado 2022","CUMPLIDA")+GETPIVOTDATA("Estado 2022",$A$3,"Estado 2022","GESTIÓN NORMAL")</f>
        <v>#REF!</v>
      </c>
      <c r="D59" s="26" t="e">
        <f>C59/GETPIVOTDATA("Estado 2022",$A$3)</f>
        <v>#REF!</v>
      </c>
      <c r="E59"/>
      <c r="F59"/>
    </row>
    <row r="60" spans="1:6">
      <c r="A60"/>
      <c r="B60"/>
      <c r="C60"/>
      <c r="D60"/>
      <c r="E60"/>
      <c r="F60"/>
    </row>
    <row r="61" spans="1:6">
      <c r="A61"/>
      <c r="B61"/>
      <c r="C61"/>
      <c r="D61" s="26"/>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dimension ref="A3:P53"/>
  <sheetViews>
    <sheetView workbookViewId="0">
      <selection activeCell="G23" sqref="G23"/>
    </sheetView>
  </sheetViews>
  <sheetFormatPr baseColWidth="10" defaultRowHeight="15"/>
  <cols>
    <col min="1" max="1" width="27" bestFit="1" customWidth="1"/>
    <col min="2" max="2" width="22.42578125" customWidth="1"/>
    <col min="3" max="3" width="3.7109375" bestFit="1" customWidth="1"/>
    <col min="4" max="4" width="12.42578125" bestFit="1" customWidth="1"/>
    <col min="5" max="5" width="9.42578125" bestFit="1" customWidth="1"/>
    <col min="6" max="7" width="12.5703125" bestFit="1" customWidth="1"/>
    <col min="8" max="8" width="9.42578125" bestFit="1" customWidth="1"/>
    <col min="9" max="9" width="8.42578125" bestFit="1" customWidth="1"/>
    <col min="10" max="10" width="12.5703125" bestFit="1" customWidth="1"/>
    <col min="12" max="13" width="13.85546875" customWidth="1"/>
    <col min="16" max="16" width="12.28515625" customWidth="1"/>
  </cols>
  <sheetData>
    <row r="3" spans="1:6">
      <c r="B3" s="1" t="s">
        <v>9</v>
      </c>
    </row>
    <row r="4" spans="1:6">
      <c r="B4" t="s">
        <v>3</v>
      </c>
      <c r="C4" t="s">
        <v>234</v>
      </c>
      <c r="D4" t="s">
        <v>4</v>
      </c>
      <c r="E4" t="s">
        <v>235</v>
      </c>
      <c r="F4" t="s">
        <v>8</v>
      </c>
    </row>
    <row r="5" spans="1:6">
      <c r="A5" t="s">
        <v>34</v>
      </c>
    </row>
    <row r="52" spans="10:16" ht="45">
      <c r="J52" s="29" t="s">
        <v>3</v>
      </c>
      <c r="K52" s="30" t="s">
        <v>6</v>
      </c>
      <c r="L52" s="31" t="s">
        <v>35</v>
      </c>
      <c r="M52" s="31" t="s">
        <v>36</v>
      </c>
      <c r="N52" s="32" t="s">
        <v>5</v>
      </c>
      <c r="O52" s="33" t="s">
        <v>4</v>
      </c>
      <c r="P52" s="36" t="s">
        <v>37</v>
      </c>
    </row>
    <row r="53" spans="10:16" ht="15.75">
      <c r="J53" s="34">
        <v>613</v>
      </c>
      <c r="K53" s="34">
        <v>112</v>
      </c>
      <c r="L53" s="34">
        <f>+J53+K53</f>
        <v>725</v>
      </c>
      <c r="M53" s="35">
        <f>+L53/P53*100</f>
        <v>92.121982210927584</v>
      </c>
      <c r="N53" s="34">
        <v>49</v>
      </c>
      <c r="O53" s="34">
        <v>13</v>
      </c>
      <c r="P53" s="34">
        <v>787</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tabColor rgb="FF92D050"/>
  </sheetPr>
  <dimension ref="A1:FB704"/>
  <sheetViews>
    <sheetView showGridLines="0" tabSelected="1" topLeftCell="D503" zoomScale="70" zoomScaleNormal="70" zoomScaleSheetLayoutView="73" workbookViewId="0">
      <selection activeCell="AD512" sqref="AD512"/>
    </sheetView>
  </sheetViews>
  <sheetFormatPr baseColWidth="10" defaultColWidth="8" defaultRowHeight="21"/>
  <cols>
    <col min="1" max="1" width="29.5703125" style="3" customWidth="1"/>
    <col min="2" max="2" width="20" style="3" customWidth="1"/>
    <col min="3" max="3" width="70.85546875" style="3" customWidth="1"/>
    <col min="4" max="4" width="25.5703125" style="3" customWidth="1"/>
    <col min="5" max="5" width="15.28515625" style="3" customWidth="1"/>
    <col min="6" max="6" width="30.140625" style="18" customWidth="1"/>
    <col min="7" max="7" width="25.7109375" style="3" customWidth="1"/>
    <col min="8" max="8" width="23.42578125" style="3" customWidth="1"/>
    <col min="9" max="9" width="21.5703125" style="3" customWidth="1"/>
    <col min="10" max="10" width="7.85546875" style="3" customWidth="1"/>
    <col min="11" max="11" width="30" style="3" hidden="1" customWidth="1"/>
    <col min="12" max="12" width="14.28515625" style="3" hidden="1" customWidth="1"/>
    <col min="13" max="13" width="26.140625" style="4" hidden="1" customWidth="1"/>
    <col min="14" max="14" width="20.42578125" style="4" hidden="1" customWidth="1"/>
    <col min="15" max="16" width="15.42578125" style="3" hidden="1" customWidth="1"/>
    <col min="17" max="17" width="14.85546875" style="3" hidden="1" customWidth="1"/>
    <col min="18" max="18" width="18.28515625" style="3" hidden="1" customWidth="1"/>
    <col min="19" max="19" width="9.7109375" style="3" hidden="1" customWidth="1"/>
    <col min="20" max="20" width="12" style="3" hidden="1" customWidth="1"/>
    <col min="21" max="21" width="10.7109375" style="18" hidden="1" customWidth="1"/>
    <col min="22" max="22" width="10.140625" style="4" hidden="1" customWidth="1"/>
    <col min="23" max="23" width="8.7109375" style="3" hidden="1" customWidth="1"/>
    <col min="24" max="24" width="8.7109375" style="16" hidden="1" customWidth="1"/>
    <col min="25" max="25" width="9.7109375" style="3" hidden="1" customWidth="1"/>
    <col min="26" max="26" width="9.85546875" style="3" hidden="1" customWidth="1"/>
    <col min="27" max="27" width="12" style="3" hidden="1" customWidth="1"/>
    <col min="28" max="28" width="12.7109375" style="3" customWidth="1"/>
    <col min="29" max="29" width="39" style="3" customWidth="1"/>
    <col min="30" max="30" width="14.28515625" style="746" bestFit="1" customWidth="1"/>
    <col min="31" max="32" width="34.28515625" style="3" customWidth="1"/>
    <col min="33" max="33" width="20.42578125" style="3" customWidth="1"/>
    <col min="34" max="35" width="15.7109375" style="3" customWidth="1"/>
    <col min="36" max="36" width="7.7109375" style="23" customWidth="1"/>
    <col min="37" max="37" width="7.7109375" style="4" customWidth="1"/>
    <col min="38" max="38" width="12.7109375" style="3" customWidth="1"/>
    <col min="39" max="41" width="15.7109375" style="3" customWidth="1"/>
    <col min="42" max="43" width="7.7109375" style="3" customWidth="1"/>
    <col min="44" max="44" width="12.7109375" style="3" customWidth="1"/>
    <col min="45" max="47" width="15.7109375" style="3" customWidth="1"/>
    <col min="48" max="48" width="7.7109375" style="3" customWidth="1"/>
    <col min="49" max="49" width="9.5703125" style="3" customWidth="1"/>
    <col min="50" max="50" width="12.7109375" style="3" customWidth="1"/>
    <col min="51" max="53" width="15.7109375" style="3" customWidth="1"/>
    <col min="54" max="54" width="8.7109375" style="3" customWidth="1"/>
    <col min="55" max="55" width="10.42578125" style="3" customWidth="1"/>
    <col min="56" max="59" width="12.7109375" style="3" customWidth="1"/>
    <col min="60" max="60" width="19.85546875" customWidth="1"/>
    <col min="61" max="61" width="16.7109375" customWidth="1"/>
    <col min="62" max="62" width="15.7109375" customWidth="1"/>
    <col min="63" max="63" width="8" customWidth="1"/>
    <col min="64" max="64" width="8" style="337" customWidth="1"/>
    <col min="65" max="65" width="8" customWidth="1"/>
    <col min="66" max="66" width="15" customWidth="1"/>
    <col min="67" max="67" width="40.5703125" customWidth="1"/>
    <col min="68" max="68" width="20.7109375" customWidth="1"/>
    <col min="69" max="69" width="59.28515625" customWidth="1"/>
    <col min="70" max="70" width="44.42578125" customWidth="1"/>
    <col min="71" max="71" width="34.42578125" customWidth="1"/>
    <col min="72" max="72" width="45" customWidth="1"/>
    <col min="73" max="73" width="38.140625" customWidth="1"/>
  </cols>
  <sheetData>
    <row r="1" spans="1:72" s="5" customFormat="1" ht="80.25" customHeight="1">
      <c r="E1" s="51" t="s">
        <v>236</v>
      </c>
      <c r="F1" s="17"/>
      <c r="L1" s="51"/>
      <c r="M1" s="51"/>
      <c r="N1" s="51"/>
      <c r="O1" s="51"/>
      <c r="P1" s="51"/>
      <c r="Q1" s="51"/>
      <c r="R1" s="51"/>
      <c r="S1" s="51"/>
      <c r="T1" s="51"/>
      <c r="U1" s="195"/>
      <c r="V1" s="51"/>
      <c r="W1" s="51"/>
      <c r="X1" s="51"/>
      <c r="Y1" s="51"/>
      <c r="Z1" s="51"/>
      <c r="AA1" s="51"/>
      <c r="AB1" s="51"/>
      <c r="AC1" s="51"/>
      <c r="AD1" s="743"/>
      <c r="AE1" s="51"/>
      <c r="AF1" s="51"/>
      <c r="AG1" s="51"/>
      <c r="AH1" s="51"/>
      <c r="AI1" s="51"/>
      <c r="AJ1" s="51"/>
      <c r="AK1" s="51"/>
      <c r="AL1" s="51"/>
      <c r="AM1" s="51"/>
      <c r="AN1" s="51"/>
      <c r="AO1" s="51"/>
      <c r="AP1" s="51"/>
      <c r="AQ1" s="280"/>
      <c r="AR1" s="51"/>
      <c r="AS1" s="51"/>
      <c r="AT1" s="51"/>
      <c r="AU1" s="51"/>
      <c r="AV1" s="51"/>
      <c r="AW1" s="51"/>
      <c r="AX1" s="51"/>
      <c r="AY1" s="51"/>
      <c r="AZ1" s="51"/>
      <c r="BA1" s="51"/>
      <c r="BB1" s="51"/>
      <c r="BC1" s="51"/>
      <c r="BD1" s="51"/>
      <c r="BE1" s="51"/>
      <c r="BF1" s="51"/>
      <c r="BG1" s="51"/>
      <c r="BH1" s="51"/>
      <c r="BI1" s="51"/>
      <c r="BJ1" s="51"/>
      <c r="BK1" s="51"/>
      <c r="BL1" s="356"/>
    </row>
    <row r="2" spans="1:72" s="250" customFormat="1" ht="24" customHeight="1">
      <c r="A2" s="752" t="s">
        <v>250</v>
      </c>
      <c r="B2" s="752"/>
      <c r="C2" s="752"/>
      <c r="D2" s="752"/>
      <c r="E2" s="752"/>
      <c r="F2" s="752"/>
      <c r="G2" s="752"/>
      <c r="H2" s="299"/>
      <c r="I2" s="299"/>
      <c r="J2" s="298"/>
      <c r="K2" s="752" t="s">
        <v>1883</v>
      </c>
      <c r="L2" s="752"/>
      <c r="M2" s="752"/>
      <c r="N2" s="752"/>
      <c r="O2" s="752"/>
      <c r="P2" s="752"/>
      <c r="Q2" s="752"/>
      <c r="R2" s="752"/>
      <c r="S2" s="752"/>
      <c r="T2" s="752"/>
      <c r="U2" s="752"/>
      <c r="V2" s="752"/>
      <c r="W2" s="752"/>
      <c r="X2" s="752"/>
      <c r="Y2" s="753" t="s">
        <v>1906</v>
      </c>
      <c r="Z2" s="753"/>
      <c r="AA2" s="753"/>
      <c r="AB2" s="753"/>
      <c r="AC2" s="753"/>
      <c r="AD2" s="754"/>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c r="BC2" s="753"/>
      <c r="BD2" s="753"/>
      <c r="BE2" s="753"/>
      <c r="BF2" s="753"/>
      <c r="BG2" s="753"/>
      <c r="BH2" s="753"/>
      <c r="BI2" s="753"/>
      <c r="BJ2" s="753"/>
      <c r="BL2" s="337"/>
    </row>
    <row r="3" spans="1:72" ht="39.75" customHeight="1">
      <c r="A3" s="556" t="s">
        <v>237</v>
      </c>
      <c r="B3" s="557" t="s">
        <v>238</v>
      </c>
      <c r="C3" s="557" t="s">
        <v>239</v>
      </c>
      <c r="D3" s="557" t="s">
        <v>240</v>
      </c>
      <c r="E3" s="557" t="s">
        <v>241</v>
      </c>
      <c r="F3" s="557" t="s">
        <v>1846</v>
      </c>
      <c r="G3" s="557" t="s">
        <v>242</v>
      </c>
      <c r="H3" s="557" t="s">
        <v>1939</v>
      </c>
      <c r="I3" s="557" t="s">
        <v>1940</v>
      </c>
      <c r="J3" s="557" t="s">
        <v>257</v>
      </c>
      <c r="K3" s="557" t="s">
        <v>243</v>
      </c>
      <c r="L3" s="557" t="s">
        <v>244</v>
      </c>
      <c r="M3" s="557" t="s">
        <v>245</v>
      </c>
      <c r="N3" s="557" t="s">
        <v>246</v>
      </c>
      <c r="O3" s="557" t="s">
        <v>247</v>
      </c>
      <c r="P3" s="557" t="s">
        <v>1941</v>
      </c>
      <c r="Q3" s="557" t="s">
        <v>248</v>
      </c>
      <c r="R3" s="557" t="s">
        <v>249</v>
      </c>
      <c r="S3" s="557" t="s">
        <v>1847</v>
      </c>
      <c r="T3" s="558" t="s">
        <v>1848</v>
      </c>
      <c r="U3" s="559" t="s">
        <v>1849</v>
      </c>
      <c r="V3" s="557" t="s">
        <v>1850</v>
      </c>
      <c r="W3" s="557" t="s">
        <v>1851</v>
      </c>
      <c r="X3" s="557" t="s">
        <v>1852</v>
      </c>
      <c r="Y3" s="560" t="s">
        <v>222</v>
      </c>
      <c r="Z3" s="561" t="s">
        <v>223</v>
      </c>
      <c r="AA3" s="562" t="s">
        <v>1937</v>
      </c>
      <c r="AB3" s="557" t="s">
        <v>224</v>
      </c>
      <c r="AC3" s="557" t="s">
        <v>3841</v>
      </c>
      <c r="AD3" s="744" t="s">
        <v>3842</v>
      </c>
      <c r="AE3" s="557" t="s">
        <v>3801</v>
      </c>
      <c r="AF3" s="557"/>
      <c r="AG3" s="563" t="s">
        <v>1863</v>
      </c>
      <c r="AH3" s="563" t="s">
        <v>1864</v>
      </c>
      <c r="AI3" s="563" t="s">
        <v>1865</v>
      </c>
      <c r="AJ3" s="564" t="s">
        <v>225</v>
      </c>
      <c r="AK3" s="557" t="s">
        <v>226</v>
      </c>
      <c r="AL3" s="557" t="s">
        <v>227</v>
      </c>
      <c r="AM3" s="563" t="s">
        <v>1866</v>
      </c>
      <c r="AN3" s="563" t="s">
        <v>1867</v>
      </c>
      <c r="AO3" s="563" t="s">
        <v>1868</v>
      </c>
      <c r="AP3" s="557" t="s">
        <v>228</v>
      </c>
      <c r="AQ3" s="557" t="s">
        <v>229</v>
      </c>
      <c r="AR3" s="557" t="s">
        <v>230</v>
      </c>
      <c r="AS3" s="563" t="s">
        <v>1869</v>
      </c>
      <c r="AT3" s="563" t="s">
        <v>1870</v>
      </c>
      <c r="AU3" s="563" t="s">
        <v>1871</v>
      </c>
      <c r="AV3" s="557" t="s">
        <v>231</v>
      </c>
      <c r="AW3" s="557" t="s">
        <v>232</v>
      </c>
      <c r="AX3" s="557" t="s">
        <v>233</v>
      </c>
      <c r="AY3" s="563" t="s">
        <v>1872</v>
      </c>
      <c r="AZ3" s="563" t="s">
        <v>1873</v>
      </c>
      <c r="BA3" s="563" t="s">
        <v>1874</v>
      </c>
      <c r="BB3" s="557" t="s">
        <v>0</v>
      </c>
      <c r="BC3" s="557" t="s">
        <v>1</v>
      </c>
      <c r="BD3" s="557" t="s">
        <v>2</v>
      </c>
      <c r="BE3" s="563" t="s">
        <v>1934</v>
      </c>
      <c r="BF3" s="563" t="s">
        <v>1935</v>
      </c>
      <c r="BG3" s="565" t="s">
        <v>1936</v>
      </c>
      <c r="BH3" s="295" t="s">
        <v>1934</v>
      </c>
      <c r="BI3" s="295" t="s">
        <v>1935</v>
      </c>
      <c r="BJ3" s="295" t="s">
        <v>1936</v>
      </c>
      <c r="BN3" s="359" t="s">
        <v>2229</v>
      </c>
      <c r="BO3" s="359" t="s">
        <v>2230</v>
      </c>
      <c r="BP3" s="359" t="s">
        <v>2231</v>
      </c>
      <c r="BQ3" s="359" t="s">
        <v>2232</v>
      </c>
      <c r="BR3" s="359" t="s">
        <v>2233</v>
      </c>
      <c r="BS3" s="359" t="s">
        <v>2234</v>
      </c>
      <c r="BT3" s="359" t="s">
        <v>3766</v>
      </c>
    </row>
    <row r="4" spans="1:72" s="42" customFormat="1" ht="97.5" hidden="1" customHeight="1">
      <c r="A4" s="554" t="s">
        <v>251</v>
      </c>
      <c r="B4" s="53" t="s">
        <v>258</v>
      </c>
      <c r="C4" s="53" t="s">
        <v>282</v>
      </c>
      <c r="D4" s="53" t="s">
        <v>353</v>
      </c>
      <c r="E4" s="53" t="s">
        <v>383</v>
      </c>
      <c r="F4" s="147">
        <v>2.5000000000000001E-3</v>
      </c>
      <c r="G4" s="148">
        <v>0.01</v>
      </c>
      <c r="H4" s="148" t="s">
        <v>1942</v>
      </c>
      <c r="I4" s="148" t="s">
        <v>1956</v>
      </c>
      <c r="J4" s="325">
        <v>1</v>
      </c>
      <c r="K4" s="53" t="s">
        <v>545</v>
      </c>
      <c r="L4" s="53">
        <v>1202001</v>
      </c>
      <c r="M4" s="53" t="s">
        <v>145</v>
      </c>
      <c r="N4" s="293">
        <v>120200100</v>
      </c>
      <c r="O4" s="53" t="s">
        <v>220</v>
      </c>
      <c r="P4" s="53" t="s">
        <v>2014</v>
      </c>
      <c r="Q4" s="53" t="s">
        <v>32</v>
      </c>
      <c r="R4" s="98" t="s">
        <v>1890</v>
      </c>
      <c r="S4" s="98">
        <v>3</v>
      </c>
      <c r="T4" s="98">
        <v>4</v>
      </c>
      <c r="U4" s="98">
        <v>3</v>
      </c>
      <c r="V4" s="98">
        <v>3</v>
      </c>
      <c r="W4" s="98">
        <v>4</v>
      </c>
      <c r="X4" s="98">
        <v>4</v>
      </c>
      <c r="Y4" s="332">
        <v>3</v>
      </c>
      <c r="Z4" s="276">
        <f>IF(
'Tablero de control'!$U4="NP",
 0,
  IF(
     'Tablero de control'!$Q4&lt;&gt;"Reducción",
     'Tablero de control'!$Y4*100/'Tablero de control'!$U4,
     IF(
       'Tablero de control'!$U4&gt;='Tablero de control'!$Y4,
       100,
       IF(
         'Tablero de control'!$S4&lt;='Tablero de control'!$Y4,
         0,
         (('Tablero de control'!$S4-'Tablero de control'!$U4)-('Tablero de control'!$Y4-'Tablero de control'!$U4))*100/('Tablero de control'!$S4-'Tablero de control'!$U4)
       )
     )
   )
)</f>
        <v>100</v>
      </c>
      <c r="AA4" s="302">
        <f>IF('Tablero de control'!$Z4&gt;100,100,'Tablero de control'!$Z4)</f>
        <v>100</v>
      </c>
      <c r="AB4" s="40" t="str">
        <f>IF(
  'Tablero de control'!$U4="NP",
  "NO PROGRAMADA",
  IF(
    OR('Tablero de control'!$Y4="",'Tablero de control'!$Z4&lt;=0),
    "SIN AVANCE",
    IF(
      'Tablero de control'!$Z4&lt;Parametros!$D$4*Parametros!$G$9,
      "MUY DEFICIENTE",
    IF(
      'Tablero de control'!$Z4&lt;Parametros!$D$4*Parametros!$G$8,
      "DEFICIENTE",
   IF(
      'Tablero de control'!$Z4&lt;Parametros!$D$4*Parametros!$G$7,
      "ACEPTABLE",
      IF(
        'Tablero de control'!$Z4&lt;Parametros!$D$4*Parametros!$G$6,
        "BUENO",
        IF(
          'Tablero de control'!$Z4&lt;Parametros!$D$4*Parametros!$G$5,
          "SATISFACTORIO",
          IF(
            'Tablero de control'!$Z4&gt;=Parametros!$D$4*Parametros!$G$4,
            "OPTIMO"
          )
        )
      )
    )
  )
)
)
)</f>
        <v>OPTIMO</v>
      </c>
      <c r="AC4" s="40"/>
      <c r="AD4" s="40"/>
      <c r="AE4" s="40"/>
      <c r="AF4" s="40"/>
      <c r="AG4" s="59">
        <v>747760968</v>
      </c>
      <c r="AH4" s="59">
        <v>177186163</v>
      </c>
      <c r="AI4" s="59">
        <v>33054933</v>
      </c>
      <c r="AJ4" s="56"/>
      <c r="AK4" s="276">
        <f>IF(
'Tablero de control'!$V4="NP",
 0,
  IF(
     'Tablero de control'!$Q4&lt;&gt;"Reducción",
     'Tablero de control'!$AJ4*100/'Tablero de control'!$V4,
     IF(
       'Tablero de control'!$V4&gt;='Tablero de control'!$AJ4,
       100,
       IF(
         'Tablero de control'!$S4&lt;='Tablero de control'!$AJ4,
         0,
         (('Tablero de control'!$S4-'Tablero de control'!$V4)-('Tablero de control'!$AJ4-'Tablero de control'!$V4))*100/('Tablero de control'!$S4-'Tablero de control'!$V4)
       )
     )
   )
)</f>
        <v>0</v>
      </c>
      <c r="AL4" s="40" t="str">
        <f>IF(
  'Tablero de control'!$V4="NP",
  "NO PROGRAMADA",
  IF(
    OR('Tablero de control'!$AJ4="",'Tablero de control'!$AK4&lt;=0),
    "SIN AVANCE",
    IF(
      'Tablero de control'!$AK4&lt;Parametros!$D$4*Parametros!$G$9,
      "MUY DEFICIENTE",
    IF(
      'Tablero de control'!$AK4&lt;Parametros!$D$4*Parametros!$G$8,
      "DEFICIENTE",
   IF(
      'Tablero de control'!$AK4&lt;Parametros!$D$4*Parametros!$G$7,
      "ACEPTABLE",
      IF(
        'Tablero de control'!$AK4&lt;Parametros!$D$4*Parametros!$G$6,
        "BUENO",
        IF(
          'Tablero de control'!$AK4&lt;Parametros!$D$4*Parametros!$G$5,
          "SATISFACTORIO",
          IF(
            'Tablero de control'!$AK4&gt;=Parametros!$D$4*Parametros!$G$4,
            "OPTIMO"
          )
        )
      )
    )
  )
)
)
)</f>
        <v>SIN AVANCE</v>
      </c>
      <c r="AM4" s="38"/>
      <c r="AN4" s="38"/>
      <c r="AO4" s="38"/>
      <c r="AP4" s="39"/>
      <c r="AQ4" s="276">
        <f>IF(
'Tablero de control'!$W4="NP",
 0,
  IF(
     'Tablero de control'!$Q4&lt;&gt;"Reducción",
     'Tablero de control'!$AP4*100/'Tablero de control'!$W4,
     IF(
       'Tablero de control'!$W4&gt;='Tablero de control'!$AP4,
       100,
       IF(
         'Tablero de control'!$S4&lt;='Tablero de control'!$AP4,
         0,
         (('Tablero de control'!$S4-'Tablero de control'!$W4)-('Tablero de control'!$AP4-'Tablero de control'!$W4))*100/('Tablero de control'!$S4-'Tablero de control'!$W4)
       )
     )
   )
)</f>
        <v>0</v>
      </c>
      <c r="AR4" s="40" t="str">
        <f>IF(
  'Tablero de control'!$W4="NP",
  "NO PROGRAMADA",
  IF(
    OR('Tablero de control'!$AP4="",'Tablero de control'!$AQ4&lt;=0),
    "SIN AVANCE",
    IF(
      'Tablero de control'!$AQ4&lt;Parametros!$D$4*Parametros!$G$9,
      "MUY DEFICIENTE",
    IF(
      'Tablero de control'!$AQ4&lt;Parametros!$D$4*Parametros!$G$8,
      "DEFICIENTE",
   IF(
      'Tablero de control'!$AQ4&lt;Parametros!$D$4*Parametros!$G$7,
      "ACEPTABLE",
      IF(
        'Tablero de control'!$AQ4&lt;Parametros!$D$4*Parametros!$G$6,
        "BUENO",
        IF(
          'Tablero de control'!$AQ4&lt;Parametros!$D$4*Parametros!$G$5,
          "SATISFACTORIO",
          IF(
            'Tablero de control'!$AQ4&gt;=Parametros!$D$4*Parametros!$G$4,
            "OPTIMO"
          )
        )
      )
    )
  )
)
)
)</f>
        <v>SIN AVANCE</v>
      </c>
      <c r="AS4" s="38"/>
      <c r="AT4" s="38"/>
      <c r="AU4" s="38"/>
      <c r="AV4" s="39"/>
      <c r="AW4" s="276">
        <f>IF(
'Tablero de control'!$X4="NP",
 0,
  IF(
     'Tablero de control'!$Q4&lt;&gt;"Reducción",
     'Tablero de control'!$AV4*100/'Tablero de control'!$X4,
     IF(
       'Tablero de control'!$X4&gt;='Tablero de control'!$AV4,
       100,
       IF(
         'Tablero de control'!$S4&lt;='Tablero de control'!$AV4,
         0,
         (('Tablero de control'!$S4-'Tablero de control'!$X4)-('Tablero de control'!$AV4-'Tablero de control'!$X4))*100/('Tablero de control'!$S4-'Tablero de control'!$X4)
       )
     )
   )
)</f>
        <v>0</v>
      </c>
      <c r="AX4" s="40" t="str">
        <f>IF(
  'Tablero de control'!$X4="NP",
  "NO PROGRAMADA",
  IF(
    OR('Tablero de control'!$AV4="",'Tablero de control'!$AW4&lt;=0),
    "SIN AVANCE",
    IF(
      'Tablero de control'!$AW4&lt;Parametros!$D$4*Parametros!$G$9,
      "MUY DEFICIENTE",
    IF(
      'Tablero de control'!$AW4&lt;Parametros!$D$4*Parametros!$G$8,
      "DEFICIENTE",
   IF(
      'Tablero de control'!$AW4&lt;Parametros!$D$4*Parametros!$G$7,
      "ACEPTABLE",
      IF(
        'Tablero de control'!$AW4&lt;Parametros!$D$4*Parametros!$G$6,
        "BUENO",
        IF(
          'Tablero de control'!$AW4&lt;Parametros!$D$4*Parametros!$G$5,
          "SATISFACTORIO",
          IF(
            'Tablero de control'!$AW4&gt;=Parametros!$D$4*Parametros!$G$4,
            "OPTIMO"
          )
        )
      )
    )
  )
)
)
)</f>
        <v>SIN AVANCE</v>
      </c>
      <c r="AY4" s="38"/>
      <c r="AZ4" s="38"/>
      <c r="BA4" s="38"/>
      <c r="BB4" s="285">
        <f>IF('Tablero de control'!$R4="Acumulada",IF('Tablero de control'!$AV4="",IF('Tablero de control'!$AP4="",IF('Tablero de control'!$AJ4="",'Tablero de control'!$Y4,'Tablero de control'!$AJ4),'Tablero de control'!$AP4),'Tablero de control'!$AV4),'Tablero de control'!$Y4+'Tablero de control'!$AJ4+'Tablero de control'!$AP4+'Tablero de control'!$AV4)</f>
        <v>3</v>
      </c>
      <c r="BC4" s="41">
        <f>IF('Tablero de control'!$Q4="mantenimiento",'Tablero de control'!$BB4/COUNTA('Tablero de control'!$U4:$X4)*100,IF('Tablero de control'!$BB4*100/'Tablero de control'!$T4&gt;100,100,'Tablero de control'!$BB4*100/'Tablero de control'!$T4))</f>
        <v>75</v>
      </c>
      <c r="BD4" s="40" t="str">
        <f>IF(
    OR('Tablero de control'!$BB4="",'Tablero de control'!$BC4&lt;=0),
    "SIN AVANCE",
    IF(
      'Tablero de control'!$BC4&lt;Parametros!$D$4*Parametros!$G$9,
      "MUY DEFICIENTE",
    IF(
      'Tablero de control'!$BC4&lt;Parametros!$D$4*Parametros!$G$8,
      "DEFICIENTE",
   IF(
      'Tablero de control'!$BC4&lt;Parametros!$D$4*Parametros!$G$7,
      "ACEPTABLE",
      IF(
        'Tablero de control'!$BC4&lt;Parametros!$D$4*Parametros!$G$6,
        "BUENO",
        IF(
          'Tablero de control'!$BC4&lt;Parametros!$D$4*Parametros!$G$5,
          "SATISFACTORIO",
          IF(
            'Tablero de control'!$BC4&gt;=Parametros!$D$4*Parametros!$G$4,
            "OPTIMO"
          )
        )
      )
    )
  )
)
)</f>
        <v>BUENO</v>
      </c>
      <c r="BE4" s="336"/>
      <c r="BF4" s="336"/>
      <c r="BG4" s="555"/>
      <c r="BH4" s="294">
        <f>'Tablero de control'!$AG4+'Tablero de control'!$AM4+'Tablero de control'!$AS4+'Tablero de control'!$AY4</f>
        <v>747760968</v>
      </c>
      <c r="BI4" s="294">
        <f>'Tablero de control'!$AH4+'Tablero de control'!$AN4+'Tablero de control'!$AT4+'Tablero de control'!$AZ4</f>
        <v>177186163</v>
      </c>
      <c r="BJ4" s="281"/>
      <c r="BL4" s="337"/>
      <c r="BN4" s="522">
        <v>3</v>
      </c>
      <c r="BO4" s="365" t="s">
        <v>2246</v>
      </c>
      <c r="BP4" s="365" t="s">
        <v>2247</v>
      </c>
      <c r="BQ4" s="365" t="s">
        <v>2248</v>
      </c>
      <c r="BR4" s="366" t="s">
        <v>2249</v>
      </c>
      <c r="BS4" s="671"/>
      <c r="BT4" s="281"/>
    </row>
    <row r="5" spans="1:72" s="42" customFormat="1" ht="92.25" hidden="1" customHeight="1">
      <c r="A5" s="554" t="s">
        <v>251</v>
      </c>
      <c r="B5" s="53" t="s">
        <v>258</v>
      </c>
      <c r="C5" s="53" t="s">
        <v>282</v>
      </c>
      <c r="D5" s="53" t="s">
        <v>353</v>
      </c>
      <c r="E5" s="53" t="s">
        <v>383</v>
      </c>
      <c r="F5" s="147">
        <v>2.5000000000000001E-3</v>
      </c>
      <c r="G5" s="148">
        <v>0.01</v>
      </c>
      <c r="H5" s="148" t="s">
        <v>1942</v>
      </c>
      <c r="I5" s="148" t="s">
        <v>1956</v>
      </c>
      <c r="J5" s="325">
        <v>2</v>
      </c>
      <c r="K5" s="53" t="s">
        <v>546</v>
      </c>
      <c r="L5" s="53">
        <v>1202004</v>
      </c>
      <c r="M5" s="53" t="s">
        <v>1161</v>
      </c>
      <c r="N5" s="53">
        <v>120200400</v>
      </c>
      <c r="O5" s="53" t="s">
        <v>1534</v>
      </c>
      <c r="P5" s="53" t="s">
        <v>2014</v>
      </c>
      <c r="Q5" s="53" t="s">
        <v>32</v>
      </c>
      <c r="R5" s="98" t="s">
        <v>1890</v>
      </c>
      <c r="S5" s="98">
        <v>23</v>
      </c>
      <c r="T5" s="98">
        <v>30</v>
      </c>
      <c r="U5" s="98">
        <v>23</v>
      </c>
      <c r="V5" s="98">
        <v>30</v>
      </c>
      <c r="W5" s="98">
        <v>30</v>
      </c>
      <c r="X5" s="98">
        <v>30</v>
      </c>
      <c r="Y5" s="332">
        <v>28</v>
      </c>
      <c r="Z5" s="276">
        <f>IF(
'Tablero de control'!$U5="NP",
 0,
  IF(
     'Tablero de control'!$Q5&lt;&gt;"Reducción",
     'Tablero de control'!$Y5*100/'Tablero de control'!$U5,
     IF(
       'Tablero de control'!$U5&gt;='Tablero de control'!$Y5,
       100,
       IF(
         'Tablero de control'!$S5&lt;='Tablero de control'!$Y5,
         0,
         (('Tablero de control'!$S5-'Tablero de control'!$U5)-('Tablero de control'!$Y5-'Tablero de control'!$U5))*100/('Tablero de control'!$S5-'Tablero de control'!$U5)
       )
     )
   )
)</f>
        <v>121.73913043478261</v>
      </c>
      <c r="AA5" s="302">
        <f>IF('Tablero de control'!$Z5&gt;100,100,'Tablero de control'!$Z5)</f>
        <v>100</v>
      </c>
      <c r="AB5" s="40" t="str">
        <f>IF(
  'Tablero de control'!$U5="NP",
  "NO PROGRAMADA",
  IF(
    OR('Tablero de control'!$Y5="",'Tablero de control'!$Z5&lt;=0),
    "SIN AVANCE",
    IF(
      'Tablero de control'!$Z5&lt;Parametros!$D$4*Parametros!$G$9,
      "MUY DEFICIENTE",
    IF(
      'Tablero de control'!$Z5&lt;Parametros!$D$4*Parametros!$G$8,
      "DEFICIENTE",
   IF(
      'Tablero de control'!$Z5&lt;Parametros!$D$4*Parametros!$G$7,
      "ACEPTABLE",
      IF(
        'Tablero de control'!$Z5&lt;Parametros!$D$4*Parametros!$G$6,
        "BUENO",
        IF(
          'Tablero de control'!$Z5&lt;Parametros!$D$4*Parametros!$G$5,
          "SATISFACTORIO",
          IF(
            'Tablero de control'!$Z5&gt;=Parametros!$D$4*Parametros!$G$4,
            "OPTIMO"
          )
        )
      )
    )
  )
)
)
)</f>
        <v>OPTIMO</v>
      </c>
      <c r="AC5" s="40"/>
      <c r="AD5" s="40"/>
      <c r="AE5" s="40"/>
      <c r="AF5" s="40"/>
      <c r="AG5" s="59">
        <v>477867.6</v>
      </c>
      <c r="AH5" s="59">
        <v>11377800</v>
      </c>
      <c r="AI5" s="59">
        <v>5183220</v>
      </c>
      <c r="AJ5" s="56"/>
      <c r="AK5" s="276">
        <f>IF(
'Tablero de control'!$V5="NP",
 0,
  IF(
     'Tablero de control'!$Q5&lt;&gt;"Reducción",
     'Tablero de control'!$AJ5*100/'Tablero de control'!$V5,
     IF(
       'Tablero de control'!$V5&gt;='Tablero de control'!$AJ5,
       100,
       IF(
         'Tablero de control'!$S5&lt;='Tablero de control'!$AJ5,
         0,
         (('Tablero de control'!$S5-'Tablero de control'!$V5)-('Tablero de control'!$AJ5-'Tablero de control'!$V5))*100/('Tablero de control'!$S5-'Tablero de control'!$V5)
       )
     )
   )
)</f>
        <v>0</v>
      </c>
      <c r="AL5" s="38" t="str">
        <f>IF(
  'Tablero de control'!$V5="NP",
  "NO PROGRAMADA",
  IF(
    OR('Tablero de control'!$AJ5="",'Tablero de control'!$AK5&lt;=0),
    "SIN AVANCE",
    IF(
      'Tablero de control'!$AK5&lt;Parametros!$D$4*Parametros!$G$9,
      "MUY DEFICIENTE",
    IF(
      'Tablero de control'!$AK5&lt;Parametros!$D$4*Parametros!$G$8,
      "DEFICIENTE",
   IF(
      'Tablero de control'!$AK5&lt;Parametros!$D$4*Parametros!$G$7,
      "ACEPTABLE",
      IF(
        'Tablero de control'!$AK5&lt;Parametros!$D$4*Parametros!$G$6,
        "BUENO",
        IF(
          'Tablero de control'!$AK5&lt;Parametros!$D$4*Parametros!$G$5,
          "SATISFACTORIO",
          IF(
            'Tablero de control'!$AK5&gt;=Parametros!$D$4*Parametros!$G$4,
            "OPTIMO"
          )
        )
      )
    )
  )
)
)
)</f>
        <v>SIN AVANCE</v>
      </c>
      <c r="AM5" s="38"/>
      <c r="AN5" s="38"/>
      <c r="AO5" s="38"/>
      <c r="AP5" s="39"/>
      <c r="AQ5" s="276">
        <f>IF(
'Tablero de control'!$W5="NP",
 0,
  IF(
     'Tablero de control'!$Q5&lt;&gt;"Reducción",
     'Tablero de control'!$AP5*100/'Tablero de control'!$W5,
     IF(
       'Tablero de control'!$W5&gt;='Tablero de control'!$AP5,
       100,
       IF(
         'Tablero de control'!$S5&lt;='Tablero de control'!$AP5,
         0,
         (('Tablero de control'!$S5-'Tablero de control'!$W5)-('Tablero de control'!$AP5-'Tablero de control'!$W5))*100/('Tablero de control'!$S5-'Tablero de control'!$W5)
       )
     )
   )
)</f>
        <v>0</v>
      </c>
      <c r="AR5" s="40" t="str">
        <f>IF(
  'Tablero de control'!$W5="NP",
  "NO PROGRAMADA",
  IF(
    OR('Tablero de control'!$AP5="",'Tablero de control'!$AQ5&lt;=0),
    "SIN AVANCE",
    IF(
      'Tablero de control'!$AQ5&lt;Parametros!$D$4*Parametros!$G$9,
      "MUY DEFICIENTE",
    IF(
      'Tablero de control'!$AQ5&lt;Parametros!$D$4*Parametros!$G$8,
      "DEFICIENTE",
   IF(
      'Tablero de control'!$AQ5&lt;Parametros!$D$4*Parametros!$G$7,
      "ACEPTABLE",
      IF(
        'Tablero de control'!$AQ5&lt;Parametros!$D$4*Parametros!$G$6,
        "BUENO",
        IF(
          'Tablero de control'!$AQ5&lt;Parametros!$D$4*Parametros!$G$5,
          "SATISFACTORIO",
          IF(
            'Tablero de control'!$AQ5&gt;=Parametros!$D$4*Parametros!$G$4,
            "OPTIMO"
          )
        )
      )
    )
  )
)
)
)</f>
        <v>SIN AVANCE</v>
      </c>
      <c r="AS5" s="38"/>
      <c r="AT5" s="38"/>
      <c r="AU5" s="38"/>
      <c r="AV5" s="39"/>
      <c r="AW5" s="276">
        <f>IF(
'Tablero de control'!$X5="NP",
 0,
  IF(
     'Tablero de control'!$Q5&lt;&gt;"Reducción",
     'Tablero de control'!$AV5*100/'Tablero de control'!$X5,
     IF(
       'Tablero de control'!$X5&gt;='Tablero de control'!$AV5,
       100,
       IF(
         'Tablero de control'!$S5&lt;='Tablero de control'!$AV5,
         0,
         (('Tablero de control'!$S5-'Tablero de control'!$X5)-('Tablero de control'!$AV5-'Tablero de control'!$X5))*100/('Tablero de control'!$S5-'Tablero de control'!$X5)
       )
     )
   )
)</f>
        <v>0</v>
      </c>
      <c r="AX5" s="40" t="str">
        <f>IF(
  'Tablero de control'!$X5="NP",
  "NO PROGRAMADA",
  IF(
    OR('Tablero de control'!$AV5="",'Tablero de control'!$AW5&lt;=0),
    "SIN AVANCE",
    IF(
      'Tablero de control'!$AW5&lt;Parametros!$D$4*Parametros!$G$9,
      "MUY DEFICIENTE",
    IF(
      'Tablero de control'!$AW5&lt;Parametros!$D$4*Parametros!$G$8,
      "DEFICIENTE",
   IF(
      'Tablero de control'!$AW5&lt;Parametros!$D$4*Parametros!$G$7,
      "ACEPTABLE",
      IF(
        'Tablero de control'!$AW5&lt;Parametros!$D$4*Parametros!$G$6,
        "BUENO",
        IF(
          'Tablero de control'!$AW5&lt;Parametros!$D$4*Parametros!$G$5,
          "SATISFACTORIO",
          IF(
            'Tablero de control'!$AW5&gt;=Parametros!$D$4*Parametros!$G$4,
            "OPTIMO"
          )
        )
      )
    )
  )
)
)
)</f>
        <v>SIN AVANCE</v>
      </c>
      <c r="AY5" s="38"/>
      <c r="AZ5" s="38"/>
      <c r="BA5" s="38"/>
      <c r="BB5" s="285">
        <f>IF('Tablero de control'!$R5="Acumulada",IF('Tablero de control'!$AV5="",IF('Tablero de control'!$AP5="",IF('Tablero de control'!$AJ5="",'Tablero de control'!$Y5,'Tablero de control'!$AJ5),'Tablero de control'!$AP5),'Tablero de control'!$AV5),'Tablero de control'!$Y5+'Tablero de control'!$AJ5+'Tablero de control'!$AP5+'Tablero de control'!$AV5)</f>
        <v>28</v>
      </c>
      <c r="BC5" s="41">
        <f>IF('Tablero de control'!$Q5="mantenimiento",'Tablero de control'!$BB5/COUNTA('Tablero de control'!$U5:$X5)*100,IF('Tablero de control'!$BB5*100/'Tablero de control'!$T5&gt;100,100,'Tablero de control'!$BB5*100/'Tablero de control'!$T5))</f>
        <v>93.333333333333329</v>
      </c>
      <c r="BD5" s="40" t="str">
        <f>IF(
    OR('Tablero de control'!$BB5="",'Tablero de control'!$BC5&lt;=0),
    "SIN AVANCE",
    IF(
      'Tablero de control'!$BC5&lt;Parametros!$D$4*Parametros!$G$9,
      "MUY DEFICIENTE",
    IF(
      'Tablero de control'!$BC5&lt;Parametros!$D$4*Parametros!$G$8,
      "DEFICIENTE",
   IF(
      'Tablero de control'!$BC5&lt;Parametros!$D$4*Parametros!$G$7,
      "ACEPTABLE",
      IF(
        'Tablero de control'!$BC5&lt;Parametros!$D$4*Parametros!$G$6,
        "BUENO",
        IF(
          'Tablero de control'!$BC5&lt;Parametros!$D$4*Parametros!$G$5,
          "SATISFACTORIO",
          IF(
            'Tablero de control'!$BC5&gt;=Parametros!$D$4*Parametros!$G$4,
            "OPTIMO"
          )
        )
      )
    )
  )
)
)</f>
        <v>SATISFACTORIO</v>
      </c>
      <c r="BE5" s="336"/>
      <c r="BF5" s="336"/>
      <c r="BG5" s="555"/>
      <c r="BH5" s="281"/>
      <c r="BI5" s="281"/>
      <c r="BJ5" s="281"/>
      <c r="BL5" s="337"/>
      <c r="BN5" s="522">
        <v>28</v>
      </c>
      <c r="BO5" s="365" t="s">
        <v>2250</v>
      </c>
      <c r="BP5" s="365" t="s">
        <v>2251</v>
      </c>
      <c r="BQ5" s="365" t="s">
        <v>2252</v>
      </c>
      <c r="BR5" s="366" t="s">
        <v>2249</v>
      </c>
      <c r="BS5" s="671"/>
      <c r="BT5" s="281"/>
    </row>
    <row r="6" spans="1:72" s="42" customFormat="1" ht="38.25" hidden="1" customHeight="1">
      <c r="A6" s="554" t="s">
        <v>251</v>
      </c>
      <c r="B6" s="53" t="s">
        <v>258</v>
      </c>
      <c r="C6" s="53" t="s">
        <v>282</v>
      </c>
      <c r="D6" s="53" t="s">
        <v>353</v>
      </c>
      <c r="E6" s="53" t="s">
        <v>383</v>
      </c>
      <c r="F6" s="147">
        <v>2.5000000000000001E-3</v>
      </c>
      <c r="G6" s="148">
        <v>0.01</v>
      </c>
      <c r="H6" s="148" t="s">
        <v>1942</v>
      </c>
      <c r="I6" s="148" t="s">
        <v>1956</v>
      </c>
      <c r="J6" s="325">
        <v>3</v>
      </c>
      <c r="K6" s="53" t="s">
        <v>547</v>
      </c>
      <c r="L6" s="53">
        <v>1202006</v>
      </c>
      <c r="M6" s="53" t="s">
        <v>66</v>
      </c>
      <c r="N6" s="53">
        <v>120200600</v>
      </c>
      <c r="O6" s="53" t="s">
        <v>170</v>
      </c>
      <c r="P6" s="53" t="s">
        <v>2014</v>
      </c>
      <c r="Q6" s="53" t="s">
        <v>33</v>
      </c>
      <c r="R6" s="98" t="s">
        <v>1891</v>
      </c>
      <c r="S6" s="98">
        <v>1</v>
      </c>
      <c r="T6" s="98">
        <v>1</v>
      </c>
      <c r="U6" s="98">
        <v>1</v>
      </c>
      <c r="V6" s="98">
        <v>1</v>
      </c>
      <c r="W6" s="98">
        <v>1</v>
      </c>
      <c r="X6" s="98">
        <v>1</v>
      </c>
      <c r="Y6" s="332">
        <v>1</v>
      </c>
      <c r="Z6" s="276">
        <f>IF(
'Tablero de control'!$U6="NP",
 0,
  IF(
     'Tablero de control'!$Q6&lt;&gt;"Reducción",
     'Tablero de control'!$Y6*100/'Tablero de control'!$U6,
     IF(
       'Tablero de control'!$U6&gt;='Tablero de control'!$Y6,
       100,
       IF(
         'Tablero de control'!$S6&lt;='Tablero de control'!$Y6,
         0,
         (('Tablero de control'!$S6-'Tablero de control'!$U6)-('Tablero de control'!$Y6-'Tablero de control'!$U6))*100/('Tablero de control'!$S6-'Tablero de control'!$U6)
       )
     )
   )
)</f>
        <v>100</v>
      </c>
      <c r="AA6" s="302">
        <f>IF('Tablero de control'!$Z6&gt;100,100,'Tablero de control'!$Z6)</f>
        <v>100</v>
      </c>
      <c r="AB6" s="40" t="str">
        <f>IF(
  'Tablero de control'!$U6="NP",
  "NO PROGRAMADA",
  IF(
    OR('Tablero de control'!$Y6="",'Tablero de control'!$Z6&lt;=0),
    "SIN AVANCE",
    IF(
      'Tablero de control'!$Z6&lt;Parametros!$D$4*Parametros!$G$9,
      "MUY DEFICIENTE",
    IF(
      'Tablero de control'!$Z6&lt;Parametros!$D$4*Parametros!$G$8,
      "DEFICIENTE",
   IF(
      'Tablero de control'!$Z6&lt;Parametros!$D$4*Parametros!$G$7,
      "ACEPTABLE",
      IF(
        'Tablero de control'!$Z6&lt;Parametros!$D$4*Parametros!$G$6,
        "BUENO",
        IF(
          'Tablero de control'!$Z6&lt;Parametros!$D$4*Parametros!$G$5,
          "SATISFACTORIO",
          IF(
            'Tablero de control'!$Z6&gt;=Parametros!$D$4*Parametros!$G$4,
            "OPTIMO"
          )
        )
      )
    )
  )
)
)
)</f>
        <v>OPTIMO</v>
      </c>
      <c r="AC6" s="40"/>
      <c r="AD6" s="40"/>
      <c r="AE6" s="40"/>
      <c r="AF6" s="40"/>
      <c r="AG6" s="59">
        <v>195521934</v>
      </c>
      <c r="AH6" s="59">
        <v>0</v>
      </c>
      <c r="AI6" s="59">
        <v>0</v>
      </c>
      <c r="AJ6" s="56"/>
      <c r="AK6" s="276">
        <f>IF(
'Tablero de control'!$V6="NP",
 0,
  IF(
     'Tablero de control'!$Q6&lt;&gt;"Reducción",
     'Tablero de control'!$AJ6*100/'Tablero de control'!$V6,
     IF(
       'Tablero de control'!$V6&gt;='Tablero de control'!$AJ6,
       100,
       IF(
         'Tablero de control'!$S6&lt;='Tablero de control'!$AJ6,
         0,
         (('Tablero de control'!$S6-'Tablero de control'!$V6)-('Tablero de control'!$AJ6-'Tablero de control'!$V6))*100/('Tablero de control'!$S6-'Tablero de control'!$V6)
       )
     )
   )
)</f>
        <v>0</v>
      </c>
      <c r="AL6" s="38" t="str">
        <f>IF(
  'Tablero de control'!$V6="NP",
  "NO PROGRAMADA",
  IF(
    OR('Tablero de control'!$AJ6="",'Tablero de control'!$AK6&lt;=0),
    "SIN AVANCE",
    IF(
      'Tablero de control'!$AK6&lt;Parametros!$D$4*Parametros!$G$9,
      "MUY DEFICIENTE",
    IF(
      'Tablero de control'!$AK6&lt;Parametros!$D$4*Parametros!$G$8,
      "DEFICIENTE",
   IF(
      'Tablero de control'!$AK6&lt;Parametros!$D$4*Parametros!$G$7,
      "ACEPTABLE",
      IF(
        'Tablero de control'!$AK6&lt;Parametros!$D$4*Parametros!$G$6,
        "BUENO",
        IF(
          'Tablero de control'!$AK6&lt;Parametros!$D$4*Parametros!$G$5,
          "SATISFACTORIO",
          IF(
            'Tablero de control'!$AK6&gt;=Parametros!$D$4*Parametros!$G$4,
            "OPTIMO"
          )
        )
      )
    )
  )
)
)
)</f>
        <v>SIN AVANCE</v>
      </c>
      <c r="AM6" s="38"/>
      <c r="AN6" s="38"/>
      <c r="AO6" s="38"/>
      <c r="AP6" s="39"/>
      <c r="AQ6" s="276">
        <f>IF(
'Tablero de control'!$W6="NP",
 0,
  IF(
     'Tablero de control'!$Q6&lt;&gt;"Reducción",
     'Tablero de control'!$AP6*100/'Tablero de control'!$W6,
     IF(
       'Tablero de control'!$W6&gt;='Tablero de control'!$AP6,
       100,
       IF(
         'Tablero de control'!$S6&lt;='Tablero de control'!$AP6,
         0,
         (('Tablero de control'!$S6-'Tablero de control'!$W6)-('Tablero de control'!$AP6-'Tablero de control'!$W6))*100/('Tablero de control'!$S6-'Tablero de control'!$W6)
       )
     )
   )
)</f>
        <v>0</v>
      </c>
      <c r="AR6" s="40" t="str">
        <f>IF(
  'Tablero de control'!$W6="NP",
  "NO PROGRAMADA",
  IF(
    OR('Tablero de control'!$AP6="",'Tablero de control'!$AQ6&lt;=0),
    "SIN AVANCE",
    IF(
      'Tablero de control'!$AQ6&lt;Parametros!$D$4*Parametros!$G$9,
      "MUY DEFICIENTE",
    IF(
      'Tablero de control'!$AQ6&lt;Parametros!$D$4*Parametros!$G$8,
      "DEFICIENTE",
   IF(
      'Tablero de control'!$AQ6&lt;Parametros!$D$4*Parametros!$G$7,
      "ACEPTABLE",
      IF(
        'Tablero de control'!$AQ6&lt;Parametros!$D$4*Parametros!$G$6,
        "BUENO",
        IF(
          'Tablero de control'!$AQ6&lt;Parametros!$D$4*Parametros!$G$5,
          "SATISFACTORIO",
          IF(
            'Tablero de control'!$AQ6&gt;=Parametros!$D$4*Parametros!$G$4,
            "OPTIMO"
          )
        )
      )
    )
  )
)
)
)</f>
        <v>SIN AVANCE</v>
      </c>
      <c r="AS6" s="38"/>
      <c r="AT6" s="38"/>
      <c r="AU6" s="38"/>
      <c r="AV6" s="39"/>
      <c r="AW6" s="276">
        <f>IF(
'Tablero de control'!$X6="NP",
 0,
  IF(
     'Tablero de control'!$Q6&lt;&gt;"Reducción",
     'Tablero de control'!$AV6*100/'Tablero de control'!$X6,
     IF(
       'Tablero de control'!$X6&gt;='Tablero de control'!$AV6,
       100,
       IF(
         'Tablero de control'!$S6&lt;='Tablero de control'!$AV6,
         0,
         (('Tablero de control'!$S6-'Tablero de control'!$X6)-('Tablero de control'!$AV6-'Tablero de control'!$X6))*100/('Tablero de control'!$S6-'Tablero de control'!$X6)
       )
     )
   )
)</f>
        <v>0</v>
      </c>
      <c r="AX6" s="40" t="str">
        <f>IF(
  'Tablero de control'!$X6="NP",
  "NO PROGRAMADA",
  IF(
    OR('Tablero de control'!$AV6="",'Tablero de control'!$AW6&lt;=0),
    "SIN AVANCE",
    IF(
      'Tablero de control'!$AW6&lt;Parametros!$D$4*Parametros!$G$9,
      "MUY DEFICIENTE",
    IF(
      'Tablero de control'!$AW6&lt;Parametros!$D$4*Parametros!$G$8,
      "DEFICIENTE",
   IF(
      'Tablero de control'!$AW6&lt;Parametros!$D$4*Parametros!$G$7,
      "ACEPTABLE",
      IF(
        'Tablero de control'!$AW6&lt;Parametros!$D$4*Parametros!$G$6,
        "BUENO",
        IF(
          'Tablero de control'!$AW6&lt;Parametros!$D$4*Parametros!$G$5,
          "SATISFACTORIO",
          IF(
            'Tablero de control'!$AW6&gt;=Parametros!$D$4*Parametros!$G$4,
            "OPTIMO"
          )
        )
      )
    )
  )
)
)
)</f>
        <v>SIN AVANCE</v>
      </c>
      <c r="AY6" s="38"/>
      <c r="AZ6" s="38"/>
      <c r="BA6" s="38"/>
      <c r="BB6" s="285">
        <f>IF('Tablero de control'!$R6="Acumulada",IF('Tablero de control'!$AV6="",IF('Tablero de control'!$AP6="",IF('Tablero de control'!$AJ6="",'Tablero de control'!$Y6,'Tablero de control'!$AJ6),'Tablero de control'!$AP6),'Tablero de control'!$AV6),'Tablero de control'!$Y6+'Tablero de control'!$AJ6+'Tablero de control'!$AP6+'Tablero de control'!$AV6)</f>
        <v>1</v>
      </c>
      <c r="BC6" s="41">
        <f>IF('Tablero de control'!$Q6="mantenimiento",'Tablero de control'!$BB6/COUNTA('Tablero de control'!$U6:$X6)*100,IF('Tablero de control'!$BB6*100/'Tablero de control'!$T6&gt;100,100,'Tablero de control'!$BB6*100/'Tablero de control'!$T6))</f>
        <v>25</v>
      </c>
      <c r="BD6" s="40" t="str">
        <f>IF(
    OR('Tablero de control'!$BB6="",'Tablero de control'!$BC6&lt;=0),
    "SIN AVANCE",
    IF(
      'Tablero de control'!$BC6&lt;Parametros!$D$4*Parametros!$G$9,
      "MUY DEFICIENTE",
    IF(
      'Tablero de control'!$BC6&lt;Parametros!$D$4*Parametros!$G$8,
      "DEFICIENTE",
   IF(
      'Tablero de control'!$BC6&lt;Parametros!$D$4*Parametros!$G$7,
      "ACEPTABLE",
      IF(
        'Tablero de control'!$BC6&lt;Parametros!$D$4*Parametros!$G$6,
        "BUENO",
        IF(
          'Tablero de control'!$BC6&lt;Parametros!$D$4*Parametros!$G$5,
          "SATISFACTORIO",
          IF(
            'Tablero de control'!$BC6&gt;=Parametros!$D$4*Parametros!$G$4,
            "OPTIMO"
          )
        )
      )
    )
  )
)
)</f>
        <v>MUY DEFICIENTE</v>
      </c>
      <c r="BE6" s="336"/>
      <c r="BF6" s="336"/>
      <c r="BG6" s="555"/>
      <c r="BH6" s="281"/>
      <c r="BI6" s="281"/>
      <c r="BJ6" s="281"/>
      <c r="BL6" s="337"/>
      <c r="BN6" s="522">
        <v>1</v>
      </c>
      <c r="BO6" s="365" t="s">
        <v>2253</v>
      </c>
      <c r="BP6" s="365" t="s">
        <v>2254</v>
      </c>
      <c r="BQ6" s="365" t="s">
        <v>2255</v>
      </c>
      <c r="BR6" s="366" t="s">
        <v>2256</v>
      </c>
      <c r="BS6" s="671"/>
      <c r="BT6" s="281"/>
    </row>
    <row r="7" spans="1:72" s="42" customFormat="1" ht="102" hidden="1" customHeight="1">
      <c r="A7" s="554" t="s">
        <v>251</v>
      </c>
      <c r="B7" s="53" t="s">
        <v>258</v>
      </c>
      <c r="C7" s="53" t="s">
        <v>282</v>
      </c>
      <c r="D7" s="53" t="s">
        <v>353</v>
      </c>
      <c r="E7" s="53" t="s">
        <v>383</v>
      </c>
      <c r="F7" s="147">
        <v>2.5000000000000001E-3</v>
      </c>
      <c r="G7" s="148">
        <v>0.01</v>
      </c>
      <c r="H7" s="148" t="s">
        <v>1942</v>
      </c>
      <c r="I7" s="148" t="s">
        <v>1956</v>
      </c>
      <c r="J7" s="325">
        <v>4</v>
      </c>
      <c r="K7" s="53" t="s">
        <v>548</v>
      </c>
      <c r="L7" s="53">
        <v>1202025</v>
      </c>
      <c r="M7" s="53" t="s">
        <v>1162</v>
      </c>
      <c r="N7" s="53">
        <v>120202500</v>
      </c>
      <c r="O7" s="53" t="s">
        <v>1535</v>
      </c>
      <c r="P7" s="53" t="s">
        <v>2014</v>
      </c>
      <c r="Q7" s="53" t="s">
        <v>32</v>
      </c>
      <c r="R7" s="98" t="s">
        <v>1891</v>
      </c>
      <c r="S7" s="99">
        <v>8</v>
      </c>
      <c r="T7" s="99">
        <v>12</v>
      </c>
      <c r="U7" s="99">
        <v>3</v>
      </c>
      <c r="V7" s="99">
        <v>3</v>
      </c>
      <c r="W7" s="99">
        <v>3</v>
      </c>
      <c r="X7" s="99">
        <v>3</v>
      </c>
      <c r="Y7" s="332">
        <v>5</v>
      </c>
      <c r="Z7" s="276">
        <f>IF(
'Tablero de control'!$U7="NP",
 0,
  IF(
     'Tablero de control'!$Q7&lt;&gt;"Reducción",
     'Tablero de control'!$Y7*100/'Tablero de control'!$U7,
     IF(
       'Tablero de control'!$U7&gt;='Tablero de control'!$Y7,
       100,
       IF(
         'Tablero de control'!$S7&lt;='Tablero de control'!$Y7,
         0,
         (('Tablero de control'!$S7-'Tablero de control'!$U7)-('Tablero de control'!$Y7-'Tablero de control'!$U7))*100/('Tablero de control'!$S7-'Tablero de control'!$U7)
       )
     )
   )
)</f>
        <v>166.66666666666666</v>
      </c>
      <c r="AA7" s="302">
        <f>IF('Tablero de control'!$Z7&gt;100,100,'Tablero de control'!$Z7)</f>
        <v>100</v>
      </c>
      <c r="AB7" s="40" t="str">
        <f>IF(
  'Tablero de control'!$U7="NP",
  "NO PROGRAMADA",
  IF(
    OR('Tablero de control'!$Y7="",'Tablero de control'!$Z7&lt;=0),
    "SIN AVANCE",
    IF(
      'Tablero de control'!$Z7&lt;Parametros!$D$4*Parametros!$G$9,
      "MUY DEFICIENTE",
    IF(
      'Tablero de control'!$Z7&lt;Parametros!$D$4*Parametros!$G$8,
      "DEFICIENTE",
   IF(
      'Tablero de control'!$Z7&lt;Parametros!$D$4*Parametros!$G$7,
      "ACEPTABLE",
      IF(
        'Tablero de control'!$Z7&lt;Parametros!$D$4*Parametros!$G$6,
        "BUENO",
        IF(
          'Tablero de control'!$Z7&lt;Parametros!$D$4*Parametros!$G$5,
          "SATISFACTORIO",
          IF(
            'Tablero de control'!$Z7&gt;=Parametros!$D$4*Parametros!$G$4,
            "OPTIMO"
          )
        )
      )
    )
  )
)
)
)</f>
        <v>OPTIMO</v>
      </c>
      <c r="AC7" s="40"/>
      <c r="AD7" s="40"/>
      <c r="AE7" s="40"/>
      <c r="AF7" s="40"/>
      <c r="AG7" s="59">
        <v>47786760</v>
      </c>
      <c r="AH7" s="59">
        <v>34133400</v>
      </c>
      <c r="AI7" s="59">
        <v>10113600</v>
      </c>
      <c r="AJ7" s="56"/>
      <c r="AK7" s="276">
        <f>IF(
'Tablero de control'!$V7="NP",
 0,
  IF(
     'Tablero de control'!$Q7&lt;&gt;"Reducción",
     'Tablero de control'!$AJ7*100/'Tablero de control'!$V7,
     IF(
       'Tablero de control'!$V7&gt;='Tablero de control'!$AJ7,
       100,
       IF(
         'Tablero de control'!$S7&lt;='Tablero de control'!$AJ7,
         0,
         (('Tablero de control'!$S7-'Tablero de control'!$V7)-('Tablero de control'!$AJ7-'Tablero de control'!$V7))*100/('Tablero de control'!$S7-'Tablero de control'!$V7)
       )
     )
   )
)</f>
        <v>0</v>
      </c>
      <c r="AL7" s="38" t="str">
        <f>IF(
  'Tablero de control'!$V7="NP",
  "NO PROGRAMADA",
  IF(
    OR('Tablero de control'!$AJ7="",'Tablero de control'!$AK7&lt;=0),
    "SIN AVANCE",
    IF(
      'Tablero de control'!$AK7&lt;Parametros!$D$4*Parametros!$G$9,
      "MUY DEFICIENTE",
    IF(
      'Tablero de control'!$AK7&lt;Parametros!$D$4*Parametros!$G$8,
      "DEFICIENTE",
   IF(
      'Tablero de control'!$AK7&lt;Parametros!$D$4*Parametros!$G$7,
      "ACEPTABLE",
      IF(
        'Tablero de control'!$AK7&lt;Parametros!$D$4*Parametros!$G$6,
        "BUENO",
        IF(
          'Tablero de control'!$AK7&lt;Parametros!$D$4*Parametros!$G$5,
          "SATISFACTORIO",
          IF(
            'Tablero de control'!$AK7&gt;=Parametros!$D$4*Parametros!$G$4,
            "OPTIMO"
          )
        )
      )
    )
  )
)
)
)</f>
        <v>SIN AVANCE</v>
      </c>
      <c r="AM7" s="38"/>
      <c r="AN7" s="38"/>
      <c r="AO7" s="38"/>
      <c r="AP7" s="39"/>
      <c r="AQ7" s="276">
        <f>IF(
'Tablero de control'!$W7="NP",
 0,
  IF(
     'Tablero de control'!$Q7&lt;&gt;"Reducción",
     'Tablero de control'!$AP7*100/'Tablero de control'!$W7,
     IF(
       'Tablero de control'!$W7&gt;='Tablero de control'!$AP7,
       100,
       IF(
         'Tablero de control'!$S7&lt;='Tablero de control'!$AP7,
         0,
         (('Tablero de control'!$S7-'Tablero de control'!$W7)-('Tablero de control'!$AP7-'Tablero de control'!$W7))*100/('Tablero de control'!$S7-'Tablero de control'!$W7)
       )
     )
   )
)</f>
        <v>0</v>
      </c>
      <c r="AR7" s="40" t="str">
        <f>IF(
  'Tablero de control'!$W7="NP",
  "NO PROGRAMADA",
  IF(
    OR('Tablero de control'!$AP7="",'Tablero de control'!$AQ7&lt;=0),
    "SIN AVANCE",
    IF(
      'Tablero de control'!$AQ7&lt;Parametros!$D$4*Parametros!$G$9,
      "MUY DEFICIENTE",
    IF(
      'Tablero de control'!$AQ7&lt;Parametros!$D$4*Parametros!$G$8,
      "DEFICIENTE",
   IF(
      'Tablero de control'!$AQ7&lt;Parametros!$D$4*Parametros!$G$7,
      "ACEPTABLE",
      IF(
        'Tablero de control'!$AQ7&lt;Parametros!$D$4*Parametros!$G$6,
        "BUENO",
        IF(
          'Tablero de control'!$AQ7&lt;Parametros!$D$4*Parametros!$G$5,
          "SATISFACTORIO",
          IF(
            'Tablero de control'!$AQ7&gt;=Parametros!$D$4*Parametros!$G$4,
            "OPTIMO"
          )
        )
      )
    )
  )
)
)
)</f>
        <v>SIN AVANCE</v>
      </c>
      <c r="AS7" s="38"/>
      <c r="AT7" s="38"/>
      <c r="AU7" s="38"/>
      <c r="AV7" s="39"/>
      <c r="AW7" s="276">
        <f>IF(
'Tablero de control'!$X7="NP",
 0,
  IF(
     'Tablero de control'!$Q7&lt;&gt;"Reducción",
     'Tablero de control'!$AV7*100/'Tablero de control'!$X7,
     IF(
       'Tablero de control'!$X7&gt;='Tablero de control'!$AV7,
       100,
       IF(
         'Tablero de control'!$S7&lt;='Tablero de control'!$AV7,
         0,
         (('Tablero de control'!$S7-'Tablero de control'!$X7)-('Tablero de control'!$AV7-'Tablero de control'!$X7))*100/('Tablero de control'!$S7-'Tablero de control'!$X7)
       )
     )
   )
)</f>
        <v>0</v>
      </c>
      <c r="AX7" s="40" t="str">
        <f>IF(
  'Tablero de control'!$X7="NP",
  "NO PROGRAMADA",
  IF(
    OR('Tablero de control'!$AV7="",'Tablero de control'!$AW7&lt;=0),
    "SIN AVANCE",
    IF(
      'Tablero de control'!$AW7&lt;Parametros!$D$4*Parametros!$G$9,
      "MUY DEFICIENTE",
    IF(
      'Tablero de control'!$AW7&lt;Parametros!$D$4*Parametros!$G$8,
      "DEFICIENTE",
   IF(
      'Tablero de control'!$AW7&lt;Parametros!$D$4*Parametros!$G$7,
      "ACEPTABLE",
      IF(
        'Tablero de control'!$AW7&lt;Parametros!$D$4*Parametros!$G$6,
        "BUENO",
        IF(
          'Tablero de control'!$AW7&lt;Parametros!$D$4*Parametros!$G$5,
          "SATISFACTORIO",
          IF(
            'Tablero de control'!$AW7&gt;=Parametros!$D$4*Parametros!$G$4,
            "OPTIMO"
          )
        )
      )
    )
  )
)
)
)</f>
        <v>SIN AVANCE</v>
      </c>
      <c r="AY7" s="38"/>
      <c r="AZ7" s="38"/>
      <c r="BA7" s="38"/>
      <c r="BB7" s="285">
        <f>IF('Tablero de control'!$R7="Acumulada",IF('Tablero de control'!$AV7="",IF('Tablero de control'!$AP7="",IF('Tablero de control'!$AJ7="",'Tablero de control'!$Y7,'Tablero de control'!$AJ7),'Tablero de control'!$AP7),'Tablero de control'!$AV7),'Tablero de control'!$Y7+'Tablero de control'!$AJ7+'Tablero de control'!$AP7+'Tablero de control'!$AV7)</f>
        <v>5</v>
      </c>
      <c r="BC7" s="41">
        <f>IF('Tablero de control'!$Q7="mantenimiento",'Tablero de control'!$BB7/COUNTA('Tablero de control'!$U7:$X7)*100,IF('Tablero de control'!$BB7*100/'Tablero de control'!$T7&gt;100,100,'Tablero de control'!$BB7*100/'Tablero de control'!$T7))</f>
        <v>41.666666666666664</v>
      </c>
      <c r="BD7" s="40" t="str">
        <f>IF(
    OR('Tablero de control'!$BB7="",'Tablero de control'!$BC7&lt;=0),
    "SIN AVANCE",
    IF(
      'Tablero de control'!$BC7&lt;Parametros!$D$4*Parametros!$G$9,
      "MUY DEFICIENTE",
    IF(
      'Tablero de control'!$BC7&lt;Parametros!$D$4*Parametros!$G$8,
      "DEFICIENTE",
   IF(
      'Tablero de control'!$BC7&lt;Parametros!$D$4*Parametros!$G$7,
      "ACEPTABLE",
      IF(
        'Tablero de control'!$BC7&lt;Parametros!$D$4*Parametros!$G$6,
        "BUENO",
        IF(
          'Tablero de control'!$BC7&lt;Parametros!$D$4*Parametros!$G$5,
          "SATISFACTORIO",
          IF(
            'Tablero de control'!$BC7&gt;=Parametros!$D$4*Parametros!$G$4,
            "OPTIMO"
          )
        )
      )
    )
  )
)
)</f>
        <v>DEFICIENTE</v>
      </c>
      <c r="BE7" s="336"/>
      <c r="BF7" s="336"/>
      <c r="BG7" s="555"/>
      <c r="BH7" s="281"/>
      <c r="BI7" s="281"/>
      <c r="BJ7" s="281"/>
      <c r="BL7" s="337"/>
      <c r="BN7" s="522">
        <v>5</v>
      </c>
      <c r="BO7" s="365" t="s">
        <v>2257</v>
      </c>
      <c r="BP7" s="365" t="s">
        <v>2258</v>
      </c>
      <c r="BQ7" s="365" t="s">
        <v>2259</v>
      </c>
      <c r="BR7" s="366" t="s">
        <v>2260</v>
      </c>
      <c r="BS7" s="671"/>
      <c r="BT7" s="281"/>
    </row>
    <row r="8" spans="1:72" s="42" customFormat="1" ht="72" hidden="1" customHeight="1">
      <c r="A8" s="554" t="s">
        <v>251</v>
      </c>
      <c r="B8" s="53" t="s">
        <v>258</v>
      </c>
      <c r="C8" s="53" t="s">
        <v>282</v>
      </c>
      <c r="D8" s="53" t="s">
        <v>353</v>
      </c>
      <c r="E8" s="53" t="s">
        <v>383</v>
      </c>
      <c r="F8" s="147">
        <v>2.5000000000000001E-3</v>
      </c>
      <c r="G8" s="148">
        <v>0.01</v>
      </c>
      <c r="H8" s="148" t="s">
        <v>1942</v>
      </c>
      <c r="I8" s="148" t="s">
        <v>1956</v>
      </c>
      <c r="J8" s="325">
        <v>5</v>
      </c>
      <c r="K8" s="53" t="s">
        <v>549</v>
      </c>
      <c r="L8" s="53">
        <v>1202024</v>
      </c>
      <c r="M8" s="53" t="s">
        <v>1163</v>
      </c>
      <c r="N8" s="293">
        <v>120202401</v>
      </c>
      <c r="O8" s="53" t="s">
        <v>1536</v>
      </c>
      <c r="P8" s="53" t="s">
        <v>2014</v>
      </c>
      <c r="Q8" s="53" t="s">
        <v>32</v>
      </c>
      <c r="R8" s="98" t="s">
        <v>1891</v>
      </c>
      <c r="S8" s="98">
        <v>0</v>
      </c>
      <c r="T8" s="98">
        <v>20</v>
      </c>
      <c r="U8" s="98">
        <v>5</v>
      </c>
      <c r="V8" s="98">
        <v>5</v>
      </c>
      <c r="W8" s="98">
        <v>5</v>
      </c>
      <c r="X8" s="98">
        <v>5</v>
      </c>
      <c r="Y8" s="271">
        <v>0</v>
      </c>
      <c r="Z8" s="276">
        <f>IF(
'Tablero de control'!$U8="NP",
 0,
  IF(
     'Tablero de control'!$Q8&lt;&gt;"Reducción",
     'Tablero de control'!$Y8*100/'Tablero de control'!$U8,
     IF(
       'Tablero de control'!$U8&gt;='Tablero de control'!$Y8,
       100,
       IF(
         'Tablero de control'!$S8&lt;='Tablero de control'!$Y8,
         0,
         (('Tablero de control'!$S8-'Tablero de control'!$U8)-('Tablero de control'!$Y8-'Tablero de control'!$U8))*100/('Tablero de control'!$S8-'Tablero de control'!$U8)
       )
     )
   )
)</f>
        <v>0</v>
      </c>
      <c r="AA8" s="302">
        <f>IF('Tablero de control'!$Z8&gt;100,100,'Tablero de control'!$Z8)</f>
        <v>0</v>
      </c>
      <c r="AB8" s="40" t="str">
        <f>IF(
  'Tablero de control'!$U8="NP",
  "NO PROGRAMADA",
  IF(
    OR('Tablero de control'!$Y8="",'Tablero de control'!$Z8&lt;=0),
    "SIN AVANCE",
    IF(
      'Tablero de control'!$Z8&lt;Parametros!$D$4*Parametros!$G$9,
      "MUY DEFICIENTE",
    IF(
      'Tablero de control'!$Z8&lt;Parametros!$D$4*Parametros!$G$8,
      "DEFICIENTE",
   IF(
      'Tablero de control'!$Z8&lt;Parametros!$D$4*Parametros!$G$7,
      "ACEPTABLE",
      IF(
        'Tablero de control'!$Z8&lt;Parametros!$D$4*Parametros!$G$6,
        "BUENO",
        IF(
          'Tablero de control'!$Z8&lt;Parametros!$D$4*Parametros!$G$5,
          "SATISFACTORIO",
          IF(
            'Tablero de control'!$Z8&gt;=Parametros!$D$4*Parametros!$G$4,
            "OPTIMO"
          )
        )
      )
    )
  )
)
)
)</f>
        <v>SIN AVANCE</v>
      </c>
      <c r="AC8" s="40"/>
      <c r="AD8" s="40"/>
      <c r="AE8" s="40"/>
      <c r="AF8" s="40"/>
      <c r="AG8" s="59">
        <v>49974205</v>
      </c>
      <c r="AH8" s="59">
        <v>0</v>
      </c>
      <c r="AI8" s="59">
        <v>0</v>
      </c>
      <c r="AJ8" s="56"/>
      <c r="AK8" s="276">
        <f>IF(
'Tablero de control'!$V8="NP",
 0,
  IF(
     'Tablero de control'!$Q8&lt;&gt;"Reducción",
     'Tablero de control'!$AJ8*100/'Tablero de control'!$V8,
     IF(
       'Tablero de control'!$V8&gt;='Tablero de control'!$AJ8,
       100,
       IF(
         'Tablero de control'!$S8&lt;='Tablero de control'!$AJ8,
         0,
         (('Tablero de control'!$S8-'Tablero de control'!$V8)-('Tablero de control'!$AJ8-'Tablero de control'!$V8))*100/('Tablero de control'!$S8-'Tablero de control'!$V8)
       )
     )
   )
)</f>
        <v>0</v>
      </c>
      <c r="AL8" s="38" t="str">
        <f>IF(
  'Tablero de control'!$V8="NP",
  "NO PROGRAMADA",
  IF(
    OR('Tablero de control'!$AJ8="",'Tablero de control'!$AK8&lt;=0),
    "SIN AVANCE",
    IF(
      'Tablero de control'!$AK8&lt;Parametros!$D$4*Parametros!$G$9,
      "MUY DEFICIENTE",
    IF(
      'Tablero de control'!$AK8&lt;Parametros!$D$4*Parametros!$G$8,
      "DEFICIENTE",
   IF(
      'Tablero de control'!$AK8&lt;Parametros!$D$4*Parametros!$G$7,
      "ACEPTABLE",
      IF(
        'Tablero de control'!$AK8&lt;Parametros!$D$4*Parametros!$G$6,
        "BUENO",
        IF(
          'Tablero de control'!$AK8&lt;Parametros!$D$4*Parametros!$G$5,
          "SATISFACTORIO",
          IF(
            'Tablero de control'!$AK8&gt;=Parametros!$D$4*Parametros!$G$4,
            "OPTIMO"
          )
        )
      )
    )
  )
)
)
)</f>
        <v>SIN AVANCE</v>
      </c>
      <c r="AM8" s="38"/>
      <c r="AN8" s="38"/>
      <c r="AO8" s="38"/>
      <c r="AP8" s="39"/>
      <c r="AQ8" s="276">
        <f>IF(
'Tablero de control'!$W8="NP",
 0,
  IF(
     'Tablero de control'!$Q8&lt;&gt;"Reducción",
     'Tablero de control'!$AP8*100/'Tablero de control'!$W8,
     IF(
       'Tablero de control'!$W8&gt;='Tablero de control'!$AP8,
       100,
       IF(
         'Tablero de control'!$S8&lt;='Tablero de control'!$AP8,
         0,
         (('Tablero de control'!$S8-'Tablero de control'!$W8)-('Tablero de control'!$AP8-'Tablero de control'!$W8))*100/('Tablero de control'!$S8-'Tablero de control'!$W8)
       )
     )
   )
)</f>
        <v>0</v>
      </c>
      <c r="AR8" s="40" t="str">
        <f>IF(
  'Tablero de control'!$W8="NP",
  "NO PROGRAMADA",
  IF(
    OR('Tablero de control'!$AP8="",'Tablero de control'!$AQ8&lt;=0),
    "SIN AVANCE",
    IF(
      'Tablero de control'!$AQ8&lt;Parametros!$D$4*Parametros!$G$9,
      "MUY DEFICIENTE",
    IF(
      'Tablero de control'!$AQ8&lt;Parametros!$D$4*Parametros!$G$8,
      "DEFICIENTE",
   IF(
      'Tablero de control'!$AQ8&lt;Parametros!$D$4*Parametros!$G$7,
      "ACEPTABLE",
      IF(
        'Tablero de control'!$AQ8&lt;Parametros!$D$4*Parametros!$G$6,
        "BUENO",
        IF(
          'Tablero de control'!$AQ8&lt;Parametros!$D$4*Parametros!$G$5,
          "SATISFACTORIO",
          IF(
            'Tablero de control'!$AQ8&gt;=Parametros!$D$4*Parametros!$G$4,
            "OPTIMO"
          )
        )
      )
    )
  )
)
)
)</f>
        <v>SIN AVANCE</v>
      </c>
      <c r="AS8" s="38"/>
      <c r="AT8" s="38"/>
      <c r="AU8" s="38"/>
      <c r="AV8" s="39"/>
      <c r="AW8" s="276">
        <f>IF(
'Tablero de control'!$X8="NP",
 0,
  IF(
     'Tablero de control'!$Q8&lt;&gt;"Reducción",
     'Tablero de control'!$AV8*100/'Tablero de control'!$X8,
     IF(
       'Tablero de control'!$X8&gt;='Tablero de control'!$AV8,
       100,
       IF(
         'Tablero de control'!$S8&lt;='Tablero de control'!$AV8,
         0,
         (('Tablero de control'!$S8-'Tablero de control'!$X8)-('Tablero de control'!$AV8-'Tablero de control'!$X8))*100/('Tablero de control'!$S8-'Tablero de control'!$X8)
       )
     )
   )
)</f>
        <v>0</v>
      </c>
      <c r="AX8" s="40" t="str">
        <f>IF(
  'Tablero de control'!$X8="NP",
  "NO PROGRAMADA",
  IF(
    OR('Tablero de control'!$AV8="",'Tablero de control'!$AW8&lt;=0),
    "SIN AVANCE",
    IF(
      'Tablero de control'!$AW8&lt;Parametros!$D$4*Parametros!$G$9,
      "MUY DEFICIENTE",
    IF(
      'Tablero de control'!$AW8&lt;Parametros!$D$4*Parametros!$G$8,
      "DEFICIENTE",
   IF(
      'Tablero de control'!$AW8&lt;Parametros!$D$4*Parametros!$G$7,
      "ACEPTABLE",
      IF(
        'Tablero de control'!$AW8&lt;Parametros!$D$4*Parametros!$G$6,
        "BUENO",
        IF(
          'Tablero de control'!$AW8&lt;Parametros!$D$4*Parametros!$G$5,
          "SATISFACTORIO",
          IF(
            'Tablero de control'!$AW8&gt;=Parametros!$D$4*Parametros!$G$4,
            "OPTIMO"
          )
        )
      )
    )
  )
)
)
)</f>
        <v>SIN AVANCE</v>
      </c>
      <c r="AY8" s="38"/>
      <c r="AZ8" s="38"/>
      <c r="BA8" s="38"/>
      <c r="BB8" s="285">
        <f>IF('Tablero de control'!$R8="Acumulada",IF('Tablero de control'!$AV8="",IF('Tablero de control'!$AP8="",IF('Tablero de control'!$AJ8="",'Tablero de control'!$Y8,'Tablero de control'!$AJ8),'Tablero de control'!$AP8),'Tablero de control'!$AV8),'Tablero de control'!$Y8+'Tablero de control'!$AJ8+'Tablero de control'!$AP8+'Tablero de control'!$AV8)</f>
        <v>0</v>
      </c>
      <c r="BC8" s="41">
        <f>IF('Tablero de control'!$Q8="mantenimiento",'Tablero de control'!$BB8/COUNTA('Tablero de control'!$U8:$X8)*100,IF('Tablero de control'!$BB8*100/'Tablero de control'!$T8&gt;100,100,'Tablero de control'!$BB8*100/'Tablero de control'!$T8))</f>
        <v>0</v>
      </c>
      <c r="BD8" s="40" t="str">
        <f>IF(
    OR('Tablero de control'!$BB8="",'Tablero de control'!$BC8&lt;=0),
    "SIN AVANCE",
    IF(
      'Tablero de control'!$BC8&lt;Parametros!$D$4*Parametros!$G$9,
      "MUY DEFICIENTE",
    IF(
      'Tablero de control'!$BC8&lt;Parametros!$D$4*Parametros!$G$8,
      "DEFICIENTE",
   IF(
      'Tablero de control'!$BC8&lt;Parametros!$D$4*Parametros!$G$7,
      "ACEPTABLE",
      IF(
        'Tablero de control'!$BC8&lt;Parametros!$D$4*Parametros!$G$6,
        "BUENO",
        IF(
          'Tablero de control'!$BC8&lt;Parametros!$D$4*Parametros!$G$5,
          "SATISFACTORIO",
          IF(
            'Tablero de control'!$BC8&gt;=Parametros!$D$4*Parametros!$G$4,
            "OPTIMO"
          )
        )
      )
    )
  )
)
)</f>
        <v>SIN AVANCE</v>
      </c>
      <c r="BE8" s="336"/>
      <c r="BF8" s="336"/>
      <c r="BG8" s="555"/>
      <c r="BH8" s="281"/>
      <c r="BI8" s="281"/>
      <c r="BJ8" s="281"/>
      <c r="BL8" s="337"/>
      <c r="BN8" s="522">
        <v>0</v>
      </c>
      <c r="BO8" s="365"/>
      <c r="BP8" s="365"/>
      <c r="BQ8" s="365"/>
      <c r="BR8" s="365"/>
      <c r="BS8" s="671" t="s">
        <v>2261</v>
      </c>
      <c r="BT8" s="281"/>
    </row>
    <row r="9" spans="1:72" s="42" customFormat="1" ht="72" hidden="1" customHeight="1">
      <c r="A9" s="554" t="s">
        <v>251</v>
      </c>
      <c r="B9" s="53" t="s">
        <v>258</v>
      </c>
      <c r="C9" s="53" t="s">
        <v>282</v>
      </c>
      <c r="D9" s="53" t="s">
        <v>353</v>
      </c>
      <c r="E9" s="53" t="s">
        <v>383</v>
      </c>
      <c r="F9" s="147">
        <v>2.5000000000000001E-3</v>
      </c>
      <c r="G9" s="148">
        <v>0.01</v>
      </c>
      <c r="H9" s="148" t="s">
        <v>1942</v>
      </c>
      <c r="I9" s="148" t="s">
        <v>1956</v>
      </c>
      <c r="J9" s="325">
        <v>6</v>
      </c>
      <c r="K9" s="53" t="s">
        <v>550</v>
      </c>
      <c r="L9" s="53">
        <v>1202019</v>
      </c>
      <c r="M9" s="53" t="s">
        <v>1164</v>
      </c>
      <c r="N9" s="53">
        <v>120201900</v>
      </c>
      <c r="O9" s="53" t="s">
        <v>1537</v>
      </c>
      <c r="P9" s="53" t="s">
        <v>2014</v>
      </c>
      <c r="Q9" s="53" t="s">
        <v>32</v>
      </c>
      <c r="R9" s="98" t="s">
        <v>1891</v>
      </c>
      <c r="S9" s="98">
        <v>0</v>
      </c>
      <c r="T9" s="98">
        <v>1</v>
      </c>
      <c r="U9" s="98">
        <v>1</v>
      </c>
      <c r="V9" s="98">
        <v>1</v>
      </c>
      <c r="W9" s="98">
        <v>1</v>
      </c>
      <c r="X9" s="98">
        <v>1</v>
      </c>
      <c r="Y9" s="271">
        <v>1</v>
      </c>
      <c r="Z9" s="276">
        <f>IF(
'Tablero de control'!$U9="NP",
 0,
  IF(
     'Tablero de control'!$Q9&lt;&gt;"Reducción",
     'Tablero de control'!$Y9*100/'Tablero de control'!$U9,
     IF(
       'Tablero de control'!$U9&gt;='Tablero de control'!$Y9,
       100,
       IF(
         'Tablero de control'!$S9&lt;='Tablero de control'!$Y9,
         0,
         (('Tablero de control'!$S9-'Tablero de control'!$U9)-('Tablero de control'!$Y9-'Tablero de control'!$U9))*100/('Tablero de control'!$S9-'Tablero de control'!$U9)
       )
     )
   )
)</f>
        <v>100</v>
      </c>
      <c r="AA9" s="302">
        <f>IF('Tablero de control'!$Z9&gt;100,100,'Tablero de control'!$Z9)</f>
        <v>100</v>
      </c>
      <c r="AB9" s="40" t="str">
        <f>IF(
  'Tablero de control'!$U9="NP",
  "NO PROGRAMADA",
  IF(
    OR('Tablero de control'!$Y9="",'Tablero de control'!$Z9&lt;=0),
    "SIN AVANCE",
    IF(
      'Tablero de control'!$Z9&lt;Parametros!$D$4*Parametros!$G$9,
      "MUY DEFICIENTE",
    IF(
      'Tablero de control'!$Z9&lt;Parametros!$D$4*Parametros!$G$8,
      "DEFICIENTE",
   IF(
      'Tablero de control'!$Z9&lt;Parametros!$D$4*Parametros!$G$7,
      "ACEPTABLE",
      IF(
        'Tablero de control'!$Z9&lt;Parametros!$D$4*Parametros!$G$6,
        "BUENO",
        IF(
          'Tablero de control'!$Z9&lt;Parametros!$D$4*Parametros!$G$5,
          "SATISFACTORIO",
          IF(
            'Tablero de control'!$Z9&gt;=Parametros!$D$4*Parametros!$G$4,
            "OPTIMO"
          )
        )
      )
    )
  )
)
)
)</f>
        <v>OPTIMO</v>
      </c>
      <c r="AC9" s="40"/>
      <c r="AD9" s="40"/>
      <c r="AE9" s="40"/>
      <c r="AF9" s="40"/>
      <c r="AG9" s="59">
        <v>24987103</v>
      </c>
      <c r="AH9" s="59">
        <v>11377800</v>
      </c>
      <c r="AI9" s="59">
        <v>0</v>
      </c>
      <c r="AJ9" s="56"/>
      <c r="AK9" s="276">
        <f>IF(
'Tablero de control'!$V9="NP",
 0,
  IF(
     'Tablero de control'!$Q9&lt;&gt;"Reducción",
     'Tablero de control'!$AJ9*100/'Tablero de control'!$V9,
     IF(
       'Tablero de control'!$V9&gt;='Tablero de control'!$AJ9,
       100,
       IF(
         'Tablero de control'!$S9&lt;='Tablero de control'!$AJ9,
         0,
         (('Tablero de control'!$S9-'Tablero de control'!$V9)-('Tablero de control'!$AJ9-'Tablero de control'!$V9))*100/('Tablero de control'!$S9-'Tablero de control'!$V9)
       )
     )
   )
)</f>
        <v>0</v>
      </c>
      <c r="AL9" s="38" t="str">
        <f>IF(
  'Tablero de control'!$V9="NP",
  "NO PROGRAMADA",
  IF(
    OR('Tablero de control'!$AJ9="",'Tablero de control'!$AK9&lt;=0),
    "SIN AVANCE",
    IF(
      'Tablero de control'!$AK9&lt;Parametros!$D$4*Parametros!$G$9,
      "MUY DEFICIENTE",
    IF(
      'Tablero de control'!$AK9&lt;Parametros!$D$4*Parametros!$G$8,
      "DEFICIENTE",
   IF(
      'Tablero de control'!$AK9&lt;Parametros!$D$4*Parametros!$G$7,
      "ACEPTABLE",
      IF(
        'Tablero de control'!$AK9&lt;Parametros!$D$4*Parametros!$G$6,
        "BUENO",
        IF(
          'Tablero de control'!$AK9&lt;Parametros!$D$4*Parametros!$G$5,
          "SATISFACTORIO",
          IF(
            'Tablero de control'!$AK9&gt;=Parametros!$D$4*Parametros!$G$4,
            "OPTIMO"
          )
        )
      )
    )
  )
)
)
)</f>
        <v>SIN AVANCE</v>
      </c>
      <c r="AM9" s="38"/>
      <c r="AN9" s="38"/>
      <c r="AO9" s="38"/>
      <c r="AP9" s="39"/>
      <c r="AQ9" s="276">
        <f>IF(
'Tablero de control'!$W9="NP",
 0,
  IF(
     'Tablero de control'!$Q9&lt;&gt;"Reducción",
     'Tablero de control'!$AP9*100/'Tablero de control'!$W9,
     IF(
       'Tablero de control'!$W9&gt;='Tablero de control'!$AP9,
       100,
       IF(
         'Tablero de control'!$S9&lt;='Tablero de control'!$AP9,
         0,
         (('Tablero de control'!$S9-'Tablero de control'!$W9)-('Tablero de control'!$AP9-'Tablero de control'!$W9))*100/('Tablero de control'!$S9-'Tablero de control'!$W9)
       )
     )
   )
)</f>
        <v>0</v>
      </c>
      <c r="AR9" s="40" t="str">
        <f>IF(
  'Tablero de control'!$W9="NP",
  "NO PROGRAMADA",
  IF(
    OR('Tablero de control'!$AP9="",'Tablero de control'!$AQ9&lt;=0),
    "SIN AVANCE",
    IF(
      'Tablero de control'!$AQ9&lt;Parametros!$D$4*Parametros!$G$9,
      "MUY DEFICIENTE",
    IF(
      'Tablero de control'!$AQ9&lt;Parametros!$D$4*Parametros!$G$8,
      "DEFICIENTE",
   IF(
      'Tablero de control'!$AQ9&lt;Parametros!$D$4*Parametros!$G$7,
      "ACEPTABLE",
      IF(
        'Tablero de control'!$AQ9&lt;Parametros!$D$4*Parametros!$G$6,
        "BUENO",
        IF(
          'Tablero de control'!$AQ9&lt;Parametros!$D$4*Parametros!$G$5,
          "SATISFACTORIO",
          IF(
            'Tablero de control'!$AQ9&gt;=Parametros!$D$4*Parametros!$G$4,
            "OPTIMO"
          )
        )
      )
    )
  )
)
)
)</f>
        <v>SIN AVANCE</v>
      </c>
      <c r="AS9" s="38"/>
      <c r="AT9" s="38"/>
      <c r="AU9" s="38"/>
      <c r="AV9" s="39"/>
      <c r="AW9" s="276">
        <f>IF(
'Tablero de control'!$X9="NP",
 0,
  IF(
     'Tablero de control'!$Q9&lt;&gt;"Reducción",
     'Tablero de control'!$AV9*100/'Tablero de control'!$X9,
     IF(
       'Tablero de control'!$X9&gt;='Tablero de control'!$AV9,
       100,
       IF(
         'Tablero de control'!$S9&lt;='Tablero de control'!$AV9,
         0,
         (('Tablero de control'!$S9-'Tablero de control'!$X9)-('Tablero de control'!$AV9-'Tablero de control'!$X9))*100/('Tablero de control'!$S9-'Tablero de control'!$X9)
       )
     )
   )
)</f>
        <v>0</v>
      </c>
      <c r="AX9" s="40" t="str">
        <f>IF(
  'Tablero de control'!$X9="NP",
  "NO PROGRAMADA",
  IF(
    OR('Tablero de control'!$AV9="",'Tablero de control'!$AW9&lt;=0),
    "SIN AVANCE",
    IF(
      'Tablero de control'!$AW9&lt;Parametros!$D$4*Parametros!$G$9,
      "MUY DEFICIENTE",
    IF(
      'Tablero de control'!$AW9&lt;Parametros!$D$4*Parametros!$G$8,
      "DEFICIENTE",
   IF(
      'Tablero de control'!$AW9&lt;Parametros!$D$4*Parametros!$G$7,
      "ACEPTABLE",
      IF(
        'Tablero de control'!$AW9&lt;Parametros!$D$4*Parametros!$G$6,
        "BUENO",
        IF(
          'Tablero de control'!$AW9&lt;Parametros!$D$4*Parametros!$G$5,
          "SATISFACTORIO",
          IF(
            'Tablero de control'!$AW9&gt;=Parametros!$D$4*Parametros!$G$4,
            "OPTIMO"
          )
        )
      )
    )
  )
)
)
)</f>
        <v>SIN AVANCE</v>
      </c>
      <c r="AY9" s="38"/>
      <c r="AZ9" s="38"/>
      <c r="BA9" s="38"/>
      <c r="BB9" s="285">
        <f>IF('Tablero de control'!$R9="Acumulada",IF('Tablero de control'!$AV9="",IF('Tablero de control'!$AP9="",IF('Tablero de control'!$AJ9="",'Tablero de control'!$Y9,'Tablero de control'!$AJ9),'Tablero de control'!$AP9),'Tablero de control'!$AV9),'Tablero de control'!$Y9+'Tablero de control'!$AJ9+'Tablero de control'!$AP9+'Tablero de control'!$AV9)</f>
        <v>1</v>
      </c>
      <c r="BC9" s="41">
        <f>IF('Tablero de control'!$Q9="mantenimiento",'Tablero de control'!$BB9/COUNTA('Tablero de control'!$U9:$X9)*100,IF('Tablero de control'!$BB9*100/'Tablero de control'!$T9&gt;100,100,'Tablero de control'!$BB9*100/'Tablero de control'!$T9))</f>
        <v>100</v>
      </c>
      <c r="BD9" s="40" t="str">
        <f>IF(
    OR('Tablero de control'!$BB9="",'Tablero de control'!$BC9&lt;=0),
    "SIN AVANCE",
    IF(
      'Tablero de control'!$BC9&lt;Parametros!$D$4*Parametros!$G$9,
      "MUY DEFICIENTE",
    IF(
      'Tablero de control'!$BC9&lt;Parametros!$D$4*Parametros!$G$8,
      "DEFICIENTE",
   IF(
      'Tablero de control'!$BC9&lt;Parametros!$D$4*Parametros!$G$7,
      "ACEPTABLE",
      IF(
        'Tablero de control'!$BC9&lt;Parametros!$D$4*Parametros!$G$6,
        "BUENO",
        IF(
          'Tablero de control'!$BC9&lt;Parametros!$D$4*Parametros!$G$5,
          "SATISFACTORIO",
          IF(
            'Tablero de control'!$BC9&gt;=Parametros!$D$4*Parametros!$G$4,
            "OPTIMO"
          )
        )
      )
    )
  )
)
)</f>
        <v>OPTIMO</v>
      </c>
      <c r="BE9" s="336"/>
      <c r="BF9" s="336"/>
      <c r="BG9" s="555"/>
      <c r="BH9" s="281"/>
      <c r="BI9" s="281"/>
      <c r="BJ9" s="281"/>
      <c r="BL9" s="337"/>
      <c r="BN9" s="522">
        <v>1</v>
      </c>
      <c r="BO9" s="365" t="s">
        <v>2262</v>
      </c>
      <c r="BP9" s="365">
        <v>12</v>
      </c>
      <c r="BQ9" s="365" t="s">
        <v>2263</v>
      </c>
      <c r="BR9" s="366" t="s">
        <v>2264</v>
      </c>
      <c r="BS9" s="671"/>
      <c r="BT9" s="281"/>
    </row>
    <row r="10" spans="1:72" s="42" customFormat="1" ht="72" hidden="1" customHeight="1">
      <c r="A10" s="554" t="s">
        <v>251</v>
      </c>
      <c r="B10" s="53" t="s">
        <v>258</v>
      </c>
      <c r="C10" s="53" t="s">
        <v>282</v>
      </c>
      <c r="D10" s="53" t="s">
        <v>353</v>
      </c>
      <c r="E10" s="53" t="s">
        <v>383</v>
      </c>
      <c r="F10" s="147">
        <v>2.5000000000000001E-3</v>
      </c>
      <c r="G10" s="148">
        <v>0.01</v>
      </c>
      <c r="H10" s="148" t="s">
        <v>1942</v>
      </c>
      <c r="I10" s="148" t="s">
        <v>1956</v>
      </c>
      <c r="J10" s="325">
        <v>7</v>
      </c>
      <c r="K10" s="53" t="s">
        <v>551</v>
      </c>
      <c r="L10" s="53">
        <v>1202026</v>
      </c>
      <c r="M10" s="53" t="s">
        <v>1165</v>
      </c>
      <c r="N10" s="53">
        <v>120202600</v>
      </c>
      <c r="O10" s="53" t="s">
        <v>1538</v>
      </c>
      <c r="P10" s="53" t="s">
        <v>2014</v>
      </c>
      <c r="Q10" s="53" t="s">
        <v>32</v>
      </c>
      <c r="R10" s="98" t="s">
        <v>1891</v>
      </c>
      <c r="S10" s="98">
        <v>4</v>
      </c>
      <c r="T10" s="98">
        <v>7</v>
      </c>
      <c r="U10" s="98">
        <v>1</v>
      </c>
      <c r="V10" s="98">
        <v>2</v>
      </c>
      <c r="W10" s="98">
        <v>2</v>
      </c>
      <c r="X10" s="98">
        <v>2</v>
      </c>
      <c r="Y10" s="271">
        <v>3</v>
      </c>
      <c r="Z10" s="276">
        <f>IF(
'Tablero de control'!$U10="NP",
 0,
  IF(
     'Tablero de control'!$Q10&lt;&gt;"Reducción",
     'Tablero de control'!$Y10*100/'Tablero de control'!$U10,
     IF(
       'Tablero de control'!$U10&gt;='Tablero de control'!$Y10,
       100,
       IF(
         'Tablero de control'!$S10&lt;='Tablero de control'!$Y10,
         0,
         (('Tablero de control'!$S10-'Tablero de control'!$U10)-('Tablero de control'!$Y10-'Tablero de control'!$U10))*100/('Tablero de control'!$S10-'Tablero de control'!$U10)
       )
     )
   )
)</f>
        <v>300</v>
      </c>
      <c r="AA10" s="302">
        <f>IF('Tablero de control'!$Z10&gt;100,100,'Tablero de control'!$Z10)</f>
        <v>100</v>
      </c>
      <c r="AB10" s="40" t="str">
        <f>IF(
  'Tablero de control'!$U10="NP",
  "NO PROGRAMADA",
  IF(
    OR('Tablero de control'!$Y10="",'Tablero de control'!$Z10&lt;=0),
    "SIN AVANCE",
    IF(
      'Tablero de control'!$Z10&lt;Parametros!$D$4*Parametros!$G$9,
      "MUY DEFICIENTE",
    IF(
      'Tablero de control'!$Z10&lt;Parametros!$D$4*Parametros!$G$8,
      "DEFICIENTE",
   IF(
      'Tablero de control'!$Z10&lt;Parametros!$D$4*Parametros!$G$7,
      "ACEPTABLE",
      IF(
        'Tablero de control'!$Z10&lt;Parametros!$D$4*Parametros!$G$6,
        "BUENO",
        IF(
          'Tablero de control'!$Z10&lt;Parametros!$D$4*Parametros!$G$5,
          "SATISFACTORIO",
          IF(
            'Tablero de control'!$Z10&gt;=Parametros!$D$4*Parametros!$G$4,
            "OPTIMO"
          )
        )
      )
    )
  )
)
)
)</f>
        <v>OPTIMO</v>
      </c>
      <c r="AC10" s="40"/>
      <c r="AD10" s="40"/>
      <c r="AE10" s="40"/>
      <c r="AF10" s="40"/>
      <c r="AG10" s="59">
        <v>770534830</v>
      </c>
      <c r="AH10" s="59">
        <v>0</v>
      </c>
      <c r="AI10" s="59">
        <v>0</v>
      </c>
      <c r="AJ10" s="56"/>
      <c r="AK10" s="276">
        <f>IF(
'Tablero de control'!$V10="NP",
 0,
  IF(
     'Tablero de control'!$Q10&lt;&gt;"Reducción",
     'Tablero de control'!$AJ10*100/'Tablero de control'!$V10,
     IF(
       'Tablero de control'!$V10&gt;='Tablero de control'!$AJ10,
       100,
       IF(
         'Tablero de control'!$S10&lt;='Tablero de control'!$AJ10,
         0,
         (('Tablero de control'!$S10-'Tablero de control'!$V10)-('Tablero de control'!$AJ10-'Tablero de control'!$V10))*100/('Tablero de control'!$S10-'Tablero de control'!$V10)
       )
     )
   )
)</f>
        <v>0</v>
      </c>
      <c r="AL10" s="38" t="str">
        <f>IF(
  'Tablero de control'!$V10="NP",
  "NO PROGRAMADA",
  IF(
    OR('Tablero de control'!$AJ10="",'Tablero de control'!$AK10&lt;=0),
    "SIN AVANCE",
    IF(
      'Tablero de control'!$AK10&lt;Parametros!$D$4*Parametros!$G$9,
      "MUY DEFICIENTE",
    IF(
      'Tablero de control'!$AK10&lt;Parametros!$D$4*Parametros!$G$8,
      "DEFICIENTE",
   IF(
      'Tablero de control'!$AK10&lt;Parametros!$D$4*Parametros!$G$7,
      "ACEPTABLE",
      IF(
        'Tablero de control'!$AK10&lt;Parametros!$D$4*Parametros!$G$6,
        "BUENO",
        IF(
          'Tablero de control'!$AK10&lt;Parametros!$D$4*Parametros!$G$5,
          "SATISFACTORIO",
          IF(
            'Tablero de control'!$AK10&gt;=Parametros!$D$4*Parametros!$G$4,
            "OPTIMO"
          )
        )
      )
    )
  )
)
)
)</f>
        <v>SIN AVANCE</v>
      </c>
      <c r="AM10" s="38"/>
      <c r="AN10" s="38"/>
      <c r="AO10" s="38"/>
      <c r="AP10" s="39"/>
      <c r="AQ10" s="276">
        <f>IF(
'Tablero de control'!$W10="NP",
 0,
  IF(
     'Tablero de control'!$Q10&lt;&gt;"Reducción",
     'Tablero de control'!$AP10*100/'Tablero de control'!$W10,
     IF(
       'Tablero de control'!$W10&gt;='Tablero de control'!$AP10,
       100,
       IF(
         'Tablero de control'!$S10&lt;='Tablero de control'!$AP10,
         0,
         (('Tablero de control'!$S10-'Tablero de control'!$W10)-('Tablero de control'!$AP10-'Tablero de control'!$W10))*100/('Tablero de control'!$S10-'Tablero de control'!$W10)
       )
     )
   )
)</f>
        <v>0</v>
      </c>
      <c r="AR10" s="40" t="str">
        <f>IF(
  'Tablero de control'!$W10="NP",
  "NO PROGRAMADA",
  IF(
    OR('Tablero de control'!$AP10="",'Tablero de control'!$AQ10&lt;=0),
    "SIN AVANCE",
    IF(
      'Tablero de control'!$AQ10&lt;Parametros!$D$4*Parametros!$G$9,
      "MUY DEFICIENTE",
    IF(
      'Tablero de control'!$AQ10&lt;Parametros!$D$4*Parametros!$G$8,
      "DEFICIENTE",
   IF(
      'Tablero de control'!$AQ10&lt;Parametros!$D$4*Parametros!$G$7,
      "ACEPTABLE",
      IF(
        'Tablero de control'!$AQ10&lt;Parametros!$D$4*Parametros!$G$6,
        "BUENO",
        IF(
          'Tablero de control'!$AQ10&lt;Parametros!$D$4*Parametros!$G$5,
          "SATISFACTORIO",
          IF(
            'Tablero de control'!$AQ10&gt;=Parametros!$D$4*Parametros!$G$4,
            "OPTIMO"
          )
        )
      )
    )
  )
)
)
)</f>
        <v>SIN AVANCE</v>
      </c>
      <c r="AS10" s="38"/>
      <c r="AT10" s="38"/>
      <c r="AU10" s="38"/>
      <c r="AV10" s="39"/>
      <c r="AW10" s="276">
        <f>IF(
'Tablero de control'!$X10="NP",
 0,
  IF(
     'Tablero de control'!$Q10&lt;&gt;"Reducción",
     'Tablero de control'!$AV10*100/'Tablero de control'!$X10,
     IF(
       'Tablero de control'!$X10&gt;='Tablero de control'!$AV10,
       100,
       IF(
         'Tablero de control'!$S10&lt;='Tablero de control'!$AV10,
         0,
         (('Tablero de control'!$S10-'Tablero de control'!$X10)-('Tablero de control'!$AV10-'Tablero de control'!$X10))*100/('Tablero de control'!$S10-'Tablero de control'!$X10)
       )
     )
   )
)</f>
        <v>0</v>
      </c>
      <c r="AX10" s="40" t="str">
        <f>IF(
  'Tablero de control'!$X10="NP",
  "NO PROGRAMADA",
  IF(
    OR('Tablero de control'!$AV10="",'Tablero de control'!$AW10&lt;=0),
    "SIN AVANCE",
    IF(
      'Tablero de control'!$AW10&lt;Parametros!$D$4*Parametros!$G$9,
      "MUY DEFICIENTE",
    IF(
      'Tablero de control'!$AW10&lt;Parametros!$D$4*Parametros!$G$8,
      "DEFICIENTE",
   IF(
      'Tablero de control'!$AW10&lt;Parametros!$D$4*Parametros!$G$7,
      "ACEPTABLE",
      IF(
        'Tablero de control'!$AW10&lt;Parametros!$D$4*Parametros!$G$6,
        "BUENO",
        IF(
          'Tablero de control'!$AW10&lt;Parametros!$D$4*Parametros!$G$5,
          "SATISFACTORIO",
          IF(
            'Tablero de control'!$AW10&gt;=Parametros!$D$4*Parametros!$G$4,
            "OPTIMO"
          )
        )
      )
    )
  )
)
)
)</f>
        <v>SIN AVANCE</v>
      </c>
      <c r="AY10" s="38"/>
      <c r="AZ10" s="38"/>
      <c r="BA10" s="38"/>
      <c r="BB10" s="285">
        <f>IF('Tablero de control'!$R10="Acumulada",IF('Tablero de control'!$AV10="",IF('Tablero de control'!$AP10="",IF('Tablero de control'!$AJ10="",'Tablero de control'!$Y10,'Tablero de control'!$AJ10),'Tablero de control'!$AP10),'Tablero de control'!$AV10),'Tablero de control'!$Y10+'Tablero de control'!$AJ10+'Tablero de control'!$AP10+'Tablero de control'!$AV10)</f>
        <v>3</v>
      </c>
      <c r="BC10" s="41">
        <f>IF('Tablero de control'!$Q10="mantenimiento",'Tablero de control'!$BB10/COUNTA('Tablero de control'!$U10:$X10)*100,IF('Tablero de control'!$BB10*100/'Tablero de control'!$T10&gt;100,100,'Tablero de control'!$BB10*100/'Tablero de control'!$T10))</f>
        <v>42.857142857142854</v>
      </c>
      <c r="BD10" s="40" t="str">
        <f>IF(
    OR('Tablero de control'!$BB10="",'Tablero de control'!$BC10&lt;=0),
    "SIN AVANCE",
    IF(
      'Tablero de control'!$BC10&lt;Parametros!$D$4*Parametros!$G$9,
      "MUY DEFICIENTE",
    IF(
      'Tablero de control'!$BC10&lt;Parametros!$D$4*Parametros!$G$8,
      "DEFICIENTE",
   IF(
      'Tablero de control'!$BC10&lt;Parametros!$D$4*Parametros!$G$7,
      "ACEPTABLE",
      IF(
        'Tablero de control'!$BC10&lt;Parametros!$D$4*Parametros!$G$6,
        "BUENO",
        IF(
          'Tablero de control'!$BC10&lt;Parametros!$D$4*Parametros!$G$5,
          "SATISFACTORIO",
          IF(
            'Tablero de control'!$BC10&gt;=Parametros!$D$4*Parametros!$G$4,
            "OPTIMO"
          )
        )
      )
    )
  )
)
)</f>
        <v>DEFICIENTE</v>
      </c>
      <c r="BE10" s="336"/>
      <c r="BF10" s="336"/>
      <c r="BG10" s="555"/>
      <c r="BH10" s="281"/>
      <c r="BI10" s="281"/>
      <c r="BJ10" s="281"/>
      <c r="BL10" s="337"/>
      <c r="BN10" s="522">
        <v>3</v>
      </c>
      <c r="BO10" s="365" t="s">
        <v>2265</v>
      </c>
      <c r="BP10" s="365">
        <v>470</v>
      </c>
      <c r="BQ10" s="365" t="s">
        <v>2266</v>
      </c>
      <c r="BR10" s="366" t="s">
        <v>2267</v>
      </c>
      <c r="BS10" s="671"/>
      <c r="BT10" s="281"/>
    </row>
    <row r="11" spans="1:72" s="42" customFormat="1" ht="72" hidden="1" customHeight="1">
      <c r="A11" s="554" t="s">
        <v>251</v>
      </c>
      <c r="B11" s="53" t="s">
        <v>258</v>
      </c>
      <c r="C11" s="53" t="s">
        <v>282</v>
      </c>
      <c r="D11" s="53" t="s">
        <v>353</v>
      </c>
      <c r="E11" s="53" t="s">
        <v>383</v>
      </c>
      <c r="F11" s="147">
        <v>2.5000000000000001E-3</v>
      </c>
      <c r="G11" s="148">
        <v>0.01</v>
      </c>
      <c r="H11" s="148" t="s">
        <v>1942</v>
      </c>
      <c r="I11" s="148" t="s">
        <v>1957</v>
      </c>
      <c r="J11" s="325">
        <v>8</v>
      </c>
      <c r="K11" s="53" t="s">
        <v>552</v>
      </c>
      <c r="L11" s="53">
        <v>1202005</v>
      </c>
      <c r="M11" s="53" t="s">
        <v>1908</v>
      </c>
      <c r="N11" s="53">
        <v>120200501</v>
      </c>
      <c r="O11" s="53" t="s">
        <v>1923</v>
      </c>
      <c r="P11" s="53" t="s">
        <v>2014</v>
      </c>
      <c r="Q11" s="53" t="s">
        <v>32</v>
      </c>
      <c r="R11" s="98" t="s">
        <v>1891</v>
      </c>
      <c r="S11" s="98">
        <v>4</v>
      </c>
      <c r="T11" s="98">
        <v>8</v>
      </c>
      <c r="U11" s="98">
        <v>2</v>
      </c>
      <c r="V11" s="98">
        <v>2</v>
      </c>
      <c r="W11" s="98">
        <v>2</v>
      </c>
      <c r="X11" s="98">
        <v>2</v>
      </c>
      <c r="Y11" s="271">
        <v>3</v>
      </c>
      <c r="Z11" s="276">
        <f>IF(
'Tablero de control'!$U11="NP",
 0,
  IF(
     'Tablero de control'!$Q11&lt;&gt;"Reducción",
     'Tablero de control'!$Y11*100/'Tablero de control'!$U11,
     IF(
       'Tablero de control'!$U11&gt;='Tablero de control'!$Y11,
       100,
       IF(
         'Tablero de control'!$S11&lt;='Tablero de control'!$Y11,
         0,
         (('Tablero de control'!$S11-'Tablero de control'!$U11)-('Tablero de control'!$Y11-'Tablero de control'!$U11))*100/('Tablero de control'!$S11-'Tablero de control'!$U11)
       )
     )
   )
)</f>
        <v>150</v>
      </c>
      <c r="AA11" s="302">
        <f>IF('Tablero de control'!$Z11&gt;100,100,'Tablero de control'!$Z11)</f>
        <v>100</v>
      </c>
      <c r="AB11" s="40" t="str">
        <f>IF(
  'Tablero de control'!$U11="NP",
  "NO PROGRAMADA",
  IF(
    OR('Tablero de control'!$Y11="",'Tablero de control'!$Z11&lt;=0),
    "SIN AVANCE",
    IF(
      'Tablero de control'!$Z11&lt;Parametros!$D$4*Parametros!$G$9,
      "MUY DEFICIENTE",
    IF(
      'Tablero de control'!$Z11&lt;Parametros!$D$4*Parametros!$G$8,
      "DEFICIENTE",
   IF(
      'Tablero de control'!$Z11&lt;Parametros!$D$4*Parametros!$G$7,
      "ACEPTABLE",
      IF(
        'Tablero de control'!$Z11&lt;Parametros!$D$4*Parametros!$G$6,
        "BUENO",
        IF(
          'Tablero de control'!$Z11&lt;Parametros!$D$4*Parametros!$G$5,
          "SATISFACTORIO",
          IF(
            'Tablero de control'!$Z11&gt;=Parametros!$D$4*Parametros!$G$4,
            "OPTIMO"
          )
        )
      )
    )
  )
)
)
)</f>
        <v>OPTIMO</v>
      </c>
      <c r="AC11" s="40"/>
      <c r="AD11" s="40"/>
      <c r="AE11" s="40"/>
      <c r="AF11" s="40"/>
      <c r="AG11" s="59">
        <v>0</v>
      </c>
      <c r="AH11" s="59">
        <v>0</v>
      </c>
      <c r="AI11" s="59">
        <v>0</v>
      </c>
      <c r="AJ11" s="56"/>
      <c r="AK11" s="276">
        <f>IF(
'Tablero de control'!$V11="NP",
 0,
  IF(
     'Tablero de control'!$Q11&lt;&gt;"Reducción",
     'Tablero de control'!$AJ11*100/'Tablero de control'!$V11,
     IF(
       'Tablero de control'!$V11&gt;='Tablero de control'!$AJ11,
       100,
       IF(
         'Tablero de control'!$S11&lt;='Tablero de control'!$AJ11,
         0,
         (('Tablero de control'!$S11-'Tablero de control'!$V11)-('Tablero de control'!$AJ11-'Tablero de control'!$V11))*100/('Tablero de control'!$S11-'Tablero de control'!$V11)
       )
     )
   )
)</f>
        <v>0</v>
      </c>
      <c r="AL11" s="38" t="str">
        <f>IF(
  'Tablero de control'!$V11="NP",
  "NO PROGRAMADA",
  IF(
    OR('Tablero de control'!$AJ11="",'Tablero de control'!$AK11&lt;=0),
    "SIN AVANCE",
    IF(
      'Tablero de control'!$AK11&lt;Parametros!$D$4*Parametros!$G$9,
      "MUY DEFICIENTE",
    IF(
      'Tablero de control'!$AK11&lt;Parametros!$D$4*Parametros!$G$8,
      "DEFICIENTE",
   IF(
      'Tablero de control'!$AK11&lt;Parametros!$D$4*Parametros!$G$7,
      "ACEPTABLE",
      IF(
        'Tablero de control'!$AK11&lt;Parametros!$D$4*Parametros!$G$6,
        "BUENO",
        IF(
          'Tablero de control'!$AK11&lt;Parametros!$D$4*Parametros!$G$5,
          "SATISFACTORIO",
          IF(
            'Tablero de control'!$AK11&gt;=Parametros!$D$4*Parametros!$G$4,
            "OPTIMO"
          )
        )
      )
    )
  )
)
)
)</f>
        <v>SIN AVANCE</v>
      </c>
      <c r="AM11" s="38"/>
      <c r="AN11" s="38"/>
      <c r="AO11" s="38"/>
      <c r="AP11" s="39"/>
      <c r="AQ11" s="276">
        <f>IF(
'Tablero de control'!$W11="NP",
 0,
  IF(
     'Tablero de control'!$Q11&lt;&gt;"Reducción",
     'Tablero de control'!$AP11*100/'Tablero de control'!$W11,
     IF(
       'Tablero de control'!$W11&gt;='Tablero de control'!$AP11,
       100,
       IF(
         'Tablero de control'!$S11&lt;='Tablero de control'!$AP11,
         0,
         (('Tablero de control'!$S11-'Tablero de control'!$W11)-('Tablero de control'!$AP11-'Tablero de control'!$W11))*100/('Tablero de control'!$S11-'Tablero de control'!$W11)
       )
     )
   )
)</f>
        <v>0</v>
      </c>
      <c r="AR11" s="40" t="str">
        <f>IF(
  'Tablero de control'!$W11="NP",
  "NO PROGRAMADA",
  IF(
    OR('Tablero de control'!$AP11="",'Tablero de control'!$AQ11&lt;=0),
    "SIN AVANCE",
    IF(
      'Tablero de control'!$AQ11&lt;Parametros!$D$4*Parametros!$G$9,
      "MUY DEFICIENTE",
    IF(
      'Tablero de control'!$AQ11&lt;Parametros!$D$4*Parametros!$G$8,
      "DEFICIENTE",
   IF(
      'Tablero de control'!$AQ11&lt;Parametros!$D$4*Parametros!$G$7,
      "ACEPTABLE",
      IF(
        'Tablero de control'!$AQ11&lt;Parametros!$D$4*Parametros!$G$6,
        "BUENO",
        IF(
          'Tablero de control'!$AQ11&lt;Parametros!$D$4*Parametros!$G$5,
          "SATISFACTORIO",
          IF(
            'Tablero de control'!$AQ11&gt;=Parametros!$D$4*Parametros!$G$4,
            "OPTIMO"
          )
        )
      )
    )
  )
)
)
)</f>
        <v>SIN AVANCE</v>
      </c>
      <c r="AS11" s="38"/>
      <c r="AT11" s="38"/>
      <c r="AU11" s="38"/>
      <c r="AV11" s="39"/>
      <c r="AW11" s="276">
        <f>IF(
'Tablero de control'!$X11="NP",
 0,
  IF(
     'Tablero de control'!$Q11&lt;&gt;"Reducción",
     'Tablero de control'!$AV11*100/'Tablero de control'!$X11,
     IF(
       'Tablero de control'!$X11&gt;='Tablero de control'!$AV11,
       100,
       IF(
         'Tablero de control'!$S11&lt;='Tablero de control'!$AV11,
         0,
         (('Tablero de control'!$S11-'Tablero de control'!$X11)-('Tablero de control'!$AV11-'Tablero de control'!$X11))*100/('Tablero de control'!$S11-'Tablero de control'!$X11)
       )
     )
   )
)</f>
        <v>0</v>
      </c>
      <c r="AX11" s="40" t="str">
        <f>IF(
  'Tablero de control'!$X11="NP",
  "NO PROGRAMADA",
  IF(
    OR('Tablero de control'!$AV11="",'Tablero de control'!$AW11&lt;=0),
    "SIN AVANCE",
    IF(
      'Tablero de control'!$AW11&lt;Parametros!$D$4*Parametros!$G$9,
      "MUY DEFICIENTE",
    IF(
      'Tablero de control'!$AW11&lt;Parametros!$D$4*Parametros!$G$8,
      "DEFICIENTE",
   IF(
      'Tablero de control'!$AW11&lt;Parametros!$D$4*Parametros!$G$7,
      "ACEPTABLE",
      IF(
        'Tablero de control'!$AW11&lt;Parametros!$D$4*Parametros!$G$6,
        "BUENO",
        IF(
          'Tablero de control'!$AW11&lt;Parametros!$D$4*Parametros!$G$5,
          "SATISFACTORIO",
          IF(
            'Tablero de control'!$AW11&gt;=Parametros!$D$4*Parametros!$G$4,
            "OPTIMO"
          )
        )
      )
    )
  )
)
)
)</f>
        <v>SIN AVANCE</v>
      </c>
      <c r="AY11" s="38"/>
      <c r="AZ11" s="38"/>
      <c r="BA11" s="38"/>
      <c r="BB11" s="285">
        <f>IF('Tablero de control'!$R11="Acumulada",IF('Tablero de control'!$AV11="",IF('Tablero de control'!$AP11="",IF('Tablero de control'!$AJ11="",'Tablero de control'!$Y11,'Tablero de control'!$AJ11),'Tablero de control'!$AP11),'Tablero de control'!$AV11),'Tablero de control'!$Y11+'Tablero de control'!$AJ11+'Tablero de control'!$AP11+'Tablero de control'!$AV11)</f>
        <v>3</v>
      </c>
      <c r="BC11" s="41">
        <f>IF('Tablero de control'!$Q11="mantenimiento",'Tablero de control'!$BB11/COUNTA('Tablero de control'!$U11:$X11)*100,IF('Tablero de control'!$BB11*100/'Tablero de control'!$T11&gt;100,100,'Tablero de control'!$BB11*100/'Tablero de control'!$T11))</f>
        <v>37.5</v>
      </c>
      <c r="BD11" s="40" t="str">
        <f>IF(
    OR('Tablero de control'!$BB11="",'Tablero de control'!$BC11&lt;=0),
    "SIN AVANCE",
    IF(
      'Tablero de control'!$BC11&lt;Parametros!$D$4*Parametros!$G$9,
      "MUY DEFICIENTE",
    IF(
      'Tablero de control'!$BC11&lt;Parametros!$D$4*Parametros!$G$8,
      "DEFICIENTE",
   IF(
      'Tablero de control'!$BC11&lt;Parametros!$D$4*Parametros!$G$7,
      "ACEPTABLE",
      IF(
        'Tablero de control'!$BC11&lt;Parametros!$D$4*Parametros!$G$6,
        "BUENO",
        IF(
          'Tablero de control'!$BC11&lt;Parametros!$D$4*Parametros!$G$5,
          "SATISFACTORIO",
          IF(
            'Tablero de control'!$BC11&gt;=Parametros!$D$4*Parametros!$G$4,
            "OPTIMO"
          )
        )
      )
    )
  )
)
)</f>
        <v>DEFICIENTE</v>
      </c>
      <c r="BE11" s="336"/>
      <c r="BF11" s="336"/>
      <c r="BG11" s="555"/>
      <c r="BH11" s="281"/>
      <c r="BI11" s="281"/>
      <c r="BJ11" s="281"/>
      <c r="BL11" s="337"/>
      <c r="BN11" s="522">
        <v>3</v>
      </c>
      <c r="BO11" s="365" t="s">
        <v>2268</v>
      </c>
      <c r="BP11" s="365"/>
      <c r="BQ11" s="365" t="s">
        <v>2269</v>
      </c>
      <c r="BR11" s="366" t="s">
        <v>2270</v>
      </c>
      <c r="BS11" s="671"/>
      <c r="BT11" s="281"/>
    </row>
    <row r="12" spans="1:72" s="42" customFormat="1" ht="72" hidden="1" customHeight="1">
      <c r="A12" s="554" t="s">
        <v>251</v>
      </c>
      <c r="B12" s="53" t="s">
        <v>258</v>
      </c>
      <c r="C12" s="53" t="s">
        <v>282</v>
      </c>
      <c r="D12" s="53" t="s">
        <v>353</v>
      </c>
      <c r="E12" s="53" t="s">
        <v>384</v>
      </c>
      <c r="F12" s="147">
        <v>0.59699999999999998</v>
      </c>
      <c r="G12" s="148">
        <v>0.62</v>
      </c>
      <c r="H12" s="148" t="s">
        <v>1942</v>
      </c>
      <c r="I12" s="148" t="s">
        <v>1958</v>
      </c>
      <c r="J12" s="325">
        <v>9</v>
      </c>
      <c r="K12" s="53" t="s">
        <v>553</v>
      </c>
      <c r="L12" s="53">
        <v>1206011</v>
      </c>
      <c r="M12" s="53" t="s">
        <v>66</v>
      </c>
      <c r="N12" s="53">
        <v>120601100</v>
      </c>
      <c r="O12" s="53" t="s">
        <v>170</v>
      </c>
      <c r="P12" s="53" t="s">
        <v>2014</v>
      </c>
      <c r="Q12" s="53" t="s">
        <v>33</v>
      </c>
      <c r="R12" s="98" t="s">
        <v>1891</v>
      </c>
      <c r="S12" s="98">
        <v>1</v>
      </c>
      <c r="T12" s="98">
        <v>1</v>
      </c>
      <c r="U12" s="98">
        <v>1</v>
      </c>
      <c r="V12" s="98">
        <v>1</v>
      </c>
      <c r="W12" s="98">
        <v>1</v>
      </c>
      <c r="X12" s="98">
        <v>1</v>
      </c>
      <c r="Y12" s="271">
        <v>1</v>
      </c>
      <c r="Z12" s="276">
        <f>IF(
'Tablero de control'!$U12="NP",
 0,
  IF(
     'Tablero de control'!$Q12&lt;&gt;"Reducción",
     'Tablero de control'!$Y12*100/'Tablero de control'!$U12,
     IF(
       'Tablero de control'!$U12&gt;='Tablero de control'!$Y12,
       100,
       IF(
         'Tablero de control'!$S12&lt;='Tablero de control'!$Y12,
         0,
         (('Tablero de control'!$S12-'Tablero de control'!$U12)-('Tablero de control'!$Y12-'Tablero de control'!$U12))*100/('Tablero de control'!$S12-'Tablero de control'!$U12)
       )
     )
   )
)</f>
        <v>100</v>
      </c>
      <c r="AA12" s="302">
        <f>IF('Tablero de control'!$Z12&gt;100,100,'Tablero de control'!$Z12)</f>
        <v>100</v>
      </c>
      <c r="AB12" s="40" t="str">
        <f>IF(
  'Tablero de control'!$U12="NP",
  "NO PROGRAMADA",
  IF(
    OR('Tablero de control'!$Y12="",'Tablero de control'!$Z12&lt;=0),
    "SIN AVANCE",
    IF(
      'Tablero de control'!$Z12&lt;Parametros!$D$4*Parametros!$G$9,
      "MUY DEFICIENTE",
    IF(
      'Tablero de control'!$Z12&lt;Parametros!$D$4*Parametros!$G$8,
      "DEFICIENTE",
   IF(
      'Tablero de control'!$Z12&lt;Parametros!$D$4*Parametros!$G$7,
      "ACEPTABLE",
      IF(
        'Tablero de control'!$Z12&lt;Parametros!$D$4*Parametros!$G$6,
        "BUENO",
        IF(
          'Tablero de control'!$Z12&lt;Parametros!$D$4*Parametros!$G$5,
          "SATISFACTORIO",
          IF(
            'Tablero de control'!$Z12&gt;=Parametros!$D$4*Parametros!$G$4,
            "OPTIMO"
          )
        )
      )
    )
  )
)
)
)</f>
        <v>OPTIMO</v>
      </c>
      <c r="AC12" s="40"/>
      <c r="AD12" s="40"/>
      <c r="AE12" s="40"/>
      <c r="AF12" s="40"/>
      <c r="AG12" s="59">
        <v>0</v>
      </c>
      <c r="AH12" s="59">
        <v>40000000</v>
      </c>
      <c r="AI12" s="59">
        <v>40000000</v>
      </c>
      <c r="AJ12" s="56"/>
      <c r="AK12" s="276">
        <f>IF(
'Tablero de control'!$V12="NP",
 0,
  IF(
     'Tablero de control'!$Q12&lt;&gt;"Reducción",
     'Tablero de control'!$AJ12*100/'Tablero de control'!$V12,
     IF(
       'Tablero de control'!$V12&gt;='Tablero de control'!$AJ12,
       100,
       IF(
         'Tablero de control'!$S12&lt;='Tablero de control'!$AJ12,
         0,
         (('Tablero de control'!$S12-'Tablero de control'!$V12)-('Tablero de control'!$AJ12-'Tablero de control'!$V12))*100/('Tablero de control'!$S12-'Tablero de control'!$V12)
       )
     )
   )
)</f>
        <v>0</v>
      </c>
      <c r="AL12" s="38" t="str">
        <f>IF(
  'Tablero de control'!$V12="NP",
  "NO PROGRAMADA",
  IF(
    OR('Tablero de control'!$AJ12="",'Tablero de control'!$AK12&lt;=0),
    "SIN AVANCE",
    IF(
      'Tablero de control'!$AK12&lt;Parametros!$D$4*Parametros!$G$9,
      "MUY DEFICIENTE",
    IF(
      'Tablero de control'!$AK12&lt;Parametros!$D$4*Parametros!$G$8,
      "DEFICIENTE",
   IF(
      'Tablero de control'!$AK12&lt;Parametros!$D$4*Parametros!$G$7,
      "ACEPTABLE",
      IF(
        'Tablero de control'!$AK12&lt;Parametros!$D$4*Parametros!$G$6,
        "BUENO",
        IF(
          'Tablero de control'!$AK12&lt;Parametros!$D$4*Parametros!$G$5,
          "SATISFACTORIO",
          IF(
            'Tablero de control'!$AK12&gt;=Parametros!$D$4*Parametros!$G$4,
            "OPTIMO"
          )
        )
      )
    )
  )
)
)
)</f>
        <v>SIN AVANCE</v>
      </c>
      <c r="AM12" s="38"/>
      <c r="AN12" s="38"/>
      <c r="AO12" s="38"/>
      <c r="AP12" s="39"/>
      <c r="AQ12" s="276">
        <f>IF(
'Tablero de control'!$W12="NP",
 0,
  IF(
     'Tablero de control'!$Q12&lt;&gt;"Reducción",
     'Tablero de control'!$AP12*100/'Tablero de control'!$W12,
     IF(
       'Tablero de control'!$W12&gt;='Tablero de control'!$AP12,
       100,
       IF(
         'Tablero de control'!$S12&lt;='Tablero de control'!$AP12,
         0,
         (('Tablero de control'!$S12-'Tablero de control'!$W12)-('Tablero de control'!$AP12-'Tablero de control'!$W12))*100/('Tablero de control'!$S12-'Tablero de control'!$W12)
       )
     )
   )
)</f>
        <v>0</v>
      </c>
      <c r="AR12" s="40" t="str">
        <f>IF(
  'Tablero de control'!$W12="NP",
  "NO PROGRAMADA",
  IF(
    OR('Tablero de control'!$AP12="",'Tablero de control'!$AQ12&lt;=0),
    "SIN AVANCE",
    IF(
      'Tablero de control'!$AQ12&lt;Parametros!$D$4*Parametros!$G$9,
      "MUY DEFICIENTE",
    IF(
      'Tablero de control'!$AQ12&lt;Parametros!$D$4*Parametros!$G$8,
      "DEFICIENTE",
   IF(
      'Tablero de control'!$AQ12&lt;Parametros!$D$4*Parametros!$G$7,
      "ACEPTABLE",
      IF(
        'Tablero de control'!$AQ12&lt;Parametros!$D$4*Parametros!$G$6,
        "BUENO",
        IF(
          'Tablero de control'!$AQ12&lt;Parametros!$D$4*Parametros!$G$5,
          "SATISFACTORIO",
          IF(
            'Tablero de control'!$AQ12&gt;=Parametros!$D$4*Parametros!$G$4,
            "OPTIMO"
          )
        )
      )
    )
  )
)
)
)</f>
        <v>SIN AVANCE</v>
      </c>
      <c r="AS12" s="38"/>
      <c r="AT12" s="38"/>
      <c r="AU12" s="38"/>
      <c r="AV12" s="39"/>
      <c r="AW12" s="276">
        <f>IF(
'Tablero de control'!$X12="NP",
 0,
  IF(
     'Tablero de control'!$Q12&lt;&gt;"Reducción",
     'Tablero de control'!$AV12*100/'Tablero de control'!$X12,
     IF(
       'Tablero de control'!$X12&gt;='Tablero de control'!$AV12,
       100,
       IF(
         'Tablero de control'!$S12&lt;='Tablero de control'!$AV12,
         0,
         (('Tablero de control'!$S12-'Tablero de control'!$X12)-('Tablero de control'!$AV12-'Tablero de control'!$X12))*100/('Tablero de control'!$S12-'Tablero de control'!$X12)
       )
     )
   )
)</f>
        <v>0</v>
      </c>
      <c r="AX12" s="40" t="str">
        <f>IF(
  'Tablero de control'!$X12="NP",
  "NO PROGRAMADA",
  IF(
    OR('Tablero de control'!$AV12="",'Tablero de control'!$AW12&lt;=0),
    "SIN AVANCE",
    IF(
      'Tablero de control'!$AW12&lt;Parametros!$D$4*Parametros!$G$9,
      "MUY DEFICIENTE",
    IF(
      'Tablero de control'!$AW12&lt;Parametros!$D$4*Parametros!$G$8,
      "DEFICIENTE",
   IF(
      'Tablero de control'!$AW12&lt;Parametros!$D$4*Parametros!$G$7,
      "ACEPTABLE",
      IF(
        'Tablero de control'!$AW12&lt;Parametros!$D$4*Parametros!$G$6,
        "BUENO",
        IF(
          'Tablero de control'!$AW12&lt;Parametros!$D$4*Parametros!$G$5,
          "SATISFACTORIO",
          IF(
            'Tablero de control'!$AW12&gt;=Parametros!$D$4*Parametros!$G$4,
            "OPTIMO"
          )
        )
      )
    )
  )
)
)
)</f>
        <v>SIN AVANCE</v>
      </c>
      <c r="AY12" s="38"/>
      <c r="AZ12" s="38"/>
      <c r="BA12" s="38"/>
      <c r="BB12" s="285">
        <f>IF('Tablero de control'!$R12="Acumulada",IF('Tablero de control'!$AV12="",IF('Tablero de control'!$AP12="",IF('Tablero de control'!$AJ12="",'Tablero de control'!$Y12,'Tablero de control'!$AJ12),'Tablero de control'!$AP12),'Tablero de control'!$AV12),'Tablero de control'!$Y12+'Tablero de control'!$AJ12+'Tablero de control'!$AP12+'Tablero de control'!$AV12)</f>
        <v>1</v>
      </c>
      <c r="BC12" s="41">
        <f>IF('Tablero de control'!$Q12="mantenimiento",'Tablero de control'!$BB12/COUNTA('Tablero de control'!$U12:$X12)*100,IF('Tablero de control'!$BB12*100/'Tablero de control'!$T12&gt;100,100,'Tablero de control'!$BB12*100/'Tablero de control'!$T12))</f>
        <v>25</v>
      </c>
      <c r="BD12" s="40" t="str">
        <f>IF(
    OR('Tablero de control'!$BB12="",'Tablero de control'!$BC12&lt;=0),
    "SIN AVANCE",
    IF(
      'Tablero de control'!$BC12&lt;Parametros!$D$4*Parametros!$G$9,
      "MUY DEFICIENTE",
    IF(
      'Tablero de control'!$BC12&lt;Parametros!$D$4*Parametros!$G$8,
      "DEFICIENTE",
   IF(
      'Tablero de control'!$BC12&lt;Parametros!$D$4*Parametros!$G$7,
      "ACEPTABLE",
      IF(
        'Tablero de control'!$BC12&lt;Parametros!$D$4*Parametros!$G$6,
        "BUENO",
        IF(
          'Tablero de control'!$BC12&lt;Parametros!$D$4*Parametros!$G$5,
          "SATISFACTORIO",
          IF(
            'Tablero de control'!$BC12&gt;=Parametros!$D$4*Parametros!$G$4,
            "OPTIMO"
          )
        )
      )
    )
  )
)
)</f>
        <v>MUY DEFICIENTE</v>
      </c>
      <c r="BE12" s="336"/>
      <c r="BF12" s="336"/>
      <c r="BG12" s="555"/>
      <c r="BH12" s="281"/>
      <c r="BI12" s="281"/>
      <c r="BJ12" s="281"/>
      <c r="BL12" s="337"/>
      <c r="BN12" s="522">
        <v>1</v>
      </c>
      <c r="BO12" s="365" t="s">
        <v>2271</v>
      </c>
      <c r="BP12" s="734" t="s">
        <v>2272</v>
      </c>
      <c r="BQ12" s="365" t="s">
        <v>2255</v>
      </c>
      <c r="BR12" s="366" t="s">
        <v>2273</v>
      </c>
      <c r="BS12" s="671"/>
      <c r="BT12" s="281"/>
    </row>
    <row r="13" spans="1:72" s="42" customFormat="1" ht="72" hidden="1" customHeight="1">
      <c r="A13" s="554" t="s">
        <v>251</v>
      </c>
      <c r="B13" s="53" t="s">
        <v>258</v>
      </c>
      <c r="C13" s="53" t="s">
        <v>282</v>
      </c>
      <c r="D13" s="53" t="s">
        <v>353</v>
      </c>
      <c r="E13" s="53" t="s">
        <v>384</v>
      </c>
      <c r="F13" s="147">
        <v>0.59699999999999998</v>
      </c>
      <c r="G13" s="148">
        <v>0.62</v>
      </c>
      <c r="H13" s="148" t="s">
        <v>1942</v>
      </c>
      <c r="I13" s="148" t="s">
        <v>1958</v>
      </c>
      <c r="J13" s="325">
        <v>10</v>
      </c>
      <c r="K13" s="53" t="s">
        <v>554</v>
      </c>
      <c r="L13" s="53">
        <v>1206003</v>
      </c>
      <c r="M13" s="53" t="s">
        <v>1166</v>
      </c>
      <c r="N13" s="53">
        <v>120600300</v>
      </c>
      <c r="O13" s="53" t="s">
        <v>1539</v>
      </c>
      <c r="P13" s="53" t="s">
        <v>2014</v>
      </c>
      <c r="Q13" s="53" t="s">
        <v>32</v>
      </c>
      <c r="R13" s="98" t="s">
        <v>1891</v>
      </c>
      <c r="S13" s="98">
        <v>0</v>
      </c>
      <c r="T13" s="98">
        <v>1</v>
      </c>
      <c r="U13" s="98">
        <v>1</v>
      </c>
      <c r="V13" s="98">
        <v>1</v>
      </c>
      <c r="W13" s="98">
        <v>1</v>
      </c>
      <c r="X13" s="98">
        <v>1</v>
      </c>
      <c r="Y13" s="271">
        <v>0</v>
      </c>
      <c r="Z13" s="276">
        <f>IF(
'Tablero de control'!$U13="NP",
 0,
  IF(
     'Tablero de control'!$Q13&lt;&gt;"Reducción",
     'Tablero de control'!$Y13*100/'Tablero de control'!$U13,
     IF(
       'Tablero de control'!$U13&gt;='Tablero de control'!$Y13,
       100,
       IF(
         'Tablero de control'!$S13&lt;='Tablero de control'!$Y13,
         0,
         (('Tablero de control'!$S13-'Tablero de control'!$U13)-('Tablero de control'!$Y13-'Tablero de control'!$U13))*100/('Tablero de control'!$S13-'Tablero de control'!$U13)
       )
     )
   )
)</f>
        <v>0</v>
      </c>
      <c r="AA13" s="302">
        <f>IF('Tablero de control'!$Z13&gt;100,100,'Tablero de control'!$Z13)</f>
        <v>0</v>
      </c>
      <c r="AB13" s="40" t="str">
        <f>IF(
  'Tablero de control'!$U13="NP",
  "NO PROGRAMADA",
  IF(
    OR('Tablero de control'!$Y13="",'Tablero de control'!$Z13&lt;=0),
    "SIN AVANCE",
    IF(
      'Tablero de control'!$Z13&lt;Parametros!$D$4*Parametros!$G$9,
      "MUY DEFICIENTE",
    IF(
      'Tablero de control'!$Z13&lt;Parametros!$D$4*Parametros!$G$8,
      "DEFICIENTE",
   IF(
      'Tablero de control'!$Z13&lt;Parametros!$D$4*Parametros!$G$7,
      "ACEPTABLE",
      IF(
        'Tablero de control'!$Z13&lt;Parametros!$D$4*Parametros!$G$6,
        "BUENO",
        IF(
          'Tablero de control'!$Z13&lt;Parametros!$D$4*Parametros!$G$5,
          "SATISFACTORIO",
          IF(
            'Tablero de control'!$Z13&gt;=Parametros!$D$4*Parametros!$G$4,
            "OPTIMO"
          )
        )
      )
    )
  )
)
)
)</f>
        <v>SIN AVANCE</v>
      </c>
      <c r="AC13" s="40"/>
      <c r="AD13" s="40"/>
      <c r="AE13" s="40"/>
      <c r="AF13" s="40"/>
      <c r="AG13" s="59">
        <v>0</v>
      </c>
      <c r="AH13" s="59">
        <v>311377800</v>
      </c>
      <c r="AI13" s="59">
        <v>0</v>
      </c>
      <c r="AJ13" s="56"/>
      <c r="AK13" s="276">
        <f>IF(
'Tablero de control'!$V13="NP",
 0,
  IF(
     'Tablero de control'!$Q13&lt;&gt;"Reducción",
     'Tablero de control'!$AJ13*100/'Tablero de control'!$V13,
     IF(
       'Tablero de control'!$V13&gt;='Tablero de control'!$AJ13,
       100,
       IF(
         'Tablero de control'!$S13&lt;='Tablero de control'!$AJ13,
         0,
         (('Tablero de control'!$S13-'Tablero de control'!$V13)-('Tablero de control'!$AJ13-'Tablero de control'!$V13))*100/('Tablero de control'!$S13-'Tablero de control'!$V13)
       )
     )
   )
)</f>
        <v>0</v>
      </c>
      <c r="AL13" s="38" t="str">
        <f>IF(
  'Tablero de control'!$V13="NP",
  "NO PROGRAMADA",
  IF(
    OR('Tablero de control'!$AJ13="",'Tablero de control'!$AK13&lt;=0),
    "SIN AVANCE",
    IF(
      'Tablero de control'!$AK13&lt;Parametros!$D$4*Parametros!$G$9,
      "MUY DEFICIENTE",
    IF(
      'Tablero de control'!$AK13&lt;Parametros!$D$4*Parametros!$G$8,
      "DEFICIENTE",
   IF(
      'Tablero de control'!$AK13&lt;Parametros!$D$4*Parametros!$G$7,
      "ACEPTABLE",
      IF(
        'Tablero de control'!$AK13&lt;Parametros!$D$4*Parametros!$G$6,
        "BUENO",
        IF(
          'Tablero de control'!$AK13&lt;Parametros!$D$4*Parametros!$G$5,
          "SATISFACTORIO",
          IF(
            'Tablero de control'!$AK13&gt;=Parametros!$D$4*Parametros!$G$4,
            "OPTIMO"
          )
        )
      )
    )
  )
)
)
)</f>
        <v>SIN AVANCE</v>
      </c>
      <c r="AM13" s="38"/>
      <c r="AN13" s="38"/>
      <c r="AO13" s="38"/>
      <c r="AP13" s="39"/>
      <c r="AQ13" s="276">
        <f>IF(
'Tablero de control'!$W13="NP",
 0,
  IF(
     'Tablero de control'!$Q13&lt;&gt;"Reducción",
     'Tablero de control'!$AP13*100/'Tablero de control'!$W13,
     IF(
       'Tablero de control'!$W13&gt;='Tablero de control'!$AP13,
       100,
       IF(
         'Tablero de control'!$S13&lt;='Tablero de control'!$AP13,
         0,
         (('Tablero de control'!$S13-'Tablero de control'!$W13)-('Tablero de control'!$AP13-'Tablero de control'!$W13))*100/('Tablero de control'!$S13-'Tablero de control'!$W13)
       )
     )
   )
)</f>
        <v>0</v>
      </c>
      <c r="AR13" s="40" t="str">
        <f>IF(
  'Tablero de control'!$W13="NP",
  "NO PROGRAMADA",
  IF(
    OR('Tablero de control'!$AP13="",'Tablero de control'!$AQ13&lt;=0),
    "SIN AVANCE",
    IF(
      'Tablero de control'!$AQ13&lt;Parametros!$D$4*Parametros!$G$9,
      "MUY DEFICIENTE",
    IF(
      'Tablero de control'!$AQ13&lt;Parametros!$D$4*Parametros!$G$8,
      "DEFICIENTE",
   IF(
      'Tablero de control'!$AQ13&lt;Parametros!$D$4*Parametros!$G$7,
      "ACEPTABLE",
      IF(
        'Tablero de control'!$AQ13&lt;Parametros!$D$4*Parametros!$G$6,
        "BUENO",
        IF(
          'Tablero de control'!$AQ13&lt;Parametros!$D$4*Parametros!$G$5,
          "SATISFACTORIO",
          IF(
            'Tablero de control'!$AQ13&gt;=Parametros!$D$4*Parametros!$G$4,
            "OPTIMO"
          )
        )
      )
    )
  )
)
)
)</f>
        <v>SIN AVANCE</v>
      </c>
      <c r="AS13" s="38"/>
      <c r="AT13" s="38"/>
      <c r="AU13" s="38"/>
      <c r="AV13" s="39"/>
      <c r="AW13" s="276">
        <f>IF(
'Tablero de control'!$X13="NP",
 0,
  IF(
     'Tablero de control'!$Q13&lt;&gt;"Reducción",
     'Tablero de control'!$AV13*100/'Tablero de control'!$X13,
     IF(
       'Tablero de control'!$X13&gt;='Tablero de control'!$AV13,
       100,
       IF(
         'Tablero de control'!$S13&lt;='Tablero de control'!$AV13,
         0,
         (('Tablero de control'!$S13-'Tablero de control'!$X13)-('Tablero de control'!$AV13-'Tablero de control'!$X13))*100/('Tablero de control'!$S13-'Tablero de control'!$X13)
       )
     )
   )
)</f>
        <v>0</v>
      </c>
      <c r="AX13" s="40" t="str">
        <f>IF(
  'Tablero de control'!$X13="NP",
  "NO PROGRAMADA",
  IF(
    OR('Tablero de control'!$AV13="",'Tablero de control'!$AW13&lt;=0),
    "SIN AVANCE",
    IF(
      'Tablero de control'!$AW13&lt;Parametros!$D$4*Parametros!$G$9,
      "MUY DEFICIENTE",
    IF(
      'Tablero de control'!$AW13&lt;Parametros!$D$4*Parametros!$G$8,
      "DEFICIENTE",
   IF(
      'Tablero de control'!$AW13&lt;Parametros!$D$4*Parametros!$G$7,
      "ACEPTABLE",
      IF(
        'Tablero de control'!$AW13&lt;Parametros!$D$4*Parametros!$G$6,
        "BUENO",
        IF(
          'Tablero de control'!$AW13&lt;Parametros!$D$4*Parametros!$G$5,
          "SATISFACTORIO",
          IF(
            'Tablero de control'!$AW13&gt;=Parametros!$D$4*Parametros!$G$4,
            "OPTIMO"
          )
        )
      )
    )
  )
)
)
)</f>
        <v>SIN AVANCE</v>
      </c>
      <c r="AY13" s="38"/>
      <c r="AZ13" s="38"/>
      <c r="BA13" s="38"/>
      <c r="BB13" s="285">
        <f>IF('Tablero de control'!$R13="Acumulada",IF('Tablero de control'!$AV13="",IF('Tablero de control'!$AP13="",IF('Tablero de control'!$AJ13="",'Tablero de control'!$Y13,'Tablero de control'!$AJ13),'Tablero de control'!$AP13),'Tablero de control'!$AV13),'Tablero de control'!$Y13+'Tablero de control'!$AJ13+'Tablero de control'!$AP13+'Tablero de control'!$AV13)</f>
        <v>0</v>
      </c>
      <c r="BC13" s="41">
        <f>IF('Tablero de control'!$Q13="mantenimiento",'Tablero de control'!$BB13/COUNTA('Tablero de control'!$U13:$X13)*100,IF('Tablero de control'!$BB13*100/'Tablero de control'!$T13&gt;100,100,'Tablero de control'!$BB13*100/'Tablero de control'!$T13))</f>
        <v>0</v>
      </c>
      <c r="BD13" s="40" t="str">
        <f>IF(
    OR('Tablero de control'!$BB13="",'Tablero de control'!$BC13&lt;=0),
    "SIN AVANCE",
    IF(
      'Tablero de control'!$BC13&lt;Parametros!$D$4*Parametros!$G$9,
      "MUY DEFICIENTE",
    IF(
      'Tablero de control'!$BC13&lt;Parametros!$D$4*Parametros!$G$8,
      "DEFICIENTE",
   IF(
      'Tablero de control'!$BC13&lt;Parametros!$D$4*Parametros!$G$7,
      "ACEPTABLE",
      IF(
        'Tablero de control'!$BC13&lt;Parametros!$D$4*Parametros!$G$6,
        "BUENO",
        IF(
          'Tablero de control'!$BC13&lt;Parametros!$D$4*Parametros!$G$5,
          "SATISFACTORIO",
          IF(
            'Tablero de control'!$BC13&gt;=Parametros!$D$4*Parametros!$G$4,
            "OPTIMO"
          )
        )
      )
    )
  )
)
)</f>
        <v>SIN AVANCE</v>
      </c>
      <c r="BE13" s="336"/>
      <c r="BF13" s="336"/>
      <c r="BG13" s="555"/>
      <c r="BH13" s="281"/>
      <c r="BI13" s="281"/>
      <c r="BJ13" s="281"/>
      <c r="BL13" s="337"/>
      <c r="BN13" s="522">
        <v>0</v>
      </c>
      <c r="BO13" s="365"/>
      <c r="BP13" s="365"/>
      <c r="BQ13" s="365"/>
      <c r="BR13" s="365"/>
      <c r="BS13" s="671" t="s">
        <v>2274</v>
      </c>
      <c r="BT13" s="281"/>
    </row>
    <row r="14" spans="1:72" s="42" customFormat="1" ht="72" hidden="1" customHeight="1">
      <c r="A14" s="554" t="s">
        <v>251</v>
      </c>
      <c r="B14" s="53" t="s">
        <v>258</v>
      </c>
      <c r="C14" s="53" t="s">
        <v>283</v>
      </c>
      <c r="D14" s="53" t="s">
        <v>353</v>
      </c>
      <c r="E14" s="53" t="s">
        <v>385</v>
      </c>
      <c r="F14" s="99">
        <v>2642</v>
      </c>
      <c r="G14" s="99">
        <v>2200</v>
      </c>
      <c r="H14" s="99" t="s">
        <v>1942</v>
      </c>
      <c r="I14" s="99" t="s">
        <v>1959</v>
      </c>
      <c r="J14" s="325">
        <v>11</v>
      </c>
      <c r="K14" s="53" t="s">
        <v>555</v>
      </c>
      <c r="L14" s="53">
        <v>4501008</v>
      </c>
      <c r="M14" s="53" t="s">
        <v>144</v>
      </c>
      <c r="N14" s="53">
        <v>450100800</v>
      </c>
      <c r="O14" s="53" t="s">
        <v>74</v>
      </c>
      <c r="P14" s="53" t="s">
        <v>2014</v>
      </c>
      <c r="Q14" s="53" t="s">
        <v>32</v>
      </c>
      <c r="R14" s="98" t="s">
        <v>1891</v>
      </c>
      <c r="S14" s="98">
        <v>0</v>
      </c>
      <c r="T14" s="98">
        <v>1</v>
      </c>
      <c r="U14" s="98">
        <v>1</v>
      </c>
      <c r="V14" s="98">
        <v>1</v>
      </c>
      <c r="W14" s="98">
        <v>1</v>
      </c>
      <c r="X14" s="98">
        <v>1</v>
      </c>
      <c r="Y14" s="271">
        <v>1</v>
      </c>
      <c r="Z14" s="276">
        <f>IF(
'Tablero de control'!$U14="NP",
 0,
  IF(
     'Tablero de control'!$Q14&lt;&gt;"Reducción",
     'Tablero de control'!$Y14*100/'Tablero de control'!$U14,
     IF(
       'Tablero de control'!$U14&gt;='Tablero de control'!$Y14,
       100,
       IF(
         'Tablero de control'!$S14&lt;='Tablero de control'!$Y14,
         0,
         (('Tablero de control'!$S14-'Tablero de control'!$U14)-('Tablero de control'!$Y14-'Tablero de control'!$U14))*100/('Tablero de control'!$S14-'Tablero de control'!$U14)
       )
     )
   )
)</f>
        <v>100</v>
      </c>
      <c r="AA14" s="302">
        <f>IF('Tablero de control'!$Z14&gt;100,100,'Tablero de control'!$Z14)</f>
        <v>100</v>
      </c>
      <c r="AB14" s="40" t="str">
        <f>IF(
  'Tablero de control'!$U14="NP",
  "NO PROGRAMADA",
  IF(
    OR('Tablero de control'!$Y14="",'Tablero de control'!$Z14&lt;=0),
    "SIN AVANCE",
    IF(
      'Tablero de control'!$Z14&lt;Parametros!$D$4*Parametros!$G$9,
      "MUY DEFICIENTE",
    IF(
      'Tablero de control'!$Z14&lt;Parametros!$D$4*Parametros!$G$8,
      "DEFICIENTE",
   IF(
      'Tablero de control'!$Z14&lt;Parametros!$D$4*Parametros!$G$7,
      "ACEPTABLE",
      IF(
        'Tablero de control'!$Z14&lt;Parametros!$D$4*Parametros!$G$6,
        "BUENO",
        IF(
          'Tablero de control'!$Z14&lt;Parametros!$D$4*Parametros!$G$5,
          "SATISFACTORIO",
          IF(
            'Tablero de control'!$Z14&gt;=Parametros!$D$4*Parametros!$G$4,
            "OPTIMO"
          )
        )
      )
    )
  )
)
)
)</f>
        <v>OPTIMO</v>
      </c>
      <c r="AC14" s="40"/>
      <c r="AD14" s="40"/>
      <c r="AE14" s="40"/>
      <c r="AF14" s="40"/>
      <c r="AG14" s="59">
        <v>0</v>
      </c>
      <c r="AH14" s="59">
        <v>0</v>
      </c>
      <c r="AI14" s="59">
        <v>0</v>
      </c>
      <c r="AJ14" s="56"/>
      <c r="AK14" s="276">
        <f>IF(
'Tablero de control'!$V14="NP",
 0,
  IF(
     'Tablero de control'!$Q14&lt;&gt;"Reducción",
     'Tablero de control'!$AJ14*100/'Tablero de control'!$V14,
     IF(
       'Tablero de control'!$V14&gt;='Tablero de control'!$AJ14,
       100,
       IF(
         'Tablero de control'!$S14&lt;='Tablero de control'!$AJ14,
         0,
         (('Tablero de control'!$S14-'Tablero de control'!$V14)-('Tablero de control'!$AJ14-'Tablero de control'!$V14))*100/('Tablero de control'!$S14-'Tablero de control'!$V14)
       )
     )
   )
)</f>
        <v>0</v>
      </c>
      <c r="AL14" s="38" t="str">
        <f>IF(
  'Tablero de control'!$V14="NP",
  "NO PROGRAMADA",
  IF(
    OR('Tablero de control'!$AJ14="",'Tablero de control'!$AK14&lt;=0),
    "SIN AVANCE",
    IF(
      'Tablero de control'!$AK14&lt;Parametros!$D$4*Parametros!$G$9,
      "MUY DEFICIENTE",
    IF(
      'Tablero de control'!$AK14&lt;Parametros!$D$4*Parametros!$G$8,
      "DEFICIENTE",
   IF(
      'Tablero de control'!$AK14&lt;Parametros!$D$4*Parametros!$G$7,
      "ACEPTABLE",
      IF(
        'Tablero de control'!$AK14&lt;Parametros!$D$4*Parametros!$G$6,
        "BUENO",
        IF(
          'Tablero de control'!$AK14&lt;Parametros!$D$4*Parametros!$G$5,
          "SATISFACTORIO",
          IF(
            'Tablero de control'!$AK14&gt;=Parametros!$D$4*Parametros!$G$4,
            "OPTIMO"
          )
        )
      )
    )
  )
)
)
)</f>
        <v>SIN AVANCE</v>
      </c>
      <c r="AM14" s="38"/>
      <c r="AN14" s="38"/>
      <c r="AO14" s="38"/>
      <c r="AP14" s="39"/>
      <c r="AQ14" s="276">
        <f>IF(
'Tablero de control'!$W14="NP",
 0,
  IF(
     'Tablero de control'!$Q14&lt;&gt;"Reducción",
     'Tablero de control'!$AP14*100/'Tablero de control'!$W14,
     IF(
       'Tablero de control'!$W14&gt;='Tablero de control'!$AP14,
       100,
       IF(
         'Tablero de control'!$S14&lt;='Tablero de control'!$AP14,
         0,
         (('Tablero de control'!$S14-'Tablero de control'!$W14)-('Tablero de control'!$AP14-'Tablero de control'!$W14))*100/('Tablero de control'!$S14-'Tablero de control'!$W14)
       )
     )
   )
)</f>
        <v>0</v>
      </c>
      <c r="AR14" s="40" t="str">
        <f>IF(
  'Tablero de control'!$W14="NP",
  "NO PROGRAMADA",
  IF(
    OR('Tablero de control'!$AP14="",'Tablero de control'!$AQ14&lt;=0),
    "SIN AVANCE",
    IF(
      'Tablero de control'!$AQ14&lt;Parametros!$D$4*Parametros!$G$9,
      "MUY DEFICIENTE",
    IF(
      'Tablero de control'!$AQ14&lt;Parametros!$D$4*Parametros!$G$8,
      "DEFICIENTE",
   IF(
      'Tablero de control'!$AQ14&lt;Parametros!$D$4*Parametros!$G$7,
      "ACEPTABLE",
      IF(
        'Tablero de control'!$AQ14&lt;Parametros!$D$4*Parametros!$G$6,
        "BUENO",
        IF(
          'Tablero de control'!$AQ14&lt;Parametros!$D$4*Parametros!$G$5,
          "SATISFACTORIO",
          IF(
            'Tablero de control'!$AQ14&gt;=Parametros!$D$4*Parametros!$G$4,
            "OPTIMO"
          )
        )
      )
    )
  )
)
)
)</f>
        <v>SIN AVANCE</v>
      </c>
      <c r="AS14" s="38"/>
      <c r="AT14" s="38"/>
      <c r="AU14" s="38"/>
      <c r="AV14" s="39"/>
      <c r="AW14" s="276">
        <f>IF(
'Tablero de control'!$X14="NP",
 0,
  IF(
     'Tablero de control'!$Q14&lt;&gt;"Reducción",
     'Tablero de control'!$AV14*100/'Tablero de control'!$X14,
     IF(
       'Tablero de control'!$X14&gt;='Tablero de control'!$AV14,
       100,
       IF(
         'Tablero de control'!$S14&lt;='Tablero de control'!$AV14,
         0,
         (('Tablero de control'!$S14-'Tablero de control'!$X14)-('Tablero de control'!$AV14-'Tablero de control'!$X14))*100/('Tablero de control'!$S14-'Tablero de control'!$X14)
       )
     )
   )
)</f>
        <v>0</v>
      </c>
      <c r="AX14" s="40" t="str">
        <f>IF(
  'Tablero de control'!$X14="NP",
  "NO PROGRAMADA",
  IF(
    OR('Tablero de control'!$AV14="",'Tablero de control'!$AW14&lt;=0),
    "SIN AVANCE",
    IF(
      'Tablero de control'!$AW14&lt;Parametros!$D$4*Parametros!$G$9,
      "MUY DEFICIENTE",
    IF(
      'Tablero de control'!$AW14&lt;Parametros!$D$4*Parametros!$G$8,
      "DEFICIENTE",
   IF(
      'Tablero de control'!$AW14&lt;Parametros!$D$4*Parametros!$G$7,
      "ACEPTABLE",
      IF(
        'Tablero de control'!$AW14&lt;Parametros!$D$4*Parametros!$G$6,
        "BUENO",
        IF(
          'Tablero de control'!$AW14&lt;Parametros!$D$4*Parametros!$G$5,
          "SATISFACTORIO",
          IF(
            'Tablero de control'!$AW14&gt;=Parametros!$D$4*Parametros!$G$4,
            "OPTIMO"
          )
        )
      )
    )
  )
)
)
)</f>
        <v>SIN AVANCE</v>
      </c>
      <c r="AY14" s="38"/>
      <c r="AZ14" s="38"/>
      <c r="BA14" s="38"/>
      <c r="BB14" s="285">
        <f>IF('Tablero de control'!$R14="Acumulada",IF('Tablero de control'!$AV14="",IF('Tablero de control'!$AP14="",IF('Tablero de control'!$AJ14="",'Tablero de control'!$Y14,'Tablero de control'!$AJ14),'Tablero de control'!$AP14),'Tablero de control'!$AV14),'Tablero de control'!$Y14+'Tablero de control'!$AJ14+'Tablero de control'!$AP14+'Tablero de control'!$AV14)</f>
        <v>1</v>
      </c>
      <c r="BC14" s="41">
        <f>IF('Tablero de control'!$Q14="mantenimiento",'Tablero de control'!$BB14/COUNTA('Tablero de control'!$U14:$X14)*100,IF('Tablero de control'!$BB14*100/'Tablero de control'!$T14&gt;100,100,'Tablero de control'!$BB14*100/'Tablero de control'!$T14))</f>
        <v>100</v>
      </c>
      <c r="BD14" s="40" t="str">
        <f>IF(
    OR('Tablero de control'!$BB14="",'Tablero de control'!$BC14&lt;=0),
    "SIN AVANCE",
    IF(
      'Tablero de control'!$BC14&lt;Parametros!$D$4*Parametros!$G$9,
      "MUY DEFICIENTE",
    IF(
      'Tablero de control'!$BC14&lt;Parametros!$D$4*Parametros!$G$8,
      "DEFICIENTE",
   IF(
      'Tablero de control'!$BC14&lt;Parametros!$D$4*Parametros!$G$7,
      "ACEPTABLE",
      IF(
        'Tablero de control'!$BC14&lt;Parametros!$D$4*Parametros!$G$6,
        "BUENO",
        IF(
          'Tablero de control'!$BC14&lt;Parametros!$D$4*Parametros!$G$5,
          "SATISFACTORIO",
          IF(
            'Tablero de control'!$BC14&gt;=Parametros!$D$4*Parametros!$G$4,
            "OPTIMO"
          )
        )
      )
    )
  )
)
)</f>
        <v>OPTIMO</v>
      </c>
      <c r="BE14" s="336"/>
      <c r="BF14" s="336"/>
      <c r="BG14" s="555"/>
      <c r="BH14" s="281"/>
      <c r="BI14" s="281"/>
      <c r="BJ14" s="281"/>
      <c r="BL14" s="337"/>
      <c r="BN14" s="522">
        <v>1</v>
      </c>
      <c r="BO14" s="365" t="s">
        <v>2275</v>
      </c>
      <c r="BP14" s="365" t="s">
        <v>2276</v>
      </c>
      <c r="BQ14" s="365" t="s">
        <v>2255</v>
      </c>
      <c r="BR14" s="366" t="s">
        <v>2277</v>
      </c>
      <c r="BS14" s="671"/>
      <c r="BT14" s="281"/>
    </row>
    <row r="15" spans="1:72" s="42" customFormat="1" ht="72" hidden="1" customHeight="1">
      <c r="A15" s="554" t="s">
        <v>251</v>
      </c>
      <c r="B15" s="53" t="s">
        <v>258</v>
      </c>
      <c r="C15" s="53" t="s">
        <v>283</v>
      </c>
      <c r="D15" s="53" t="s">
        <v>353</v>
      </c>
      <c r="E15" s="53" t="s">
        <v>385</v>
      </c>
      <c r="F15" s="99">
        <v>2642</v>
      </c>
      <c r="G15" s="99">
        <v>2200</v>
      </c>
      <c r="H15" s="99" t="s">
        <v>1942</v>
      </c>
      <c r="I15" s="99" t="s">
        <v>1959</v>
      </c>
      <c r="J15" s="325">
        <v>12</v>
      </c>
      <c r="K15" s="53" t="s">
        <v>556</v>
      </c>
      <c r="L15" s="53" t="s">
        <v>1167</v>
      </c>
      <c r="M15" s="53" t="s">
        <v>1168</v>
      </c>
      <c r="N15" s="53">
        <v>120600700</v>
      </c>
      <c r="O15" s="53" t="s">
        <v>1540</v>
      </c>
      <c r="P15" s="53" t="s">
        <v>2014</v>
      </c>
      <c r="Q15" s="53" t="s">
        <v>32</v>
      </c>
      <c r="R15" s="98" t="s">
        <v>1891</v>
      </c>
      <c r="S15" s="96">
        <v>1200</v>
      </c>
      <c r="T15" s="96">
        <v>4200</v>
      </c>
      <c r="U15" s="96">
        <v>600</v>
      </c>
      <c r="V15" s="96">
        <v>1200</v>
      </c>
      <c r="W15" s="96">
        <v>1200</v>
      </c>
      <c r="X15" s="96">
        <v>1200</v>
      </c>
      <c r="Y15" s="271">
        <v>2131</v>
      </c>
      <c r="Z15" s="276">
        <f>IF(
'Tablero de control'!$U15="NP",
 0,
  IF(
     'Tablero de control'!$Q15&lt;&gt;"Reducción",
     'Tablero de control'!$Y15*100/'Tablero de control'!$U15,
     IF(
       'Tablero de control'!$U15&gt;='Tablero de control'!$Y15,
       100,
       IF(
         'Tablero de control'!$S15&lt;='Tablero de control'!$Y15,
         0,
         (('Tablero de control'!$S15-'Tablero de control'!$U15)-('Tablero de control'!$Y15-'Tablero de control'!$U15))*100/('Tablero de control'!$S15-'Tablero de control'!$U15)
       )
     )
   )
)</f>
        <v>355.16666666666669</v>
      </c>
      <c r="AA15" s="302">
        <f>IF('Tablero de control'!$Z15&gt;100,100,'Tablero de control'!$Z15)</f>
        <v>100</v>
      </c>
      <c r="AB15" s="40" t="str">
        <f>IF(
  'Tablero de control'!$U15="NP",
  "NO PROGRAMADA",
  IF(
    OR('Tablero de control'!$Y15="",'Tablero de control'!$Z15&lt;=0),
    "SIN AVANCE",
    IF(
      'Tablero de control'!$Z15&lt;Parametros!$D$4*Parametros!$G$9,
      "MUY DEFICIENTE",
    IF(
      'Tablero de control'!$Z15&lt;Parametros!$D$4*Parametros!$G$8,
      "DEFICIENTE",
   IF(
      'Tablero de control'!$Z15&lt;Parametros!$D$4*Parametros!$G$7,
      "ACEPTABLE",
      IF(
        'Tablero de control'!$Z15&lt;Parametros!$D$4*Parametros!$G$6,
        "BUENO",
        IF(
          'Tablero de control'!$Z15&lt;Parametros!$D$4*Parametros!$G$5,
          "SATISFACTORIO",
          IF(
            'Tablero de control'!$Z15&gt;=Parametros!$D$4*Parametros!$G$4,
            "OPTIMO"
          )
        )
      )
    )
  )
)
)
)</f>
        <v>OPTIMO</v>
      </c>
      <c r="AC15" s="40"/>
      <c r="AD15" s="40"/>
      <c r="AE15" s="40"/>
      <c r="AF15" s="40"/>
      <c r="AG15" s="59">
        <v>0</v>
      </c>
      <c r="AH15" s="59">
        <v>0</v>
      </c>
      <c r="AI15" s="59">
        <v>30340800</v>
      </c>
      <c r="AJ15" s="56"/>
      <c r="AK15" s="276">
        <f>IF(
'Tablero de control'!$V15="NP",
 0,
  IF(
     'Tablero de control'!$Q15&lt;&gt;"Reducción",
     'Tablero de control'!$AJ15*100/'Tablero de control'!$V15,
     IF(
       'Tablero de control'!$V15&gt;='Tablero de control'!$AJ15,
       100,
       IF(
         'Tablero de control'!$S15&lt;='Tablero de control'!$AJ15,
         0,
         (('Tablero de control'!$S15-'Tablero de control'!$V15)-('Tablero de control'!$AJ15-'Tablero de control'!$V15))*100/('Tablero de control'!$S15-'Tablero de control'!$V15)
       )
     )
   )
)</f>
        <v>0</v>
      </c>
      <c r="AL15" s="38" t="str">
        <f>IF(
  'Tablero de control'!$V15="NP",
  "NO PROGRAMADA",
  IF(
    OR('Tablero de control'!$AJ15="",'Tablero de control'!$AK15&lt;=0),
    "SIN AVANCE",
    IF(
      'Tablero de control'!$AK15&lt;Parametros!$D$4*Parametros!$G$9,
      "MUY DEFICIENTE",
    IF(
      'Tablero de control'!$AK15&lt;Parametros!$D$4*Parametros!$G$8,
      "DEFICIENTE",
   IF(
      'Tablero de control'!$AK15&lt;Parametros!$D$4*Parametros!$G$7,
      "ACEPTABLE",
      IF(
        'Tablero de control'!$AK15&lt;Parametros!$D$4*Parametros!$G$6,
        "BUENO",
        IF(
          'Tablero de control'!$AK15&lt;Parametros!$D$4*Parametros!$G$5,
          "SATISFACTORIO",
          IF(
            'Tablero de control'!$AK15&gt;=Parametros!$D$4*Parametros!$G$4,
            "OPTIMO"
          )
        )
      )
    )
  )
)
)
)</f>
        <v>SIN AVANCE</v>
      </c>
      <c r="AM15" s="38"/>
      <c r="AN15" s="38"/>
      <c r="AO15" s="38"/>
      <c r="AP15" s="39"/>
      <c r="AQ15" s="276">
        <f>IF(
'Tablero de control'!$W15="NP",
 0,
  IF(
     'Tablero de control'!$Q15&lt;&gt;"Reducción",
     'Tablero de control'!$AP15*100/'Tablero de control'!$W15,
     IF(
       'Tablero de control'!$W15&gt;='Tablero de control'!$AP15,
       100,
       IF(
         'Tablero de control'!$S15&lt;='Tablero de control'!$AP15,
         0,
         (('Tablero de control'!$S15-'Tablero de control'!$W15)-('Tablero de control'!$AP15-'Tablero de control'!$W15))*100/('Tablero de control'!$S15-'Tablero de control'!$W15)
       )
     )
   )
)</f>
        <v>0</v>
      </c>
      <c r="AR15" s="40" t="str">
        <f>IF(
  'Tablero de control'!$W15="NP",
  "NO PROGRAMADA",
  IF(
    OR('Tablero de control'!$AP15="",'Tablero de control'!$AQ15&lt;=0),
    "SIN AVANCE",
    IF(
      'Tablero de control'!$AQ15&lt;Parametros!$D$4*Parametros!$G$9,
      "MUY DEFICIENTE",
    IF(
      'Tablero de control'!$AQ15&lt;Parametros!$D$4*Parametros!$G$8,
      "DEFICIENTE",
   IF(
      'Tablero de control'!$AQ15&lt;Parametros!$D$4*Parametros!$G$7,
      "ACEPTABLE",
      IF(
        'Tablero de control'!$AQ15&lt;Parametros!$D$4*Parametros!$G$6,
        "BUENO",
        IF(
          'Tablero de control'!$AQ15&lt;Parametros!$D$4*Parametros!$G$5,
          "SATISFACTORIO",
          IF(
            'Tablero de control'!$AQ15&gt;=Parametros!$D$4*Parametros!$G$4,
            "OPTIMO"
          )
        )
      )
    )
  )
)
)
)</f>
        <v>SIN AVANCE</v>
      </c>
      <c r="AS15" s="38"/>
      <c r="AT15" s="38"/>
      <c r="AU15" s="38"/>
      <c r="AV15" s="39"/>
      <c r="AW15" s="276">
        <f>IF(
'Tablero de control'!$X15="NP",
 0,
  IF(
     'Tablero de control'!$Q15&lt;&gt;"Reducción",
     'Tablero de control'!$AV15*100/'Tablero de control'!$X15,
     IF(
       'Tablero de control'!$X15&gt;='Tablero de control'!$AV15,
       100,
       IF(
         'Tablero de control'!$S15&lt;='Tablero de control'!$AV15,
         0,
         (('Tablero de control'!$S15-'Tablero de control'!$X15)-('Tablero de control'!$AV15-'Tablero de control'!$X15))*100/('Tablero de control'!$S15-'Tablero de control'!$X15)
       )
     )
   )
)</f>
        <v>0</v>
      </c>
      <c r="AX15" s="40" t="str">
        <f>IF(
  'Tablero de control'!$X15="NP",
  "NO PROGRAMADA",
  IF(
    OR('Tablero de control'!$AV15="",'Tablero de control'!$AW15&lt;=0),
    "SIN AVANCE",
    IF(
      'Tablero de control'!$AW15&lt;Parametros!$D$4*Parametros!$G$9,
      "MUY DEFICIENTE",
    IF(
      'Tablero de control'!$AW15&lt;Parametros!$D$4*Parametros!$G$8,
      "DEFICIENTE",
   IF(
      'Tablero de control'!$AW15&lt;Parametros!$D$4*Parametros!$G$7,
      "ACEPTABLE",
      IF(
        'Tablero de control'!$AW15&lt;Parametros!$D$4*Parametros!$G$6,
        "BUENO",
        IF(
          'Tablero de control'!$AW15&lt;Parametros!$D$4*Parametros!$G$5,
          "SATISFACTORIO",
          IF(
            'Tablero de control'!$AW15&gt;=Parametros!$D$4*Parametros!$G$4,
            "OPTIMO"
          )
        )
      )
    )
  )
)
)
)</f>
        <v>SIN AVANCE</v>
      </c>
      <c r="AY15" s="38"/>
      <c r="AZ15" s="38"/>
      <c r="BA15" s="38"/>
      <c r="BB15" s="285">
        <f>IF('Tablero de control'!$R15="Acumulada",IF('Tablero de control'!$AV15="",IF('Tablero de control'!$AP15="",IF('Tablero de control'!$AJ15="",'Tablero de control'!$Y15,'Tablero de control'!$AJ15),'Tablero de control'!$AP15),'Tablero de control'!$AV15),'Tablero de control'!$Y15+'Tablero de control'!$AJ15+'Tablero de control'!$AP15+'Tablero de control'!$AV15)</f>
        <v>2131</v>
      </c>
      <c r="BC15" s="41">
        <f>IF('Tablero de control'!$Q15="mantenimiento",'Tablero de control'!$BB15/COUNTA('Tablero de control'!$U15:$X15)*100,IF('Tablero de control'!$BB15*100/'Tablero de control'!$T15&gt;100,100,'Tablero de control'!$BB15*100/'Tablero de control'!$T15))</f>
        <v>50.738095238095241</v>
      </c>
      <c r="BD15" s="40" t="str">
        <f>IF(
    OR('Tablero de control'!$BB15="",'Tablero de control'!$BC15&lt;=0),
    "SIN AVANCE",
    IF(
      'Tablero de control'!$BC15&lt;Parametros!$D$4*Parametros!$G$9,
      "MUY DEFICIENTE",
    IF(
      'Tablero de control'!$BC15&lt;Parametros!$D$4*Parametros!$G$8,
      "DEFICIENTE",
   IF(
      'Tablero de control'!$BC15&lt;Parametros!$D$4*Parametros!$G$7,
      "ACEPTABLE",
      IF(
        'Tablero de control'!$BC15&lt;Parametros!$D$4*Parametros!$G$6,
        "BUENO",
        IF(
          'Tablero de control'!$BC15&lt;Parametros!$D$4*Parametros!$G$5,
          "SATISFACTORIO",
          IF(
            'Tablero de control'!$BC15&gt;=Parametros!$D$4*Parametros!$G$4,
            "OPTIMO"
          )
        )
      )
    )
  )
)
)</f>
        <v>DEFICIENTE</v>
      </c>
      <c r="BE15" s="336"/>
      <c r="BF15" s="336"/>
      <c r="BG15" s="555"/>
      <c r="BH15" s="281"/>
      <c r="BI15" s="281"/>
      <c r="BJ15" s="281"/>
      <c r="BL15" s="337"/>
      <c r="BN15" s="522">
        <v>2131</v>
      </c>
      <c r="BO15" s="365" t="s">
        <v>2278</v>
      </c>
      <c r="BP15" s="365" t="s">
        <v>2279</v>
      </c>
      <c r="BQ15" s="365" t="s">
        <v>2263</v>
      </c>
      <c r="BR15" s="366" t="s">
        <v>2280</v>
      </c>
      <c r="BS15" s="671"/>
      <c r="BT15" s="281"/>
    </row>
    <row r="16" spans="1:72" s="42" customFormat="1" ht="72" hidden="1" customHeight="1">
      <c r="A16" s="554" t="s">
        <v>251</v>
      </c>
      <c r="B16" s="53" t="s">
        <v>258</v>
      </c>
      <c r="C16" s="53" t="s">
        <v>283</v>
      </c>
      <c r="D16" s="53" t="s">
        <v>353</v>
      </c>
      <c r="E16" s="53" t="s">
        <v>385</v>
      </c>
      <c r="F16" s="99">
        <v>2642</v>
      </c>
      <c r="G16" s="99">
        <v>2200</v>
      </c>
      <c r="H16" s="99" t="s">
        <v>1943</v>
      </c>
      <c r="I16" s="99" t="s">
        <v>1959</v>
      </c>
      <c r="J16" s="325">
        <v>13</v>
      </c>
      <c r="K16" s="53" t="s">
        <v>557</v>
      </c>
      <c r="L16" s="53">
        <v>4501026</v>
      </c>
      <c r="M16" s="53" t="s">
        <v>1169</v>
      </c>
      <c r="N16" s="53">
        <v>450102602</v>
      </c>
      <c r="O16" s="53" t="s">
        <v>219</v>
      </c>
      <c r="P16" s="53" t="s">
        <v>2014</v>
      </c>
      <c r="Q16" s="53" t="s">
        <v>33</v>
      </c>
      <c r="R16" s="98" t="s">
        <v>1891</v>
      </c>
      <c r="S16" s="98">
        <v>1</v>
      </c>
      <c r="T16" s="98">
        <v>1</v>
      </c>
      <c r="U16" s="98">
        <v>1</v>
      </c>
      <c r="V16" s="98">
        <v>1</v>
      </c>
      <c r="W16" s="98">
        <v>1</v>
      </c>
      <c r="X16" s="98">
        <v>1</v>
      </c>
      <c r="Y16" s="271">
        <v>1</v>
      </c>
      <c r="Z16" s="276">
        <f>IF(
'Tablero de control'!$U16="NP",
 0,
  IF(
     'Tablero de control'!$Q16&lt;&gt;"Reducción",
     'Tablero de control'!$Y16*100/'Tablero de control'!$U16,
     IF(
       'Tablero de control'!$U16&gt;='Tablero de control'!$Y16,
       100,
       IF(
         'Tablero de control'!$S16&lt;='Tablero de control'!$Y16,
         0,
         (('Tablero de control'!$S16-'Tablero de control'!$U16)-('Tablero de control'!$Y16-'Tablero de control'!$U16))*100/('Tablero de control'!$S16-'Tablero de control'!$U16)
       )
     )
   )
)</f>
        <v>100</v>
      </c>
      <c r="AA16" s="302">
        <f>IF('Tablero de control'!$Z16&gt;100,100,'Tablero de control'!$Z16)</f>
        <v>100</v>
      </c>
      <c r="AB16" s="40" t="str">
        <f>IF(
  'Tablero de control'!$U16="NP",
  "NO PROGRAMADA",
  IF(
    OR('Tablero de control'!$Y16="",'Tablero de control'!$Z16&lt;=0),
    "SIN AVANCE",
    IF(
      'Tablero de control'!$Z16&lt;Parametros!$D$4*Parametros!$G$9,
      "MUY DEFICIENTE",
    IF(
      'Tablero de control'!$Z16&lt;Parametros!$D$4*Parametros!$G$8,
      "DEFICIENTE",
   IF(
      'Tablero de control'!$Z16&lt;Parametros!$D$4*Parametros!$G$7,
      "ACEPTABLE",
      IF(
        'Tablero de control'!$Z16&lt;Parametros!$D$4*Parametros!$G$6,
        "BUENO",
        IF(
          'Tablero de control'!$Z16&lt;Parametros!$D$4*Parametros!$G$5,
          "SATISFACTORIO",
          IF(
            'Tablero de control'!$Z16&gt;=Parametros!$D$4*Parametros!$G$4,
            "OPTIMO"
          )
        )
      )
    )
  )
)
)
)</f>
        <v>OPTIMO</v>
      </c>
      <c r="AC16" s="40"/>
      <c r="AD16" s="40"/>
      <c r="AE16" s="40"/>
      <c r="AF16" s="40"/>
      <c r="AG16" s="59">
        <v>90000000</v>
      </c>
      <c r="AH16" s="59">
        <v>90000000</v>
      </c>
      <c r="AI16" s="59">
        <v>90000</v>
      </c>
      <c r="AJ16" s="56"/>
      <c r="AK16" s="276">
        <f>IF(
'Tablero de control'!$V16="NP",
 0,
  IF(
     'Tablero de control'!$Q16&lt;&gt;"Reducción",
     'Tablero de control'!$AJ16*100/'Tablero de control'!$V16,
     IF(
       'Tablero de control'!$V16&gt;='Tablero de control'!$AJ16,
       100,
       IF(
         'Tablero de control'!$S16&lt;='Tablero de control'!$AJ16,
         0,
         (('Tablero de control'!$S16-'Tablero de control'!$V16)-('Tablero de control'!$AJ16-'Tablero de control'!$V16))*100/('Tablero de control'!$S16-'Tablero de control'!$V16)
       )
     )
   )
)</f>
        <v>0</v>
      </c>
      <c r="AL16" s="38" t="str">
        <f>IF(
  'Tablero de control'!$V16="NP",
  "NO PROGRAMADA",
  IF(
    OR('Tablero de control'!$AJ16="",'Tablero de control'!$AK16&lt;=0),
    "SIN AVANCE",
    IF(
      'Tablero de control'!$AK16&lt;Parametros!$D$4*Parametros!$G$9,
      "MUY DEFICIENTE",
    IF(
      'Tablero de control'!$AK16&lt;Parametros!$D$4*Parametros!$G$8,
      "DEFICIENTE",
   IF(
      'Tablero de control'!$AK16&lt;Parametros!$D$4*Parametros!$G$7,
      "ACEPTABLE",
      IF(
        'Tablero de control'!$AK16&lt;Parametros!$D$4*Parametros!$G$6,
        "BUENO",
        IF(
          'Tablero de control'!$AK16&lt;Parametros!$D$4*Parametros!$G$5,
          "SATISFACTORIO",
          IF(
            'Tablero de control'!$AK16&gt;=Parametros!$D$4*Parametros!$G$4,
            "OPTIMO"
          )
        )
      )
    )
  )
)
)
)</f>
        <v>SIN AVANCE</v>
      </c>
      <c r="AM16" s="38"/>
      <c r="AN16" s="38"/>
      <c r="AO16" s="38"/>
      <c r="AP16" s="39"/>
      <c r="AQ16" s="276">
        <f>IF(
'Tablero de control'!$W16="NP",
 0,
  IF(
     'Tablero de control'!$Q16&lt;&gt;"Reducción",
     'Tablero de control'!$AP16*100/'Tablero de control'!$W16,
     IF(
       'Tablero de control'!$W16&gt;='Tablero de control'!$AP16,
       100,
       IF(
         'Tablero de control'!$S16&lt;='Tablero de control'!$AP16,
         0,
         (('Tablero de control'!$S16-'Tablero de control'!$W16)-('Tablero de control'!$AP16-'Tablero de control'!$W16))*100/('Tablero de control'!$S16-'Tablero de control'!$W16)
       )
     )
   )
)</f>
        <v>0</v>
      </c>
      <c r="AR16" s="40" t="str">
        <f>IF(
  'Tablero de control'!$W16="NP",
  "NO PROGRAMADA",
  IF(
    OR('Tablero de control'!$AP16="",'Tablero de control'!$AQ16&lt;=0),
    "SIN AVANCE",
    IF(
      'Tablero de control'!$AQ16&lt;Parametros!$D$4*Parametros!$G$9,
      "MUY DEFICIENTE",
    IF(
      'Tablero de control'!$AQ16&lt;Parametros!$D$4*Parametros!$G$8,
      "DEFICIENTE",
   IF(
      'Tablero de control'!$AQ16&lt;Parametros!$D$4*Parametros!$G$7,
      "ACEPTABLE",
      IF(
        'Tablero de control'!$AQ16&lt;Parametros!$D$4*Parametros!$G$6,
        "BUENO",
        IF(
          'Tablero de control'!$AQ16&lt;Parametros!$D$4*Parametros!$G$5,
          "SATISFACTORIO",
          IF(
            'Tablero de control'!$AQ16&gt;=Parametros!$D$4*Parametros!$G$4,
            "OPTIMO"
          )
        )
      )
    )
  )
)
)
)</f>
        <v>SIN AVANCE</v>
      </c>
      <c r="AS16" s="38"/>
      <c r="AT16" s="38"/>
      <c r="AU16" s="38"/>
      <c r="AV16" s="39"/>
      <c r="AW16" s="276">
        <f>IF(
'Tablero de control'!$X16="NP",
 0,
  IF(
     'Tablero de control'!$Q16&lt;&gt;"Reducción",
     'Tablero de control'!$AV16*100/'Tablero de control'!$X16,
     IF(
       'Tablero de control'!$X16&gt;='Tablero de control'!$AV16,
       100,
       IF(
         'Tablero de control'!$S16&lt;='Tablero de control'!$AV16,
         0,
         (('Tablero de control'!$S16-'Tablero de control'!$X16)-('Tablero de control'!$AV16-'Tablero de control'!$X16))*100/('Tablero de control'!$S16-'Tablero de control'!$X16)
       )
     )
   )
)</f>
        <v>0</v>
      </c>
      <c r="AX16" s="46" t="str">
        <f>IF(
  'Tablero de control'!$X16="NP",
  "NO PROGRAMADA",
  IF(
    OR('Tablero de control'!$AV16="",'Tablero de control'!$AW16&lt;=0),
    "SIN AVANCE",
    IF(
      'Tablero de control'!$AW16&lt;Parametros!$D$4*Parametros!$G$9,
      "MUY DEFICIENTE",
    IF(
      'Tablero de control'!$AW16&lt;Parametros!$D$4*Parametros!$G$8,
      "DEFICIENTE",
   IF(
      'Tablero de control'!$AW16&lt;Parametros!$D$4*Parametros!$G$7,
      "ACEPTABLE",
      IF(
        'Tablero de control'!$AW16&lt;Parametros!$D$4*Parametros!$G$6,
        "BUENO",
        IF(
          'Tablero de control'!$AW16&lt;Parametros!$D$4*Parametros!$G$5,
          "SATISFACTORIO",
          IF(
            'Tablero de control'!$AW16&gt;=Parametros!$D$4*Parametros!$G$4,
            "OPTIMO"
          )
        )
      )
    )
  )
)
)
)</f>
        <v>SIN AVANCE</v>
      </c>
      <c r="AY16" s="38"/>
      <c r="AZ16" s="38"/>
      <c r="BA16" s="38"/>
      <c r="BB16" s="285">
        <f>IF('Tablero de control'!$R16="Acumulada",IF('Tablero de control'!$AV16="",IF('Tablero de control'!$AP16="",IF('Tablero de control'!$AJ16="",'Tablero de control'!$Y16,'Tablero de control'!$AJ16),'Tablero de control'!$AP16),'Tablero de control'!$AV16),'Tablero de control'!$Y16+'Tablero de control'!$AJ16+'Tablero de control'!$AP16+'Tablero de control'!$AV16)</f>
        <v>1</v>
      </c>
      <c r="BC16" s="41">
        <f>IF('Tablero de control'!$Q16="mantenimiento",'Tablero de control'!$BB16/COUNTA('Tablero de control'!$U16:$X16)*100,IF('Tablero de control'!$BB16*100/'Tablero de control'!$T16&gt;100,100,'Tablero de control'!$BB16*100/'Tablero de control'!$T16))</f>
        <v>25</v>
      </c>
      <c r="BD16" s="40" t="str">
        <f>IF(
    OR('Tablero de control'!$BB16="",'Tablero de control'!$BC16&lt;=0),
    "SIN AVANCE",
    IF(
      'Tablero de control'!$BC16&lt;Parametros!$D$4*Parametros!$G$9,
      "MUY DEFICIENTE",
    IF(
      'Tablero de control'!$BC16&lt;Parametros!$D$4*Parametros!$G$8,
      "DEFICIENTE",
   IF(
      'Tablero de control'!$BC16&lt;Parametros!$D$4*Parametros!$G$7,
      "ACEPTABLE",
      IF(
        'Tablero de control'!$BC16&lt;Parametros!$D$4*Parametros!$G$6,
        "BUENO",
        IF(
          'Tablero de control'!$BC16&lt;Parametros!$D$4*Parametros!$G$5,
          "SATISFACTORIO",
          IF(
            'Tablero de control'!$BC16&gt;=Parametros!$D$4*Parametros!$G$4,
            "OPTIMO"
          )
        )
      )
    )
  )
)
)</f>
        <v>MUY DEFICIENTE</v>
      </c>
      <c r="BE16" s="336"/>
      <c r="BF16" s="336"/>
      <c r="BG16" s="555"/>
      <c r="BH16" s="281"/>
      <c r="BI16" s="281"/>
      <c r="BJ16" s="281"/>
      <c r="BL16" s="337"/>
      <c r="BN16" s="522">
        <v>1</v>
      </c>
      <c r="BO16" s="365" t="s">
        <v>2281</v>
      </c>
      <c r="BP16" s="365" t="s">
        <v>2282</v>
      </c>
      <c r="BQ16" s="365" t="s">
        <v>2255</v>
      </c>
      <c r="BR16" s="366" t="s">
        <v>2283</v>
      </c>
      <c r="BS16" s="671"/>
      <c r="BT16" s="281"/>
    </row>
    <row r="17" spans="1:72" s="42" customFormat="1" ht="38.25" hidden="1" customHeight="1">
      <c r="A17" s="554" t="s">
        <v>251</v>
      </c>
      <c r="B17" s="53" t="s">
        <v>258</v>
      </c>
      <c r="C17" s="53" t="s">
        <v>283</v>
      </c>
      <c r="D17" s="53" t="s">
        <v>353</v>
      </c>
      <c r="E17" s="53" t="s">
        <v>385</v>
      </c>
      <c r="F17" s="99">
        <v>2642</v>
      </c>
      <c r="G17" s="99">
        <v>2200</v>
      </c>
      <c r="H17" s="99" t="s">
        <v>1943</v>
      </c>
      <c r="I17" s="99" t="s">
        <v>1959</v>
      </c>
      <c r="J17" s="325">
        <v>14</v>
      </c>
      <c r="K17" s="53" t="s">
        <v>558</v>
      </c>
      <c r="L17" s="53">
        <v>4501029</v>
      </c>
      <c r="M17" s="53" t="s">
        <v>1170</v>
      </c>
      <c r="N17" s="53">
        <v>450102900</v>
      </c>
      <c r="O17" s="53" t="s">
        <v>197</v>
      </c>
      <c r="P17" s="53" t="s">
        <v>2014</v>
      </c>
      <c r="Q17" s="53" t="s">
        <v>32</v>
      </c>
      <c r="R17" s="98" t="s">
        <v>1891</v>
      </c>
      <c r="S17" s="98">
        <v>1</v>
      </c>
      <c r="T17" s="98">
        <v>15</v>
      </c>
      <c r="U17" s="98">
        <v>3</v>
      </c>
      <c r="V17" s="98">
        <v>4</v>
      </c>
      <c r="W17" s="98">
        <v>4</v>
      </c>
      <c r="X17" s="98">
        <v>4</v>
      </c>
      <c r="Y17" s="271">
        <v>6</v>
      </c>
      <c r="Z17" s="276">
        <f>IF(
'Tablero de control'!$U17="NP",
 0,
  IF(
     'Tablero de control'!$Q17&lt;&gt;"Reducción",
     'Tablero de control'!$Y17*100/'Tablero de control'!$U17,
     IF(
       'Tablero de control'!$U17&gt;='Tablero de control'!$Y17,
       100,
       IF(
         'Tablero de control'!$S17&lt;='Tablero de control'!$Y17,
         0,
         (('Tablero de control'!$S17-'Tablero de control'!$U17)-('Tablero de control'!$Y17-'Tablero de control'!$U17))*100/('Tablero de control'!$S17-'Tablero de control'!$U17)
       )
     )
   )
)</f>
        <v>200</v>
      </c>
      <c r="AA17" s="302">
        <f>IF('Tablero de control'!$Z17&gt;100,100,'Tablero de control'!$Z17)</f>
        <v>100</v>
      </c>
      <c r="AB17" s="40" t="str">
        <f>IF(
  'Tablero de control'!$U17="NP",
  "NO PROGRAMADA",
  IF(
    OR('Tablero de control'!$Y17="",'Tablero de control'!$Z17&lt;=0),
    "SIN AVANCE",
    IF(
      'Tablero de control'!$Z17&lt;Parametros!$D$4*Parametros!$G$9,
      "MUY DEFICIENTE",
    IF(
      'Tablero de control'!$Z17&lt;Parametros!$D$4*Parametros!$G$8,
      "DEFICIENTE",
   IF(
      'Tablero de control'!$Z17&lt;Parametros!$D$4*Parametros!$G$7,
      "ACEPTABLE",
      IF(
        'Tablero de control'!$Z17&lt;Parametros!$D$4*Parametros!$G$6,
        "BUENO",
        IF(
          'Tablero de control'!$Z17&lt;Parametros!$D$4*Parametros!$G$5,
          "SATISFACTORIO",
          IF(
            'Tablero de control'!$Z17&gt;=Parametros!$D$4*Parametros!$G$4,
            "OPTIMO"
          )
        )
      )
    )
  )
)
)
)</f>
        <v>OPTIMO</v>
      </c>
      <c r="AC17" s="40"/>
      <c r="AD17" s="40"/>
      <c r="AE17" s="40"/>
      <c r="AF17" s="40"/>
      <c r="AG17" s="59">
        <v>6370485793</v>
      </c>
      <c r="AH17" s="59">
        <v>605808660</v>
      </c>
      <c r="AI17" s="59">
        <v>445586917</v>
      </c>
      <c r="AJ17" s="56"/>
      <c r="AK17" s="276">
        <f>IF(
'Tablero de control'!$V17="NP",
 0,
  IF(
     'Tablero de control'!$Q17&lt;&gt;"Reducción",
     'Tablero de control'!$AJ17*100/'Tablero de control'!$V17,
     IF(
       'Tablero de control'!$V17&gt;='Tablero de control'!$AJ17,
       100,
       IF(
         'Tablero de control'!$S17&lt;='Tablero de control'!$AJ17,
         0,
         (('Tablero de control'!$S17-'Tablero de control'!$V17)-('Tablero de control'!$AJ17-'Tablero de control'!$V17))*100/('Tablero de control'!$S17-'Tablero de control'!$V17)
       )
     )
   )
)</f>
        <v>0</v>
      </c>
      <c r="AL17" s="38" t="str">
        <f>IF(
  'Tablero de control'!$V17="NP",
  "NO PROGRAMADA",
  IF(
    OR('Tablero de control'!$AJ17="",'Tablero de control'!$AK17&lt;=0),
    "SIN AVANCE",
    IF(
      'Tablero de control'!$AK17&lt;Parametros!$D$4*Parametros!$G$9,
      "MUY DEFICIENTE",
    IF(
      'Tablero de control'!$AK17&lt;Parametros!$D$4*Parametros!$G$8,
      "DEFICIENTE",
   IF(
      'Tablero de control'!$AK17&lt;Parametros!$D$4*Parametros!$G$7,
      "ACEPTABLE",
      IF(
        'Tablero de control'!$AK17&lt;Parametros!$D$4*Parametros!$G$6,
        "BUENO",
        IF(
          'Tablero de control'!$AK17&lt;Parametros!$D$4*Parametros!$G$5,
          "SATISFACTORIO",
          IF(
            'Tablero de control'!$AK17&gt;=Parametros!$D$4*Parametros!$G$4,
            "OPTIMO"
          )
        )
      )
    )
  )
)
)
)</f>
        <v>SIN AVANCE</v>
      </c>
      <c r="AM17" s="38"/>
      <c r="AN17" s="38"/>
      <c r="AO17" s="38"/>
      <c r="AP17" s="39"/>
      <c r="AQ17" s="276">
        <f>IF(
'Tablero de control'!$W17="NP",
 0,
  IF(
     'Tablero de control'!$Q17&lt;&gt;"Reducción",
     'Tablero de control'!$AP17*100/'Tablero de control'!$W17,
     IF(
       'Tablero de control'!$W17&gt;='Tablero de control'!$AP17,
       100,
       IF(
         'Tablero de control'!$S17&lt;='Tablero de control'!$AP17,
         0,
         (('Tablero de control'!$S17-'Tablero de control'!$W17)-('Tablero de control'!$AP17-'Tablero de control'!$W17))*100/('Tablero de control'!$S17-'Tablero de control'!$W17)
       )
     )
   )
)</f>
        <v>0</v>
      </c>
      <c r="AR17" s="40" t="str">
        <f>IF(
  'Tablero de control'!$W17="NP",
  "NO PROGRAMADA",
  IF(
    OR('Tablero de control'!$AP17="",'Tablero de control'!$AQ17&lt;=0),
    "SIN AVANCE",
    IF(
      'Tablero de control'!$AQ17&lt;Parametros!$D$4*Parametros!$G$9,
      "MUY DEFICIENTE",
    IF(
      'Tablero de control'!$AQ17&lt;Parametros!$D$4*Parametros!$G$8,
      "DEFICIENTE",
   IF(
      'Tablero de control'!$AQ17&lt;Parametros!$D$4*Parametros!$G$7,
      "ACEPTABLE",
      IF(
        'Tablero de control'!$AQ17&lt;Parametros!$D$4*Parametros!$G$6,
        "BUENO",
        IF(
          'Tablero de control'!$AQ17&lt;Parametros!$D$4*Parametros!$G$5,
          "SATISFACTORIO",
          IF(
            'Tablero de control'!$AQ17&gt;=Parametros!$D$4*Parametros!$G$4,
            "OPTIMO"
          )
        )
      )
    )
  )
)
)
)</f>
        <v>SIN AVANCE</v>
      </c>
      <c r="AS17" s="38"/>
      <c r="AT17" s="38"/>
      <c r="AU17" s="38"/>
      <c r="AV17" s="39"/>
      <c r="AW17" s="276">
        <f>IF(
'Tablero de control'!$X17="NP",
 0,
  IF(
     'Tablero de control'!$Q17&lt;&gt;"Reducción",
     'Tablero de control'!$AV17*100/'Tablero de control'!$X17,
     IF(
       'Tablero de control'!$X17&gt;='Tablero de control'!$AV17,
       100,
       IF(
         'Tablero de control'!$S17&lt;='Tablero de control'!$AV17,
         0,
         (('Tablero de control'!$S17-'Tablero de control'!$X17)-('Tablero de control'!$AV17-'Tablero de control'!$X17))*100/('Tablero de control'!$S17-'Tablero de control'!$X17)
       )
     )
   )
)</f>
        <v>0</v>
      </c>
      <c r="AX17" s="46" t="str">
        <f>IF(
  'Tablero de control'!$X17="NP",
  "NO PROGRAMADA",
  IF(
    OR('Tablero de control'!$AV17="",'Tablero de control'!$AW17&lt;=0),
    "SIN AVANCE",
    IF(
      'Tablero de control'!$AW17&lt;Parametros!$D$4*Parametros!$G$9,
      "MUY DEFICIENTE",
    IF(
      'Tablero de control'!$AW17&lt;Parametros!$D$4*Parametros!$G$8,
      "DEFICIENTE",
   IF(
      'Tablero de control'!$AW17&lt;Parametros!$D$4*Parametros!$G$7,
      "ACEPTABLE",
      IF(
        'Tablero de control'!$AW17&lt;Parametros!$D$4*Parametros!$G$6,
        "BUENO",
        IF(
          'Tablero de control'!$AW17&lt;Parametros!$D$4*Parametros!$G$5,
          "SATISFACTORIO",
          IF(
            'Tablero de control'!$AW17&gt;=Parametros!$D$4*Parametros!$G$4,
            "OPTIMO"
          )
        )
      )
    )
  )
)
)
)</f>
        <v>SIN AVANCE</v>
      </c>
      <c r="AY17" s="38"/>
      <c r="AZ17" s="38"/>
      <c r="BA17" s="38"/>
      <c r="BB17" s="285">
        <f>IF('Tablero de control'!$R17="Acumulada",IF('Tablero de control'!$AV17="",IF('Tablero de control'!$AP17="",IF('Tablero de control'!$AJ17="",'Tablero de control'!$Y17,'Tablero de control'!$AJ17),'Tablero de control'!$AP17),'Tablero de control'!$AV17),'Tablero de control'!$Y17+'Tablero de control'!$AJ17+'Tablero de control'!$AP17+'Tablero de control'!$AV17)</f>
        <v>6</v>
      </c>
      <c r="BC17" s="41">
        <f>IF('Tablero de control'!$Q17="mantenimiento",'Tablero de control'!$BB17/COUNTA('Tablero de control'!$U17:$X17)*100,IF('Tablero de control'!$BB17*100/'Tablero de control'!$T17&gt;100,100,'Tablero de control'!$BB17*100/'Tablero de control'!$T17))</f>
        <v>40</v>
      </c>
      <c r="BD17" s="40" t="str">
        <f>IF(
    OR('Tablero de control'!$BB17="",'Tablero de control'!$BC17&lt;=0),
    "SIN AVANCE",
    IF(
      'Tablero de control'!$BC17&lt;Parametros!$D$4*Parametros!$G$9,
      "MUY DEFICIENTE",
    IF(
      'Tablero de control'!$BC17&lt;Parametros!$D$4*Parametros!$G$8,
      "DEFICIENTE",
   IF(
      'Tablero de control'!$BC17&lt;Parametros!$D$4*Parametros!$G$7,
      "ACEPTABLE",
      IF(
        'Tablero de control'!$BC17&lt;Parametros!$D$4*Parametros!$G$6,
        "BUENO",
        IF(
          'Tablero de control'!$BC17&lt;Parametros!$D$4*Parametros!$G$5,
          "SATISFACTORIO",
          IF(
            'Tablero de control'!$BC17&gt;=Parametros!$D$4*Parametros!$G$4,
            "OPTIMO"
          )
        )
      )
    )
  )
)
)</f>
        <v>DEFICIENTE</v>
      </c>
      <c r="BE17" s="336"/>
      <c r="BF17" s="336"/>
      <c r="BG17" s="555"/>
      <c r="BH17" s="281"/>
      <c r="BI17" s="281"/>
      <c r="BJ17" s="281"/>
      <c r="BL17" s="337"/>
      <c r="BN17" s="522">
        <v>6</v>
      </c>
      <c r="BO17" s="365" t="s">
        <v>2284</v>
      </c>
      <c r="BP17" s="365" t="s">
        <v>2285</v>
      </c>
      <c r="BQ17" s="365" t="s">
        <v>2286</v>
      </c>
      <c r="BR17" s="366" t="s">
        <v>2287</v>
      </c>
      <c r="BS17" s="671"/>
      <c r="BT17" s="281"/>
    </row>
    <row r="18" spans="1:72" s="42" customFormat="1" ht="38.25" hidden="1" customHeight="1">
      <c r="A18" s="554" t="s">
        <v>251</v>
      </c>
      <c r="B18" s="53" t="s">
        <v>258</v>
      </c>
      <c r="C18" s="53" t="s">
        <v>283</v>
      </c>
      <c r="D18" s="53" t="s">
        <v>353</v>
      </c>
      <c r="E18" s="53" t="s">
        <v>385</v>
      </c>
      <c r="F18" s="99">
        <v>2642</v>
      </c>
      <c r="G18" s="99">
        <v>2200</v>
      </c>
      <c r="H18" s="99" t="s">
        <v>1943</v>
      </c>
      <c r="I18" s="99" t="s">
        <v>1959</v>
      </c>
      <c r="J18" s="325">
        <v>15</v>
      </c>
      <c r="K18" s="53" t="s">
        <v>559</v>
      </c>
      <c r="L18" s="53">
        <v>4501046</v>
      </c>
      <c r="M18" s="53" t="s">
        <v>53</v>
      </c>
      <c r="N18" s="53">
        <v>450104600</v>
      </c>
      <c r="O18" s="53" t="s">
        <v>105</v>
      </c>
      <c r="P18" s="53" t="s">
        <v>2014</v>
      </c>
      <c r="Q18" s="53" t="s">
        <v>32</v>
      </c>
      <c r="R18" s="98" t="s">
        <v>1891</v>
      </c>
      <c r="S18" s="96">
        <v>0</v>
      </c>
      <c r="T18" s="96">
        <v>4</v>
      </c>
      <c r="U18" s="96">
        <v>1</v>
      </c>
      <c r="V18" s="96">
        <v>1</v>
      </c>
      <c r="W18" s="96">
        <v>1</v>
      </c>
      <c r="X18" s="96">
        <v>1</v>
      </c>
      <c r="Y18" s="271">
        <v>1</v>
      </c>
      <c r="Z18" s="276">
        <f>IF(
'Tablero de control'!$U18="NP",
 0,
  IF(
     'Tablero de control'!$Q18&lt;&gt;"Reducción",
     'Tablero de control'!$Y18*100/'Tablero de control'!$U18,
     IF(
       'Tablero de control'!$U18&gt;='Tablero de control'!$Y18,
       100,
       IF(
         'Tablero de control'!$S18&lt;='Tablero de control'!$Y18,
         0,
         (('Tablero de control'!$S18-'Tablero de control'!$U18)-('Tablero de control'!$Y18-'Tablero de control'!$U18))*100/('Tablero de control'!$S18-'Tablero de control'!$U18)
       )
     )
   )
)</f>
        <v>100</v>
      </c>
      <c r="AA18" s="302">
        <f>IF('Tablero de control'!$Z18&gt;100,100,'Tablero de control'!$Z18)</f>
        <v>100</v>
      </c>
      <c r="AB18" s="40" t="str">
        <f>IF(
  'Tablero de control'!$U18="NP",
  "NO PROGRAMADA",
  IF(
    OR('Tablero de control'!$Y18="",'Tablero de control'!$Z18&lt;=0),
    "SIN AVANCE",
    IF(
      'Tablero de control'!$Z18&lt;Parametros!$D$4*Parametros!$G$9,
      "MUY DEFICIENTE",
    IF(
      'Tablero de control'!$Z18&lt;Parametros!$D$4*Parametros!$G$8,
      "DEFICIENTE",
   IF(
      'Tablero de control'!$Z18&lt;Parametros!$D$4*Parametros!$G$7,
      "ACEPTABLE",
      IF(
        'Tablero de control'!$Z18&lt;Parametros!$D$4*Parametros!$G$6,
        "BUENO",
        IF(
          'Tablero de control'!$Z18&lt;Parametros!$D$4*Parametros!$G$5,
          "SATISFACTORIO",
          IF(
            'Tablero de control'!$Z18&gt;=Parametros!$D$4*Parametros!$G$4,
            "OPTIMO"
          )
        )
      )
    )
  )
)
)
)</f>
        <v>OPTIMO</v>
      </c>
      <c r="AC18" s="40"/>
      <c r="AD18" s="40"/>
      <c r="AE18" s="40"/>
      <c r="AF18" s="40"/>
      <c r="AG18" s="59">
        <v>130639320</v>
      </c>
      <c r="AH18" s="59">
        <v>41337800</v>
      </c>
      <c r="AI18" s="59">
        <v>16137800</v>
      </c>
      <c r="AJ18" s="56"/>
      <c r="AK18" s="276">
        <f>IF(
'Tablero de control'!$V18="NP",
 0,
  IF(
     'Tablero de control'!$Q18&lt;&gt;"Reducción",
     'Tablero de control'!$AJ18*100/'Tablero de control'!$V18,
     IF(
       'Tablero de control'!$V18&gt;='Tablero de control'!$AJ18,
       100,
       IF(
         'Tablero de control'!$S18&lt;='Tablero de control'!$AJ18,
         0,
         (('Tablero de control'!$S18-'Tablero de control'!$V18)-('Tablero de control'!$AJ18-'Tablero de control'!$V18))*100/('Tablero de control'!$S18-'Tablero de control'!$V18)
       )
     )
   )
)</f>
        <v>0</v>
      </c>
      <c r="AL18" s="38" t="str">
        <f>IF(
  'Tablero de control'!$V18="NP",
  "NO PROGRAMADA",
  IF(
    OR('Tablero de control'!$AJ18="",'Tablero de control'!$AK18&lt;=0),
    "SIN AVANCE",
    IF(
      'Tablero de control'!$AK18&lt;Parametros!$D$4*Parametros!$G$9,
      "MUY DEFICIENTE",
    IF(
      'Tablero de control'!$AK18&lt;Parametros!$D$4*Parametros!$G$8,
      "DEFICIENTE",
   IF(
      'Tablero de control'!$AK18&lt;Parametros!$D$4*Parametros!$G$7,
      "ACEPTABLE",
      IF(
        'Tablero de control'!$AK18&lt;Parametros!$D$4*Parametros!$G$6,
        "BUENO",
        IF(
          'Tablero de control'!$AK18&lt;Parametros!$D$4*Parametros!$G$5,
          "SATISFACTORIO",
          IF(
            'Tablero de control'!$AK18&gt;=Parametros!$D$4*Parametros!$G$4,
            "OPTIMO"
          )
        )
      )
    )
  )
)
)
)</f>
        <v>SIN AVANCE</v>
      </c>
      <c r="AM18" s="38"/>
      <c r="AN18" s="38"/>
      <c r="AO18" s="38"/>
      <c r="AP18" s="39"/>
      <c r="AQ18" s="276">
        <f>IF(
'Tablero de control'!$W18="NP",
 0,
  IF(
     'Tablero de control'!$Q18&lt;&gt;"Reducción",
     'Tablero de control'!$AP18*100/'Tablero de control'!$W18,
     IF(
       'Tablero de control'!$W18&gt;='Tablero de control'!$AP18,
       100,
       IF(
         'Tablero de control'!$S18&lt;='Tablero de control'!$AP18,
         0,
         (('Tablero de control'!$S18-'Tablero de control'!$W18)-('Tablero de control'!$AP18-'Tablero de control'!$W18))*100/('Tablero de control'!$S18-'Tablero de control'!$W18)
       )
     )
   )
)</f>
        <v>0</v>
      </c>
      <c r="AR18" s="40" t="str">
        <f>IF(
  'Tablero de control'!$W18="NP",
  "NO PROGRAMADA",
  IF(
    OR('Tablero de control'!$AP18="",'Tablero de control'!$AQ18&lt;=0),
    "SIN AVANCE",
    IF(
      'Tablero de control'!$AQ18&lt;Parametros!$D$4*Parametros!$G$9,
      "MUY DEFICIENTE",
    IF(
      'Tablero de control'!$AQ18&lt;Parametros!$D$4*Parametros!$G$8,
      "DEFICIENTE",
   IF(
      'Tablero de control'!$AQ18&lt;Parametros!$D$4*Parametros!$G$7,
      "ACEPTABLE",
      IF(
        'Tablero de control'!$AQ18&lt;Parametros!$D$4*Parametros!$G$6,
        "BUENO",
        IF(
          'Tablero de control'!$AQ18&lt;Parametros!$D$4*Parametros!$G$5,
          "SATISFACTORIO",
          IF(
            'Tablero de control'!$AQ18&gt;=Parametros!$D$4*Parametros!$G$4,
            "OPTIMO"
          )
        )
      )
    )
  )
)
)
)</f>
        <v>SIN AVANCE</v>
      </c>
      <c r="AS18" s="38"/>
      <c r="AT18" s="38"/>
      <c r="AU18" s="38"/>
      <c r="AV18" s="39"/>
      <c r="AW18" s="276">
        <f>IF(
'Tablero de control'!$X18="NP",
 0,
  IF(
     'Tablero de control'!$Q18&lt;&gt;"Reducción",
     'Tablero de control'!$AV18*100/'Tablero de control'!$X18,
     IF(
       'Tablero de control'!$X18&gt;='Tablero de control'!$AV18,
       100,
       IF(
         'Tablero de control'!$S18&lt;='Tablero de control'!$AV18,
         0,
         (('Tablero de control'!$S18-'Tablero de control'!$X18)-('Tablero de control'!$AV18-'Tablero de control'!$X18))*100/('Tablero de control'!$S18-'Tablero de control'!$X18)
       )
     )
   )
)</f>
        <v>0</v>
      </c>
      <c r="AX18" s="46" t="str">
        <f>IF(
  'Tablero de control'!$X18="NP",
  "NO PROGRAMADA",
  IF(
    OR('Tablero de control'!$AV18="",'Tablero de control'!$AW18&lt;=0),
    "SIN AVANCE",
    IF(
      'Tablero de control'!$AW18&lt;Parametros!$D$4*Parametros!$G$9,
      "MUY DEFICIENTE",
    IF(
      'Tablero de control'!$AW18&lt;Parametros!$D$4*Parametros!$G$8,
      "DEFICIENTE",
   IF(
      'Tablero de control'!$AW18&lt;Parametros!$D$4*Parametros!$G$7,
      "ACEPTABLE",
      IF(
        'Tablero de control'!$AW18&lt;Parametros!$D$4*Parametros!$G$6,
        "BUENO",
        IF(
          'Tablero de control'!$AW18&lt;Parametros!$D$4*Parametros!$G$5,
          "SATISFACTORIO",
          IF(
            'Tablero de control'!$AW18&gt;=Parametros!$D$4*Parametros!$G$4,
            "OPTIMO"
          )
        )
      )
    )
  )
)
)
)</f>
        <v>SIN AVANCE</v>
      </c>
      <c r="AY18" s="38"/>
      <c r="AZ18" s="38"/>
      <c r="BA18" s="38"/>
      <c r="BB18" s="285">
        <f>IF('Tablero de control'!$R18="Acumulada",IF('Tablero de control'!$AV18="",IF('Tablero de control'!$AP18="",IF('Tablero de control'!$AJ18="",'Tablero de control'!$Y18,'Tablero de control'!$AJ18),'Tablero de control'!$AP18),'Tablero de control'!$AV18),'Tablero de control'!$Y18+'Tablero de control'!$AJ18+'Tablero de control'!$AP18+'Tablero de control'!$AV18)</f>
        <v>1</v>
      </c>
      <c r="BC18" s="41">
        <f>IF('Tablero de control'!$Q18="mantenimiento",'Tablero de control'!$BB18/COUNTA('Tablero de control'!$U18:$X18)*100,IF('Tablero de control'!$BB18*100/'Tablero de control'!$T18&gt;100,100,'Tablero de control'!$BB18*100/'Tablero de control'!$T18))</f>
        <v>25</v>
      </c>
      <c r="BD18" s="40" t="str">
        <f>IF(
    OR('Tablero de control'!$BB18="",'Tablero de control'!$BC18&lt;=0),
    "SIN AVANCE",
    IF(
      'Tablero de control'!$BC18&lt;Parametros!$D$4*Parametros!$G$9,
      "MUY DEFICIENTE",
    IF(
      'Tablero de control'!$BC18&lt;Parametros!$D$4*Parametros!$G$8,
      "DEFICIENTE",
   IF(
      'Tablero de control'!$BC18&lt;Parametros!$D$4*Parametros!$G$7,
      "ACEPTABLE",
      IF(
        'Tablero de control'!$BC18&lt;Parametros!$D$4*Parametros!$G$6,
        "BUENO",
        IF(
          'Tablero de control'!$BC18&lt;Parametros!$D$4*Parametros!$G$5,
          "SATISFACTORIO",
          IF(
            'Tablero de control'!$BC18&gt;=Parametros!$D$4*Parametros!$G$4,
            "OPTIMO"
          )
        )
      )
    )
  )
)
)</f>
        <v>MUY DEFICIENTE</v>
      </c>
      <c r="BE18" s="336"/>
      <c r="BF18" s="336"/>
      <c r="BG18" s="555"/>
      <c r="BH18" s="281"/>
      <c r="BI18" s="281"/>
      <c r="BJ18" s="281"/>
      <c r="BL18" s="337"/>
      <c r="BN18" s="522">
        <v>1</v>
      </c>
      <c r="BO18" s="365" t="s">
        <v>2288</v>
      </c>
      <c r="BP18" s="365">
        <v>200</v>
      </c>
      <c r="BQ18" s="365" t="s">
        <v>2289</v>
      </c>
      <c r="BR18" s="366" t="s">
        <v>2290</v>
      </c>
      <c r="BS18" s="671"/>
      <c r="BT18" s="281"/>
    </row>
    <row r="19" spans="1:72" s="42" customFormat="1" ht="38.25" hidden="1" customHeight="1">
      <c r="A19" s="554" t="s">
        <v>251</v>
      </c>
      <c r="B19" s="53" t="s">
        <v>258</v>
      </c>
      <c r="C19" s="53" t="s">
        <v>283</v>
      </c>
      <c r="D19" s="53" t="s">
        <v>353</v>
      </c>
      <c r="E19" s="53" t="s">
        <v>385</v>
      </c>
      <c r="F19" s="99">
        <v>2642</v>
      </c>
      <c r="G19" s="99">
        <v>2200</v>
      </c>
      <c r="H19" s="99" t="s">
        <v>1943</v>
      </c>
      <c r="I19" s="99" t="s">
        <v>1959</v>
      </c>
      <c r="J19" s="325">
        <v>16</v>
      </c>
      <c r="K19" s="53" t="s">
        <v>560</v>
      </c>
      <c r="L19" s="53">
        <v>4501006</v>
      </c>
      <c r="M19" s="53" t="s">
        <v>124</v>
      </c>
      <c r="N19" s="53">
        <v>450100600</v>
      </c>
      <c r="O19" s="53" t="s">
        <v>199</v>
      </c>
      <c r="P19" s="53" t="s">
        <v>2015</v>
      </c>
      <c r="Q19" s="53" t="s">
        <v>32</v>
      </c>
      <c r="R19" s="98" t="s">
        <v>1891</v>
      </c>
      <c r="S19" s="98">
        <v>36</v>
      </c>
      <c r="T19" s="98">
        <v>120</v>
      </c>
      <c r="U19" s="98">
        <v>30</v>
      </c>
      <c r="V19" s="98">
        <v>30</v>
      </c>
      <c r="W19" s="98">
        <v>30</v>
      </c>
      <c r="X19" s="98">
        <v>30</v>
      </c>
      <c r="Y19" s="271">
        <v>29</v>
      </c>
      <c r="Z19" s="276">
        <f>IF(
'Tablero de control'!$U19="NP",
 0,
  IF(
     'Tablero de control'!$Q19&lt;&gt;"Reducción",
     'Tablero de control'!$Y19*100/'Tablero de control'!$U19,
     IF(
       'Tablero de control'!$U19&gt;='Tablero de control'!$Y19,
       100,
       IF(
         'Tablero de control'!$S19&lt;='Tablero de control'!$Y19,
         0,
         (('Tablero de control'!$S19-'Tablero de control'!$U19)-('Tablero de control'!$Y19-'Tablero de control'!$U19))*100/('Tablero de control'!$S19-'Tablero de control'!$U19)
       )
     )
   )
)</f>
        <v>96.666666666666671</v>
      </c>
      <c r="AA19" s="302">
        <f>IF('Tablero de control'!$Z19&gt;100,100,'Tablero de control'!$Z19)</f>
        <v>96.666666666666671</v>
      </c>
      <c r="AB19" s="40" t="str">
        <f>IF(
  'Tablero de control'!$U19="NP",
  "NO PROGRAMADA",
  IF(
    OR('Tablero de control'!$Y19="",'Tablero de control'!$Z19&lt;=0),
    "SIN AVANCE",
    IF(
      'Tablero de control'!$Z19&lt;Parametros!$D$4*Parametros!$G$9,
      "MUY DEFICIENTE",
    IF(
      'Tablero de control'!$Z19&lt;Parametros!$D$4*Parametros!$G$8,
      "DEFICIENTE",
   IF(
      'Tablero de control'!$Z19&lt;Parametros!$D$4*Parametros!$G$7,
      "ACEPTABLE",
      IF(
        'Tablero de control'!$Z19&lt;Parametros!$D$4*Parametros!$G$6,
        "BUENO",
        IF(
          'Tablero de control'!$Z19&lt;Parametros!$D$4*Parametros!$G$5,
          "SATISFACTORIO",
          IF(
            'Tablero de control'!$Z19&gt;=Parametros!$D$4*Parametros!$G$4,
            "OPTIMO"
          )
        )
      )
    )
  )
)
)
)</f>
        <v>SATISFACTORIO</v>
      </c>
      <c r="AC19" s="40"/>
      <c r="AD19" s="40"/>
      <c r="AE19" s="40"/>
      <c r="AF19" s="40"/>
      <c r="AG19" s="59">
        <v>0</v>
      </c>
      <c r="AH19" s="59">
        <v>0</v>
      </c>
      <c r="AI19" s="59">
        <v>0</v>
      </c>
      <c r="AJ19" s="56"/>
      <c r="AK19" s="276">
        <f>IF(
'Tablero de control'!$V19="NP",
 0,
  IF(
     'Tablero de control'!$Q19&lt;&gt;"Reducción",
     'Tablero de control'!$AJ19*100/'Tablero de control'!$V19,
     IF(
       'Tablero de control'!$V19&gt;='Tablero de control'!$AJ19,
       100,
       IF(
         'Tablero de control'!$S19&lt;='Tablero de control'!$AJ19,
         0,
         (('Tablero de control'!$S19-'Tablero de control'!$V19)-('Tablero de control'!$AJ19-'Tablero de control'!$V19))*100/('Tablero de control'!$S19-'Tablero de control'!$V19)
       )
     )
   )
)</f>
        <v>0</v>
      </c>
      <c r="AL19" s="38" t="str">
        <f>IF(
  'Tablero de control'!$V19="NP",
  "NO PROGRAMADA",
  IF(
    OR('Tablero de control'!$AJ19="",'Tablero de control'!$AK19&lt;=0),
    "SIN AVANCE",
    IF(
      'Tablero de control'!$AK19&lt;Parametros!$D$4*Parametros!$G$9,
      "MUY DEFICIENTE",
    IF(
      'Tablero de control'!$AK19&lt;Parametros!$D$4*Parametros!$G$8,
      "DEFICIENTE",
   IF(
      'Tablero de control'!$AK19&lt;Parametros!$D$4*Parametros!$G$7,
      "ACEPTABLE",
      IF(
        'Tablero de control'!$AK19&lt;Parametros!$D$4*Parametros!$G$6,
        "BUENO",
        IF(
          'Tablero de control'!$AK19&lt;Parametros!$D$4*Parametros!$G$5,
          "SATISFACTORIO",
          IF(
            'Tablero de control'!$AK19&gt;=Parametros!$D$4*Parametros!$G$4,
            "OPTIMO"
          )
        )
      )
    )
  )
)
)
)</f>
        <v>SIN AVANCE</v>
      </c>
      <c r="AM19" s="38"/>
      <c r="AN19" s="38"/>
      <c r="AO19" s="38"/>
      <c r="AP19" s="39"/>
      <c r="AQ19" s="276">
        <f>IF(
'Tablero de control'!$W19="NP",
 0,
  IF(
     'Tablero de control'!$Q19&lt;&gt;"Reducción",
     'Tablero de control'!$AP19*100/'Tablero de control'!$W19,
     IF(
       'Tablero de control'!$W19&gt;='Tablero de control'!$AP19,
       100,
       IF(
         'Tablero de control'!$S19&lt;='Tablero de control'!$AP19,
         0,
         (('Tablero de control'!$S19-'Tablero de control'!$W19)-('Tablero de control'!$AP19-'Tablero de control'!$W19))*100/('Tablero de control'!$S19-'Tablero de control'!$W19)
       )
     )
   )
)</f>
        <v>0</v>
      </c>
      <c r="AR19" s="40" t="str">
        <f>IF(
  'Tablero de control'!$W19="NP",
  "NO PROGRAMADA",
  IF(
    OR('Tablero de control'!$AP19="",'Tablero de control'!$AQ19&lt;=0),
    "SIN AVANCE",
    IF(
      'Tablero de control'!$AQ19&lt;Parametros!$D$4*Parametros!$G$9,
      "MUY DEFICIENTE",
    IF(
      'Tablero de control'!$AQ19&lt;Parametros!$D$4*Parametros!$G$8,
      "DEFICIENTE",
   IF(
      'Tablero de control'!$AQ19&lt;Parametros!$D$4*Parametros!$G$7,
      "ACEPTABLE",
      IF(
        'Tablero de control'!$AQ19&lt;Parametros!$D$4*Parametros!$G$6,
        "BUENO",
        IF(
          'Tablero de control'!$AQ19&lt;Parametros!$D$4*Parametros!$G$5,
          "SATISFACTORIO",
          IF(
            'Tablero de control'!$AQ19&gt;=Parametros!$D$4*Parametros!$G$4,
            "OPTIMO"
          )
        )
      )
    )
  )
)
)
)</f>
        <v>SIN AVANCE</v>
      </c>
      <c r="AS19" s="38"/>
      <c r="AT19" s="38"/>
      <c r="AU19" s="38"/>
      <c r="AV19" s="39"/>
      <c r="AW19" s="276">
        <f>IF(
'Tablero de control'!$X19="NP",
 0,
  IF(
     'Tablero de control'!$Q19&lt;&gt;"Reducción",
     'Tablero de control'!$AV19*100/'Tablero de control'!$X19,
     IF(
       'Tablero de control'!$X19&gt;='Tablero de control'!$AV19,
       100,
       IF(
         'Tablero de control'!$S19&lt;='Tablero de control'!$AV19,
         0,
         (('Tablero de control'!$S19-'Tablero de control'!$X19)-('Tablero de control'!$AV19-'Tablero de control'!$X19))*100/('Tablero de control'!$S19-'Tablero de control'!$X19)
       )
     )
   )
)</f>
        <v>0</v>
      </c>
      <c r="AX19" s="46" t="str">
        <f>IF(
  'Tablero de control'!$X19="NP",
  "NO PROGRAMADA",
  IF(
    OR('Tablero de control'!$AV19="",'Tablero de control'!$AW19&lt;=0),
    "SIN AVANCE",
    IF(
      'Tablero de control'!$AW19&lt;Parametros!$D$4*Parametros!$G$9,
      "MUY DEFICIENTE",
    IF(
      'Tablero de control'!$AW19&lt;Parametros!$D$4*Parametros!$G$8,
      "DEFICIENTE",
   IF(
      'Tablero de control'!$AW19&lt;Parametros!$D$4*Parametros!$G$7,
      "ACEPTABLE",
      IF(
        'Tablero de control'!$AW19&lt;Parametros!$D$4*Parametros!$G$6,
        "BUENO",
        IF(
          'Tablero de control'!$AW19&lt;Parametros!$D$4*Parametros!$G$5,
          "SATISFACTORIO",
          IF(
            'Tablero de control'!$AW19&gt;=Parametros!$D$4*Parametros!$G$4,
            "OPTIMO"
          )
        )
      )
    )
  )
)
)
)</f>
        <v>SIN AVANCE</v>
      </c>
      <c r="AY19" s="38"/>
      <c r="AZ19" s="38"/>
      <c r="BA19" s="38"/>
      <c r="BB19" s="285">
        <f>IF('Tablero de control'!$R19="Acumulada",IF('Tablero de control'!$AV19="",IF('Tablero de control'!$AP19="",IF('Tablero de control'!$AJ19="",'Tablero de control'!$Y19,'Tablero de control'!$AJ19),'Tablero de control'!$AP19),'Tablero de control'!$AV19),'Tablero de control'!$Y19+'Tablero de control'!$AJ19+'Tablero de control'!$AP19+'Tablero de control'!$AV19)</f>
        <v>29</v>
      </c>
      <c r="BC19" s="41">
        <f>IF('Tablero de control'!$Q19="mantenimiento",'Tablero de control'!$BB19/COUNTA('Tablero de control'!$U19:$X19)*100,IF('Tablero de control'!$BB19*100/'Tablero de control'!$T19&gt;100,100,'Tablero de control'!$BB19*100/'Tablero de control'!$T19))</f>
        <v>24.166666666666668</v>
      </c>
      <c r="BD19" s="40" t="str">
        <f>IF(
    OR('Tablero de control'!$BB19="",'Tablero de control'!$BC19&lt;=0),
    "SIN AVANCE",
    IF(
      'Tablero de control'!$BC19&lt;Parametros!$D$4*Parametros!$G$9,
      "MUY DEFICIENTE",
    IF(
      'Tablero de control'!$BC19&lt;Parametros!$D$4*Parametros!$G$8,
      "DEFICIENTE",
   IF(
      'Tablero de control'!$BC19&lt;Parametros!$D$4*Parametros!$G$7,
      "ACEPTABLE",
      IF(
        'Tablero de control'!$BC19&lt;Parametros!$D$4*Parametros!$G$6,
        "BUENO",
        IF(
          'Tablero de control'!$BC19&lt;Parametros!$D$4*Parametros!$G$5,
          "SATISFACTORIO",
          IF(
            'Tablero de control'!$BC19&gt;=Parametros!$D$4*Parametros!$G$4,
            "OPTIMO"
          )
        )
      )
    )
  )
)
)</f>
        <v>MUY DEFICIENTE</v>
      </c>
      <c r="BE19" s="336"/>
      <c r="BF19" s="336"/>
      <c r="BG19" s="555"/>
      <c r="BH19" s="281"/>
      <c r="BI19" s="281"/>
      <c r="BJ19" s="281"/>
      <c r="BL19" s="337"/>
      <c r="BN19" s="523">
        <v>29</v>
      </c>
      <c r="BO19" s="367" t="s">
        <v>2291</v>
      </c>
      <c r="BP19" s="368" t="s">
        <v>2292</v>
      </c>
      <c r="BQ19" s="368" t="s">
        <v>2293</v>
      </c>
      <c r="BR19" s="369" t="s">
        <v>2294</v>
      </c>
      <c r="BS19" s="672"/>
      <c r="BT19" s="281"/>
    </row>
    <row r="20" spans="1:72" s="42" customFormat="1" ht="51" hidden="1" customHeight="1">
      <c r="A20" s="554" t="s">
        <v>251</v>
      </c>
      <c r="B20" s="53" t="s">
        <v>258</v>
      </c>
      <c r="C20" s="53" t="s">
        <v>283</v>
      </c>
      <c r="D20" s="53" t="s">
        <v>353</v>
      </c>
      <c r="E20" s="53" t="s">
        <v>385</v>
      </c>
      <c r="F20" s="99">
        <v>2642</v>
      </c>
      <c r="G20" s="99">
        <v>2200</v>
      </c>
      <c r="H20" s="99" t="s">
        <v>1943</v>
      </c>
      <c r="I20" s="99" t="s">
        <v>1959</v>
      </c>
      <c r="J20" s="325">
        <v>17</v>
      </c>
      <c r="K20" s="53" t="s">
        <v>561</v>
      </c>
      <c r="L20" s="53">
        <v>4501046</v>
      </c>
      <c r="M20" s="53" t="s">
        <v>53</v>
      </c>
      <c r="N20" s="53">
        <v>450104600</v>
      </c>
      <c r="O20" s="53" t="s">
        <v>53</v>
      </c>
      <c r="P20" s="53" t="s">
        <v>2014</v>
      </c>
      <c r="Q20" s="53" t="s">
        <v>32</v>
      </c>
      <c r="R20" s="98" t="s">
        <v>1891</v>
      </c>
      <c r="S20" s="98">
        <v>0</v>
      </c>
      <c r="T20" s="98">
        <v>8</v>
      </c>
      <c r="U20" s="98">
        <v>2</v>
      </c>
      <c r="V20" s="98">
        <v>2</v>
      </c>
      <c r="W20" s="98">
        <v>2</v>
      </c>
      <c r="X20" s="98">
        <v>2</v>
      </c>
      <c r="Y20" s="271">
        <v>2</v>
      </c>
      <c r="Z20" s="276">
        <f>IF(
'Tablero de control'!$U20="NP",
 0,
  IF(
     'Tablero de control'!$Q20&lt;&gt;"Reducción",
     'Tablero de control'!$Y20*100/'Tablero de control'!$U20,
     IF(
       'Tablero de control'!$U20&gt;='Tablero de control'!$Y20,
       100,
       IF(
         'Tablero de control'!$S20&lt;='Tablero de control'!$Y20,
         0,
         (('Tablero de control'!$S20-'Tablero de control'!$U20)-('Tablero de control'!$Y20-'Tablero de control'!$U20))*100/('Tablero de control'!$S20-'Tablero de control'!$U20)
       )
     )
   )
)</f>
        <v>100</v>
      </c>
      <c r="AA20" s="302">
        <f>IF('Tablero de control'!$Z20&gt;100,100,'Tablero de control'!$Z20)</f>
        <v>100</v>
      </c>
      <c r="AB20" s="40" t="str">
        <f>IF(
  'Tablero de control'!$U20="NP",
  "NO PROGRAMADA",
  IF(
    OR('Tablero de control'!$Y20="",'Tablero de control'!$Z20&lt;=0),
    "SIN AVANCE",
    IF(
      'Tablero de control'!$Z20&lt;Parametros!$D$4*Parametros!$G$9,
      "MUY DEFICIENTE",
    IF(
      'Tablero de control'!$Z20&lt;Parametros!$D$4*Parametros!$G$8,
      "DEFICIENTE",
   IF(
      'Tablero de control'!$Z20&lt;Parametros!$D$4*Parametros!$G$7,
      "ACEPTABLE",
      IF(
        'Tablero de control'!$Z20&lt;Parametros!$D$4*Parametros!$G$6,
        "BUENO",
        IF(
          'Tablero de control'!$Z20&lt;Parametros!$D$4*Parametros!$G$5,
          "SATISFACTORIO",
          IF(
            'Tablero de control'!$Z20&gt;=Parametros!$D$4*Parametros!$G$4,
            "OPTIMO"
          )
        )
      )
    )
  )
)
)
)</f>
        <v>OPTIMO</v>
      </c>
      <c r="AC20" s="40"/>
      <c r="AD20" s="40"/>
      <c r="AE20" s="40"/>
      <c r="AF20" s="40"/>
      <c r="AG20" s="59">
        <v>21000000</v>
      </c>
      <c r="AH20" s="59">
        <v>0</v>
      </c>
      <c r="AI20" s="59">
        <v>0</v>
      </c>
      <c r="AJ20" s="56"/>
      <c r="AK20" s="276">
        <f>IF(
'Tablero de control'!$V20="NP",
 0,
  IF(
     'Tablero de control'!$Q20&lt;&gt;"Reducción",
     'Tablero de control'!$AJ20*100/'Tablero de control'!$V20,
     IF(
       'Tablero de control'!$V20&gt;='Tablero de control'!$AJ20,
       100,
       IF(
         'Tablero de control'!$S20&lt;='Tablero de control'!$AJ20,
         0,
         (('Tablero de control'!$S20-'Tablero de control'!$V20)-('Tablero de control'!$AJ20-'Tablero de control'!$V20))*100/('Tablero de control'!$S20-'Tablero de control'!$V20)
       )
     )
   )
)</f>
        <v>0</v>
      </c>
      <c r="AL20" s="38" t="str">
        <f>IF(
  'Tablero de control'!$V20="NP",
  "NO PROGRAMADA",
  IF(
    OR('Tablero de control'!$AJ20="",'Tablero de control'!$AK20&lt;=0),
    "SIN AVANCE",
    IF(
      'Tablero de control'!$AK20&lt;Parametros!$D$4*Parametros!$G$9,
      "MUY DEFICIENTE",
    IF(
      'Tablero de control'!$AK20&lt;Parametros!$D$4*Parametros!$G$8,
      "DEFICIENTE",
   IF(
      'Tablero de control'!$AK20&lt;Parametros!$D$4*Parametros!$G$7,
      "ACEPTABLE",
      IF(
        'Tablero de control'!$AK20&lt;Parametros!$D$4*Parametros!$G$6,
        "BUENO",
        IF(
          'Tablero de control'!$AK20&lt;Parametros!$D$4*Parametros!$G$5,
          "SATISFACTORIO",
          IF(
            'Tablero de control'!$AK20&gt;=Parametros!$D$4*Parametros!$G$4,
            "OPTIMO"
          )
        )
      )
    )
  )
)
)
)</f>
        <v>SIN AVANCE</v>
      </c>
      <c r="AM20" s="38"/>
      <c r="AN20" s="38"/>
      <c r="AO20" s="38"/>
      <c r="AP20" s="39"/>
      <c r="AQ20" s="276">
        <f>IF(
'Tablero de control'!$W20="NP",
 0,
  IF(
     'Tablero de control'!$Q20&lt;&gt;"Reducción",
     'Tablero de control'!$AP20*100/'Tablero de control'!$W20,
     IF(
       'Tablero de control'!$W20&gt;='Tablero de control'!$AP20,
       100,
       IF(
         'Tablero de control'!$S20&lt;='Tablero de control'!$AP20,
         0,
         (('Tablero de control'!$S20-'Tablero de control'!$W20)-('Tablero de control'!$AP20-'Tablero de control'!$W20))*100/('Tablero de control'!$S20-'Tablero de control'!$W20)
       )
     )
   )
)</f>
        <v>0</v>
      </c>
      <c r="AR20" s="40" t="str">
        <f>IF(
  'Tablero de control'!$W20="NP",
  "NO PROGRAMADA",
  IF(
    OR('Tablero de control'!$AP20="",'Tablero de control'!$AQ20&lt;=0),
    "SIN AVANCE",
    IF(
      'Tablero de control'!$AQ20&lt;Parametros!$D$4*Parametros!$G$9,
      "MUY DEFICIENTE",
    IF(
      'Tablero de control'!$AQ20&lt;Parametros!$D$4*Parametros!$G$8,
      "DEFICIENTE",
   IF(
      'Tablero de control'!$AQ20&lt;Parametros!$D$4*Parametros!$G$7,
      "ACEPTABLE",
      IF(
        'Tablero de control'!$AQ20&lt;Parametros!$D$4*Parametros!$G$6,
        "BUENO",
        IF(
          'Tablero de control'!$AQ20&lt;Parametros!$D$4*Parametros!$G$5,
          "SATISFACTORIO",
          IF(
            'Tablero de control'!$AQ20&gt;=Parametros!$D$4*Parametros!$G$4,
            "OPTIMO"
          )
        )
      )
    )
  )
)
)
)</f>
        <v>SIN AVANCE</v>
      </c>
      <c r="AS20" s="38"/>
      <c r="AT20" s="38"/>
      <c r="AU20" s="38"/>
      <c r="AV20" s="39"/>
      <c r="AW20" s="276">
        <f>IF(
'Tablero de control'!$X20="NP",
 0,
  IF(
     'Tablero de control'!$Q20&lt;&gt;"Reducción",
     'Tablero de control'!$AV20*100/'Tablero de control'!$X20,
     IF(
       'Tablero de control'!$X20&gt;='Tablero de control'!$AV20,
       100,
       IF(
         'Tablero de control'!$S20&lt;='Tablero de control'!$AV20,
         0,
         (('Tablero de control'!$S20-'Tablero de control'!$X20)-('Tablero de control'!$AV20-'Tablero de control'!$X20))*100/('Tablero de control'!$S20-'Tablero de control'!$X20)
       )
     )
   )
)</f>
        <v>0</v>
      </c>
      <c r="AX20" s="46" t="str">
        <f>IF(
  'Tablero de control'!$X20="NP",
  "NO PROGRAMADA",
  IF(
    OR('Tablero de control'!$AV20="",'Tablero de control'!$AW20&lt;=0),
    "SIN AVANCE",
    IF(
      'Tablero de control'!$AW20&lt;Parametros!$D$4*Parametros!$G$9,
      "MUY DEFICIENTE",
    IF(
      'Tablero de control'!$AW20&lt;Parametros!$D$4*Parametros!$G$8,
      "DEFICIENTE",
   IF(
      'Tablero de control'!$AW20&lt;Parametros!$D$4*Parametros!$G$7,
      "ACEPTABLE",
      IF(
        'Tablero de control'!$AW20&lt;Parametros!$D$4*Parametros!$G$6,
        "BUENO",
        IF(
          'Tablero de control'!$AW20&lt;Parametros!$D$4*Parametros!$G$5,
          "SATISFACTORIO",
          IF(
            'Tablero de control'!$AW20&gt;=Parametros!$D$4*Parametros!$G$4,
            "OPTIMO"
          )
        )
      )
    )
  )
)
)
)</f>
        <v>SIN AVANCE</v>
      </c>
      <c r="AY20" s="38"/>
      <c r="AZ20" s="38"/>
      <c r="BA20" s="38"/>
      <c r="BB20" s="285">
        <f>IF('Tablero de control'!$R20="Acumulada",IF('Tablero de control'!$AV20="",IF('Tablero de control'!$AP20="",IF('Tablero de control'!$AJ20="",'Tablero de control'!$Y20,'Tablero de control'!$AJ20),'Tablero de control'!$AP20),'Tablero de control'!$AV20),'Tablero de control'!$Y20+'Tablero de control'!$AJ20+'Tablero de control'!$AP20+'Tablero de control'!$AV20)</f>
        <v>2</v>
      </c>
      <c r="BC20" s="41">
        <f>IF('Tablero de control'!$Q20="mantenimiento",'Tablero de control'!$BB20/COUNTA('Tablero de control'!$U20:$X20)*100,IF('Tablero de control'!$BB20*100/'Tablero de control'!$T20&gt;100,100,'Tablero de control'!$BB20*100/'Tablero de control'!$T20))</f>
        <v>25</v>
      </c>
      <c r="BD20" s="40" t="str">
        <f>IF(
    OR('Tablero de control'!$BB20="",'Tablero de control'!$BC20&lt;=0),
    "SIN AVANCE",
    IF(
      'Tablero de control'!$BC20&lt;Parametros!$D$4*Parametros!$G$9,
      "MUY DEFICIENTE",
    IF(
      'Tablero de control'!$BC20&lt;Parametros!$D$4*Parametros!$G$8,
      "DEFICIENTE",
   IF(
      'Tablero de control'!$BC20&lt;Parametros!$D$4*Parametros!$G$7,
      "ACEPTABLE",
      IF(
        'Tablero de control'!$BC20&lt;Parametros!$D$4*Parametros!$G$6,
        "BUENO",
        IF(
          'Tablero de control'!$BC20&lt;Parametros!$D$4*Parametros!$G$5,
          "SATISFACTORIO",
          IF(
            'Tablero de control'!$BC20&gt;=Parametros!$D$4*Parametros!$G$4,
            "OPTIMO"
          )
        )
      )
    )
  )
)
)</f>
        <v>MUY DEFICIENTE</v>
      </c>
      <c r="BE20" s="336"/>
      <c r="BF20" s="336"/>
      <c r="BG20" s="555"/>
      <c r="BH20" s="281"/>
      <c r="BI20" s="281"/>
      <c r="BJ20" s="281"/>
      <c r="BL20" s="337"/>
      <c r="BN20" s="524">
        <v>2</v>
      </c>
      <c r="BO20" s="368" t="s">
        <v>2295</v>
      </c>
      <c r="BP20" s="368" t="s">
        <v>2296</v>
      </c>
      <c r="BQ20" s="368" t="s">
        <v>2289</v>
      </c>
      <c r="BR20" s="369" t="s">
        <v>2297</v>
      </c>
      <c r="BS20" s="672"/>
      <c r="BT20" s="281"/>
    </row>
    <row r="21" spans="1:72" s="42" customFormat="1" ht="76.5" hidden="1" customHeight="1">
      <c r="A21" s="554" t="s">
        <v>251</v>
      </c>
      <c r="B21" s="53" t="s">
        <v>258</v>
      </c>
      <c r="C21" s="53" t="s">
        <v>283</v>
      </c>
      <c r="D21" s="53" t="s">
        <v>353</v>
      </c>
      <c r="E21" s="53" t="s">
        <v>386</v>
      </c>
      <c r="F21" s="99">
        <v>159</v>
      </c>
      <c r="G21" s="99">
        <v>100</v>
      </c>
      <c r="H21" s="99" t="s">
        <v>1943</v>
      </c>
      <c r="I21" s="99" t="s">
        <v>1959</v>
      </c>
      <c r="J21" s="325">
        <v>18</v>
      </c>
      <c r="K21" s="53" t="s">
        <v>562</v>
      </c>
      <c r="L21" s="53" t="s">
        <v>1171</v>
      </c>
      <c r="M21" s="53" t="s">
        <v>85</v>
      </c>
      <c r="N21" s="293">
        <v>450103100</v>
      </c>
      <c r="O21" s="53" t="s">
        <v>175</v>
      </c>
      <c r="P21" s="53" t="s">
        <v>2014</v>
      </c>
      <c r="Q21" s="53" t="s">
        <v>32</v>
      </c>
      <c r="R21" s="98" t="s">
        <v>1891</v>
      </c>
      <c r="S21" s="98">
        <v>0</v>
      </c>
      <c r="T21" s="98">
        <v>4</v>
      </c>
      <c r="U21" s="98">
        <v>1</v>
      </c>
      <c r="V21" s="98">
        <v>1</v>
      </c>
      <c r="W21" s="98">
        <v>1</v>
      </c>
      <c r="X21" s="98">
        <v>1</v>
      </c>
      <c r="Y21" s="271">
        <v>1</v>
      </c>
      <c r="Z21" s="276">
        <f>IF(
'Tablero de control'!$U21="NP",
 0,
  IF(
     'Tablero de control'!$Q21&lt;&gt;"Reducción",
     'Tablero de control'!$Y21*100/'Tablero de control'!$U21,
     IF(
       'Tablero de control'!$U21&gt;='Tablero de control'!$Y21,
       100,
       IF(
         'Tablero de control'!$S21&lt;='Tablero de control'!$Y21,
         0,
         (('Tablero de control'!$S21-'Tablero de control'!$U21)-('Tablero de control'!$Y21-'Tablero de control'!$U21))*100/('Tablero de control'!$S21-'Tablero de control'!$U21)
       )
     )
   )
)</f>
        <v>100</v>
      </c>
      <c r="AA21" s="302">
        <f>IF('Tablero de control'!$Z21&gt;100,100,'Tablero de control'!$Z21)</f>
        <v>100</v>
      </c>
      <c r="AB21" s="40" t="str">
        <f>IF(
  'Tablero de control'!$U21="NP",
  "NO PROGRAMADA",
  IF(
    OR('Tablero de control'!$Y21="",'Tablero de control'!$Z21&lt;=0),
    "SIN AVANCE",
    IF(
      'Tablero de control'!$Z21&lt;Parametros!$D$4*Parametros!$G$9,
      "MUY DEFICIENTE",
    IF(
      'Tablero de control'!$Z21&lt;Parametros!$D$4*Parametros!$G$8,
      "DEFICIENTE",
   IF(
      'Tablero de control'!$Z21&lt;Parametros!$D$4*Parametros!$G$7,
      "ACEPTABLE",
      IF(
        'Tablero de control'!$Z21&lt;Parametros!$D$4*Parametros!$G$6,
        "BUENO",
        IF(
          'Tablero de control'!$Z21&lt;Parametros!$D$4*Parametros!$G$5,
          "SATISFACTORIO",
          IF(
            'Tablero de control'!$Z21&gt;=Parametros!$D$4*Parametros!$G$4,
            "OPTIMO"
          )
        )
      )
    )
  )
)
)
)</f>
        <v>OPTIMO</v>
      </c>
      <c r="AC21" s="40"/>
      <c r="AD21" s="40"/>
      <c r="AE21" s="40"/>
      <c r="AF21" s="40"/>
      <c r="AG21" s="59">
        <v>95573520</v>
      </c>
      <c r="AH21" s="59">
        <v>22755600</v>
      </c>
      <c r="AI21" s="59">
        <v>11377800</v>
      </c>
      <c r="AJ21" s="56"/>
      <c r="AK21" s="276">
        <f>IF(
'Tablero de control'!$V21="NP",
 0,
  IF(
     'Tablero de control'!$Q21&lt;&gt;"Reducción",
     'Tablero de control'!$AJ21*100/'Tablero de control'!$V21,
     IF(
       'Tablero de control'!$V21&gt;='Tablero de control'!$AJ21,
       100,
       IF(
         'Tablero de control'!$S21&lt;='Tablero de control'!$AJ21,
         0,
         (('Tablero de control'!$S21-'Tablero de control'!$V21)-('Tablero de control'!$AJ21-'Tablero de control'!$V21))*100/('Tablero de control'!$S21-'Tablero de control'!$V21)
       )
     )
   )
)</f>
        <v>0</v>
      </c>
      <c r="AL21" s="38" t="str">
        <f>IF(
  'Tablero de control'!$V21="NP",
  "NO PROGRAMADA",
  IF(
    OR('Tablero de control'!$AJ21="",'Tablero de control'!$AK21&lt;=0),
    "SIN AVANCE",
    IF(
      'Tablero de control'!$AK21&lt;Parametros!$D$4*Parametros!$G$9,
      "MUY DEFICIENTE",
    IF(
      'Tablero de control'!$AK21&lt;Parametros!$D$4*Parametros!$G$8,
      "DEFICIENTE",
   IF(
      'Tablero de control'!$AK21&lt;Parametros!$D$4*Parametros!$G$7,
      "ACEPTABLE",
      IF(
        'Tablero de control'!$AK21&lt;Parametros!$D$4*Parametros!$G$6,
        "BUENO",
        IF(
          'Tablero de control'!$AK21&lt;Parametros!$D$4*Parametros!$G$5,
          "SATISFACTORIO",
          IF(
            'Tablero de control'!$AK21&gt;=Parametros!$D$4*Parametros!$G$4,
            "OPTIMO"
          )
        )
      )
    )
  )
)
)
)</f>
        <v>SIN AVANCE</v>
      </c>
      <c r="AM21" s="38"/>
      <c r="AN21" s="38"/>
      <c r="AO21" s="38"/>
      <c r="AP21" s="39"/>
      <c r="AQ21" s="276">
        <f>IF(
'Tablero de control'!$W21="NP",
 0,
  IF(
     'Tablero de control'!$Q21&lt;&gt;"Reducción",
     'Tablero de control'!$AP21*100/'Tablero de control'!$W21,
     IF(
       'Tablero de control'!$W21&gt;='Tablero de control'!$AP21,
       100,
       IF(
         'Tablero de control'!$S21&lt;='Tablero de control'!$AP21,
         0,
         (('Tablero de control'!$S21-'Tablero de control'!$W21)-('Tablero de control'!$AP21-'Tablero de control'!$W21))*100/('Tablero de control'!$S21-'Tablero de control'!$W21)
       )
     )
   )
)</f>
        <v>0</v>
      </c>
      <c r="AR21" s="40" t="str">
        <f>IF(
  'Tablero de control'!$W21="NP",
  "NO PROGRAMADA",
  IF(
    OR('Tablero de control'!$AP21="",'Tablero de control'!$AQ21&lt;=0),
    "SIN AVANCE",
    IF(
      'Tablero de control'!$AQ21&lt;Parametros!$D$4*Parametros!$G$9,
      "MUY DEFICIENTE",
    IF(
      'Tablero de control'!$AQ21&lt;Parametros!$D$4*Parametros!$G$8,
      "DEFICIENTE",
   IF(
      'Tablero de control'!$AQ21&lt;Parametros!$D$4*Parametros!$G$7,
      "ACEPTABLE",
      IF(
        'Tablero de control'!$AQ21&lt;Parametros!$D$4*Parametros!$G$6,
        "BUENO",
        IF(
          'Tablero de control'!$AQ21&lt;Parametros!$D$4*Parametros!$G$5,
          "SATISFACTORIO",
          IF(
            'Tablero de control'!$AQ21&gt;=Parametros!$D$4*Parametros!$G$4,
            "OPTIMO"
          )
        )
      )
    )
  )
)
)
)</f>
        <v>SIN AVANCE</v>
      </c>
      <c r="AS21" s="38"/>
      <c r="AT21" s="38"/>
      <c r="AU21" s="38"/>
      <c r="AV21" s="39"/>
      <c r="AW21" s="276">
        <f>IF(
'Tablero de control'!$X21="NP",
 0,
  IF(
     'Tablero de control'!$Q21&lt;&gt;"Reducción",
     'Tablero de control'!$AV21*100/'Tablero de control'!$X21,
     IF(
       'Tablero de control'!$X21&gt;='Tablero de control'!$AV21,
       100,
       IF(
         'Tablero de control'!$S21&lt;='Tablero de control'!$AV21,
         0,
         (('Tablero de control'!$S21-'Tablero de control'!$X21)-('Tablero de control'!$AV21-'Tablero de control'!$X21))*100/('Tablero de control'!$S21-'Tablero de control'!$X21)
       )
     )
   )
)</f>
        <v>0</v>
      </c>
      <c r="AX21" s="46" t="str">
        <f>IF(
  'Tablero de control'!$X21="NP",
  "NO PROGRAMADA",
  IF(
    OR('Tablero de control'!$AV21="",'Tablero de control'!$AW21&lt;=0),
    "SIN AVANCE",
    IF(
      'Tablero de control'!$AW21&lt;Parametros!$D$4*Parametros!$G$9,
      "MUY DEFICIENTE",
    IF(
      'Tablero de control'!$AW21&lt;Parametros!$D$4*Parametros!$G$8,
      "DEFICIENTE",
   IF(
      'Tablero de control'!$AW21&lt;Parametros!$D$4*Parametros!$G$7,
      "ACEPTABLE",
      IF(
        'Tablero de control'!$AW21&lt;Parametros!$D$4*Parametros!$G$6,
        "BUENO",
        IF(
          'Tablero de control'!$AW21&lt;Parametros!$D$4*Parametros!$G$5,
          "SATISFACTORIO",
          IF(
            'Tablero de control'!$AW21&gt;=Parametros!$D$4*Parametros!$G$4,
            "OPTIMO"
          )
        )
      )
    )
  )
)
)
)</f>
        <v>SIN AVANCE</v>
      </c>
      <c r="AY21" s="38"/>
      <c r="AZ21" s="38"/>
      <c r="BA21" s="38"/>
      <c r="BB21" s="285">
        <f>IF('Tablero de control'!$R21="Acumulada",IF('Tablero de control'!$AV21="",IF('Tablero de control'!$AP21="",IF('Tablero de control'!$AJ21="",'Tablero de control'!$Y21,'Tablero de control'!$AJ21),'Tablero de control'!$AP21),'Tablero de control'!$AV21),'Tablero de control'!$Y21+'Tablero de control'!$AJ21+'Tablero de control'!$AP21+'Tablero de control'!$AV21)</f>
        <v>1</v>
      </c>
      <c r="BC21" s="41">
        <f>IF('Tablero de control'!$Q21="mantenimiento",'Tablero de control'!$BB21/COUNTA('Tablero de control'!$U21:$X21)*100,IF('Tablero de control'!$BB21*100/'Tablero de control'!$T21&gt;100,100,'Tablero de control'!$BB21*100/'Tablero de control'!$T21))</f>
        <v>25</v>
      </c>
      <c r="BD21" s="40" t="str">
        <f>IF(
    OR('Tablero de control'!$BB21="",'Tablero de control'!$BC21&lt;=0),
    "SIN AVANCE",
    IF(
      'Tablero de control'!$BC21&lt;Parametros!$D$4*Parametros!$G$9,
      "MUY DEFICIENTE",
    IF(
      'Tablero de control'!$BC21&lt;Parametros!$D$4*Parametros!$G$8,
      "DEFICIENTE",
   IF(
      'Tablero de control'!$BC21&lt;Parametros!$D$4*Parametros!$G$7,
      "ACEPTABLE",
      IF(
        'Tablero de control'!$BC21&lt;Parametros!$D$4*Parametros!$G$6,
        "BUENO",
        IF(
          'Tablero de control'!$BC21&lt;Parametros!$D$4*Parametros!$G$5,
          "SATISFACTORIO",
          IF(
            'Tablero de control'!$BC21&gt;=Parametros!$D$4*Parametros!$G$4,
            "OPTIMO"
          )
        )
      )
    )
  )
)
)</f>
        <v>MUY DEFICIENTE</v>
      </c>
      <c r="BE21" s="336"/>
      <c r="BF21" s="336"/>
      <c r="BG21" s="555"/>
      <c r="BH21" s="281"/>
      <c r="BI21" s="281"/>
      <c r="BJ21" s="281"/>
      <c r="BL21" s="337"/>
      <c r="BN21" s="524">
        <v>1</v>
      </c>
      <c r="BO21" s="368" t="s">
        <v>2298</v>
      </c>
      <c r="BP21" s="368"/>
      <c r="BQ21" s="368" t="s">
        <v>2289</v>
      </c>
      <c r="BR21" s="369" t="s">
        <v>2299</v>
      </c>
      <c r="BS21" s="672"/>
      <c r="BT21" s="281"/>
    </row>
    <row r="22" spans="1:72" s="42" customFormat="1" ht="33.75" hidden="1" customHeight="1">
      <c r="A22" s="554" t="s">
        <v>251</v>
      </c>
      <c r="B22" s="53" t="s">
        <v>258</v>
      </c>
      <c r="C22" s="53" t="s">
        <v>283</v>
      </c>
      <c r="D22" s="53" t="s">
        <v>353</v>
      </c>
      <c r="E22" s="53" t="s">
        <v>386</v>
      </c>
      <c r="F22" s="99">
        <v>159</v>
      </c>
      <c r="G22" s="99">
        <v>100</v>
      </c>
      <c r="H22" s="99" t="s">
        <v>1943</v>
      </c>
      <c r="I22" s="99" t="s">
        <v>1959</v>
      </c>
      <c r="J22" s="325">
        <v>19</v>
      </c>
      <c r="K22" s="53" t="s">
        <v>563</v>
      </c>
      <c r="L22" s="53">
        <v>4501044</v>
      </c>
      <c r="M22" s="53" t="s">
        <v>143</v>
      </c>
      <c r="N22" s="53">
        <v>450100400</v>
      </c>
      <c r="O22" s="53" t="s">
        <v>217</v>
      </c>
      <c r="P22" s="53" t="s">
        <v>2014</v>
      </c>
      <c r="Q22" s="53" t="s">
        <v>32</v>
      </c>
      <c r="R22" s="98" t="s">
        <v>1891</v>
      </c>
      <c r="S22" s="98">
        <v>1</v>
      </c>
      <c r="T22" s="98">
        <v>8</v>
      </c>
      <c r="U22" s="98">
        <v>2</v>
      </c>
      <c r="V22" s="98">
        <v>2</v>
      </c>
      <c r="W22" s="98">
        <v>2</v>
      </c>
      <c r="X22" s="98">
        <v>2</v>
      </c>
      <c r="Y22" s="271">
        <v>5</v>
      </c>
      <c r="Z22" s="276">
        <f>IF(
'Tablero de control'!$U22="NP",
 0,
  IF(
     'Tablero de control'!$Q22&lt;&gt;"Reducción",
     'Tablero de control'!$Y22*100/'Tablero de control'!$U22,
     IF(
       'Tablero de control'!$U22&gt;='Tablero de control'!$Y22,
       100,
       IF(
         'Tablero de control'!$S22&lt;='Tablero de control'!$Y22,
         0,
         (('Tablero de control'!$S22-'Tablero de control'!$U22)-('Tablero de control'!$Y22-'Tablero de control'!$U22))*100/('Tablero de control'!$S22-'Tablero de control'!$U22)
       )
     )
   )
)</f>
        <v>250</v>
      </c>
      <c r="AA22" s="302">
        <f>IF('Tablero de control'!$Z22&gt;100,100,'Tablero de control'!$Z22)</f>
        <v>100</v>
      </c>
      <c r="AB22" s="40" t="str">
        <f>IF(
  'Tablero de control'!$U22="NP",
  "NO PROGRAMADA",
  IF(
    OR('Tablero de control'!$Y22="",'Tablero de control'!$Z22&lt;=0),
    "SIN AVANCE",
    IF(
      'Tablero de control'!$Z22&lt;Parametros!$D$4*Parametros!$G$9,
      "MUY DEFICIENTE",
    IF(
      'Tablero de control'!$Z22&lt;Parametros!$D$4*Parametros!$G$8,
      "DEFICIENTE",
   IF(
      'Tablero de control'!$Z22&lt;Parametros!$D$4*Parametros!$G$7,
      "ACEPTABLE",
      IF(
        'Tablero de control'!$Z22&lt;Parametros!$D$4*Parametros!$G$6,
        "BUENO",
        IF(
          'Tablero de control'!$Z22&lt;Parametros!$D$4*Parametros!$G$5,
          "SATISFACTORIO",
          IF(
            'Tablero de control'!$Z22&gt;=Parametros!$D$4*Parametros!$G$4,
            "OPTIMO"
          )
        )
      )
    )
  )
)
)
)</f>
        <v>OPTIMO</v>
      </c>
      <c r="AC22" s="40"/>
      <c r="AD22" s="40"/>
      <c r="AE22" s="40"/>
      <c r="AF22" s="40"/>
      <c r="AG22" s="59">
        <v>71000000</v>
      </c>
      <c r="AH22" s="59">
        <v>0</v>
      </c>
      <c r="AI22" s="59">
        <v>0</v>
      </c>
      <c r="AJ22" s="56"/>
      <c r="AK22" s="276">
        <f>IF(
'Tablero de control'!$V22="NP",
 0,
  IF(
     'Tablero de control'!$Q22&lt;&gt;"Reducción",
     'Tablero de control'!$AJ22*100/'Tablero de control'!$V22,
     IF(
       'Tablero de control'!$V22&gt;='Tablero de control'!$AJ22,
       100,
       IF(
         'Tablero de control'!$S22&lt;='Tablero de control'!$AJ22,
         0,
         (('Tablero de control'!$S22-'Tablero de control'!$V22)-('Tablero de control'!$AJ22-'Tablero de control'!$V22))*100/('Tablero de control'!$S22-'Tablero de control'!$V22)
       )
     )
   )
)</f>
        <v>0</v>
      </c>
      <c r="AL22" s="38" t="str">
        <f>IF(
  'Tablero de control'!$V22="NP",
  "NO PROGRAMADA",
  IF(
    OR('Tablero de control'!$AJ22="",'Tablero de control'!$AK22&lt;=0),
    "SIN AVANCE",
    IF(
      'Tablero de control'!$AK22&lt;Parametros!$D$4*Parametros!$G$9,
      "MUY DEFICIENTE",
    IF(
      'Tablero de control'!$AK22&lt;Parametros!$D$4*Parametros!$G$8,
      "DEFICIENTE",
   IF(
      'Tablero de control'!$AK22&lt;Parametros!$D$4*Parametros!$G$7,
      "ACEPTABLE",
      IF(
        'Tablero de control'!$AK22&lt;Parametros!$D$4*Parametros!$G$6,
        "BUENO",
        IF(
          'Tablero de control'!$AK22&lt;Parametros!$D$4*Parametros!$G$5,
          "SATISFACTORIO",
          IF(
            'Tablero de control'!$AK22&gt;=Parametros!$D$4*Parametros!$G$4,
            "OPTIMO"
          )
        )
      )
    )
  )
)
)
)</f>
        <v>SIN AVANCE</v>
      </c>
      <c r="AM22" s="38"/>
      <c r="AN22" s="38"/>
      <c r="AO22" s="38"/>
      <c r="AP22" s="39"/>
      <c r="AQ22" s="276">
        <f>IF(
'Tablero de control'!$W22="NP",
 0,
  IF(
     'Tablero de control'!$Q22&lt;&gt;"Reducción",
     'Tablero de control'!$AP22*100/'Tablero de control'!$W22,
     IF(
       'Tablero de control'!$W22&gt;='Tablero de control'!$AP22,
       100,
       IF(
         'Tablero de control'!$S22&lt;='Tablero de control'!$AP22,
         0,
         (('Tablero de control'!$S22-'Tablero de control'!$W22)-('Tablero de control'!$AP22-'Tablero de control'!$W22))*100/('Tablero de control'!$S22-'Tablero de control'!$W22)
       )
     )
   )
)</f>
        <v>0</v>
      </c>
      <c r="AR22" s="40" t="str">
        <f>IF(
  'Tablero de control'!$W22="NP",
  "NO PROGRAMADA",
  IF(
    OR('Tablero de control'!$AP22="",'Tablero de control'!$AQ22&lt;=0),
    "SIN AVANCE",
    IF(
      'Tablero de control'!$AQ22&lt;Parametros!$D$4*Parametros!$G$9,
      "MUY DEFICIENTE",
    IF(
      'Tablero de control'!$AQ22&lt;Parametros!$D$4*Parametros!$G$8,
      "DEFICIENTE",
   IF(
      'Tablero de control'!$AQ22&lt;Parametros!$D$4*Parametros!$G$7,
      "ACEPTABLE",
      IF(
        'Tablero de control'!$AQ22&lt;Parametros!$D$4*Parametros!$G$6,
        "BUENO",
        IF(
          'Tablero de control'!$AQ22&lt;Parametros!$D$4*Parametros!$G$5,
          "SATISFACTORIO",
          IF(
            'Tablero de control'!$AQ22&gt;=Parametros!$D$4*Parametros!$G$4,
            "OPTIMO"
          )
        )
      )
    )
  )
)
)
)</f>
        <v>SIN AVANCE</v>
      </c>
      <c r="AS22" s="38"/>
      <c r="AT22" s="38"/>
      <c r="AU22" s="38"/>
      <c r="AV22" s="39"/>
      <c r="AW22" s="276">
        <f>IF(
'Tablero de control'!$X22="NP",
 0,
  IF(
     'Tablero de control'!$Q22&lt;&gt;"Reducción",
     'Tablero de control'!$AV22*100/'Tablero de control'!$X22,
     IF(
       'Tablero de control'!$X22&gt;='Tablero de control'!$AV22,
       100,
       IF(
         'Tablero de control'!$S22&lt;='Tablero de control'!$AV22,
         0,
         (('Tablero de control'!$S22-'Tablero de control'!$X22)-('Tablero de control'!$AV22-'Tablero de control'!$X22))*100/('Tablero de control'!$S22-'Tablero de control'!$X22)
       )
     )
   )
)</f>
        <v>0</v>
      </c>
      <c r="AX22" s="46" t="str">
        <f>IF(
  'Tablero de control'!$X22="NP",
  "NO PROGRAMADA",
  IF(
    OR('Tablero de control'!$AV22="",'Tablero de control'!$AW22&lt;=0),
    "SIN AVANCE",
    IF(
      'Tablero de control'!$AW22&lt;Parametros!$D$4*Parametros!$G$9,
      "MUY DEFICIENTE",
    IF(
      'Tablero de control'!$AW22&lt;Parametros!$D$4*Parametros!$G$8,
      "DEFICIENTE",
   IF(
      'Tablero de control'!$AW22&lt;Parametros!$D$4*Parametros!$G$7,
      "ACEPTABLE",
      IF(
        'Tablero de control'!$AW22&lt;Parametros!$D$4*Parametros!$G$6,
        "BUENO",
        IF(
          'Tablero de control'!$AW22&lt;Parametros!$D$4*Parametros!$G$5,
          "SATISFACTORIO",
          IF(
            'Tablero de control'!$AW22&gt;=Parametros!$D$4*Parametros!$G$4,
            "OPTIMO"
          )
        )
      )
    )
  )
)
)
)</f>
        <v>SIN AVANCE</v>
      </c>
      <c r="AY22" s="38"/>
      <c r="AZ22" s="38"/>
      <c r="BA22" s="38"/>
      <c r="BB22" s="285">
        <f>IF('Tablero de control'!$R22="Acumulada",IF('Tablero de control'!$AV22="",IF('Tablero de control'!$AP22="",IF('Tablero de control'!$AJ22="",'Tablero de control'!$Y22,'Tablero de control'!$AJ22),'Tablero de control'!$AP22),'Tablero de control'!$AV22),'Tablero de control'!$Y22+'Tablero de control'!$AJ22+'Tablero de control'!$AP22+'Tablero de control'!$AV22)</f>
        <v>5</v>
      </c>
      <c r="BC22" s="41">
        <f>IF('Tablero de control'!$Q22="mantenimiento",'Tablero de control'!$BB22/COUNTA('Tablero de control'!$U22:$X22)*100,IF('Tablero de control'!$BB22*100/'Tablero de control'!$T22&gt;100,100,'Tablero de control'!$BB22*100/'Tablero de control'!$T22))</f>
        <v>62.5</v>
      </c>
      <c r="BD22" s="40" t="str">
        <f>IF(
    OR('Tablero de control'!$BB22="",'Tablero de control'!$BC22&lt;=0),
    "SIN AVANCE",
    IF(
      'Tablero de control'!$BC22&lt;Parametros!$D$4*Parametros!$G$9,
      "MUY DEFICIENTE",
    IF(
      'Tablero de control'!$BC22&lt;Parametros!$D$4*Parametros!$G$8,
      "DEFICIENTE",
   IF(
      'Tablero de control'!$BC22&lt;Parametros!$D$4*Parametros!$G$7,
      "ACEPTABLE",
      IF(
        'Tablero de control'!$BC22&lt;Parametros!$D$4*Parametros!$G$6,
        "BUENO",
        IF(
          'Tablero de control'!$BC22&lt;Parametros!$D$4*Parametros!$G$5,
          "SATISFACTORIO",
          IF(
            'Tablero de control'!$BC22&gt;=Parametros!$D$4*Parametros!$G$4,
            "OPTIMO"
          )
        )
      )
    )
  )
)
)</f>
        <v>ACEPTABLE</v>
      </c>
      <c r="BE22" s="336"/>
      <c r="BF22" s="336"/>
      <c r="BG22" s="555"/>
      <c r="BH22" s="281"/>
      <c r="BI22" s="281"/>
      <c r="BJ22" s="281"/>
      <c r="BL22" s="337"/>
      <c r="BN22" s="524">
        <v>5</v>
      </c>
      <c r="BO22" s="368" t="s">
        <v>2300</v>
      </c>
      <c r="BP22" s="368"/>
      <c r="BQ22" s="368" t="s">
        <v>2301</v>
      </c>
      <c r="BR22" s="369" t="s">
        <v>2302</v>
      </c>
      <c r="BS22" s="672"/>
      <c r="BT22" s="281"/>
    </row>
    <row r="23" spans="1:72" s="42" customFormat="1" ht="38.25" hidden="1" customHeight="1">
      <c r="A23" s="554" t="s">
        <v>251</v>
      </c>
      <c r="B23" s="53" t="s">
        <v>258</v>
      </c>
      <c r="C23" s="53" t="s">
        <v>284</v>
      </c>
      <c r="D23" s="53" t="s">
        <v>353</v>
      </c>
      <c r="E23" s="53" t="s">
        <v>387</v>
      </c>
      <c r="F23" s="149">
        <v>200</v>
      </c>
      <c r="G23" s="149">
        <v>750</v>
      </c>
      <c r="H23" s="99" t="s">
        <v>1943</v>
      </c>
      <c r="I23" s="149" t="s">
        <v>1960</v>
      </c>
      <c r="J23" s="325">
        <v>20</v>
      </c>
      <c r="K23" s="53" t="s">
        <v>564</v>
      </c>
      <c r="L23" s="53">
        <v>4501046</v>
      </c>
      <c r="M23" s="53" t="s">
        <v>53</v>
      </c>
      <c r="N23" s="53">
        <v>450104601</v>
      </c>
      <c r="O23" s="53" t="s">
        <v>1541</v>
      </c>
      <c r="P23" s="53" t="s">
        <v>2014</v>
      </c>
      <c r="Q23" s="53" t="s">
        <v>33</v>
      </c>
      <c r="R23" s="98" t="s">
        <v>1891</v>
      </c>
      <c r="S23" s="98">
        <v>1</v>
      </c>
      <c r="T23" s="98">
        <v>1</v>
      </c>
      <c r="U23" s="98">
        <v>1</v>
      </c>
      <c r="V23" s="98">
        <v>1</v>
      </c>
      <c r="W23" s="98">
        <v>1</v>
      </c>
      <c r="X23" s="98">
        <v>1</v>
      </c>
      <c r="Y23" s="271">
        <v>0</v>
      </c>
      <c r="Z23" s="276">
        <f>IF(
'Tablero de control'!$U23="NP",
 0,
  IF(
     'Tablero de control'!$Q23&lt;&gt;"Reducción",
     'Tablero de control'!$Y23*100/'Tablero de control'!$U23,
     IF(
       'Tablero de control'!$U23&gt;='Tablero de control'!$Y23,
       100,
       IF(
         'Tablero de control'!$S23&lt;='Tablero de control'!$Y23,
         0,
         (('Tablero de control'!$S23-'Tablero de control'!$U23)-('Tablero de control'!$Y23-'Tablero de control'!$U23))*100/('Tablero de control'!$S23-'Tablero de control'!$U23)
       )
     )
   )
)</f>
        <v>0</v>
      </c>
      <c r="AA23" s="302">
        <f>IF('Tablero de control'!$Z23&gt;100,100,'Tablero de control'!$Z23)</f>
        <v>0</v>
      </c>
      <c r="AB23" s="40" t="str">
        <f>IF(
  'Tablero de control'!$U23="NP",
  "NO PROGRAMADA",
  IF(
    OR('Tablero de control'!$Y23="",'Tablero de control'!$Z23&lt;=0),
    "SIN AVANCE",
    IF(
      'Tablero de control'!$Z23&lt;Parametros!$D$4*Parametros!$G$9,
      "MUY DEFICIENTE",
    IF(
      'Tablero de control'!$Z23&lt;Parametros!$D$4*Parametros!$G$8,
      "DEFICIENTE",
   IF(
      'Tablero de control'!$Z23&lt;Parametros!$D$4*Parametros!$G$7,
      "ACEPTABLE",
      IF(
        'Tablero de control'!$Z23&lt;Parametros!$D$4*Parametros!$G$6,
        "BUENO",
        IF(
          'Tablero de control'!$Z23&lt;Parametros!$D$4*Parametros!$G$5,
          "SATISFACTORIO",
          IF(
            'Tablero de control'!$Z23&gt;=Parametros!$D$4*Parametros!$G$4,
            "OPTIMO"
          )
        )
      )
    )
  )
)
)
)</f>
        <v>SIN AVANCE</v>
      </c>
      <c r="AC23" s="40"/>
      <c r="AD23" s="40"/>
      <c r="AE23" s="40"/>
      <c r="AF23" s="40"/>
      <c r="AG23" s="59">
        <v>137000000</v>
      </c>
      <c r="AH23" s="59">
        <v>81920160</v>
      </c>
      <c r="AI23" s="59">
        <v>28823760</v>
      </c>
      <c r="AJ23" s="56"/>
      <c r="AK23" s="276">
        <f>IF(
'Tablero de control'!$V23="NP",
 0,
  IF(
     'Tablero de control'!$Q23&lt;&gt;"Reducción",
     'Tablero de control'!$AJ23*100/'Tablero de control'!$V23,
     IF(
       'Tablero de control'!$V23&gt;='Tablero de control'!$AJ23,
       100,
       IF(
         'Tablero de control'!$S23&lt;='Tablero de control'!$AJ23,
         0,
         (('Tablero de control'!$S23-'Tablero de control'!$V23)-('Tablero de control'!$AJ23-'Tablero de control'!$V23))*100/('Tablero de control'!$S23-'Tablero de control'!$V23)
       )
     )
   )
)</f>
        <v>0</v>
      </c>
      <c r="AL23" s="38" t="str">
        <f>IF(
  'Tablero de control'!$V23="NP",
  "NO PROGRAMADA",
  IF(
    OR('Tablero de control'!$AJ23="",'Tablero de control'!$AK23&lt;=0),
    "SIN AVANCE",
    IF(
      'Tablero de control'!$AK23&lt;Parametros!$D$4*Parametros!$G$9,
      "MUY DEFICIENTE",
    IF(
      'Tablero de control'!$AK23&lt;Parametros!$D$4*Parametros!$G$8,
      "DEFICIENTE",
   IF(
      'Tablero de control'!$AK23&lt;Parametros!$D$4*Parametros!$G$7,
      "ACEPTABLE",
      IF(
        'Tablero de control'!$AK23&lt;Parametros!$D$4*Parametros!$G$6,
        "BUENO",
        IF(
          'Tablero de control'!$AK23&lt;Parametros!$D$4*Parametros!$G$5,
          "SATISFACTORIO",
          IF(
            'Tablero de control'!$AK23&gt;=Parametros!$D$4*Parametros!$G$4,
            "OPTIMO"
          )
        )
      )
    )
  )
)
)
)</f>
        <v>SIN AVANCE</v>
      </c>
      <c r="AM23" s="38"/>
      <c r="AN23" s="38"/>
      <c r="AO23" s="38"/>
      <c r="AP23" s="39"/>
      <c r="AQ23" s="276">
        <f>IF(
'Tablero de control'!$W23="NP",
 0,
  IF(
     'Tablero de control'!$Q23&lt;&gt;"Reducción",
     'Tablero de control'!$AP23*100/'Tablero de control'!$W23,
     IF(
       'Tablero de control'!$W23&gt;='Tablero de control'!$AP23,
       100,
       IF(
         'Tablero de control'!$S23&lt;='Tablero de control'!$AP23,
         0,
         (('Tablero de control'!$S23-'Tablero de control'!$W23)-('Tablero de control'!$AP23-'Tablero de control'!$W23))*100/('Tablero de control'!$S23-'Tablero de control'!$W23)
       )
     )
   )
)</f>
        <v>0</v>
      </c>
      <c r="AR23" s="40" t="str">
        <f>IF(
  'Tablero de control'!$W23="NP",
  "NO PROGRAMADA",
  IF(
    OR('Tablero de control'!$AP23="",'Tablero de control'!$AQ23&lt;=0),
    "SIN AVANCE",
    IF(
      'Tablero de control'!$AQ23&lt;Parametros!$D$4*Parametros!$G$9,
      "MUY DEFICIENTE",
    IF(
      'Tablero de control'!$AQ23&lt;Parametros!$D$4*Parametros!$G$8,
      "DEFICIENTE",
   IF(
      'Tablero de control'!$AQ23&lt;Parametros!$D$4*Parametros!$G$7,
      "ACEPTABLE",
      IF(
        'Tablero de control'!$AQ23&lt;Parametros!$D$4*Parametros!$G$6,
        "BUENO",
        IF(
          'Tablero de control'!$AQ23&lt;Parametros!$D$4*Parametros!$G$5,
          "SATISFACTORIO",
          IF(
            'Tablero de control'!$AQ23&gt;=Parametros!$D$4*Parametros!$G$4,
            "OPTIMO"
          )
        )
      )
    )
  )
)
)
)</f>
        <v>SIN AVANCE</v>
      </c>
      <c r="AS23" s="38"/>
      <c r="AT23" s="38"/>
      <c r="AU23" s="38"/>
      <c r="AV23" s="39"/>
      <c r="AW23" s="276">
        <f>IF(
'Tablero de control'!$X23="NP",
 0,
  IF(
     'Tablero de control'!$Q23&lt;&gt;"Reducción",
     'Tablero de control'!$AV23*100/'Tablero de control'!$X23,
     IF(
       'Tablero de control'!$X23&gt;='Tablero de control'!$AV23,
       100,
       IF(
         'Tablero de control'!$S23&lt;='Tablero de control'!$AV23,
         0,
         (('Tablero de control'!$S23-'Tablero de control'!$X23)-('Tablero de control'!$AV23-'Tablero de control'!$X23))*100/('Tablero de control'!$S23-'Tablero de control'!$X23)
       )
     )
   )
)</f>
        <v>0</v>
      </c>
      <c r="AX23" s="46" t="str">
        <f>IF(
  'Tablero de control'!$X23="NP",
  "NO PROGRAMADA",
  IF(
    OR('Tablero de control'!$AV23="",'Tablero de control'!$AW23&lt;=0),
    "SIN AVANCE",
    IF(
      'Tablero de control'!$AW23&lt;Parametros!$D$4*Parametros!$G$9,
      "MUY DEFICIENTE",
    IF(
      'Tablero de control'!$AW23&lt;Parametros!$D$4*Parametros!$G$8,
      "DEFICIENTE",
   IF(
      'Tablero de control'!$AW23&lt;Parametros!$D$4*Parametros!$G$7,
      "ACEPTABLE",
      IF(
        'Tablero de control'!$AW23&lt;Parametros!$D$4*Parametros!$G$6,
        "BUENO",
        IF(
          'Tablero de control'!$AW23&lt;Parametros!$D$4*Parametros!$G$5,
          "SATISFACTORIO",
          IF(
            'Tablero de control'!$AW23&gt;=Parametros!$D$4*Parametros!$G$4,
            "OPTIMO"
          )
        )
      )
    )
  )
)
)
)</f>
        <v>SIN AVANCE</v>
      </c>
      <c r="AY23" s="38"/>
      <c r="AZ23" s="38"/>
      <c r="BA23" s="38"/>
      <c r="BB23" s="285">
        <f>IF('Tablero de control'!$R23="Acumulada",IF('Tablero de control'!$AV23="",IF('Tablero de control'!$AP23="",IF('Tablero de control'!$AJ23="",'Tablero de control'!$Y23,'Tablero de control'!$AJ23),'Tablero de control'!$AP23),'Tablero de control'!$AV23),'Tablero de control'!$Y23+'Tablero de control'!$AJ23+'Tablero de control'!$AP23+'Tablero de control'!$AV23)</f>
        <v>0</v>
      </c>
      <c r="BC23" s="41">
        <f>IF('Tablero de control'!$Q23="mantenimiento",'Tablero de control'!$BB23/COUNTA('Tablero de control'!$U23:$X23)*100,IF('Tablero de control'!$BB23*100/'Tablero de control'!$T23&gt;100,100,'Tablero de control'!$BB23*100/'Tablero de control'!$T23))</f>
        <v>0</v>
      </c>
      <c r="BD23" s="40" t="str">
        <f>IF(
    OR('Tablero de control'!$BB23="",'Tablero de control'!$BC23&lt;=0),
    "SIN AVANCE",
    IF(
      'Tablero de control'!$BC23&lt;Parametros!$D$4*Parametros!$G$9,
      "MUY DEFICIENTE",
    IF(
      'Tablero de control'!$BC23&lt;Parametros!$D$4*Parametros!$G$8,
      "DEFICIENTE",
   IF(
      'Tablero de control'!$BC23&lt;Parametros!$D$4*Parametros!$G$7,
      "ACEPTABLE",
      IF(
        'Tablero de control'!$BC23&lt;Parametros!$D$4*Parametros!$G$6,
        "BUENO",
        IF(
          'Tablero de control'!$BC23&lt;Parametros!$D$4*Parametros!$G$5,
          "SATISFACTORIO",
          IF(
            'Tablero de control'!$BC23&gt;=Parametros!$D$4*Parametros!$G$4,
            "OPTIMO"
          )
        )
      )
    )
  )
)
)</f>
        <v>SIN AVANCE</v>
      </c>
      <c r="BE23" s="336"/>
      <c r="BF23" s="336"/>
      <c r="BG23" s="555"/>
      <c r="BH23" s="281"/>
      <c r="BI23" s="281"/>
      <c r="BJ23" s="281"/>
      <c r="BL23" s="337"/>
      <c r="BN23" s="524">
        <v>0</v>
      </c>
      <c r="BO23" s="368"/>
      <c r="BP23" s="368"/>
      <c r="BQ23" s="368"/>
      <c r="BR23" s="369" t="s">
        <v>2303</v>
      </c>
      <c r="BS23" s="672" t="s">
        <v>2304</v>
      </c>
      <c r="BT23" s="281"/>
    </row>
    <row r="24" spans="1:72" s="42" customFormat="1" ht="33.75" hidden="1" customHeight="1">
      <c r="A24" s="554" t="s">
        <v>251</v>
      </c>
      <c r="B24" s="53" t="s">
        <v>258</v>
      </c>
      <c r="C24" s="53" t="s">
        <v>284</v>
      </c>
      <c r="D24" s="53" t="s">
        <v>353</v>
      </c>
      <c r="E24" s="53" t="s">
        <v>387</v>
      </c>
      <c r="F24" s="149">
        <v>200</v>
      </c>
      <c r="G24" s="149">
        <v>750</v>
      </c>
      <c r="H24" s="99" t="s">
        <v>1943</v>
      </c>
      <c r="I24" s="149" t="s">
        <v>1960</v>
      </c>
      <c r="J24" s="325">
        <v>21</v>
      </c>
      <c r="K24" s="53" t="s">
        <v>565</v>
      </c>
      <c r="L24" s="53">
        <v>4501001</v>
      </c>
      <c r="M24" s="53" t="s">
        <v>60</v>
      </c>
      <c r="N24" s="53">
        <v>450100100</v>
      </c>
      <c r="O24" s="53" t="s">
        <v>198</v>
      </c>
      <c r="P24" s="53" t="s">
        <v>2014</v>
      </c>
      <c r="Q24" s="53" t="s">
        <v>32</v>
      </c>
      <c r="R24" s="98" t="s">
        <v>1891</v>
      </c>
      <c r="S24" s="118">
        <v>10</v>
      </c>
      <c r="T24" s="118">
        <v>35</v>
      </c>
      <c r="U24" s="118">
        <v>5</v>
      </c>
      <c r="V24" s="118">
        <v>3</v>
      </c>
      <c r="W24" s="118">
        <v>7</v>
      </c>
      <c r="X24" s="118">
        <v>10</v>
      </c>
      <c r="Y24" s="271">
        <v>11</v>
      </c>
      <c r="Z24" s="276">
        <f>IF(
'Tablero de control'!$U24="NP",
 0,
  IF(
     'Tablero de control'!$Q24&lt;&gt;"Reducción",
     'Tablero de control'!$Y24*100/'Tablero de control'!$U24,
     IF(
       'Tablero de control'!$U24&gt;='Tablero de control'!$Y24,
       100,
       IF(
         'Tablero de control'!$S24&lt;='Tablero de control'!$Y24,
         0,
         (('Tablero de control'!$S24-'Tablero de control'!$U24)-('Tablero de control'!$Y24-'Tablero de control'!$U24))*100/('Tablero de control'!$S24-'Tablero de control'!$U24)
       )
     )
   )
)</f>
        <v>220</v>
      </c>
      <c r="AA24" s="302">
        <f>IF('Tablero de control'!$Z24&gt;100,100,'Tablero de control'!$Z24)</f>
        <v>100</v>
      </c>
      <c r="AB24" s="40" t="str">
        <f>IF(
  'Tablero de control'!$U24="NP",
  "NO PROGRAMADA",
  IF(
    OR('Tablero de control'!$Y24="",'Tablero de control'!$Z24&lt;=0),
    "SIN AVANCE",
    IF(
      'Tablero de control'!$Z24&lt;Parametros!$D$4*Parametros!$G$9,
      "MUY DEFICIENTE",
    IF(
      'Tablero de control'!$Z24&lt;Parametros!$D$4*Parametros!$G$8,
      "DEFICIENTE",
   IF(
      'Tablero de control'!$Z24&lt;Parametros!$D$4*Parametros!$G$7,
      "ACEPTABLE",
      IF(
        'Tablero de control'!$Z24&lt;Parametros!$D$4*Parametros!$G$6,
        "BUENO",
        IF(
          'Tablero de control'!$Z24&lt;Parametros!$D$4*Parametros!$G$5,
          "SATISFACTORIO",
          IF(
            'Tablero de control'!$Z24&gt;=Parametros!$D$4*Parametros!$G$4,
            "OPTIMO"
          )
        )
      )
    )
  )
)
)
)</f>
        <v>OPTIMO</v>
      </c>
      <c r="AC24" s="40"/>
      <c r="AD24" s="40"/>
      <c r="AE24" s="40"/>
      <c r="AF24" s="40"/>
      <c r="AG24" s="59">
        <v>210786760</v>
      </c>
      <c r="AH24" s="59">
        <v>27155712</v>
      </c>
      <c r="AI24" s="59">
        <v>13666015.75</v>
      </c>
      <c r="AJ24" s="56"/>
      <c r="AK24" s="276">
        <f>IF(
'Tablero de control'!$V24="NP",
 0,
  IF(
     'Tablero de control'!$Q24&lt;&gt;"Reducción",
     'Tablero de control'!$AJ24*100/'Tablero de control'!$V24,
     IF(
       'Tablero de control'!$V24&gt;='Tablero de control'!$AJ24,
       100,
       IF(
         'Tablero de control'!$S24&lt;='Tablero de control'!$AJ24,
         0,
         (('Tablero de control'!$S24-'Tablero de control'!$V24)-('Tablero de control'!$AJ24-'Tablero de control'!$V24))*100/('Tablero de control'!$S24-'Tablero de control'!$V24)
       )
     )
   )
)</f>
        <v>0</v>
      </c>
      <c r="AL24" s="38" t="str">
        <f>IF(
  'Tablero de control'!$V24="NP",
  "NO PROGRAMADA",
  IF(
    OR('Tablero de control'!$AJ24="",'Tablero de control'!$AK24&lt;=0),
    "SIN AVANCE",
    IF(
      'Tablero de control'!$AK24&lt;Parametros!$D$4*Parametros!$G$9,
      "MUY DEFICIENTE",
    IF(
      'Tablero de control'!$AK24&lt;Parametros!$D$4*Parametros!$G$8,
      "DEFICIENTE",
   IF(
      'Tablero de control'!$AK24&lt;Parametros!$D$4*Parametros!$G$7,
      "ACEPTABLE",
      IF(
        'Tablero de control'!$AK24&lt;Parametros!$D$4*Parametros!$G$6,
        "BUENO",
        IF(
          'Tablero de control'!$AK24&lt;Parametros!$D$4*Parametros!$G$5,
          "SATISFACTORIO",
          IF(
            'Tablero de control'!$AK24&gt;=Parametros!$D$4*Parametros!$G$4,
            "OPTIMO"
          )
        )
      )
    )
  )
)
)
)</f>
        <v>SIN AVANCE</v>
      </c>
      <c r="AM24" s="38"/>
      <c r="AN24" s="38"/>
      <c r="AO24" s="38"/>
      <c r="AP24" s="39"/>
      <c r="AQ24" s="276">
        <f>IF(
'Tablero de control'!$W24="NP",
 0,
  IF(
     'Tablero de control'!$Q24&lt;&gt;"Reducción",
     'Tablero de control'!$AP24*100/'Tablero de control'!$W24,
     IF(
       'Tablero de control'!$W24&gt;='Tablero de control'!$AP24,
       100,
       IF(
         'Tablero de control'!$S24&lt;='Tablero de control'!$AP24,
         0,
         (('Tablero de control'!$S24-'Tablero de control'!$W24)-('Tablero de control'!$AP24-'Tablero de control'!$W24))*100/('Tablero de control'!$S24-'Tablero de control'!$W24)
       )
     )
   )
)</f>
        <v>0</v>
      </c>
      <c r="AR24" s="40" t="str">
        <f>IF(
  'Tablero de control'!$W24="NP",
  "NO PROGRAMADA",
  IF(
    OR('Tablero de control'!$AP24="",'Tablero de control'!$AQ24&lt;=0),
    "SIN AVANCE",
    IF(
      'Tablero de control'!$AQ24&lt;Parametros!$D$4*Parametros!$G$9,
      "MUY DEFICIENTE",
    IF(
      'Tablero de control'!$AQ24&lt;Parametros!$D$4*Parametros!$G$8,
      "DEFICIENTE",
   IF(
      'Tablero de control'!$AQ24&lt;Parametros!$D$4*Parametros!$G$7,
      "ACEPTABLE",
      IF(
        'Tablero de control'!$AQ24&lt;Parametros!$D$4*Parametros!$G$6,
        "BUENO",
        IF(
          'Tablero de control'!$AQ24&lt;Parametros!$D$4*Parametros!$G$5,
          "SATISFACTORIO",
          IF(
            'Tablero de control'!$AQ24&gt;=Parametros!$D$4*Parametros!$G$4,
            "OPTIMO"
          )
        )
      )
    )
  )
)
)
)</f>
        <v>SIN AVANCE</v>
      </c>
      <c r="AS24" s="38"/>
      <c r="AT24" s="38"/>
      <c r="AU24" s="38"/>
      <c r="AV24" s="39"/>
      <c r="AW24" s="276">
        <f>IF(
'Tablero de control'!$X24="NP",
 0,
  IF(
     'Tablero de control'!$Q24&lt;&gt;"Reducción",
     'Tablero de control'!$AV24*100/'Tablero de control'!$X24,
     IF(
       'Tablero de control'!$X24&gt;='Tablero de control'!$AV24,
       100,
       IF(
         'Tablero de control'!$S24&lt;='Tablero de control'!$AV24,
         0,
         (('Tablero de control'!$S24-'Tablero de control'!$X24)-('Tablero de control'!$AV24-'Tablero de control'!$X24))*100/('Tablero de control'!$S24-'Tablero de control'!$X24)
       )
     )
   )
)</f>
        <v>0</v>
      </c>
      <c r="AX24" s="46" t="str">
        <f>IF(
  'Tablero de control'!$X24="NP",
  "NO PROGRAMADA",
  IF(
    OR('Tablero de control'!$AV24="",'Tablero de control'!$AW24&lt;=0),
    "SIN AVANCE",
    IF(
      'Tablero de control'!$AW24&lt;Parametros!$D$4*Parametros!$G$9,
      "MUY DEFICIENTE",
    IF(
      'Tablero de control'!$AW24&lt;Parametros!$D$4*Parametros!$G$8,
      "DEFICIENTE",
   IF(
      'Tablero de control'!$AW24&lt;Parametros!$D$4*Parametros!$G$7,
      "ACEPTABLE",
      IF(
        'Tablero de control'!$AW24&lt;Parametros!$D$4*Parametros!$G$6,
        "BUENO",
        IF(
          'Tablero de control'!$AW24&lt;Parametros!$D$4*Parametros!$G$5,
          "SATISFACTORIO",
          IF(
            'Tablero de control'!$AW24&gt;=Parametros!$D$4*Parametros!$G$4,
            "OPTIMO"
          )
        )
      )
    )
  )
)
)
)</f>
        <v>SIN AVANCE</v>
      </c>
      <c r="AY24" s="38"/>
      <c r="AZ24" s="38"/>
      <c r="BA24" s="38"/>
      <c r="BB24" s="285">
        <f>IF('Tablero de control'!$R24="Acumulada",IF('Tablero de control'!$AV24="",IF('Tablero de control'!$AP24="",IF('Tablero de control'!$AJ24="",'Tablero de control'!$Y24,'Tablero de control'!$AJ24),'Tablero de control'!$AP24),'Tablero de control'!$AV24),'Tablero de control'!$Y24+'Tablero de control'!$AJ24+'Tablero de control'!$AP24+'Tablero de control'!$AV24)</f>
        <v>11</v>
      </c>
      <c r="BC24" s="41">
        <f>IF('Tablero de control'!$Q24="mantenimiento",'Tablero de control'!$BB24/COUNTA('Tablero de control'!$U24:$X24)*100,IF('Tablero de control'!$BB24*100/'Tablero de control'!$T24&gt;100,100,'Tablero de control'!$BB24*100/'Tablero de control'!$T24))</f>
        <v>31.428571428571427</v>
      </c>
      <c r="BD24" s="40" t="str">
        <f>IF(
    OR('Tablero de control'!$BB24="",'Tablero de control'!$BC24&lt;=0),
    "SIN AVANCE",
    IF(
      'Tablero de control'!$BC24&lt;Parametros!$D$4*Parametros!$G$9,
      "MUY DEFICIENTE",
    IF(
      'Tablero de control'!$BC24&lt;Parametros!$D$4*Parametros!$G$8,
      "DEFICIENTE",
   IF(
      'Tablero de control'!$BC24&lt;Parametros!$D$4*Parametros!$G$7,
      "ACEPTABLE",
      IF(
        'Tablero de control'!$BC24&lt;Parametros!$D$4*Parametros!$G$6,
        "BUENO",
        IF(
          'Tablero de control'!$BC24&lt;Parametros!$D$4*Parametros!$G$5,
          "SATISFACTORIO",
          IF(
            'Tablero de control'!$BC24&gt;=Parametros!$D$4*Parametros!$G$4,
            "OPTIMO"
          )
        )
      )
    )
  )
)
)</f>
        <v>DEFICIENTE</v>
      </c>
      <c r="BE24" s="336"/>
      <c r="BF24" s="336"/>
      <c r="BG24" s="555"/>
      <c r="BH24" s="281"/>
      <c r="BI24" s="281"/>
      <c r="BJ24" s="281"/>
      <c r="BL24" s="337"/>
      <c r="BN24" s="524">
        <v>11</v>
      </c>
      <c r="BO24" s="371" t="s">
        <v>2305</v>
      </c>
      <c r="BP24" s="734" t="s">
        <v>2306</v>
      </c>
      <c r="BQ24" s="371" t="s">
        <v>2307</v>
      </c>
      <c r="BR24" s="369" t="s">
        <v>2308</v>
      </c>
      <c r="BS24" s="672"/>
      <c r="BT24" s="281"/>
    </row>
    <row r="25" spans="1:72" s="42" customFormat="1" ht="51" hidden="1" customHeight="1">
      <c r="A25" s="554" t="s">
        <v>251</v>
      </c>
      <c r="B25" s="53" t="s">
        <v>258</v>
      </c>
      <c r="C25" s="53" t="s">
        <v>285</v>
      </c>
      <c r="D25" s="53" t="s">
        <v>354</v>
      </c>
      <c r="E25" s="53" t="s">
        <v>388</v>
      </c>
      <c r="F25" s="160" t="s">
        <v>516</v>
      </c>
      <c r="G25" s="99" t="s">
        <v>533</v>
      </c>
      <c r="H25" s="99" t="s">
        <v>1943</v>
      </c>
      <c r="I25" s="99" t="s">
        <v>1961</v>
      </c>
      <c r="J25" s="486">
        <v>22</v>
      </c>
      <c r="K25" s="53" t="s">
        <v>566</v>
      </c>
      <c r="L25" s="53">
        <v>4502018</v>
      </c>
      <c r="M25" s="53" t="s">
        <v>1172</v>
      </c>
      <c r="N25" s="53">
        <v>450201801</v>
      </c>
      <c r="O25" s="53" t="s">
        <v>1542</v>
      </c>
      <c r="P25" s="53" t="s">
        <v>2016</v>
      </c>
      <c r="Q25" s="53" t="s">
        <v>32</v>
      </c>
      <c r="R25" s="98" t="s">
        <v>1891</v>
      </c>
      <c r="S25" s="97">
        <v>4</v>
      </c>
      <c r="T25" s="98">
        <v>16</v>
      </c>
      <c r="U25" s="98">
        <v>3</v>
      </c>
      <c r="V25" s="97">
        <v>3</v>
      </c>
      <c r="W25" s="98">
        <v>3</v>
      </c>
      <c r="X25" s="97">
        <v>3</v>
      </c>
      <c r="Y25" s="271">
        <v>2</v>
      </c>
      <c r="Z25" s="276">
        <f>IF(
'Tablero de control'!$U25="NP",
 0,
  IF(
     'Tablero de control'!$Q25&lt;&gt;"Reducción",
     'Tablero de control'!$Y25*100/'Tablero de control'!$U25,
     IF(
       'Tablero de control'!$U25&gt;='Tablero de control'!$Y25,
       100,
       IF(
         'Tablero de control'!$S25&lt;='Tablero de control'!$Y25,
         0,
         (('Tablero de control'!$S25-'Tablero de control'!$U25)-('Tablero de control'!$Y25-'Tablero de control'!$U25))*100/('Tablero de control'!$S25-'Tablero de control'!$U25)
       )
     )
   )
)</f>
        <v>66.666666666666671</v>
      </c>
      <c r="AA25" s="302">
        <f>IF('Tablero de control'!$Z25&gt;100,100,'Tablero de control'!$Z25)</f>
        <v>66.666666666666671</v>
      </c>
      <c r="AB25" s="40" t="str">
        <f>IF(
  'Tablero de control'!$U25="NP",
  "NO PROGRAMADA",
  IF(
    OR('Tablero de control'!$Y25="",'Tablero de control'!$Z25&lt;=0),
    "SIN AVANCE",
    IF(
      'Tablero de control'!$Z25&lt;Parametros!$D$4*Parametros!$G$9,
      "MUY DEFICIENTE",
    IF(
      'Tablero de control'!$Z25&lt;Parametros!$D$4*Parametros!$G$8,
      "DEFICIENTE",
   IF(
      'Tablero de control'!$Z25&lt;Parametros!$D$4*Parametros!$G$7,
      "ACEPTABLE",
      IF(
        'Tablero de control'!$Z25&lt;Parametros!$D$4*Parametros!$G$6,
        "BUENO",
        IF(
          'Tablero de control'!$Z25&lt;Parametros!$D$4*Parametros!$G$5,
          "SATISFACTORIO",
          IF(
            'Tablero de control'!$Z25&gt;=Parametros!$D$4*Parametros!$G$4,
            "OPTIMO"
          )
        )
      )
    )
  )
)
)
)</f>
        <v>ACEPTABLE</v>
      </c>
      <c r="AC25" s="40"/>
      <c r="AD25" s="40"/>
      <c r="AE25" s="40"/>
      <c r="AF25" s="40"/>
      <c r="AG25" s="59">
        <v>17819589</v>
      </c>
      <c r="AH25" s="59">
        <v>0</v>
      </c>
      <c r="AI25" s="59">
        <v>0</v>
      </c>
      <c r="AJ25" s="56"/>
      <c r="AK25" s="276">
        <f>IF(
'Tablero de control'!$V25="NP",
 0,
  IF(
     'Tablero de control'!$Q25&lt;&gt;"Reducción",
     'Tablero de control'!$AJ25*100/'Tablero de control'!$V25,
     IF(
       'Tablero de control'!$V25&gt;='Tablero de control'!$AJ25,
       100,
       IF(
         'Tablero de control'!$S25&lt;='Tablero de control'!$AJ25,
         0,
         (('Tablero de control'!$S25-'Tablero de control'!$V25)-('Tablero de control'!$AJ25-'Tablero de control'!$V25))*100/('Tablero de control'!$S25-'Tablero de control'!$V25)
       )
     )
   )
)</f>
        <v>0</v>
      </c>
      <c r="AL25" s="38" t="str">
        <f>IF(
  'Tablero de control'!$V25="NP",
  "NO PROGRAMADA",
  IF(
    OR('Tablero de control'!$AJ25="",'Tablero de control'!$AK25&lt;=0),
    "SIN AVANCE",
    IF(
      'Tablero de control'!$AK25&lt;Parametros!$D$4*Parametros!$G$9,
      "MUY DEFICIENTE",
    IF(
      'Tablero de control'!$AK25&lt;Parametros!$D$4*Parametros!$G$8,
      "DEFICIENTE",
   IF(
      'Tablero de control'!$AK25&lt;Parametros!$D$4*Parametros!$G$7,
      "ACEPTABLE",
      IF(
        'Tablero de control'!$AK25&lt;Parametros!$D$4*Parametros!$G$6,
        "BUENO",
        IF(
          'Tablero de control'!$AK25&lt;Parametros!$D$4*Parametros!$G$5,
          "SATISFACTORIO",
          IF(
            'Tablero de control'!$AK25&gt;=Parametros!$D$4*Parametros!$G$4,
            "OPTIMO"
          )
        )
      )
    )
  )
)
)
)</f>
        <v>SIN AVANCE</v>
      </c>
      <c r="AM25" s="38"/>
      <c r="AN25" s="38"/>
      <c r="AO25" s="38"/>
      <c r="AP25" s="39"/>
      <c r="AQ25" s="276">
        <f>IF(
'Tablero de control'!$W25="NP",
 0,
  IF(
     'Tablero de control'!$Q25&lt;&gt;"Reducción",
     'Tablero de control'!$AP25*100/'Tablero de control'!$W25,
     IF(
       'Tablero de control'!$W25&gt;='Tablero de control'!$AP25,
       100,
       IF(
         'Tablero de control'!$S25&lt;='Tablero de control'!$AP25,
         0,
         (('Tablero de control'!$S25-'Tablero de control'!$W25)-('Tablero de control'!$AP25-'Tablero de control'!$W25))*100/('Tablero de control'!$S25-'Tablero de control'!$W25)
       )
     )
   )
)</f>
        <v>0</v>
      </c>
      <c r="AR25" s="40" t="str">
        <f>IF(
  'Tablero de control'!$W25="NP",
  "NO PROGRAMADA",
  IF(
    OR('Tablero de control'!$AP25="",'Tablero de control'!$AQ25&lt;=0),
    "SIN AVANCE",
    IF(
      'Tablero de control'!$AQ25&lt;Parametros!$D$4*Parametros!$G$9,
      "MUY DEFICIENTE",
    IF(
      'Tablero de control'!$AQ25&lt;Parametros!$D$4*Parametros!$G$8,
      "DEFICIENTE",
   IF(
      'Tablero de control'!$AQ25&lt;Parametros!$D$4*Parametros!$G$7,
      "ACEPTABLE",
      IF(
        'Tablero de control'!$AQ25&lt;Parametros!$D$4*Parametros!$G$6,
        "BUENO",
        IF(
          'Tablero de control'!$AQ25&lt;Parametros!$D$4*Parametros!$G$5,
          "SATISFACTORIO",
          IF(
            'Tablero de control'!$AQ25&gt;=Parametros!$D$4*Parametros!$G$4,
            "OPTIMO"
          )
        )
      )
    )
  )
)
)
)</f>
        <v>SIN AVANCE</v>
      </c>
      <c r="AS25" s="38"/>
      <c r="AT25" s="38"/>
      <c r="AU25" s="38"/>
      <c r="AV25" s="39"/>
      <c r="AW25" s="276">
        <f>IF(
'Tablero de control'!$X25="NP",
 0,
  IF(
     'Tablero de control'!$Q25&lt;&gt;"Reducción",
     'Tablero de control'!$AV25*100/'Tablero de control'!$X25,
     IF(
       'Tablero de control'!$X25&gt;='Tablero de control'!$AV25,
       100,
       IF(
         'Tablero de control'!$S25&lt;='Tablero de control'!$AV25,
         0,
         (('Tablero de control'!$S25-'Tablero de control'!$X25)-('Tablero de control'!$AV25-'Tablero de control'!$X25))*100/('Tablero de control'!$S25-'Tablero de control'!$X25)
       )
     )
   )
)</f>
        <v>0</v>
      </c>
      <c r="AX25" s="46" t="str">
        <f>IF(
  'Tablero de control'!$X25="NP",
  "NO PROGRAMADA",
  IF(
    OR('Tablero de control'!$AV25="",'Tablero de control'!$AW25&lt;=0),
    "SIN AVANCE",
    IF(
      'Tablero de control'!$AW25&lt;Parametros!$D$4*Parametros!$G$9,
      "MUY DEFICIENTE",
    IF(
      'Tablero de control'!$AW25&lt;Parametros!$D$4*Parametros!$G$8,
      "DEFICIENTE",
   IF(
      'Tablero de control'!$AW25&lt;Parametros!$D$4*Parametros!$G$7,
      "ACEPTABLE",
      IF(
        'Tablero de control'!$AW25&lt;Parametros!$D$4*Parametros!$G$6,
        "BUENO",
        IF(
          'Tablero de control'!$AW25&lt;Parametros!$D$4*Parametros!$G$5,
          "SATISFACTORIO",
          IF(
            'Tablero de control'!$AW25&gt;=Parametros!$D$4*Parametros!$G$4,
            "OPTIMO"
          )
        )
      )
    )
  )
)
)
)</f>
        <v>SIN AVANCE</v>
      </c>
      <c r="AY25" s="38"/>
      <c r="AZ25" s="38"/>
      <c r="BA25" s="38"/>
      <c r="BB25" s="285">
        <f>IF('Tablero de control'!$R25="Acumulada",IF('Tablero de control'!$AV25="",IF('Tablero de control'!$AP25="",IF('Tablero de control'!$AJ25="",'Tablero de control'!$Y25,'Tablero de control'!$AJ25),'Tablero de control'!$AP25),'Tablero de control'!$AV25),'Tablero de control'!$Y25+'Tablero de control'!$AJ25+'Tablero de control'!$AP25+'Tablero de control'!$AV25)</f>
        <v>2</v>
      </c>
      <c r="BC25" s="41">
        <f>IF('Tablero de control'!$Q25="mantenimiento",'Tablero de control'!$BB25/COUNTA('Tablero de control'!$U25:$X25)*100,IF('Tablero de control'!$BB25*100/'Tablero de control'!$T25&gt;100,100,'Tablero de control'!$BB25*100/'Tablero de control'!$T25))</f>
        <v>12.5</v>
      </c>
      <c r="BD25" s="40" t="str">
        <f>IF(
    OR('Tablero de control'!$BB25="",'Tablero de control'!$BC25&lt;=0),
    "SIN AVANCE",
    IF(
      'Tablero de control'!$BC25&lt;Parametros!$D$4*Parametros!$G$9,
      "MUY DEFICIENTE",
    IF(
      'Tablero de control'!$BC25&lt;Parametros!$D$4*Parametros!$G$8,
      "DEFICIENTE",
   IF(
      'Tablero de control'!$BC25&lt;Parametros!$D$4*Parametros!$G$7,
      "ACEPTABLE",
      IF(
        'Tablero de control'!$BC25&lt;Parametros!$D$4*Parametros!$G$6,
        "BUENO",
        IF(
          'Tablero de control'!$BC25&lt;Parametros!$D$4*Parametros!$G$5,
          "SATISFACTORIO",
          IF(
            'Tablero de control'!$BC25&gt;=Parametros!$D$4*Parametros!$G$4,
            "OPTIMO"
          )
        )
      )
    )
  )
)
)</f>
        <v>MUY DEFICIENTE</v>
      </c>
      <c r="BE25" s="336"/>
      <c r="BF25" s="336"/>
      <c r="BG25" s="555"/>
      <c r="BH25" s="281"/>
      <c r="BI25" s="281"/>
      <c r="BJ25" s="281"/>
      <c r="BL25" s="337"/>
      <c r="BN25" s="511">
        <v>2</v>
      </c>
      <c r="BO25" s="525" t="s">
        <v>3514</v>
      </c>
      <c r="BP25" s="526" t="s">
        <v>3515</v>
      </c>
      <c r="BQ25" s="525" t="s">
        <v>3516</v>
      </c>
      <c r="BR25" s="527" t="s">
        <v>3517</v>
      </c>
      <c r="BS25" s="673" t="s">
        <v>3518</v>
      </c>
      <c r="BT25" s="281"/>
    </row>
    <row r="26" spans="1:72" s="42" customFormat="1" ht="38.25" hidden="1" customHeight="1">
      <c r="A26" s="554" t="s">
        <v>251</v>
      </c>
      <c r="B26" s="53" t="s">
        <v>258</v>
      </c>
      <c r="C26" s="53" t="s">
        <v>285</v>
      </c>
      <c r="D26" s="53" t="s">
        <v>354</v>
      </c>
      <c r="E26" s="53" t="s">
        <v>388</v>
      </c>
      <c r="F26" s="160" t="s">
        <v>516</v>
      </c>
      <c r="G26" s="99" t="s">
        <v>533</v>
      </c>
      <c r="H26" s="99" t="s">
        <v>1943</v>
      </c>
      <c r="I26" s="99" t="s">
        <v>1961</v>
      </c>
      <c r="J26" s="325">
        <v>23</v>
      </c>
      <c r="K26" s="53" t="s">
        <v>567</v>
      </c>
      <c r="L26" s="53">
        <v>4502022</v>
      </c>
      <c r="M26" s="53" t="s">
        <v>60</v>
      </c>
      <c r="N26" s="53">
        <v>450202200</v>
      </c>
      <c r="O26" s="53" t="s">
        <v>191</v>
      </c>
      <c r="P26" s="53" t="s">
        <v>2016</v>
      </c>
      <c r="Q26" s="53" t="s">
        <v>32</v>
      </c>
      <c r="R26" s="98" t="s">
        <v>1891</v>
      </c>
      <c r="S26" s="97">
        <v>18</v>
      </c>
      <c r="T26" s="98">
        <v>25</v>
      </c>
      <c r="U26" s="98">
        <v>7</v>
      </c>
      <c r="V26" s="97">
        <v>7</v>
      </c>
      <c r="W26" s="98">
        <v>6</v>
      </c>
      <c r="X26" s="97">
        <v>5</v>
      </c>
      <c r="Y26" s="271">
        <v>18</v>
      </c>
      <c r="Z26" s="276">
        <f>IF(
'Tablero de control'!$U26="NP",
 0,
  IF(
     'Tablero de control'!$Q26&lt;&gt;"Reducción",
     'Tablero de control'!$Y26*100/'Tablero de control'!$U26,
     IF(
       'Tablero de control'!$U26&gt;='Tablero de control'!$Y26,
       100,
       IF(
         'Tablero de control'!$S26&lt;='Tablero de control'!$Y26,
         0,
         (('Tablero de control'!$S26-'Tablero de control'!$U26)-('Tablero de control'!$Y26-'Tablero de control'!$U26))*100/('Tablero de control'!$S26-'Tablero de control'!$U26)
       )
     )
   )
)</f>
        <v>257.14285714285717</v>
      </c>
      <c r="AA26" s="302">
        <f>IF('Tablero de control'!$Z26&gt;100,100,'Tablero de control'!$Z26)</f>
        <v>100</v>
      </c>
      <c r="AB26" s="40" t="str">
        <f>IF(
  'Tablero de control'!$U26="NP",
  "NO PROGRAMADA",
  IF(
    OR('Tablero de control'!$Y26="",'Tablero de control'!$Z26&lt;=0),
    "SIN AVANCE",
    IF(
      'Tablero de control'!$Z26&lt;Parametros!$D$4*Parametros!$G$9,
      "MUY DEFICIENTE",
    IF(
      'Tablero de control'!$Z26&lt;Parametros!$D$4*Parametros!$G$8,
      "DEFICIENTE",
   IF(
      'Tablero de control'!$Z26&lt;Parametros!$D$4*Parametros!$G$7,
      "ACEPTABLE",
      IF(
        'Tablero de control'!$Z26&lt;Parametros!$D$4*Parametros!$G$6,
        "BUENO",
        IF(
          'Tablero de control'!$Z26&lt;Parametros!$D$4*Parametros!$G$5,
          "SATISFACTORIO",
          IF(
            'Tablero de control'!$Z26&gt;=Parametros!$D$4*Parametros!$G$4,
            "OPTIMO"
          )
        )
      )
    )
  )
)
)
)</f>
        <v>OPTIMO</v>
      </c>
      <c r="AC26" s="40"/>
      <c r="AD26" s="40"/>
      <c r="AE26" s="40"/>
      <c r="AF26" s="40"/>
      <c r="AG26" s="59">
        <v>17819589</v>
      </c>
      <c r="AH26" s="59">
        <v>0</v>
      </c>
      <c r="AI26" s="59">
        <v>0</v>
      </c>
      <c r="AJ26" s="56"/>
      <c r="AK26" s="276">
        <f>IF(
'Tablero de control'!$V26="NP",
 0,
  IF(
     'Tablero de control'!$Q26&lt;&gt;"Reducción",
     'Tablero de control'!$AJ26*100/'Tablero de control'!$V26,
     IF(
       'Tablero de control'!$V26&gt;='Tablero de control'!$AJ26,
       100,
       IF(
         'Tablero de control'!$S26&lt;='Tablero de control'!$AJ26,
         0,
         (('Tablero de control'!$S26-'Tablero de control'!$V26)-('Tablero de control'!$AJ26-'Tablero de control'!$V26))*100/('Tablero de control'!$S26-'Tablero de control'!$V26)
       )
     )
   )
)</f>
        <v>0</v>
      </c>
      <c r="AL26" s="38" t="str">
        <f>IF(
  'Tablero de control'!$V26="NP",
  "NO PROGRAMADA",
  IF(
    OR('Tablero de control'!$AJ26="",'Tablero de control'!$AK26&lt;=0),
    "SIN AVANCE",
    IF(
      'Tablero de control'!$AK26&lt;Parametros!$D$4*Parametros!$G$9,
      "MUY DEFICIENTE",
    IF(
      'Tablero de control'!$AK26&lt;Parametros!$D$4*Parametros!$G$8,
      "DEFICIENTE",
   IF(
      'Tablero de control'!$AK26&lt;Parametros!$D$4*Parametros!$G$7,
      "ACEPTABLE",
      IF(
        'Tablero de control'!$AK26&lt;Parametros!$D$4*Parametros!$G$6,
        "BUENO",
        IF(
          'Tablero de control'!$AK26&lt;Parametros!$D$4*Parametros!$G$5,
          "SATISFACTORIO",
          IF(
            'Tablero de control'!$AK26&gt;=Parametros!$D$4*Parametros!$G$4,
            "OPTIMO"
          )
        )
      )
    )
  )
)
)
)</f>
        <v>SIN AVANCE</v>
      </c>
      <c r="AM26" s="38"/>
      <c r="AN26" s="38"/>
      <c r="AO26" s="38"/>
      <c r="AP26" s="39"/>
      <c r="AQ26" s="276">
        <f>IF(
'Tablero de control'!$W26="NP",
 0,
  IF(
     'Tablero de control'!$Q26&lt;&gt;"Reducción",
     'Tablero de control'!$AP26*100/'Tablero de control'!$W26,
     IF(
       'Tablero de control'!$W26&gt;='Tablero de control'!$AP26,
       100,
       IF(
         'Tablero de control'!$S26&lt;='Tablero de control'!$AP26,
         0,
         (('Tablero de control'!$S26-'Tablero de control'!$W26)-('Tablero de control'!$AP26-'Tablero de control'!$W26))*100/('Tablero de control'!$S26-'Tablero de control'!$W26)
       )
     )
   )
)</f>
        <v>0</v>
      </c>
      <c r="AR26" s="40" t="str">
        <f>IF(
  'Tablero de control'!$W26="NP",
  "NO PROGRAMADA",
  IF(
    OR('Tablero de control'!$AP26="",'Tablero de control'!$AQ26&lt;=0),
    "SIN AVANCE",
    IF(
      'Tablero de control'!$AQ26&lt;Parametros!$D$4*Parametros!$G$9,
      "MUY DEFICIENTE",
    IF(
      'Tablero de control'!$AQ26&lt;Parametros!$D$4*Parametros!$G$8,
      "DEFICIENTE",
   IF(
      'Tablero de control'!$AQ26&lt;Parametros!$D$4*Parametros!$G$7,
      "ACEPTABLE",
      IF(
        'Tablero de control'!$AQ26&lt;Parametros!$D$4*Parametros!$G$6,
        "BUENO",
        IF(
          'Tablero de control'!$AQ26&lt;Parametros!$D$4*Parametros!$G$5,
          "SATISFACTORIO",
          IF(
            'Tablero de control'!$AQ26&gt;=Parametros!$D$4*Parametros!$G$4,
            "OPTIMO"
          )
        )
      )
    )
  )
)
)
)</f>
        <v>SIN AVANCE</v>
      </c>
      <c r="AS26" s="38"/>
      <c r="AT26" s="38"/>
      <c r="AU26" s="38"/>
      <c r="AV26" s="39"/>
      <c r="AW26" s="276">
        <f>IF(
'Tablero de control'!$X26="NP",
 0,
  IF(
     'Tablero de control'!$Q26&lt;&gt;"Reducción",
     'Tablero de control'!$AV26*100/'Tablero de control'!$X26,
     IF(
       'Tablero de control'!$X26&gt;='Tablero de control'!$AV26,
       100,
       IF(
         'Tablero de control'!$S26&lt;='Tablero de control'!$AV26,
         0,
         (('Tablero de control'!$S26-'Tablero de control'!$X26)-('Tablero de control'!$AV26-'Tablero de control'!$X26))*100/('Tablero de control'!$S26-'Tablero de control'!$X26)
       )
     )
   )
)</f>
        <v>0</v>
      </c>
      <c r="AX26" s="46" t="str">
        <f>IF(
  'Tablero de control'!$X26="NP",
  "NO PROGRAMADA",
  IF(
    OR('Tablero de control'!$AV26="",'Tablero de control'!$AW26&lt;=0),
    "SIN AVANCE",
    IF(
      'Tablero de control'!$AW26&lt;Parametros!$D$4*Parametros!$G$9,
      "MUY DEFICIENTE",
    IF(
      'Tablero de control'!$AW26&lt;Parametros!$D$4*Parametros!$G$8,
      "DEFICIENTE",
   IF(
      'Tablero de control'!$AW26&lt;Parametros!$D$4*Parametros!$G$7,
      "ACEPTABLE",
      IF(
        'Tablero de control'!$AW26&lt;Parametros!$D$4*Parametros!$G$6,
        "BUENO",
        IF(
          'Tablero de control'!$AW26&lt;Parametros!$D$4*Parametros!$G$5,
          "SATISFACTORIO",
          IF(
            'Tablero de control'!$AW26&gt;=Parametros!$D$4*Parametros!$G$4,
            "OPTIMO"
          )
        )
      )
    )
  )
)
)
)</f>
        <v>SIN AVANCE</v>
      </c>
      <c r="AY26" s="38"/>
      <c r="AZ26" s="38"/>
      <c r="BA26" s="38"/>
      <c r="BB26" s="285">
        <f>IF('Tablero de control'!$R26="Acumulada",IF('Tablero de control'!$AV26="",IF('Tablero de control'!$AP26="",IF('Tablero de control'!$AJ26="",'Tablero de control'!$Y26,'Tablero de control'!$AJ26),'Tablero de control'!$AP26),'Tablero de control'!$AV26),'Tablero de control'!$Y26+'Tablero de control'!$AJ26+'Tablero de control'!$AP26+'Tablero de control'!$AV26)</f>
        <v>18</v>
      </c>
      <c r="BC26" s="41">
        <f>IF('Tablero de control'!$Q26="mantenimiento",'Tablero de control'!$BB26/COUNTA('Tablero de control'!$U26:$X26)*100,IF('Tablero de control'!$BB26*100/'Tablero de control'!$T26&gt;100,100,'Tablero de control'!$BB26*100/'Tablero de control'!$T26))</f>
        <v>72</v>
      </c>
      <c r="BD26" s="40" t="str">
        <f>IF(
    OR('Tablero de control'!$BB26="",'Tablero de control'!$BC26&lt;=0),
    "SIN AVANCE",
    IF(
      'Tablero de control'!$BC26&lt;Parametros!$D$4*Parametros!$G$9,
      "MUY DEFICIENTE",
    IF(
      'Tablero de control'!$BC26&lt;Parametros!$D$4*Parametros!$G$8,
      "DEFICIENTE",
   IF(
      'Tablero de control'!$BC26&lt;Parametros!$D$4*Parametros!$G$7,
      "ACEPTABLE",
      IF(
        'Tablero de control'!$BC26&lt;Parametros!$D$4*Parametros!$G$6,
        "BUENO",
        IF(
          'Tablero de control'!$BC26&lt;Parametros!$D$4*Parametros!$G$5,
          "SATISFACTORIO",
          IF(
            'Tablero de control'!$BC26&gt;=Parametros!$D$4*Parametros!$G$4,
            "OPTIMO"
          )
        )
      )
    )
  )
)
)</f>
        <v>BUENO</v>
      </c>
      <c r="BE26" s="336"/>
      <c r="BF26" s="336"/>
      <c r="BG26" s="555"/>
      <c r="BH26" s="281"/>
      <c r="BI26" s="281"/>
      <c r="BJ26" s="281"/>
      <c r="BL26" s="337"/>
      <c r="BN26" s="511">
        <v>18</v>
      </c>
      <c r="BO26" s="512" t="s">
        <v>3519</v>
      </c>
      <c r="BP26" s="512">
        <v>400</v>
      </c>
      <c r="BQ26" s="512"/>
      <c r="BR26" s="513" t="s">
        <v>3520</v>
      </c>
      <c r="BS26" s="673"/>
      <c r="BT26" s="281"/>
    </row>
    <row r="27" spans="1:72" s="42" customFormat="1" ht="51" hidden="1" customHeight="1">
      <c r="A27" s="554" t="s">
        <v>251</v>
      </c>
      <c r="B27" s="53" t="s">
        <v>258</v>
      </c>
      <c r="C27" s="53" t="s">
        <v>285</v>
      </c>
      <c r="D27" s="53" t="s">
        <v>354</v>
      </c>
      <c r="E27" s="53" t="s">
        <v>388</v>
      </c>
      <c r="F27" s="160" t="s">
        <v>516</v>
      </c>
      <c r="G27" s="99" t="s">
        <v>533</v>
      </c>
      <c r="H27" s="99" t="s">
        <v>1943</v>
      </c>
      <c r="I27" s="99" t="s">
        <v>1961</v>
      </c>
      <c r="J27" s="325">
        <v>24</v>
      </c>
      <c r="K27" s="53" t="s">
        <v>568</v>
      </c>
      <c r="L27" s="53" t="s">
        <v>1173</v>
      </c>
      <c r="M27" s="53" t="s">
        <v>122</v>
      </c>
      <c r="N27" s="293">
        <v>450202100</v>
      </c>
      <c r="O27" s="53" t="s">
        <v>195</v>
      </c>
      <c r="P27" s="53" t="s">
        <v>2016</v>
      </c>
      <c r="Q27" s="53" t="s">
        <v>32</v>
      </c>
      <c r="R27" s="98" t="s">
        <v>1891</v>
      </c>
      <c r="S27" s="97">
        <v>0</v>
      </c>
      <c r="T27" s="98">
        <v>8</v>
      </c>
      <c r="U27" s="98">
        <v>2</v>
      </c>
      <c r="V27" s="97">
        <v>2</v>
      </c>
      <c r="W27" s="98">
        <v>2</v>
      </c>
      <c r="X27" s="97">
        <v>2</v>
      </c>
      <c r="Y27" s="271">
        <v>2</v>
      </c>
      <c r="Z27" s="276">
        <f>IF(
'Tablero de control'!$U27="NP",
 0,
  IF(
     'Tablero de control'!$Q27&lt;&gt;"Reducción",
     'Tablero de control'!$Y27*100/'Tablero de control'!$U27,
     IF(
       'Tablero de control'!$U27&gt;='Tablero de control'!$Y27,
       100,
       IF(
         'Tablero de control'!$S27&lt;='Tablero de control'!$Y27,
         0,
         (('Tablero de control'!$S27-'Tablero de control'!$U27)-('Tablero de control'!$Y27-'Tablero de control'!$U27))*100/('Tablero de control'!$S27-'Tablero de control'!$U27)
       )
     )
   )
)</f>
        <v>100</v>
      </c>
      <c r="AA27" s="302">
        <f>IF('Tablero de control'!$Z27&gt;100,100,'Tablero de control'!$Z27)</f>
        <v>100</v>
      </c>
      <c r="AB27" s="40" t="str">
        <f>IF(
  'Tablero de control'!$U27="NP",
  "NO PROGRAMADA",
  IF(
    OR('Tablero de control'!$Y27="",'Tablero de control'!$Z27&lt;=0),
    "SIN AVANCE",
    IF(
      'Tablero de control'!$Z27&lt;Parametros!$D$4*Parametros!$G$9,
      "MUY DEFICIENTE",
    IF(
      'Tablero de control'!$Z27&lt;Parametros!$D$4*Parametros!$G$8,
      "DEFICIENTE",
   IF(
      'Tablero de control'!$Z27&lt;Parametros!$D$4*Parametros!$G$7,
      "ACEPTABLE",
      IF(
        'Tablero de control'!$Z27&lt;Parametros!$D$4*Parametros!$G$6,
        "BUENO",
        IF(
          'Tablero de control'!$Z27&lt;Parametros!$D$4*Parametros!$G$5,
          "SATISFACTORIO",
          IF(
            'Tablero de control'!$Z27&gt;=Parametros!$D$4*Parametros!$G$4,
            "OPTIMO"
          )
        )
      )
    )
  )
)
)
)</f>
        <v>OPTIMO</v>
      </c>
      <c r="AC27" s="40"/>
      <c r="AD27" s="40"/>
      <c r="AE27" s="40"/>
      <c r="AF27" s="40"/>
      <c r="AG27" s="59">
        <v>10277881</v>
      </c>
      <c r="AH27" s="59">
        <v>0</v>
      </c>
      <c r="AI27" s="59">
        <v>0</v>
      </c>
      <c r="AJ27" s="56"/>
      <c r="AK27" s="276">
        <f>IF(
'Tablero de control'!$V27="NP",
 0,
  IF(
     'Tablero de control'!$Q27&lt;&gt;"Reducción",
     'Tablero de control'!$AJ27*100/'Tablero de control'!$V27,
     IF(
       'Tablero de control'!$V27&gt;='Tablero de control'!$AJ27,
       100,
       IF(
         'Tablero de control'!$S27&lt;='Tablero de control'!$AJ27,
         0,
         (('Tablero de control'!$S27-'Tablero de control'!$V27)-('Tablero de control'!$AJ27-'Tablero de control'!$V27))*100/('Tablero de control'!$S27-'Tablero de control'!$V27)
       )
     )
   )
)</f>
        <v>0</v>
      </c>
      <c r="AL27" s="38" t="str">
        <f>IF(
  'Tablero de control'!$V27="NP",
  "NO PROGRAMADA",
  IF(
    OR('Tablero de control'!$AJ27="",'Tablero de control'!$AK27&lt;=0),
    "SIN AVANCE",
    IF(
      'Tablero de control'!$AK27&lt;Parametros!$D$4*Parametros!$G$9,
      "MUY DEFICIENTE",
    IF(
      'Tablero de control'!$AK27&lt;Parametros!$D$4*Parametros!$G$8,
      "DEFICIENTE",
   IF(
      'Tablero de control'!$AK27&lt;Parametros!$D$4*Parametros!$G$7,
      "ACEPTABLE",
      IF(
        'Tablero de control'!$AK27&lt;Parametros!$D$4*Parametros!$G$6,
        "BUENO",
        IF(
          'Tablero de control'!$AK27&lt;Parametros!$D$4*Parametros!$G$5,
          "SATISFACTORIO",
          IF(
            'Tablero de control'!$AK27&gt;=Parametros!$D$4*Parametros!$G$4,
            "OPTIMO"
          )
        )
      )
    )
  )
)
)
)</f>
        <v>SIN AVANCE</v>
      </c>
      <c r="AM27" s="38"/>
      <c r="AN27" s="38"/>
      <c r="AO27" s="38"/>
      <c r="AP27" s="39"/>
      <c r="AQ27" s="276">
        <f>IF(
'Tablero de control'!$W27="NP",
 0,
  IF(
     'Tablero de control'!$Q27&lt;&gt;"Reducción",
     'Tablero de control'!$AP27*100/'Tablero de control'!$W27,
     IF(
       'Tablero de control'!$W27&gt;='Tablero de control'!$AP27,
       100,
       IF(
         'Tablero de control'!$S27&lt;='Tablero de control'!$AP27,
         0,
         (('Tablero de control'!$S27-'Tablero de control'!$W27)-('Tablero de control'!$AP27-'Tablero de control'!$W27))*100/('Tablero de control'!$S27-'Tablero de control'!$W27)
       )
     )
   )
)</f>
        <v>0</v>
      </c>
      <c r="AR27" s="40" t="str">
        <f>IF(
  'Tablero de control'!$W27="NP",
  "NO PROGRAMADA",
  IF(
    OR('Tablero de control'!$AP27="",'Tablero de control'!$AQ27&lt;=0),
    "SIN AVANCE",
    IF(
      'Tablero de control'!$AQ27&lt;Parametros!$D$4*Parametros!$G$9,
      "MUY DEFICIENTE",
    IF(
      'Tablero de control'!$AQ27&lt;Parametros!$D$4*Parametros!$G$8,
      "DEFICIENTE",
   IF(
      'Tablero de control'!$AQ27&lt;Parametros!$D$4*Parametros!$G$7,
      "ACEPTABLE",
      IF(
        'Tablero de control'!$AQ27&lt;Parametros!$D$4*Parametros!$G$6,
        "BUENO",
        IF(
          'Tablero de control'!$AQ27&lt;Parametros!$D$4*Parametros!$G$5,
          "SATISFACTORIO",
          IF(
            'Tablero de control'!$AQ27&gt;=Parametros!$D$4*Parametros!$G$4,
            "OPTIMO"
          )
        )
      )
    )
  )
)
)
)</f>
        <v>SIN AVANCE</v>
      </c>
      <c r="AS27" s="38"/>
      <c r="AT27" s="38"/>
      <c r="AU27" s="38"/>
      <c r="AV27" s="39"/>
      <c r="AW27" s="276">
        <f>IF(
'Tablero de control'!$X27="NP",
 0,
  IF(
     'Tablero de control'!$Q27&lt;&gt;"Reducción",
     'Tablero de control'!$AV27*100/'Tablero de control'!$X27,
     IF(
       'Tablero de control'!$X27&gt;='Tablero de control'!$AV27,
       100,
       IF(
         'Tablero de control'!$S27&lt;='Tablero de control'!$AV27,
         0,
         (('Tablero de control'!$S27-'Tablero de control'!$X27)-('Tablero de control'!$AV27-'Tablero de control'!$X27))*100/('Tablero de control'!$S27-'Tablero de control'!$X27)
       )
     )
   )
)</f>
        <v>0</v>
      </c>
      <c r="AX27" s="46" t="str">
        <f>IF(
  'Tablero de control'!$X27="NP",
  "NO PROGRAMADA",
  IF(
    OR('Tablero de control'!$AV27="",'Tablero de control'!$AW27&lt;=0),
    "SIN AVANCE",
    IF(
      'Tablero de control'!$AW27&lt;Parametros!$D$4*Parametros!$G$9,
      "MUY DEFICIENTE",
    IF(
      'Tablero de control'!$AW27&lt;Parametros!$D$4*Parametros!$G$8,
      "DEFICIENTE",
   IF(
      'Tablero de control'!$AW27&lt;Parametros!$D$4*Parametros!$G$7,
      "ACEPTABLE",
      IF(
        'Tablero de control'!$AW27&lt;Parametros!$D$4*Parametros!$G$6,
        "BUENO",
        IF(
          'Tablero de control'!$AW27&lt;Parametros!$D$4*Parametros!$G$5,
          "SATISFACTORIO",
          IF(
            'Tablero de control'!$AW27&gt;=Parametros!$D$4*Parametros!$G$4,
            "OPTIMO"
          )
        )
      )
    )
  )
)
)
)</f>
        <v>SIN AVANCE</v>
      </c>
      <c r="AY27" s="38"/>
      <c r="AZ27" s="38"/>
      <c r="BA27" s="38"/>
      <c r="BB27" s="285">
        <f>IF('Tablero de control'!$R27="Acumulada",IF('Tablero de control'!$AV27="",IF('Tablero de control'!$AP27="",IF('Tablero de control'!$AJ27="",'Tablero de control'!$Y27,'Tablero de control'!$AJ27),'Tablero de control'!$AP27),'Tablero de control'!$AV27),'Tablero de control'!$Y27+'Tablero de control'!$AJ27+'Tablero de control'!$AP27+'Tablero de control'!$AV27)</f>
        <v>2</v>
      </c>
      <c r="BC27" s="41">
        <f>IF('Tablero de control'!$Q27="mantenimiento",'Tablero de control'!$BB27/COUNTA('Tablero de control'!$U27:$X27)*100,IF('Tablero de control'!$BB27*100/'Tablero de control'!$T27&gt;100,100,'Tablero de control'!$BB27*100/'Tablero de control'!$T27))</f>
        <v>25</v>
      </c>
      <c r="BD27" s="40" t="str">
        <f>IF(
    OR('Tablero de control'!$BB27="",'Tablero de control'!$BC27&lt;=0),
    "SIN AVANCE",
    IF(
      'Tablero de control'!$BC27&lt;Parametros!$D$4*Parametros!$G$9,
      "MUY DEFICIENTE",
    IF(
      'Tablero de control'!$BC27&lt;Parametros!$D$4*Parametros!$G$8,
      "DEFICIENTE",
   IF(
      'Tablero de control'!$BC27&lt;Parametros!$D$4*Parametros!$G$7,
      "ACEPTABLE",
      IF(
        'Tablero de control'!$BC27&lt;Parametros!$D$4*Parametros!$G$6,
        "BUENO",
        IF(
          'Tablero de control'!$BC27&lt;Parametros!$D$4*Parametros!$G$5,
          "SATISFACTORIO",
          IF(
            'Tablero de control'!$BC27&gt;=Parametros!$D$4*Parametros!$G$4,
            "OPTIMO"
          )
        )
      )
    )
  )
)
)</f>
        <v>MUY DEFICIENTE</v>
      </c>
      <c r="BE27" s="336"/>
      <c r="BF27" s="336"/>
      <c r="BG27" s="555"/>
      <c r="BH27" s="281"/>
      <c r="BI27" s="281"/>
      <c r="BJ27" s="281"/>
      <c r="BL27" s="337"/>
      <c r="BN27" s="511">
        <v>2</v>
      </c>
      <c r="BO27" s="512"/>
      <c r="BP27" s="512"/>
      <c r="BQ27" s="512"/>
      <c r="BR27" s="528" t="s">
        <v>3521</v>
      </c>
      <c r="BS27" s="673"/>
      <c r="BT27" s="281"/>
    </row>
    <row r="28" spans="1:72" s="42" customFormat="1" ht="51" hidden="1" customHeight="1">
      <c r="A28" s="554" t="s">
        <v>251</v>
      </c>
      <c r="B28" s="53" t="s">
        <v>258</v>
      </c>
      <c r="C28" s="53" t="s">
        <v>285</v>
      </c>
      <c r="D28" s="53" t="s">
        <v>354</v>
      </c>
      <c r="E28" s="53" t="s">
        <v>388</v>
      </c>
      <c r="F28" s="160" t="s">
        <v>516</v>
      </c>
      <c r="G28" s="99" t="s">
        <v>533</v>
      </c>
      <c r="H28" s="99" t="s">
        <v>1943</v>
      </c>
      <c r="I28" s="99" t="s">
        <v>1961</v>
      </c>
      <c r="J28" s="325">
        <v>25</v>
      </c>
      <c r="K28" s="53" t="s">
        <v>569</v>
      </c>
      <c r="L28" s="305">
        <v>4502030</v>
      </c>
      <c r="M28" s="301" t="s">
        <v>123</v>
      </c>
      <c r="N28" s="53">
        <v>450203000</v>
      </c>
      <c r="O28" s="53" t="s">
        <v>181</v>
      </c>
      <c r="P28" s="53" t="s">
        <v>2016</v>
      </c>
      <c r="Q28" s="53" t="s">
        <v>32</v>
      </c>
      <c r="R28" s="98" t="s">
        <v>1891</v>
      </c>
      <c r="S28" s="97">
        <v>0</v>
      </c>
      <c r="T28" s="98">
        <v>4</v>
      </c>
      <c r="U28" s="98">
        <v>1</v>
      </c>
      <c r="V28" s="97">
        <v>1</v>
      </c>
      <c r="W28" s="98">
        <v>1</v>
      </c>
      <c r="X28" s="97">
        <v>1</v>
      </c>
      <c r="Y28" s="271">
        <v>1</v>
      </c>
      <c r="Z28" s="276">
        <f>IF(
'Tablero de control'!$U28="NP",
 0,
  IF(
     'Tablero de control'!$Q28&lt;&gt;"Reducción",
     'Tablero de control'!$Y28*100/'Tablero de control'!$U28,
     IF(
       'Tablero de control'!$U28&gt;='Tablero de control'!$Y28,
       100,
       IF(
         'Tablero de control'!$S28&lt;='Tablero de control'!$Y28,
         0,
         (('Tablero de control'!$S28-'Tablero de control'!$U28)-('Tablero de control'!$Y28-'Tablero de control'!$U28))*100/('Tablero de control'!$S28-'Tablero de control'!$U28)
       )
     )
   )
)</f>
        <v>100</v>
      </c>
      <c r="AA28" s="302">
        <f>IF('Tablero de control'!$Z28&gt;100,100,'Tablero de control'!$Z28)</f>
        <v>100</v>
      </c>
      <c r="AB28" s="40" t="str">
        <f>IF(
  'Tablero de control'!$U28="NP",
  "NO PROGRAMADA",
  IF(
    OR('Tablero de control'!$Y28="",'Tablero de control'!$Z28&lt;=0),
    "SIN AVANCE",
    IF(
      'Tablero de control'!$Z28&lt;Parametros!$D$4*Parametros!$G$9,
      "MUY DEFICIENTE",
    IF(
      'Tablero de control'!$Z28&lt;Parametros!$D$4*Parametros!$G$8,
      "DEFICIENTE",
   IF(
      'Tablero de control'!$Z28&lt;Parametros!$D$4*Parametros!$G$7,
      "ACEPTABLE",
      IF(
        'Tablero de control'!$Z28&lt;Parametros!$D$4*Parametros!$G$6,
        "BUENO",
        IF(
          'Tablero de control'!$Z28&lt;Parametros!$D$4*Parametros!$G$5,
          "SATISFACTORIO",
          IF(
            'Tablero de control'!$Z28&gt;=Parametros!$D$4*Parametros!$G$4,
            "OPTIMO"
          )
        )
      )
    )
  )
)
)
)</f>
        <v>OPTIMO</v>
      </c>
      <c r="AC28" s="40"/>
      <c r="AD28" s="40"/>
      <c r="AE28" s="40"/>
      <c r="AF28" s="40"/>
      <c r="AG28" s="59">
        <v>17819589</v>
      </c>
      <c r="AH28" s="59">
        <v>0</v>
      </c>
      <c r="AI28" s="59">
        <v>0</v>
      </c>
      <c r="AJ28" s="56"/>
      <c r="AK28" s="276">
        <f>IF(
'Tablero de control'!$V28="NP",
 0,
  IF(
     'Tablero de control'!$Q28&lt;&gt;"Reducción",
     'Tablero de control'!$AJ28*100/'Tablero de control'!$V28,
     IF(
       'Tablero de control'!$V28&gt;='Tablero de control'!$AJ28,
       100,
       IF(
         'Tablero de control'!$S28&lt;='Tablero de control'!$AJ28,
         0,
         (('Tablero de control'!$S28-'Tablero de control'!$V28)-('Tablero de control'!$AJ28-'Tablero de control'!$V28))*100/('Tablero de control'!$S28-'Tablero de control'!$V28)
       )
     )
   )
)</f>
        <v>0</v>
      </c>
      <c r="AL28" s="38" t="str">
        <f>IF(
  'Tablero de control'!$V28="NP",
  "NO PROGRAMADA",
  IF(
    OR('Tablero de control'!$AJ28="",'Tablero de control'!$AK28&lt;=0),
    "SIN AVANCE",
    IF(
      'Tablero de control'!$AK28&lt;Parametros!$D$4*Parametros!$G$9,
      "MUY DEFICIENTE",
    IF(
      'Tablero de control'!$AK28&lt;Parametros!$D$4*Parametros!$G$8,
      "DEFICIENTE",
   IF(
      'Tablero de control'!$AK28&lt;Parametros!$D$4*Parametros!$G$7,
      "ACEPTABLE",
      IF(
        'Tablero de control'!$AK28&lt;Parametros!$D$4*Parametros!$G$6,
        "BUENO",
        IF(
          'Tablero de control'!$AK28&lt;Parametros!$D$4*Parametros!$G$5,
          "SATISFACTORIO",
          IF(
            'Tablero de control'!$AK28&gt;=Parametros!$D$4*Parametros!$G$4,
            "OPTIMO"
          )
        )
      )
    )
  )
)
)
)</f>
        <v>SIN AVANCE</v>
      </c>
      <c r="AM28" s="38"/>
      <c r="AN28" s="38"/>
      <c r="AO28" s="38"/>
      <c r="AP28" s="39"/>
      <c r="AQ28" s="276">
        <f>IF(
'Tablero de control'!$W28="NP",
 0,
  IF(
     'Tablero de control'!$Q28&lt;&gt;"Reducción",
     'Tablero de control'!$AP28*100/'Tablero de control'!$W28,
     IF(
       'Tablero de control'!$W28&gt;='Tablero de control'!$AP28,
       100,
       IF(
         'Tablero de control'!$S28&lt;='Tablero de control'!$AP28,
         0,
         (('Tablero de control'!$S28-'Tablero de control'!$W28)-('Tablero de control'!$AP28-'Tablero de control'!$W28))*100/('Tablero de control'!$S28-'Tablero de control'!$W28)
       )
     )
   )
)</f>
        <v>0</v>
      </c>
      <c r="AR28" s="40" t="str">
        <f>IF(
  'Tablero de control'!$W28="NP",
  "NO PROGRAMADA",
  IF(
    OR('Tablero de control'!$AP28="",'Tablero de control'!$AQ28&lt;=0),
    "SIN AVANCE",
    IF(
      'Tablero de control'!$AQ28&lt;Parametros!$D$4*Parametros!$G$9,
      "MUY DEFICIENTE",
    IF(
      'Tablero de control'!$AQ28&lt;Parametros!$D$4*Parametros!$G$8,
      "DEFICIENTE",
   IF(
      'Tablero de control'!$AQ28&lt;Parametros!$D$4*Parametros!$G$7,
      "ACEPTABLE",
      IF(
        'Tablero de control'!$AQ28&lt;Parametros!$D$4*Parametros!$G$6,
        "BUENO",
        IF(
          'Tablero de control'!$AQ28&lt;Parametros!$D$4*Parametros!$G$5,
          "SATISFACTORIO",
          IF(
            'Tablero de control'!$AQ28&gt;=Parametros!$D$4*Parametros!$G$4,
            "OPTIMO"
          )
        )
      )
    )
  )
)
)
)</f>
        <v>SIN AVANCE</v>
      </c>
      <c r="AS28" s="38"/>
      <c r="AT28" s="38"/>
      <c r="AU28" s="38"/>
      <c r="AV28" s="39"/>
      <c r="AW28" s="276">
        <f>IF(
'Tablero de control'!$X28="NP",
 0,
  IF(
     'Tablero de control'!$Q28&lt;&gt;"Reducción",
     'Tablero de control'!$AV28*100/'Tablero de control'!$X28,
     IF(
       'Tablero de control'!$X28&gt;='Tablero de control'!$AV28,
       100,
       IF(
         'Tablero de control'!$S28&lt;='Tablero de control'!$AV28,
         0,
         (('Tablero de control'!$S28-'Tablero de control'!$X28)-('Tablero de control'!$AV28-'Tablero de control'!$X28))*100/('Tablero de control'!$S28-'Tablero de control'!$X28)
       )
     )
   )
)</f>
        <v>0</v>
      </c>
      <c r="AX28" s="46" t="str">
        <f>IF(
  'Tablero de control'!$X28="NP",
  "NO PROGRAMADA",
  IF(
    OR('Tablero de control'!$AV28="",'Tablero de control'!$AW28&lt;=0),
    "SIN AVANCE",
    IF(
      'Tablero de control'!$AW28&lt;Parametros!$D$4*Parametros!$G$9,
      "MUY DEFICIENTE",
    IF(
      'Tablero de control'!$AW28&lt;Parametros!$D$4*Parametros!$G$8,
      "DEFICIENTE",
   IF(
      'Tablero de control'!$AW28&lt;Parametros!$D$4*Parametros!$G$7,
      "ACEPTABLE",
      IF(
        'Tablero de control'!$AW28&lt;Parametros!$D$4*Parametros!$G$6,
        "BUENO",
        IF(
          'Tablero de control'!$AW28&lt;Parametros!$D$4*Parametros!$G$5,
          "SATISFACTORIO",
          IF(
            'Tablero de control'!$AW28&gt;=Parametros!$D$4*Parametros!$G$4,
            "OPTIMO"
          )
        )
      )
    )
  )
)
)
)</f>
        <v>SIN AVANCE</v>
      </c>
      <c r="AY28" s="38"/>
      <c r="AZ28" s="38"/>
      <c r="BA28" s="38"/>
      <c r="BB28" s="285">
        <f>IF('Tablero de control'!$R28="Acumulada",IF('Tablero de control'!$AV28="",IF('Tablero de control'!$AP28="",IF('Tablero de control'!$AJ28="",'Tablero de control'!$Y28,'Tablero de control'!$AJ28),'Tablero de control'!$AP28),'Tablero de control'!$AV28),'Tablero de control'!$Y28+'Tablero de control'!$AJ28+'Tablero de control'!$AP28+'Tablero de control'!$AV28)</f>
        <v>1</v>
      </c>
      <c r="BC28" s="41">
        <f>IF('Tablero de control'!$Q28="mantenimiento",'Tablero de control'!$BB28/COUNTA('Tablero de control'!$U28:$X28)*100,IF('Tablero de control'!$BB28*100/'Tablero de control'!$T28&gt;100,100,'Tablero de control'!$BB28*100/'Tablero de control'!$T28))</f>
        <v>25</v>
      </c>
      <c r="BD28" s="40" t="str">
        <f>IF(
    OR('Tablero de control'!$BB28="",'Tablero de control'!$BC28&lt;=0),
    "SIN AVANCE",
    IF(
      'Tablero de control'!$BC28&lt;Parametros!$D$4*Parametros!$G$9,
      "MUY DEFICIENTE",
    IF(
      'Tablero de control'!$BC28&lt;Parametros!$D$4*Parametros!$G$8,
      "DEFICIENTE",
   IF(
      'Tablero de control'!$BC28&lt;Parametros!$D$4*Parametros!$G$7,
      "ACEPTABLE",
      IF(
        'Tablero de control'!$BC28&lt;Parametros!$D$4*Parametros!$G$6,
        "BUENO",
        IF(
          'Tablero de control'!$BC28&lt;Parametros!$D$4*Parametros!$G$5,
          "SATISFACTORIO",
          IF(
            'Tablero de control'!$BC28&gt;=Parametros!$D$4*Parametros!$G$4,
            "OPTIMO"
          )
        )
      )
    )
  )
)
)</f>
        <v>MUY DEFICIENTE</v>
      </c>
      <c r="BE28" s="336"/>
      <c r="BF28" s="336"/>
      <c r="BG28" s="555"/>
      <c r="BH28" s="281"/>
      <c r="BI28" s="281"/>
      <c r="BJ28" s="281"/>
      <c r="BL28" s="337"/>
      <c r="BN28" s="511">
        <v>1</v>
      </c>
      <c r="BO28" s="525" t="s">
        <v>3522</v>
      </c>
      <c r="BP28" s="526" t="s">
        <v>3523</v>
      </c>
      <c r="BQ28" s="529" t="s">
        <v>3524</v>
      </c>
      <c r="BR28" s="513" t="s">
        <v>3525</v>
      </c>
      <c r="BS28" s="673" t="s">
        <v>3526</v>
      </c>
      <c r="BT28" s="281"/>
    </row>
    <row r="29" spans="1:72" s="42" customFormat="1" ht="38.25" hidden="1" customHeight="1">
      <c r="A29" s="554" t="s">
        <v>251</v>
      </c>
      <c r="B29" s="53" t="s">
        <v>258</v>
      </c>
      <c r="C29" s="53" t="s">
        <v>285</v>
      </c>
      <c r="D29" s="53" t="s">
        <v>354</v>
      </c>
      <c r="E29" s="53" t="s">
        <v>388</v>
      </c>
      <c r="F29" s="160" t="s">
        <v>516</v>
      </c>
      <c r="G29" s="99" t="s">
        <v>533</v>
      </c>
      <c r="H29" s="99" t="s">
        <v>1943</v>
      </c>
      <c r="I29" s="99" t="s">
        <v>1961</v>
      </c>
      <c r="J29" s="325">
        <v>26</v>
      </c>
      <c r="K29" s="53" t="s">
        <v>570</v>
      </c>
      <c r="L29" s="53">
        <v>4502034</v>
      </c>
      <c r="M29" s="53" t="s">
        <v>43</v>
      </c>
      <c r="N29" s="53">
        <v>450203404</v>
      </c>
      <c r="O29" s="53" t="s">
        <v>164</v>
      </c>
      <c r="P29" s="53" t="s">
        <v>2016</v>
      </c>
      <c r="Q29" s="53" t="s">
        <v>33</v>
      </c>
      <c r="R29" s="98" t="s">
        <v>1891</v>
      </c>
      <c r="S29" s="97" t="s">
        <v>12</v>
      </c>
      <c r="T29" s="98">
        <v>1</v>
      </c>
      <c r="U29" s="98">
        <v>1</v>
      </c>
      <c r="V29" s="97">
        <v>1</v>
      </c>
      <c r="W29" s="98">
        <v>1</v>
      </c>
      <c r="X29" s="97">
        <v>1</v>
      </c>
      <c r="Y29" s="271">
        <v>1</v>
      </c>
      <c r="Z29" s="276">
        <f>IF(
'Tablero de control'!$U29="NP",
 0,
  IF(
     'Tablero de control'!$Q29&lt;&gt;"Reducción",
     'Tablero de control'!$Y29*100/'Tablero de control'!$U29,
     IF(
       'Tablero de control'!$U29&gt;='Tablero de control'!$Y29,
       100,
       IF(
         'Tablero de control'!$S29&lt;='Tablero de control'!$Y29,
         0,
         (('Tablero de control'!$S29-'Tablero de control'!$U29)-('Tablero de control'!$Y29-'Tablero de control'!$U29))*100/('Tablero de control'!$S29-'Tablero de control'!$U29)
       )
     )
   )
)</f>
        <v>100</v>
      </c>
      <c r="AA29" s="302">
        <f>IF('Tablero de control'!$Z29&gt;100,100,'Tablero de control'!$Z29)</f>
        <v>100</v>
      </c>
      <c r="AB29" s="40" t="str">
        <f>IF(
  'Tablero de control'!$U29="NP",
  "NO PROGRAMADA",
  IF(
    OR('Tablero de control'!$Y29="",'Tablero de control'!$Z29&lt;=0),
    "SIN AVANCE",
    IF(
      'Tablero de control'!$Z29&lt;Parametros!$D$4*Parametros!$G$9,
      "MUY DEFICIENTE",
    IF(
      'Tablero de control'!$Z29&lt;Parametros!$D$4*Parametros!$G$8,
      "DEFICIENTE",
   IF(
      'Tablero de control'!$Z29&lt;Parametros!$D$4*Parametros!$G$7,
      "ACEPTABLE",
      IF(
        'Tablero de control'!$Z29&lt;Parametros!$D$4*Parametros!$G$6,
        "BUENO",
        IF(
          'Tablero de control'!$Z29&lt;Parametros!$D$4*Parametros!$G$5,
          "SATISFACTORIO",
          IF(
            'Tablero de control'!$Z29&gt;=Parametros!$D$4*Parametros!$G$4,
            "OPTIMO"
          )
        )
      )
    )
  )
)
)
)</f>
        <v>OPTIMO</v>
      </c>
      <c r="AC29" s="40"/>
      <c r="AD29" s="40"/>
      <c r="AE29" s="40"/>
      <c r="AF29" s="40"/>
      <c r="AG29" s="59">
        <v>297154</v>
      </c>
      <c r="AH29" s="59">
        <v>0</v>
      </c>
      <c r="AI29" s="59">
        <v>0</v>
      </c>
      <c r="AJ29" s="56"/>
      <c r="AK29" s="276">
        <f>IF(
'Tablero de control'!$V29="NP",
 0,
  IF(
     'Tablero de control'!$Q29&lt;&gt;"Reducción",
     'Tablero de control'!$AJ29*100/'Tablero de control'!$V29,
     IF(
       'Tablero de control'!$V29&gt;='Tablero de control'!$AJ29,
       100,
       IF(
         'Tablero de control'!$S29&lt;='Tablero de control'!$AJ29,
         0,
         (('Tablero de control'!$S29-'Tablero de control'!$V29)-('Tablero de control'!$AJ29-'Tablero de control'!$V29))*100/('Tablero de control'!$S29-'Tablero de control'!$V29)
       )
     )
   )
)</f>
        <v>0</v>
      </c>
      <c r="AL29" s="38" t="str">
        <f>IF(
  'Tablero de control'!$V29="NP",
  "NO PROGRAMADA",
  IF(
    OR('Tablero de control'!$AJ29="",'Tablero de control'!$AK29&lt;=0),
    "SIN AVANCE",
    IF(
      'Tablero de control'!$AK29&lt;Parametros!$D$4*Parametros!$G$9,
      "MUY DEFICIENTE",
    IF(
      'Tablero de control'!$AK29&lt;Parametros!$D$4*Parametros!$G$8,
      "DEFICIENTE",
   IF(
      'Tablero de control'!$AK29&lt;Parametros!$D$4*Parametros!$G$7,
      "ACEPTABLE",
      IF(
        'Tablero de control'!$AK29&lt;Parametros!$D$4*Parametros!$G$6,
        "BUENO",
        IF(
          'Tablero de control'!$AK29&lt;Parametros!$D$4*Parametros!$G$5,
          "SATISFACTORIO",
          IF(
            'Tablero de control'!$AK29&gt;=Parametros!$D$4*Parametros!$G$4,
            "OPTIMO"
          )
        )
      )
    )
  )
)
)
)</f>
        <v>SIN AVANCE</v>
      </c>
      <c r="AM29" s="38"/>
      <c r="AN29" s="38"/>
      <c r="AO29" s="38"/>
      <c r="AP29" s="39"/>
      <c r="AQ29" s="276">
        <f>IF(
'Tablero de control'!$W29="NP",
 0,
  IF(
     'Tablero de control'!$Q29&lt;&gt;"Reducción",
     'Tablero de control'!$AP29*100/'Tablero de control'!$W29,
     IF(
       'Tablero de control'!$W29&gt;='Tablero de control'!$AP29,
       100,
       IF(
         'Tablero de control'!$S29&lt;='Tablero de control'!$AP29,
         0,
         (('Tablero de control'!$S29-'Tablero de control'!$W29)-('Tablero de control'!$AP29-'Tablero de control'!$W29))*100/('Tablero de control'!$S29-'Tablero de control'!$W29)
       )
     )
   )
)</f>
        <v>0</v>
      </c>
      <c r="AR29" s="40" t="str">
        <f>IF(
  'Tablero de control'!$W29="NP",
  "NO PROGRAMADA",
  IF(
    OR('Tablero de control'!$AP29="",'Tablero de control'!$AQ29&lt;=0),
    "SIN AVANCE",
    IF(
      'Tablero de control'!$AQ29&lt;Parametros!$D$4*Parametros!$G$9,
      "MUY DEFICIENTE",
    IF(
      'Tablero de control'!$AQ29&lt;Parametros!$D$4*Parametros!$G$8,
      "DEFICIENTE",
   IF(
      'Tablero de control'!$AQ29&lt;Parametros!$D$4*Parametros!$G$7,
      "ACEPTABLE",
      IF(
        'Tablero de control'!$AQ29&lt;Parametros!$D$4*Parametros!$G$6,
        "BUENO",
        IF(
          'Tablero de control'!$AQ29&lt;Parametros!$D$4*Parametros!$G$5,
          "SATISFACTORIO",
          IF(
            'Tablero de control'!$AQ29&gt;=Parametros!$D$4*Parametros!$G$4,
            "OPTIMO"
          )
        )
      )
    )
  )
)
)
)</f>
        <v>SIN AVANCE</v>
      </c>
      <c r="AS29" s="38"/>
      <c r="AT29" s="38"/>
      <c r="AU29" s="38"/>
      <c r="AV29" s="39"/>
      <c r="AW29" s="276">
        <f>IF(
'Tablero de control'!$X29="NP",
 0,
  IF(
     'Tablero de control'!$Q29&lt;&gt;"Reducción",
     'Tablero de control'!$AV29*100/'Tablero de control'!$X29,
     IF(
       'Tablero de control'!$X29&gt;='Tablero de control'!$AV29,
       100,
       IF(
         'Tablero de control'!$S29&lt;='Tablero de control'!$AV29,
         0,
         (('Tablero de control'!$S29-'Tablero de control'!$X29)-('Tablero de control'!$AV29-'Tablero de control'!$X29))*100/('Tablero de control'!$S29-'Tablero de control'!$X29)
       )
     )
   )
)</f>
        <v>0</v>
      </c>
      <c r="AX29" s="46" t="str">
        <f>IF(
  'Tablero de control'!$X29="NP",
  "NO PROGRAMADA",
  IF(
    OR('Tablero de control'!$AV29="",'Tablero de control'!$AW29&lt;=0),
    "SIN AVANCE",
    IF(
      'Tablero de control'!$AW29&lt;Parametros!$D$4*Parametros!$G$9,
      "MUY DEFICIENTE",
    IF(
      'Tablero de control'!$AW29&lt;Parametros!$D$4*Parametros!$G$8,
      "DEFICIENTE",
   IF(
      'Tablero de control'!$AW29&lt;Parametros!$D$4*Parametros!$G$7,
      "ACEPTABLE",
      IF(
        'Tablero de control'!$AW29&lt;Parametros!$D$4*Parametros!$G$6,
        "BUENO",
        IF(
          'Tablero de control'!$AW29&lt;Parametros!$D$4*Parametros!$G$5,
          "SATISFACTORIO",
          IF(
            'Tablero de control'!$AW29&gt;=Parametros!$D$4*Parametros!$G$4,
            "OPTIMO"
          )
        )
      )
    )
  )
)
)
)</f>
        <v>SIN AVANCE</v>
      </c>
      <c r="AY29" s="38"/>
      <c r="AZ29" s="38"/>
      <c r="BA29" s="38"/>
      <c r="BB29" s="285">
        <f>IF('Tablero de control'!$R29="Acumulada",IF('Tablero de control'!$AV29="",IF('Tablero de control'!$AP29="",IF('Tablero de control'!$AJ29="",'Tablero de control'!$Y29,'Tablero de control'!$AJ29),'Tablero de control'!$AP29),'Tablero de control'!$AV29),'Tablero de control'!$Y29+'Tablero de control'!$AJ29+'Tablero de control'!$AP29+'Tablero de control'!$AV29)</f>
        <v>1</v>
      </c>
      <c r="BC29" s="41">
        <f>IF('Tablero de control'!$Q29="mantenimiento",'Tablero de control'!$BB29/COUNTA('Tablero de control'!$U29:$X29)*100,IF('Tablero de control'!$BB29*100/'Tablero de control'!$T29&gt;100,100,'Tablero de control'!$BB29*100/'Tablero de control'!$T29))</f>
        <v>25</v>
      </c>
      <c r="BD29" s="40" t="str">
        <f>IF(
    OR('Tablero de control'!$BB29="",'Tablero de control'!$BC29&lt;=0),
    "SIN AVANCE",
    IF(
      'Tablero de control'!$BC29&lt;Parametros!$D$4*Parametros!$G$9,
      "MUY DEFICIENTE",
    IF(
      'Tablero de control'!$BC29&lt;Parametros!$D$4*Parametros!$G$8,
      "DEFICIENTE",
   IF(
      'Tablero de control'!$BC29&lt;Parametros!$D$4*Parametros!$G$7,
      "ACEPTABLE",
      IF(
        'Tablero de control'!$BC29&lt;Parametros!$D$4*Parametros!$G$6,
        "BUENO",
        IF(
          'Tablero de control'!$BC29&lt;Parametros!$D$4*Parametros!$G$5,
          "SATISFACTORIO",
          IF(
            'Tablero de control'!$BC29&gt;=Parametros!$D$4*Parametros!$G$4,
            "OPTIMO"
          )
        )
      )
    )
  )
)
)</f>
        <v>MUY DEFICIENTE</v>
      </c>
      <c r="BE29" s="336"/>
      <c r="BF29" s="336"/>
      <c r="BG29" s="555"/>
      <c r="BH29" s="281"/>
      <c r="BI29" s="281"/>
      <c r="BJ29" s="281"/>
      <c r="BL29" s="337"/>
      <c r="BN29" s="511">
        <v>1</v>
      </c>
      <c r="BO29" s="525" t="s">
        <v>3527</v>
      </c>
      <c r="BP29" s="526" t="s">
        <v>3528</v>
      </c>
      <c r="BQ29" s="525" t="s">
        <v>2263</v>
      </c>
      <c r="BR29" s="530" t="s">
        <v>3529</v>
      </c>
      <c r="BS29" s="673"/>
      <c r="BT29" s="281"/>
    </row>
    <row r="30" spans="1:72" s="42" customFormat="1" ht="38.25" hidden="1" customHeight="1">
      <c r="A30" s="554" t="s">
        <v>251</v>
      </c>
      <c r="B30" s="53" t="s">
        <v>258</v>
      </c>
      <c r="C30" s="53" t="s">
        <v>285</v>
      </c>
      <c r="D30" s="53" t="s">
        <v>354</v>
      </c>
      <c r="E30" s="53" t="s">
        <v>388</v>
      </c>
      <c r="F30" s="160" t="s">
        <v>516</v>
      </c>
      <c r="G30" s="99" t="s">
        <v>533</v>
      </c>
      <c r="H30" s="99" t="s">
        <v>1943</v>
      </c>
      <c r="I30" s="99" t="s">
        <v>1961</v>
      </c>
      <c r="J30" s="325">
        <v>27</v>
      </c>
      <c r="K30" s="53" t="s">
        <v>571</v>
      </c>
      <c r="L30" s="53">
        <v>4502033</v>
      </c>
      <c r="M30" s="53" t="s">
        <v>86</v>
      </c>
      <c r="N30" s="53">
        <v>450203302</v>
      </c>
      <c r="O30" s="53" t="s">
        <v>1543</v>
      </c>
      <c r="P30" s="53" t="s">
        <v>2016</v>
      </c>
      <c r="Q30" s="53" t="s">
        <v>33</v>
      </c>
      <c r="R30" s="98" t="s">
        <v>1891</v>
      </c>
      <c r="S30" s="97">
        <v>0</v>
      </c>
      <c r="T30" s="98">
        <v>1</v>
      </c>
      <c r="U30" s="97" t="s">
        <v>13</v>
      </c>
      <c r="V30" s="97">
        <v>1</v>
      </c>
      <c r="W30" s="98">
        <v>1</v>
      </c>
      <c r="X30" s="97">
        <v>1</v>
      </c>
      <c r="Y30" s="271">
        <v>1</v>
      </c>
      <c r="Z30" s="276">
        <f>IF(
'Tablero de control'!$U30="NP",
 0,
  IF(
     'Tablero de control'!$Q30&lt;&gt;"Reducción",
     'Tablero de control'!$Y30*100/'Tablero de control'!$U30,
     IF(
       'Tablero de control'!$U30&gt;='Tablero de control'!$Y30,
       100,
       IF(
         'Tablero de control'!$S30&lt;='Tablero de control'!$Y30,
         0,
         (('Tablero de control'!$S30-'Tablero de control'!$U30)-('Tablero de control'!$Y30-'Tablero de control'!$U30))*100/('Tablero de control'!$S30-'Tablero de control'!$U30)
       )
     )
   )
)</f>
        <v>0</v>
      </c>
      <c r="AA30" s="302">
        <f>IF('Tablero de control'!$Z30&gt;100,100,'Tablero de control'!$Z30)</f>
        <v>0</v>
      </c>
      <c r="AB30" s="40" t="str">
        <f>IF(
  'Tablero de control'!$U30="NP",
  "NO PROGRAMADA",
  IF(
    OR('Tablero de control'!$Y30="",'Tablero de control'!$Z30&lt;=0),
    "SIN AVANCE",
    IF(
      'Tablero de control'!$Z30&lt;Parametros!$D$4*Parametros!$G$9,
      "MUY DEFICIENTE",
    IF(
      'Tablero de control'!$Z30&lt;Parametros!$D$4*Parametros!$G$8,
      "DEFICIENTE",
   IF(
      'Tablero de control'!$Z30&lt;Parametros!$D$4*Parametros!$G$7,
      "ACEPTABLE",
      IF(
        'Tablero de control'!$Z30&lt;Parametros!$D$4*Parametros!$G$6,
        "BUENO",
        IF(
          'Tablero de control'!$Z30&lt;Parametros!$D$4*Parametros!$G$5,
          "SATISFACTORIO",
          IF(
            'Tablero de control'!$Z30&gt;=Parametros!$D$4*Parametros!$G$4,
            "OPTIMO"
          )
        )
      )
    )
  )
)
)
)</f>
        <v>NO PROGRAMADA</v>
      </c>
      <c r="AC30" s="40"/>
      <c r="AD30" s="40"/>
      <c r="AE30" s="40"/>
      <c r="AF30" s="40"/>
      <c r="AG30" s="59">
        <v>0</v>
      </c>
      <c r="AH30" s="59">
        <v>0</v>
      </c>
      <c r="AI30" s="59">
        <v>0</v>
      </c>
      <c r="AJ30" s="56"/>
      <c r="AK30" s="276">
        <f>IF(
'Tablero de control'!$V30="NP",
 0,
  IF(
     'Tablero de control'!$Q30&lt;&gt;"Reducción",
     'Tablero de control'!$AJ30*100/'Tablero de control'!$V30,
     IF(
       'Tablero de control'!$V30&gt;='Tablero de control'!$AJ30,
       100,
       IF(
         'Tablero de control'!$S30&lt;='Tablero de control'!$AJ30,
         0,
         (('Tablero de control'!$S30-'Tablero de control'!$V30)-('Tablero de control'!$AJ30-'Tablero de control'!$V30))*100/('Tablero de control'!$S30-'Tablero de control'!$V30)
       )
     )
   )
)</f>
        <v>0</v>
      </c>
      <c r="AL30" s="38" t="str">
        <f>IF(
  'Tablero de control'!$V30="NP",
  "NO PROGRAMADA",
  IF(
    OR('Tablero de control'!$AJ30="",'Tablero de control'!$AK30&lt;=0),
    "SIN AVANCE",
    IF(
      'Tablero de control'!$AK30&lt;Parametros!$D$4*Parametros!$G$9,
      "MUY DEFICIENTE",
    IF(
      'Tablero de control'!$AK30&lt;Parametros!$D$4*Parametros!$G$8,
      "DEFICIENTE",
   IF(
      'Tablero de control'!$AK30&lt;Parametros!$D$4*Parametros!$G$7,
      "ACEPTABLE",
      IF(
        'Tablero de control'!$AK30&lt;Parametros!$D$4*Parametros!$G$6,
        "BUENO",
        IF(
          'Tablero de control'!$AK30&lt;Parametros!$D$4*Parametros!$G$5,
          "SATISFACTORIO",
          IF(
            'Tablero de control'!$AK30&gt;=Parametros!$D$4*Parametros!$G$4,
            "OPTIMO"
          )
        )
      )
    )
  )
)
)
)</f>
        <v>SIN AVANCE</v>
      </c>
      <c r="AM30" s="38"/>
      <c r="AN30" s="38"/>
      <c r="AO30" s="38"/>
      <c r="AP30" s="39"/>
      <c r="AQ30" s="276">
        <f>IF(
'Tablero de control'!$W30="NP",
 0,
  IF(
     'Tablero de control'!$Q30&lt;&gt;"Reducción",
     'Tablero de control'!$AP30*100/'Tablero de control'!$W30,
     IF(
       'Tablero de control'!$W30&gt;='Tablero de control'!$AP30,
       100,
       IF(
         'Tablero de control'!$S30&lt;='Tablero de control'!$AP30,
         0,
         (('Tablero de control'!$S30-'Tablero de control'!$W30)-('Tablero de control'!$AP30-'Tablero de control'!$W30))*100/('Tablero de control'!$S30-'Tablero de control'!$W30)
       )
     )
   )
)</f>
        <v>0</v>
      </c>
      <c r="AR30" s="40" t="str">
        <f>IF(
  'Tablero de control'!$W30="NP",
  "NO PROGRAMADA",
  IF(
    OR('Tablero de control'!$AP30="",'Tablero de control'!$AQ30&lt;=0),
    "SIN AVANCE",
    IF(
      'Tablero de control'!$AQ30&lt;Parametros!$D$4*Parametros!$G$9,
      "MUY DEFICIENTE",
    IF(
      'Tablero de control'!$AQ30&lt;Parametros!$D$4*Parametros!$G$8,
      "DEFICIENTE",
   IF(
      'Tablero de control'!$AQ30&lt;Parametros!$D$4*Parametros!$G$7,
      "ACEPTABLE",
      IF(
        'Tablero de control'!$AQ30&lt;Parametros!$D$4*Parametros!$G$6,
        "BUENO",
        IF(
          'Tablero de control'!$AQ30&lt;Parametros!$D$4*Parametros!$G$5,
          "SATISFACTORIO",
          IF(
            'Tablero de control'!$AQ30&gt;=Parametros!$D$4*Parametros!$G$4,
            "OPTIMO"
          )
        )
      )
    )
  )
)
)
)</f>
        <v>SIN AVANCE</v>
      </c>
      <c r="AS30" s="38"/>
      <c r="AT30" s="38"/>
      <c r="AU30" s="38"/>
      <c r="AV30" s="39"/>
      <c r="AW30" s="276">
        <f>IF(
'Tablero de control'!$X30="NP",
 0,
  IF(
     'Tablero de control'!$Q30&lt;&gt;"Reducción",
     'Tablero de control'!$AV30*100/'Tablero de control'!$X30,
     IF(
       'Tablero de control'!$X30&gt;='Tablero de control'!$AV30,
       100,
       IF(
         'Tablero de control'!$S30&lt;='Tablero de control'!$AV30,
         0,
         (('Tablero de control'!$S30-'Tablero de control'!$X30)-('Tablero de control'!$AV30-'Tablero de control'!$X30))*100/('Tablero de control'!$S30-'Tablero de control'!$X30)
       )
     )
   )
)</f>
        <v>0</v>
      </c>
      <c r="AX30" s="46" t="str">
        <f>IF(
  'Tablero de control'!$X30="NP",
  "NO PROGRAMADA",
  IF(
    OR('Tablero de control'!$AV30="",'Tablero de control'!$AW30&lt;=0),
    "SIN AVANCE",
    IF(
      'Tablero de control'!$AW30&lt;Parametros!$D$4*Parametros!$G$9,
      "MUY DEFICIENTE",
    IF(
      'Tablero de control'!$AW30&lt;Parametros!$D$4*Parametros!$G$8,
      "DEFICIENTE",
   IF(
      'Tablero de control'!$AW30&lt;Parametros!$D$4*Parametros!$G$7,
      "ACEPTABLE",
      IF(
        'Tablero de control'!$AW30&lt;Parametros!$D$4*Parametros!$G$6,
        "BUENO",
        IF(
          'Tablero de control'!$AW30&lt;Parametros!$D$4*Parametros!$G$5,
          "SATISFACTORIO",
          IF(
            'Tablero de control'!$AW30&gt;=Parametros!$D$4*Parametros!$G$4,
            "OPTIMO"
          )
        )
      )
    )
  )
)
)
)</f>
        <v>SIN AVANCE</v>
      </c>
      <c r="AY30" s="38"/>
      <c r="AZ30" s="38"/>
      <c r="BA30" s="38"/>
      <c r="BB30" s="285">
        <f>IF('Tablero de control'!$R30="Acumulada",IF('Tablero de control'!$AV30="",IF('Tablero de control'!$AP30="",IF('Tablero de control'!$AJ30="",'Tablero de control'!$Y30,'Tablero de control'!$AJ30),'Tablero de control'!$AP30),'Tablero de control'!$AV30),'Tablero de control'!$Y30+'Tablero de control'!$AJ30+'Tablero de control'!$AP30+'Tablero de control'!$AV30)</f>
        <v>1</v>
      </c>
      <c r="BC30" s="41">
        <f>IF('Tablero de control'!$Q30="mantenimiento",'Tablero de control'!$BB30/COUNTA('Tablero de control'!$U30:$X30)*100,IF('Tablero de control'!$BB30*100/'Tablero de control'!$T30&gt;100,100,'Tablero de control'!$BB30*100/'Tablero de control'!$T30))</f>
        <v>25</v>
      </c>
      <c r="BD30" s="40" t="str">
        <f>IF(
    OR('Tablero de control'!$BB30="",'Tablero de control'!$BC30&lt;=0),
    "SIN AVANCE",
    IF(
      'Tablero de control'!$BC30&lt;Parametros!$D$4*Parametros!$G$9,
      "MUY DEFICIENTE",
    IF(
      'Tablero de control'!$BC30&lt;Parametros!$D$4*Parametros!$G$8,
      "DEFICIENTE",
   IF(
      'Tablero de control'!$BC30&lt;Parametros!$D$4*Parametros!$G$7,
      "ACEPTABLE",
      IF(
        'Tablero de control'!$BC30&lt;Parametros!$D$4*Parametros!$G$6,
        "BUENO",
        IF(
          'Tablero de control'!$BC30&lt;Parametros!$D$4*Parametros!$G$5,
          "SATISFACTORIO",
          IF(
            'Tablero de control'!$BC30&gt;=Parametros!$D$4*Parametros!$G$4,
            "OPTIMO"
          )
        )
      )
    )
  )
)
)</f>
        <v>MUY DEFICIENTE</v>
      </c>
      <c r="BE30" s="336"/>
      <c r="BF30" s="336"/>
      <c r="BG30" s="555"/>
      <c r="BH30" s="281"/>
      <c r="BI30" s="281"/>
      <c r="BJ30" s="281"/>
      <c r="BL30" s="337"/>
      <c r="BN30" s="511">
        <v>1</v>
      </c>
      <c r="BO30" s="525" t="s">
        <v>3530</v>
      </c>
      <c r="BP30" s="526" t="s">
        <v>3531</v>
      </c>
      <c r="BQ30" s="525" t="s">
        <v>2263</v>
      </c>
      <c r="BR30" s="527" t="s">
        <v>3532</v>
      </c>
      <c r="BS30" s="673"/>
      <c r="BT30" s="281"/>
    </row>
    <row r="31" spans="1:72" s="42" customFormat="1" ht="38.25" hidden="1" customHeight="1">
      <c r="A31" s="554" t="s">
        <v>251</v>
      </c>
      <c r="B31" s="53" t="s">
        <v>258</v>
      </c>
      <c r="C31" s="53" t="s">
        <v>285</v>
      </c>
      <c r="D31" s="53" t="s">
        <v>354</v>
      </c>
      <c r="E31" s="53" t="s">
        <v>388</v>
      </c>
      <c r="F31" s="160" t="s">
        <v>516</v>
      </c>
      <c r="G31" s="99" t="s">
        <v>533</v>
      </c>
      <c r="H31" s="99" t="s">
        <v>1943</v>
      </c>
      <c r="I31" s="99" t="s">
        <v>1961</v>
      </c>
      <c r="J31" s="325">
        <v>28</v>
      </c>
      <c r="K31" s="53" t="s">
        <v>572</v>
      </c>
      <c r="L31" s="53" t="s">
        <v>1174</v>
      </c>
      <c r="M31" s="53" t="s">
        <v>118</v>
      </c>
      <c r="N31" s="293">
        <v>450203800</v>
      </c>
      <c r="O31" s="53" t="s">
        <v>190</v>
      </c>
      <c r="P31" s="53" t="s">
        <v>2016</v>
      </c>
      <c r="Q31" s="53" t="s">
        <v>33</v>
      </c>
      <c r="R31" s="98" t="s">
        <v>1891</v>
      </c>
      <c r="S31" s="97">
        <v>0</v>
      </c>
      <c r="T31" s="98">
        <v>1</v>
      </c>
      <c r="U31" s="98">
        <v>1</v>
      </c>
      <c r="V31" s="97">
        <v>1</v>
      </c>
      <c r="W31" s="98">
        <v>1</v>
      </c>
      <c r="X31" s="97">
        <v>1</v>
      </c>
      <c r="Y31" s="271">
        <v>0.5</v>
      </c>
      <c r="Z31" s="276">
        <f>IF(
'Tablero de control'!$U31="NP",
 0,
  IF(
     'Tablero de control'!$Q31&lt;&gt;"Reducción",
     'Tablero de control'!$Y31*100/'Tablero de control'!$U31,
     IF(
       'Tablero de control'!$U31&gt;='Tablero de control'!$Y31,
       100,
       IF(
         'Tablero de control'!$S31&lt;='Tablero de control'!$Y31,
         0,
         (('Tablero de control'!$S31-'Tablero de control'!$U31)-('Tablero de control'!$Y31-'Tablero de control'!$U31))*100/('Tablero de control'!$S31-'Tablero de control'!$U31)
       )
     )
   )
)</f>
        <v>50</v>
      </c>
      <c r="AA31" s="302">
        <f>IF('Tablero de control'!$Z31&gt;100,100,'Tablero de control'!$Z31)</f>
        <v>50</v>
      </c>
      <c r="AB31" s="40" t="str">
        <f>IF(
  'Tablero de control'!$U31="NP",
  "NO PROGRAMADA",
  IF(
    OR('Tablero de control'!$Y31="",'Tablero de control'!$Z31&lt;=0),
    "SIN AVANCE",
    IF(
      'Tablero de control'!$Z31&lt;Parametros!$D$4*Parametros!$G$9,
      "MUY DEFICIENTE",
    IF(
      'Tablero de control'!$Z31&lt;Parametros!$D$4*Parametros!$G$8,
      "DEFICIENTE",
   IF(
      'Tablero de control'!$Z31&lt;Parametros!$D$4*Parametros!$G$7,
      "ACEPTABLE",
      IF(
        'Tablero de control'!$Z31&lt;Parametros!$D$4*Parametros!$G$6,
        "BUENO",
        IF(
          'Tablero de control'!$Z31&lt;Parametros!$D$4*Parametros!$G$5,
          "SATISFACTORIO",
          IF(
            'Tablero de control'!$Z31&gt;=Parametros!$D$4*Parametros!$G$4,
            "OPTIMO"
          )
        )
      )
    )
  )
)
)
)</f>
        <v>DEFICIENTE</v>
      </c>
      <c r="AC31" s="40"/>
      <c r="AD31" s="40"/>
      <c r="AE31" s="40"/>
      <c r="AF31" s="40"/>
      <c r="AG31" s="59">
        <v>17819589</v>
      </c>
      <c r="AH31" s="59">
        <v>0</v>
      </c>
      <c r="AI31" s="59">
        <v>0</v>
      </c>
      <c r="AJ31" s="56"/>
      <c r="AK31" s="276">
        <f>IF(
'Tablero de control'!$V31="NP",
 0,
  IF(
     'Tablero de control'!$Q31&lt;&gt;"Reducción",
     'Tablero de control'!$AJ31*100/'Tablero de control'!$V31,
     IF(
       'Tablero de control'!$V31&gt;='Tablero de control'!$AJ31,
       100,
       IF(
         'Tablero de control'!$S31&lt;='Tablero de control'!$AJ31,
         0,
         (('Tablero de control'!$S31-'Tablero de control'!$V31)-('Tablero de control'!$AJ31-'Tablero de control'!$V31))*100/('Tablero de control'!$S31-'Tablero de control'!$V31)
       )
     )
   )
)</f>
        <v>0</v>
      </c>
      <c r="AL31" s="38" t="str">
        <f>IF(
  'Tablero de control'!$V31="NP",
  "NO PROGRAMADA",
  IF(
    OR('Tablero de control'!$AJ31="",'Tablero de control'!$AK31&lt;=0),
    "SIN AVANCE",
    IF(
      'Tablero de control'!$AK31&lt;Parametros!$D$4*Parametros!$G$9,
      "MUY DEFICIENTE",
    IF(
      'Tablero de control'!$AK31&lt;Parametros!$D$4*Parametros!$G$8,
      "DEFICIENTE",
   IF(
      'Tablero de control'!$AK31&lt;Parametros!$D$4*Parametros!$G$7,
      "ACEPTABLE",
      IF(
        'Tablero de control'!$AK31&lt;Parametros!$D$4*Parametros!$G$6,
        "BUENO",
        IF(
          'Tablero de control'!$AK31&lt;Parametros!$D$4*Parametros!$G$5,
          "SATISFACTORIO",
          IF(
            'Tablero de control'!$AK31&gt;=Parametros!$D$4*Parametros!$G$4,
            "OPTIMO"
          )
        )
      )
    )
  )
)
)
)</f>
        <v>SIN AVANCE</v>
      </c>
      <c r="AM31" s="38"/>
      <c r="AN31" s="38"/>
      <c r="AO31" s="38"/>
      <c r="AP31" s="39"/>
      <c r="AQ31" s="276">
        <f>IF(
'Tablero de control'!$W31="NP",
 0,
  IF(
     'Tablero de control'!$Q31&lt;&gt;"Reducción",
     'Tablero de control'!$AP31*100/'Tablero de control'!$W31,
     IF(
       'Tablero de control'!$W31&gt;='Tablero de control'!$AP31,
       100,
       IF(
         'Tablero de control'!$S31&lt;='Tablero de control'!$AP31,
         0,
         (('Tablero de control'!$S31-'Tablero de control'!$W31)-('Tablero de control'!$AP31-'Tablero de control'!$W31))*100/('Tablero de control'!$S31-'Tablero de control'!$W31)
       )
     )
   )
)</f>
        <v>0</v>
      </c>
      <c r="AR31" s="40" t="str">
        <f>IF(
  'Tablero de control'!$W31="NP",
  "NO PROGRAMADA",
  IF(
    OR('Tablero de control'!$AP31="",'Tablero de control'!$AQ31&lt;=0),
    "SIN AVANCE",
    IF(
      'Tablero de control'!$AQ31&lt;Parametros!$D$4*Parametros!$G$9,
      "MUY DEFICIENTE",
    IF(
      'Tablero de control'!$AQ31&lt;Parametros!$D$4*Parametros!$G$8,
      "DEFICIENTE",
   IF(
      'Tablero de control'!$AQ31&lt;Parametros!$D$4*Parametros!$G$7,
      "ACEPTABLE",
      IF(
        'Tablero de control'!$AQ31&lt;Parametros!$D$4*Parametros!$G$6,
        "BUENO",
        IF(
          'Tablero de control'!$AQ31&lt;Parametros!$D$4*Parametros!$G$5,
          "SATISFACTORIO",
          IF(
            'Tablero de control'!$AQ31&gt;=Parametros!$D$4*Parametros!$G$4,
            "OPTIMO"
          )
        )
      )
    )
  )
)
)
)</f>
        <v>SIN AVANCE</v>
      </c>
      <c r="AS31" s="38"/>
      <c r="AT31" s="38"/>
      <c r="AU31" s="38"/>
      <c r="AV31" s="39"/>
      <c r="AW31" s="276">
        <f>IF(
'Tablero de control'!$X31="NP",
 0,
  IF(
     'Tablero de control'!$Q31&lt;&gt;"Reducción",
     'Tablero de control'!$AV31*100/'Tablero de control'!$X31,
     IF(
       'Tablero de control'!$X31&gt;='Tablero de control'!$AV31,
       100,
       IF(
         'Tablero de control'!$S31&lt;='Tablero de control'!$AV31,
         0,
         (('Tablero de control'!$S31-'Tablero de control'!$X31)-('Tablero de control'!$AV31-'Tablero de control'!$X31))*100/('Tablero de control'!$S31-'Tablero de control'!$X31)
       )
     )
   )
)</f>
        <v>0</v>
      </c>
      <c r="AX31" s="46" t="str">
        <f>IF(
  'Tablero de control'!$X31="NP",
  "NO PROGRAMADA",
  IF(
    OR('Tablero de control'!$AV31="",'Tablero de control'!$AW31&lt;=0),
    "SIN AVANCE",
    IF(
      'Tablero de control'!$AW31&lt;Parametros!$D$4*Parametros!$G$9,
      "MUY DEFICIENTE",
    IF(
      'Tablero de control'!$AW31&lt;Parametros!$D$4*Parametros!$G$8,
      "DEFICIENTE",
   IF(
      'Tablero de control'!$AW31&lt;Parametros!$D$4*Parametros!$G$7,
      "ACEPTABLE",
      IF(
        'Tablero de control'!$AW31&lt;Parametros!$D$4*Parametros!$G$6,
        "BUENO",
        IF(
          'Tablero de control'!$AW31&lt;Parametros!$D$4*Parametros!$G$5,
          "SATISFACTORIO",
          IF(
            'Tablero de control'!$AW31&gt;=Parametros!$D$4*Parametros!$G$4,
            "OPTIMO"
          )
        )
      )
    )
  )
)
)
)</f>
        <v>SIN AVANCE</v>
      </c>
      <c r="AY31" s="38"/>
      <c r="AZ31" s="38"/>
      <c r="BA31" s="38"/>
      <c r="BB31" s="285">
        <f>IF('Tablero de control'!$R31="Acumulada",IF('Tablero de control'!$AV31="",IF('Tablero de control'!$AP31="",IF('Tablero de control'!$AJ31="",'Tablero de control'!$Y31,'Tablero de control'!$AJ31),'Tablero de control'!$AP31),'Tablero de control'!$AV31),'Tablero de control'!$Y31+'Tablero de control'!$AJ31+'Tablero de control'!$AP31+'Tablero de control'!$AV31)</f>
        <v>0.5</v>
      </c>
      <c r="BC31" s="41">
        <f>IF('Tablero de control'!$Q31="mantenimiento",'Tablero de control'!$BB31/COUNTA('Tablero de control'!$U31:$X31)*100,IF('Tablero de control'!$BB31*100/'Tablero de control'!$T31&gt;100,100,'Tablero de control'!$BB31*100/'Tablero de control'!$T31))</f>
        <v>12.5</v>
      </c>
      <c r="BD31" s="40" t="str">
        <f>IF(
    OR('Tablero de control'!$BB31="",'Tablero de control'!$BC31&lt;=0),
    "SIN AVANCE",
    IF(
      'Tablero de control'!$BC31&lt;Parametros!$D$4*Parametros!$G$9,
      "MUY DEFICIENTE",
    IF(
      'Tablero de control'!$BC31&lt;Parametros!$D$4*Parametros!$G$8,
      "DEFICIENTE",
   IF(
      'Tablero de control'!$BC31&lt;Parametros!$D$4*Parametros!$G$7,
      "ACEPTABLE",
      IF(
        'Tablero de control'!$BC31&lt;Parametros!$D$4*Parametros!$G$6,
        "BUENO",
        IF(
          'Tablero de control'!$BC31&lt;Parametros!$D$4*Parametros!$G$5,
          "SATISFACTORIO",
          IF(
            'Tablero de control'!$BC31&gt;=Parametros!$D$4*Parametros!$G$4,
            "OPTIMO"
          )
        )
      )
    )
  )
)
)</f>
        <v>MUY DEFICIENTE</v>
      </c>
      <c r="BE31" s="336"/>
      <c r="BF31" s="336"/>
      <c r="BG31" s="555"/>
      <c r="BH31" s="281"/>
      <c r="BI31" s="281"/>
      <c r="BJ31" s="281"/>
      <c r="BL31" s="337"/>
      <c r="BN31" s="511">
        <v>0.5</v>
      </c>
      <c r="BO31" s="525" t="s">
        <v>3533</v>
      </c>
      <c r="BP31" s="526" t="s">
        <v>3534</v>
      </c>
      <c r="BQ31" s="525" t="s">
        <v>3535</v>
      </c>
      <c r="BR31" s="531" t="s">
        <v>3536</v>
      </c>
      <c r="BS31" s="673"/>
      <c r="BT31" s="281"/>
    </row>
    <row r="32" spans="1:72" s="42" customFormat="1" ht="38.25" hidden="1" customHeight="1">
      <c r="A32" s="554" t="s">
        <v>251</v>
      </c>
      <c r="B32" s="53" t="s">
        <v>258</v>
      </c>
      <c r="C32" s="53" t="s">
        <v>285</v>
      </c>
      <c r="D32" s="53" t="s">
        <v>354</v>
      </c>
      <c r="E32" s="53" t="s">
        <v>388</v>
      </c>
      <c r="F32" s="160" t="s">
        <v>516</v>
      </c>
      <c r="G32" s="99" t="s">
        <v>533</v>
      </c>
      <c r="H32" s="99" t="s">
        <v>1943</v>
      </c>
      <c r="I32" s="99" t="s">
        <v>1961</v>
      </c>
      <c r="J32" s="325">
        <v>29</v>
      </c>
      <c r="K32" s="53" t="s">
        <v>573</v>
      </c>
      <c r="L32" s="53" t="s">
        <v>1175</v>
      </c>
      <c r="M32" s="53" t="s">
        <v>104</v>
      </c>
      <c r="N32" s="293">
        <v>450200100</v>
      </c>
      <c r="O32" s="53" t="s">
        <v>196</v>
      </c>
      <c r="P32" s="53" t="s">
        <v>2017</v>
      </c>
      <c r="Q32" s="53" t="s">
        <v>33</v>
      </c>
      <c r="R32" s="98" t="s">
        <v>1891</v>
      </c>
      <c r="S32" s="183">
        <v>0</v>
      </c>
      <c r="T32" s="96">
        <v>1</v>
      </c>
      <c r="U32" s="96">
        <v>1</v>
      </c>
      <c r="V32" s="96">
        <v>1</v>
      </c>
      <c r="W32" s="96">
        <v>1</v>
      </c>
      <c r="X32" s="96">
        <v>1</v>
      </c>
      <c r="Y32" s="271">
        <v>1</v>
      </c>
      <c r="Z32" s="276">
        <f>IF(
'Tablero de control'!$U32="NP",
 0,
  IF(
     'Tablero de control'!$Q32&lt;&gt;"Reducción",
     'Tablero de control'!$Y32*100/'Tablero de control'!$U32,
     IF(
       'Tablero de control'!$U32&gt;='Tablero de control'!$Y32,
       100,
       IF(
         'Tablero de control'!$S32&lt;='Tablero de control'!$Y32,
         0,
         (('Tablero de control'!$S32-'Tablero de control'!$U32)-('Tablero de control'!$Y32-'Tablero de control'!$U32))*100/('Tablero de control'!$S32-'Tablero de control'!$U32)
       )
     )
   )
)</f>
        <v>100</v>
      </c>
      <c r="AA32" s="302">
        <f>IF('Tablero de control'!$Z32&gt;100,100,'Tablero de control'!$Z32)</f>
        <v>100</v>
      </c>
      <c r="AB32" s="40" t="str">
        <f>IF(
  'Tablero de control'!$U32="NP",
  "NO PROGRAMADA",
  IF(
    OR('Tablero de control'!$Y32="",'Tablero de control'!$Z32&lt;=0),
    "SIN AVANCE",
    IF(
      'Tablero de control'!$Z32&lt;Parametros!$D$4*Parametros!$G$9,
      "MUY DEFICIENTE",
    IF(
      'Tablero de control'!$Z32&lt;Parametros!$D$4*Parametros!$G$8,
      "DEFICIENTE",
   IF(
      'Tablero de control'!$Z32&lt;Parametros!$D$4*Parametros!$G$7,
      "ACEPTABLE",
      IF(
        'Tablero de control'!$Z32&lt;Parametros!$D$4*Parametros!$G$6,
        "BUENO",
        IF(
          'Tablero de control'!$Z32&lt;Parametros!$D$4*Parametros!$G$5,
          "SATISFACTORIO",
          IF(
            'Tablero de control'!$Z32&gt;=Parametros!$D$4*Parametros!$G$4,
            "OPTIMO"
          )
        )
      )
    )
  )
)
)
)</f>
        <v>OPTIMO</v>
      </c>
      <c r="AC32" s="40"/>
      <c r="AD32" s="40"/>
      <c r="AE32" s="40"/>
      <c r="AF32" s="40"/>
      <c r="AG32" s="59">
        <v>17819589</v>
      </c>
      <c r="AH32" s="59">
        <v>0</v>
      </c>
      <c r="AI32" s="59">
        <v>0</v>
      </c>
      <c r="AJ32" s="56"/>
      <c r="AK32" s="276">
        <f>IF(
'Tablero de control'!$V32="NP",
 0,
  IF(
     'Tablero de control'!$Q32&lt;&gt;"Reducción",
     'Tablero de control'!$AJ32*100/'Tablero de control'!$V32,
     IF(
       'Tablero de control'!$V32&gt;='Tablero de control'!$AJ32,
       100,
       IF(
         'Tablero de control'!$S32&lt;='Tablero de control'!$AJ32,
         0,
         (('Tablero de control'!$S32-'Tablero de control'!$V32)-('Tablero de control'!$AJ32-'Tablero de control'!$V32))*100/('Tablero de control'!$S32-'Tablero de control'!$V32)
       )
     )
   )
)</f>
        <v>0</v>
      </c>
      <c r="AL32" s="38" t="str">
        <f>IF(
  'Tablero de control'!$V32="NP",
  "NO PROGRAMADA",
  IF(
    OR('Tablero de control'!$AJ32="",'Tablero de control'!$AK32&lt;=0),
    "SIN AVANCE",
    IF(
      'Tablero de control'!$AK32&lt;Parametros!$D$4*Parametros!$G$9,
      "MUY DEFICIENTE",
    IF(
      'Tablero de control'!$AK32&lt;Parametros!$D$4*Parametros!$G$8,
      "DEFICIENTE",
   IF(
      'Tablero de control'!$AK32&lt;Parametros!$D$4*Parametros!$G$7,
      "ACEPTABLE",
      IF(
        'Tablero de control'!$AK32&lt;Parametros!$D$4*Parametros!$G$6,
        "BUENO",
        IF(
          'Tablero de control'!$AK32&lt;Parametros!$D$4*Parametros!$G$5,
          "SATISFACTORIO",
          IF(
            'Tablero de control'!$AK32&gt;=Parametros!$D$4*Parametros!$G$4,
            "OPTIMO"
          )
        )
      )
    )
  )
)
)
)</f>
        <v>SIN AVANCE</v>
      </c>
      <c r="AM32" s="38"/>
      <c r="AN32" s="38"/>
      <c r="AO32" s="38"/>
      <c r="AP32" s="39"/>
      <c r="AQ32" s="276">
        <f>IF(
'Tablero de control'!$W32="NP",
 0,
  IF(
     'Tablero de control'!$Q32&lt;&gt;"Reducción",
     'Tablero de control'!$AP32*100/'Tablero de control'!$W32,
     IF(
       'Tablero de control'!$W32&gt;='Tablero de control'!$AP32,
       100,
       IF(
         'Tablero de control'!$S32&lt;='Tablero de control'!$AP32,
         0,
         (('Tablero de control'!$S32-'Tablero de control'!$W32)-('Tablero de control'!$AP32-'Tablero de control'!$W32))*100/('Tablero de control'!$S32-'Tablero de control'!$W32)
       )
     )
   )
)</f>
        <v>0</v>
      </c>
      <c r="AR32" s="40" t="str">
        <f>IF(
  'Tablero de control'!$W32="NP",
  "NO PROGRAMADA",
  IF(
    OR('Tablero de control'!$AP32="",'Tablero de control'!$AQ32&lt;=0),
    "SIN AVANCE",
    IF(
      'Tablero de control'!$AQ32&lt;Parametros!$D$4*Parametros!$G$9,
      "MUY DEFICIENTE",
    IF(
      'Tablero de control'!$AQ32&lt;Parametros!$D$4*Parametros!$G$8,
      "DEFICIENTE",
   IF(
      'Tablero de control'!$AQ32&lt;Parametros!$D$4*Parametros!$G$7,
      "ACEPTABLE",
      IF(
        'Tablero de control'!$AQ32&lt;Parametros!$D$4*Parametros!$G$6,
        "BUENO",
        IF(
          'Tablero de control'!$AQ32&lt;Parametros!$D$4*Parametros!$G$5,
          "SATISFACTORIO",
          IF(
            'Tablero de control'!$AQ32&gt;=Parametros!$D$4*Parametros!$G$4,
            "OPTIMO"
          )
        )
      )
    )
  )
)
)
)</f>
        <v>SIN AVANCE</v>
      </c>
      <c r="AS32" s="38"/>
      <c r="AT32" s="38"/>
      <c r="AU32" s="38"/>
      <c r="AV32" s="39"/>
      <c r="AW32" s="276">
        <f>IF(
'Tablero de control'!$X32="NP",
 0,
  IF(
     'Tablero de control'!$Q32&lt;&gt;"Reducción",
     'Tablero de control'!$AV32*100/'Tablero de control'!$X32,
     IF(
       'Tablero de control'!$X32&gt;='Tablero de control'!$AV32,
       100,
       IF(
         'Tablero de control'!$S32&lt;='Tablero de control'!$AV32,
         0,
         (('Tablero de control'!$S32-'Tablero de control'!$X32)-('Tablero de control'!$AV32-'Tablero de control'!$X32))*100/('Tablero de control'!$S32-'Tablero de control'!$X32)
       )
     )
   )
)</f>
        <v>0</v>
      </c>
      <c r="AX32" s="46" t="str">
        <f>IF(
  'Tablero de control'!$X32="NP",
  "NO PROGRAMADA",
  IF(
    OR('Tablero de control'!$AV32="",'Tablero de control'!$AW32&lt;=0),
    "SIN AVANCE",
    IF(
      'Tablero de control'!$AW32&lt;Parametros!$D$4*Parametros!$G$9,
      "MUY DEFICIENTE",
    IF(
      'Tablero de control'!$AW32&lt;Parametros!$D$4*Parametros!$G$8,
      "DEFICIENTE",
   IF(
      'Tablero de control'!$AW32&lt;Parametros!$D$4*Parametros!$G$7,
      "ACEPTABLE",
      IF(
        'Tablero de control'!$AW32&lt;Parametros!$D$4*Parametros!$G$6,
        "BUENO",
        IF(
          'Tablero de control'!$AW32&lt;Parametros!$D$4*Parametros!$G$5,
          "SATISFACTORIO",
          IF(
            'Tablero de control'!$AW32&gt;=Parametros!$D$4*Parametros!$G$4,
            "OPTIMO"
          )
        )
      )
    )
  )
)
)
)</f>
        <v>SIN AVANCE</v>
      </c>
      <c r="AY32" s="38"/>
      <c r="AZ32" s="38"/>
      <c r="BA32" s="38"/>
      <c r="BB32" s="285">
        <f>IF('Tablero de control'!$R32="Acumulada",IF('Tablero de control'!$AV32="",IF('Tablero de control'!$AP32="",IF('Tablero de control'!$AJ32="",'Tablero de control'!$Y32,'Tablero de control'!$AJ32),'Tablero de control'!$AP32),'Tablero de control'!$AV32),'Tablero de control'!$Y32+'Tablero de control'!$AJ32+'Tablero de control'!$AP32+'Tablero de control'!$AV32)</f>
        <v>1</v>
      </c>
      <c r="BC32" s="41">
        <f>IF('Tablero de control'!$Q32="mantenimiento",'Tablero de control'!$BB32/COUNTA('Tablero de control'!$U32:$X32)*100,IF('Tablero de control'!$BB32*100/'Tablero de control'!$T32&gt;100,100,'Tablero de control'!$BB32*100/'Tablero de control'!$T32))</f>
        <v>25</v>
      </c>
      <c r="BD32" s="40" t="str">
        <f>IF(
    OR('Tablero de control'!$BB32="",'Tablero de control'!$BC32&lt;=0),
    "SIN AVANCE",
    IF(
      'Tablero de control'!$BC32&lt;Parametros!$D$4*Parametros!$G$9,
      "MUY DEFICIENTE",
    IF(
      'Tablero de control'!$BC32&lt;Parametros!$D$4*Parametros!$G$8,
      "DEFICIENTE",
   IF(
      'Tablero de control'!$BC32&lt;Parametros!$D$4*Parametros!$G$7,
      "ACEPTABLE",
      IF(
        'Tablero de control'!$BC32&lt;Parametros!$D$4*Parametros!$G$6,
        "BUENO",
        IF(
          'Tablero de control'!$BC32&lt;Parametros!$D$4*Parametros!$G$5,
          "SATISFACTORIO",
          IF(
            'Tablero de control'!$BC32&gt;=Parametros!$D$4*Parametros!$G$4,
            "OPTIMO"
          )
        )
      )
    )
  )
)
)</f>
        <v>MUY DEFICIENTE</v>
      </c>
      <c r="BE32" s="336"/>
      <c r="BF32" s="336"/>
      <c r="BG32" s="555"/>
      <c r="BH32" s="281"/>
      <c r="BI32" s="281"/>
      <c r="BJ32" s="281"/>
      <c r="BL32" s="337"/>
      <c r="BN32" s="511">
        <v>1</v>
      </c>
      <c r="BO32" s="512" t="s">
        <v>3537</v>
      </c>
      <c r="BP32" s="512">
        <v>10000</v>
      </c>
      <c r="BQ32" s="512" t="s">
        <v>3538</v>
      </c>
      <c r="BR32" s="532" t="s">
        <v>3539</v>
      </c>
      <c r="BS32" s="673"/>
      <c r="BT32" s="281"/>
    </row>
    <row r="33" spans="1:72" s="42" customFormat="1" ht="38.25" hidden="1" customHeight="1">
      <c r="A33" s="554" t="s">
        <v>251</v>
      </c>
      <c r="B33" s="53" t="s">
        <v>258</v>
      </c>
      <c r="C33" s="53" t="s">
        <v>285</v>
      </c>
      <c r="D33" s="53" t="s">
        <v>354</v>
      </c>
      <c r="E33" s="53" t="s">
        <v>388</v>
      </c>
      <c r="F33" s="160" t="s">
        <v>516</v>
      </c>
      <c r="G33" s="99" t="s">
        <v>533</v>
      </c>
      <c r="H33" s="99" t="s">
        <v>1943</v>
      </c>
      <c r="I33" s="99" t="s">
        <v>1962</v>
      </c>
      <c r="J33" s="325">
        <v>30</v>
      </c>
      <c r="K33" s="53" t="s">
        <v>574</v>
      </c>
      <c r="L33" s="53">
        <v>4501004</v>
      </c>
      <c r="M33" s="53" t="s">
        <v>143</v>
      </c>
      <c r="N33" s="53">
        <v>450100400</v>
      </c>
      <c r="O33" s="53" t="s">
        <v>217</v>
      </c>
      <c r="P33" s="53" t="s">
        <v>2016</v>
      </c>
      <c r="Q33" s="53" t="s">
        <v>32</v>
      </c>
      <c r="R33" s="97" t="s">
        <v>1891</v>
      </c>
      <c r="S33" s="97">
        <v>18</v>
      </c>
      <c r="T33" s="98">
        <v>100</v>
      </c>
      <c r="U33" s="98">
        <v>20</v>
      </c>
      <c r="V33" s="97">
        <v>20</v>
      </c>
      <c r="W33" s="98">
        <v>20</v>
      </c>
      <c r="X33" s="97">
        <v>22</v>
      </c>
      <c r="Y33" s="271">
        <v>22</v>
      </c>
      <c r="Z33" s="276">
        <f>IF(
'Tablero de control'!$U33="NP",
 0,
  IF(
     'Tablero de control'!$Q33&lt;&gt;"Reducción",
     'Tablero de control'!$Y33*100/'Tablero de control'!$U33,
     IF(
       'Tablero de control'!$U33&gt;='Tablero de control'!$Y33,
       100,
       IF(
         'Tablero de control'!$S33&lt;='Tablero de control'!$Y33,
         0,
         (('Tablero de control'!$S33-'Tablero de control'!$U33)-('Tablero de control'!$Y33-'Tablero de control'!$U33))*100/('Tablero de control'!$S33-'Tablero de control'!$U33)
       )
     )
   )
)</f>
        <v>110</v>
      </c>
      <c r="AA33" s="302">
        <f>IF('Tablero de control'!$Z33&gt;100,100,'Tablero de control'!$Z33)</f>
        <v>100</v>
      </c>
      <c r="AB33" s="40" t="str">
        <f>IF(
  'Tablero de control'!$U33="NP",
  "NO PROGRAMADA",
  IF(
    OR('Tablero de control'!$Y33="",'Tablero de control'!$Z33&lt;=0),
    "SIN AVANCE",
    IF(
      'Tablero de control'!$Z33&lt;Parametros!$D$4*Parametros!$G$9,
      "MUY DEFICIENTE",
    IF(
      'Tablero de control'!$Z33&lt;Parametros!$D$4*Parametros!$G$8,
      "DEFICIENTE",
   IF(
      'Tablero de control'!$Z33&lt;Parametros!$D$4*Parametros!$G$7,
      "ACEPTABLE",
      IF(
        'Tablero de control'!$Z33&lt;Parametros!$D$4*Parametros!$G$6,
        "BUENO",
        IF(
          'Tablero de control'!$Z33&lt;Parametros!$D$4*Parametros!$G$5,
          "SATISFACTORIO",
          IF(
            'Tablero de control'!$Z33&gt;=Parametros!$D$4*Parametros!$G$4,
            "OPTIMO"
          )
        )
      )
    )
  )
)
)
)</f>
        <v>OPTIMO</v>
      </c>
      <c r="AC33" s="40"/>
      <c r="AD33" s="40"/>
      <c r="AE33" s="40"/>
      <c r="AF33" s="40"/>
      <c r="AG33" s="59">
        <v>17819589</v>
      </c>
      <c r="AH33" s="59">
        <v>0</v>
      </c>
      <c r="AI33" s="59">
        <v>0</v>
      </c>
      <c r="AJ33" s="56"/>
      <c r="AK33" s="276">
        <f>IF(
'Tablero de control'!$V33="NP",
 0,
  IF(
     'Tablero de control'!$Q33&lt;&gt;"Reducción",
     'Tablero de control'!$AJ33*100/'Tablero de control'!$V33,
     IF(
       'Tablero de control'!$V33&gt;='Tablero de control'!$AJ33,
       100,
       IF(
         'Tablero de control'!$S33&lt;='Tablero de control'!$AJ33,
         0,
         (('Tablero de control'!$S33-'Tablero de control'!$V33)-('Tablero de control'!$AJ33-'Tablero de control'!$V33))*100/('Tablero de control'!$S33-'Tablero de control'!$V33)
       )
     )
   )
)</f>
        <v>0</v>
      </c>
      <c r="AL33" s="38" t="str">
        <f>IF(
  'Tablero de control'!$V33="NP",
  "NO PROGRAMADA",
  IF(
    OR('Tablero de control'!$AJ33="",'Tablero de control'!$AK33&lt;=0),
    "SIN AVANCE",
    IF(
      'Tablero de control'!$AK33&lt;Parametros!$D$4*Parametros!$G$9,
      "MUY DEFICIENTE",
    IF(
      'Tablero de control'!$AK33&lt;Parametros!$D$4*Parametros!$G$8,
      "DEFICIENTE",
   IF(
      'Tablero de control'!$AK33&lt;Parametros!$D$4*Parametros!$G$7,
      "ACEPTABLE",
      IF(
        'Tablero de control'!$AK33&lt;Parametros!$D$4*Parametros!$G$6,
        "BUENO",
        IF(
          'Tablero de control'!$AK33&lt;Parametros!$D$4*Parametros!$G$5,
          "SATISFACTORIO",
          IF(
            'Tablero de control'!$AK33&gt;=Parametros!$D$4*Parametros!$G$4,
            "OPTIMO"
          )
        )
      )
    )
  )
)
)
)</f>
        <v>SIN AVANCE</v>
      </c>
      <c r="AM33" s="38"/>
      <c r="AN33" s="38"/>
      <c r="AO33" s="38"/>
      <c r="AP33" s="39"/>
      <c r="AQ33" s="276">
        <f>IF(
'Tablero de control'!$W33="NP",
 0,
  IF(
     'Tablero de control'!$Q33&lt;&gt;"Reducción",
     'Tablero de control'!$AP33*100/'Tablero de control'!$W33,
     IF(
       'Tablero de control'!$W33&gt;='Tablero de control'!$AP33,
       100,
       IF(
         'Tablero de control'!$S33&lt;='Tablero de control'!$AP33,
         0,
         (('Tablero de control'!$S33-'Tablero de control'!$W33)-('Tablero de control'!$AP33-'Tablero de control'!$W33))*100/('Tablero de control'!$S33-'Tablero de control'!$W33)
       )
     )
   )
)</f>
        <v>0</v>
      </c>
      <c r="AR33" s="40" t="str">
        <f>IF(
  'Tablero de control'!$W33="NP",
  "NO PROGRAMADA",
  IF(
    OR('Tablero de control'!$AP33="",'Tablero de control'!$AQ33&lt;=0),
    "SIN AVANCE",
    IF(
      'Tablero de control'!$AQ33&lt;Parametros!$D$4*Parametros!$G$9,
      "MUY DEFICIENTE",
    IF(
      'Tablero de control'!$AQ33&lt;Parametros!$D$4*Parametros!$G$8,
      "DEFICIENTE",
   IF(
      'Tablero de control'!$AQ33&lt;Parametros!$D$4*Parametros!$G$7,
      "ACEPTABLE",
      IF(
        'Tablero de control'!$AQ33&lt;Parametros!$D$4*Parametros!$G$6,
        "BUENO",
        IF(
          'Tablero de control'!$AQ33&lt;Parametros!$D$4*Parametros!$G$5,
          "SATISFACTORIO",
          IF(
            'Tablero de control'!$AQ33&gt;=Parametros!$D$4*Parametros!$G$4,
            "OPTIMO"
          )
        )
      )
    )
  )
)
)
)</f>
        <v>SIN AVANCE</v>
      </c>
      <c r="AS33" s="38"/>
      <c r="AT33" s="38"/>
      <c r="AU33" s="38"/>
      <c r="AV33" s="39"/>
      <c r="AW33" s="276">
        <f>IF(
'Tablero de control'!$X33="NP",
 0,
  IF(
     'Tablero de control'!$Q33&lt;&gt;"Reducción",
     'Tablero de control'!$AV33*100/'Tablero de control'!$X33,
     IF(
       'Tablero de control'!$X33&gt;='Tablero de control'!$AV33,
       100,
       IF(
         'Tablero de control'!$S33&lt;='Tablero de control'!$AV33,
         0,
         (('Tablero de control'!$S33-'Tablero de control'!$X33)-('Tablero de control'!$AV33-'Tablero de control'!$X33))*100/('Tablero de control'!$S33-'Tablero de control'!$X33)
       )
     )
   )
)</f>
        <v>0</v>
      </c>
      <c r="AX33" s="46" t="str">
        <f>IF(
  'Tablero de control'!$X33="NP",
  "NO PROGRAMADA",
  IF(
    OR('Tablero de control'!$AV33="",'Tablero de control'!$AW33&lt;=0),
    "SIN AVANCE",
    IF(
      'Tablero de control'!$AW33&lt;Parametros!$D$4*Parametros!$G$9,
      "MUY DEFICIENTE",
    IF(
      'Tablero de control'!$AW33&lt;Parametros!$D$4*Parametros!$G$8,
      "DEFICIENTE",
   IF(
      'Tablero de control'!$AW33&lt;Parametros!$D$4*Parametros!$G$7,
      "ACEPTABLE",
      IF(
        'Tablero de control'!$AW33&lt;Parametros!$D$4*Parametros!$G$6,
        "BUENO",
        IF(
          'Tablero de control'!$AW33&lt;Parametros!$D$4*Parametros!$G$5,
          "SATISFACTORIO",
          IF(
            'Tablero de control'!$AW33&gt;=Parametros!$D$4*Parametros!$G$4,
            "OPTIMO"
          )
        )
      )
    )
  )
)
)
)</f>
        <v>SIN AVANCE</v>
      </c>
      <c r="AY33" s="38"/>
      <c r="AZ33" s="38"/>
      <c r="BA33" s="38"/>
      <c r="BB33" s="285">
        <f>IF('Tablero de control'!$R33="Acumulada",IF('Tablero de control'!$AV33="",IF('Tablero de control'!$AP33="",IF('Tablero de control'!$AJ33="",'Tablero de control'!$Y33,'Tablero de control'!$AJ33),'Tablero de control'!$AP33),'Tablero de control'!$AV33),'Tablero de control'!$Y33+'Tablero de control'!$AJ33+'Tablero de control'!$AP33+'Tablero de control'!$AV33)</f>
        <v>22</v>
      </c>
      <c r="BC33" s="41">
        <f>IF('Tablero de control'!$Q33="mantenimiento",'Tablero de control'!$BB33/COUNTA('Tablero de control'!$U33:$X33)*100,IF('Tablero de control'!$BB33*100/'Tablero de control'!$T33&gt;100,100,'Tablero de control'!$BB33*100/'Tablero de control'!$T33))</f>
        <v>22</v>
      </c>
      <c r="BD33" s="40" t="str">
        <f>IF(
    OR('Tablero de control'!$BB33="",'Tablero de control'!$BC33&lt;=0),
    "SIN AVANCE",
    IF(
      'Tablero de control'!$BC33&lt;Parametros!$D$4*Parametros!$G$9,
      "MUY DEFICIENTE",
    IF(
      'Tablero de control'!$BC33&lt;Parametros!$D$4*Parametros!$G$8,
      "DEFICIENTE",
   IF(
      'Tablero de control'!$BC33&lt;Parametros!$D$4*Parametros!$G$7,
      "ACEPTABLE",
      IF(
        'Tablero de control'!$BC33&lt;Parametros!$D$4*Parametros!$G$6,
        "BUENO",
        IF(
          'Tablero de control'!$BC33&lt;Parametros!$D$4*Parametros!$G$5,
          "SATISFACTORIO",
          IF(
            'Tablero de control'!$BC33&gt;=Parametros!$D$4*Parametros!$G$4,
            "OPTIMO"
          )
        )
      )
    )
  )
)
)</f>
        <v>MUY DEFICIENTE</v>
      </c>
      <c r="BE33" s="336"/>
      <c r="BF33" s="336"/>
      <c r="BG33" s="555"/>
      <c r="BH33" s="281"/>
      <c r="BI33" s="281"/>
      <c r="BJ33" s="281"/>
      <c r="BL33" s="337"/>
      <c r="BN33" s="533">
        <v>22</v>
      </c>
      <c r="BO33" s="525" t="s">
        <v>3540</v>
      </c>
      <c r="BP33" s="526" t="s">
        <v>3541</v>
      </c>
      <c r="BQ33" s="525" t="s">
        <v>3542</v>
      </c>
      <c r="BR33" s="513" t="s">
        <v>3543</v>
      </c>
      <c r="BS33" s="673"/>
      <c r="BT33" s="281"/>
    </row>
    <row r="34" spans="1:72" s="42" customFormat="1" ht="102" hidden="1" customHeight="1">
      <c r="A34" s="554" t="s">
        <v>251</v>
      </c>
      <c r="B34" s="53" t="s">
        <v>258</v>
      </c>
      <c r="C34" s="53" t="s">
        <v>285</v>
      </c>
      <c r="D34" s="53" t="s">
        <v>354</v>
      </c>
      <c r="E34" s="53" t="s">
        <v>388</v>
      </c>
      <c r="F34" s="160" t="s">
        <v>516</v>
      </c>
      <c r="G34" s="99" t="s">
        <v>533</v>
      </c>
      <c r="H34" s="99" t="s">
        <v>1943</v>
      </c>
      <c r="I34" s="99" t="s">
        <v>1962</v>
      </c>
      <c r="J34" s="325">
        <v>31</v>
      </c>
      <c r="K34" s="53" t="s">
        <v>575</v>
      </c>
      <c r="L34" s="53">
        <v>4501003</v>
      </c>
      <c r="M34" s="53" t="s">
        <v>141</v>
      </c>
      <c r="N34" s="53">
        <v>450100300</v>
      </c>
      <c r="O34" s="53" t="s">
        <v>216</v>
      </c>
      <c r="P34" s="53" t="s">
        <v>2016</v>
      </c>
      <c r="Q34" s="53" t="s">
        <v>33</v>
      </c>
      <c r="R34" s="97" t="s">
        <v>1891</v>
      </c>
      <c r="S34" s="97">
        <v>0</v>
      </c>
      <c r="T34" s="98">
        <v>1</v>
      </c>
      <c r="U34" s="98">
        <v>1</v>
      </c>
      <c r="V34" s="97">
        <v>1</v>
      </c>
      <c r="W34" s="98">
        <v>1</v>
      </c>
      <c r="X34" s="97">
        <v>1</v>
      </c>
      <c r="Y34" s="271">
        <v>3</v>
      </c>
      <c r="Z34" s="276">
        <f>IF(
'Tablero de control'!$U34="NP",
 0,
  IF(
     'Tablero de control'!$Q34&lt;&gt;"Reducción",
     'Tablero de control'!$Y34*100/'Tablero de control'!$U34,
     IF(
       'Tablero de control'!$U34&gt;='Tablero de control'!$Y34,
       100,
       IF(
         'Tablero de control'!$S34&lt;='Tablero de control'!$Y34,
         0,
         (('Tablero de control'!$S34-'Tablero de control'!$U34)-('Tablero de control'!$Y34-'Tablero de control'!$U34))*100/('Tablero de control'!$S34-'Tablero de control'!$U34)
       )
     )
   )
)</f>
        <v>300</v>
      </c>
      <c r="AA34" s="302">
        <f>IF('Tablero de control'!$Z34&gt;100,100,'Tablero de control'!$Z34)</f>
        <v>100</v>
      </c>
      <c r="AB34" s="40" t="str">
        <f>IF(
  'Tablero de control'!$U34="NP",
  "NO PROGRAMADA",
  IF(
    OR('Tablero de control'!$Y34="",'Tablero de control'!$Z34&lt;=0),
    "SIN AVANCE",
    IF(
      'Tablero de control'!$Z34&lt;Parametros!$D$4*Parametros!$G$9,
      "MUY DEFICIENTE",
    IF(
      'Tablero de control'!$Z34&lt;Parametros!$D$4*Parametros!$G$8,
      "DEFICIENTE",
   IF(
      'Tablero de control'!$Z34&lt;Parametros!$D$4*Parametros!$G$7,
      "ACEPTABLE",
      IF(
        'Tablero de control'!$Z34&lt;Parametros!$D$4*Parametros!$G$6,
        "BUENO",
        IF(
          'Tablero de control'!$Z34&lt;Parametros!$D$4*Parametros!$G$5,
          "SATISFACTORIO",
          IF(
            'Tablero de control'!$Z34&gt;=Parametros!$D$4*Parametros!$G$4,
            "OPTIMO"
          )
        )
      )
    )
  )
)
)
)</f>
        <v>OPTIMO</v>
      </c>
      <c r="AC34" s="40"/>
      <c r="AD34" s="40"/>
      <c r="AE34" s="40"/>
      <c r="AF34" s="40"/>
      <c r="AG34" s="59">
        <v>17819589</v>
      </c>
      <c r="AH34" s="59">
        <v>0</v>
      </c>
      <c r="AI34" s="59">
        <v>0</v>
      </c>
      <c r="AJ34" s="56"/>
      <c r="AK34" s="276">
        <f>IF(
'Tablero de control'!$V34="NP",
 0,
  IF(
     'Tablero de control'!$Q34&lt;&gt;"Reducción",
     'Tablero de control'!$AJ34*100/'Tablero de control'!$V34,
     IF(
       'Tablero de control'!$V34&gt;='Tablero de control'!$AJ34,
       100,
       IF(
         'Tablero de control'!$S34&lt;='Tablero de control'!$AJ34,
         0,
         (('Tablero de control'!$S34-'Tablero de control'!$V34)-('Tablero de control'!$AJ34-'Tablero de control'!$V34))*100/('Tablero de control'!$S34-'Tablero de control'!$V34)
       )
     )
   )
)</f>
        <v>0</v>
      </c>
      <c r="AL34" s="38" t="str">
        <f>IF(
  'Tablero de control'!$V34="NP",
  "NO PROGRAMADA",
  IF(
    OR('Tablero de control'!$AJ34="",'Tablero de control'!$AK34&lt;=0),
    "SIN AVANCE",
    IF(
      'Tablero de control'!$AK34&lt;Parametros!$D$4*Parametros!$G$9,
      "MUY DEFICIENTE",
    IF(
      'Tablero de control'!$AK34&lt;Parametros!$D$4*Parametros!$G$8,
      "DEFICIENTE",
   IF(
      'Tablero de control'!$AK34&lt;Parametros!$D$4*Parametros!$G$7,
      "ACEPTABLE",
      IF(
        'Tablero de control'!$AK34&lt;Parametros!$D$4*Parametros!$G$6,
        "BUENO",
        IF(
          'Tablero de control'!$AK34&lt;Parametros!$D$4*Parametros!$G$5,
          "SATISFACTORIO",
          IF(
            'Tablero de control'!$AK34&gt;=Parametros!$D$4*Parametros!$G$4,
            "OPTIMO"
          )
        )
      )
    )
  )
)
)
)</f>
        <v>SIN AVANCE</v>
      </c>
      <c r="AM34" s="38"/>
      <c r="AN34" s="38"/>
      <c r="AO34" s="38"/>
      <c r="AP34" s="39"/>
      <c r="AQ34" s="276">
        <f>IF(
'Tablero de control'!$W34="NP",
 0,
  IF(
     'Tablero de control'!$Q34&lt;&gt;"Reducción",
     'Tablero de control'!$AP34*100/'Tablero de control'!$W34,
     IF(
       'Tablero de control'!$W34&gt;='Tablero de control'!$AP34,
       100,
       IF(
         'Tablero de control'!$S34&lt;='Tablero de control'!$AP34,
         0,
         (('Tablero de control'!$S34-'Tablero de control'!$W34)-('Tablero de control'!$AP34-'Tablero de control'!$W34))*100/('Tablero de control'!$S34-'Tablero de control'!$W34)
       )
     )
   )
)</f>
        <v>0</v>
      </c>
      <c r="AR34" s="40" t="str">
        <f>IF(
  'Tablero de control'!$W34="NP",
  "NO PROGRAMADA",
  IF(
    OR('Tablero de control'!$AP34="",'Tablero de control'!$AQ34&lt;=0),
    "SIN AVANCE",
    IF(
      'Tablero de control'!$AQ34&lt;Parametros!$D$4*Parametros!$G$9,
      "MUY DEFICIENTE",
    IF(
      'Tablero de control'!$AQ34&lt;Parametros!$D$4*Parametros!$G$8,
      "DEFICIENTE",
   IF(
      'Tablero de control'!$AQ34&lt;Parametros!$D$4*Parametros!$G$7,
      "ACEPTABLE",
      IF(
        'Tablero de control'!$AQ34&lt;Parametros!$D$4*Parametros!$G$6,
        "BUENO",
        IF(
          'Tablero de control'!$AQ34&lt;Parametros!$D$4*Parametros!$G$5,
          "SATISFACTORIO",
          IF(
            'Tablero de control'!$AQ34&gt;=Parametros!$D$4*Parametros!$G$4,
            "OPTIMO"
          )
        )
      )
    )
  )
)
)
)</f>
        <v>SIN AVANCE</v>
      </c>
      <c r="AS34" s="38"/>
      <c r="AT34" s="38"/>
      <c r="AU34" s="38"/>
      <c r="AV34" s="39"/>
      <c r="AW34" s="276">
        <f>IF(
'Tablero de control'!$X34="NP",
 0,
  IF(
     'Tablero de control'!$Q34&lt;&gt;"Reducción",
     'Tablero de control'!$AV34*100/'Tablero de control'!$X34,
     IF(
       'Tablero de control'!$X34&gt;='Tablero de control'!$AV34,
       100,
       IF(
         'Tablero de control'!$S34&lt;='Tablero de control'!$AV34,
         0,
         (('Tablero de control'!$S34-'Tablero de control'!$X34)-('Tablero de control'!$AV34-'Tablero de control'!$X34))*100/('Tablero de control'!$S34-'Tablero de control'!$X34)
       )
     )
   )
)</f>
        <v>0</v>
      </c>
      <c r="AX34" s="46" t="str">
        <f>IF(
  'Tablero de control'!$X34="NP",
  "NO PROGRAMADA",
  IF(
    OR('Tablero de control'!$AV34="",'Tablero de control'!$AW34&lt;=0),
    "SIN AVANCE",
    IF(
      'Tablero de control'!$AW34&lt;Parametros!$D$4*Parametros!$G$9,
      "MUY DEFICIENTE",
    IF(
      'Tablero de control'!$AW34&lt;Parametros!$D$4*Parametros!$G$8,
      "DEFICIENTE",
   IF(
      'Tablero de control'!$AW34&lt;Parametros!$D$4*Parametros!$G$7,
      "ACEPTABLE",
      IF(
        'Tablero de control'!$AW34&lt;Parametros!$D$4*Parametros!$G$6,
        "BUENO",
        IF(
          'Tablero de control'!$AW34&lt;Parametros!$D$4*Parametros!$G$5,
          "SATISFACTORIO",
          IF(
            'Tablero de control'!$AW34&gt;=Parametros!$D$4*Parametros!$G$4,
            "OPTIMO"
          )
        )
      )
    )
  )
)
)
)</f>
        <v>SIN AVANCE</v>
      </c>
      <c r="AY34" s="38"/>
      <c r="AZ34" s="38"/>
      <c r="BA34" s="38"/>
      <c r="BB34" s="285">
        <f>IF('Tablero de control'!$R34="Acumulada",IF('Tablero de control'!$AV34="",IF('Tablero de control'!$AP34="",IF('Tablero de control'!$AJ34="",'Tablero de control'!$Y34,'Tablero de control'!$AJ34),'Tablero de control'!$AP34),'Tablero de control'!$AV34),'Tablero de control'!$Y34+'Tablero de control'!$AJ34+'Tablero de control'!$AP34+'Tablero de control'!$AV34)</f>
        <v>3</v>
      </c>
      <c r="BC34" s="41">
        <f>IF('Tablero de control'!$Q34="mantenimiento",'Tablero de control'!$BB34/COUNTA('Tablero de control'!$U34:$X34)*100,IF('Tablero de control'!$BB34*100/'Tablero de control'!$T34&gt;100,100,'Tablero de control'!$BB34*100/'Tablero de control'!$T34))</f>
        <v>75</v>
      </c>
      <c r="BD34" s="40" t="str">
        <f>IF(
    OR('Tablero de control'!$BB34="",'Tablero de control'!$BC34&lt;=0),
    "SIN AVANCE",
    IF(
      'Tablero de control'!$BC34&lt;Parametros!$D$4*Parametros!$G$9,
      "MUY DEFICIENTE",
    IF(
      'Tablero de control'!$BC34&lt;Parametros!$D$4*Parametros!$G$8,
      "DEFICIENTE",
   IF(
      'Tablero de control'!$BC34&lt;Parametros!$D$4*Parametros!$G$7,
      "ACEPTABLE",
      IF(
        'Tablero de control'!$BC34&lt;Parametros!$D$4*Parametros!$G$6,
        "BUENO",
        IF(
          'Tablero de control'!$BC34&lt;Parametros!$D$4*Parametros!$G$5,
          "SATISFACTORIO",
          IF(
            'Tablero de control'!$BC34&gt;=Parametros!$D$4*Parametros!$G$4,
            "OPTIMO"
          )
        )
      )
    )
  )
)
)</f>
        <v>BUENO</v>
      </c>
      <c r="BE34" s="336"/>
      <c r="BF34" s="336"/>
      <c r="BG34" s="555"/>
      <c r="BH34" s="281"/>
      <c r="BI34" s="281"/>
      <c r="BJ34" s="281"/>
      <c r="BL34" s="337"/>
      <c r="BN34" s="511">
        <v>3</v>
      </c>
      <c r="BO34" s="525" t="s">
        <v>3544</v>
      </c>
      <c r="BP34" s="526" t="s">
        <v>3545</v>
      </c>
      <c r="BQ34" s="525" t="s">
        <v>3546</v>
      </c>
      <c r="BR34" s="527" t="s">
        <v>3547</v>
      </c>
      <c r="BS34" s="673"/>
      <c r="BT34" s="281"/>
    </row>
    <row r="35" spans="1:72" s="42" customFormat="1" ht="38.25" hidden="1" customHeight="1">
      <c r="A35" s="554" t="s">
        <v>251</v>
      </c>
      <c r="B35" s="53" t="s">
        <v>258</v>
      </c>
      <c r="C35" s="53" t="s">
        <v>285</v>
      </c>
      <c r="D35" s="53" t="s">
        <v>354</v>
      </c>
      <c r="E35" s="53" t="s">
        <v>388</v>
      </c>
      <c r="F35" s="160" t="s">
        <v>516</v>
      </c>
      <c r="G35" s="99" t="s">
        <v>533</v>
      </c>
      <c r="H35" s="99" t="s">
        <v>1943</v>
      </c>
      <c r="I35" s="99" t="s">
        <v>1962</v>
      </c>
      <c r="J35" s="325">
        <v>32</v>
      </c>
      <c r="K35" s="53" t="s">
        <v>576</v>
      </c>
      <c r="L35" s="53" t="s">
        <v>1176</v>
      </c>
      <c r="M35" s="53" t="s">
        <v>143</v>
      </c>
      <c r="N35" s="293">
        <v>450100401</v>
      </c>
      <c r="O35" s="53" t="s">
        <v>1544</v>
      </c>
      <c r="P35" s="53" t="s">
        <v>2016</v>
      </c>
      <c r="Q35" s="53" t="s">
        <v>32</v>
      </c>
      <c r="R35" s="97" t="s">
        <v>1890</v>
      </c>
      <c r="S35" s="97">
        <v>0</v>
      </c>
      <c r="T35" s="98">
        <v>2</v>
      </c>
      <c r="U35" s="98">
        <v>1</v>
      </c>
      <c r="V35" s="97">
        <v>1</v>
      </c>
      <c r="W35" s="98" t="s">
        <v>13</v>
      </c>
      <c r="X35" s="98" t="s">
        <v>13</v>
      </c>
      <c r="Y35" s="271">
        <v>1</v>
      </c>
      <c r="Z35" s="276">
        <f>IF(
'Tablero de control'!$U35="NP",
 0,
  IF(
     'Tablero de control'!$Q35&lt;&gt;"Reducción",
     'Tablero de control'!$Y35*100/'Tablero de control'!$U35,
     IF(
       'Tablero de control'!$U35&gt;='Tablero de control'!$Y35,
       100,
       IF(
         'Tablero de control'!$S35&lt;='Tablero de control'!$Y35,
         0,
         (('Tablero de control'!$S35-'Tablero de control'!$U35)-('Tablero de control'!$Y35-'Tablero de control'!$U35))*100/('Tablero de control'!$S35-'Tablero de control'!$U35)
       )
     )
   )
)</f>
        <v>100</v>
      </c>
      <c r="AA35" s="302">
        <f>IF('Tablero de control'!$Z35&gt;100,100,'Tablero de control'!$Z35)</f>
        <v>100</v>
      </c>
      <c r="AB35" s="40" t="str">
        <f>IF(
  'Tablero de control'!$U35="NP",
  "NO PROGRAMADA",
  IF(
    OR('Tablero de control'!$Y35="",'Tablero de control'!$Z35&lt;=0),
    "SIN AVANCE",
    IF(
      'Tablero de control'!$Z35&lt;Parametros!$D$4*Parametros!$G$9,
      "MUY DEFICIENTE",
    IF(
      'Tablero de control'!$Z35&lt;Parametros!$D$4*Parametros!$G$8,
      "DEFICIENTE",
   IF(
      'Tablero de control'!$Z35&lt;Parametros!$D$4*Parametros!$G$7,
      "ACEPTABLE",
      IF(
        'Tablero de control'!$Z35&lt;Parametros!$D$4*Parametros!$G$6,
        "BUENO",
        IF(
          'Tablero de control'!$Z35&lt;Parametros!$D$4*Parametros!$G$5,
          "SATISFACTORIO",
          IF(
            'Tablero de control'!$Z35&gt;=Parametros!$D$4*Parametros!$G$4,
            "OPTIMO"
          )
        )
      )
    )
  )
)
)
)</f>
        <v>OPTIMO</v>
      </c>
      <c r="AC35" s="40"/>
      <c r="AD35" s="40"/>
      <c r="AE35" s="40"/>
      <c r="AF35" s="40"/>
      <c r="AG35" s="59">
        <v>0</v>
      </c>
      <c r="AH35" s="59">
        <v>0</v>
      </c>
      <c r="AI35" s="59">
        <v>0</v>
      </c>
      <c r="AJ35" s="56"/>
      <c r="AK35" s="276">
        <f>IF(
'Tablero de control'!$V35="NP",
 0,
  IF(
     'Tablero de control'!$Q35&lt;&gt;"Reducción",
     'Tablero de control'!$AJ35*100/'Tablero de control'!$V35,
     IF(
       'Tablero de control'!$V35&gt;='Tablero de control'!$AJ35,
       100,
       IF(
         'Tablero de control'!$S35&lt;='Tablero de control'!$AJ35,
         0,
         (('Tablero de control'!$S35-'Tablero de control'!$V35)-('Tablero de control'!$AJ35-'Tablero de control'!$V35))*100/('Tablero de control'!$S35-'Tablero de control'!$V35)
       )
     )
   )
)</f>
        <v>0</v>
      </c>
      <c r="AL35" s="38" t="str">
        <f>IF(
  'Tablero de control'!$V35="NP",
  "NO PROGRAMADA",
  IF(
    OR('Tablero de control'!$AJ35="",'Tablero de control'!$AK35&lt;=0),
    "SIN AVANCE",
    IF(
      'Tablero de control'!$AK35&lt;Parametros!$D$4*Parametros!$G$9,
      "MUY DEFICIENTE",
    IF(
      'Tablero de control'!$AK35&lt;Parametros!$D$4*Parametros!$G$8,
      "DEFICIENTE",
   IF(
      'Tablero de control'!$AK35&lt;Parametros!$D$4*Parametros!$G$7,
      "ACEPTABLE",
      IF(
        'Tablero de control'!$AK35&lt;Parametros!$D$4*Parametros!$G$6,
        "BUENO",
        IF(
          'Tablero de control'!$AK35&lt;Parametros!$D$4*Parametros!$G$5,
          "SATISFACTORIO",
          IF(
            'Tablero de control'!$AK35&gt;=Parametros!$D$4*Parametros!$G$4,
            "OPTIMO"
          )
        )
      )
    )
  )
)
)
)</f>
        <v>SIN AVANCE</v>
      </c>
      <c r="AM35" s="38"/>
      <c r="AN35" s="38"/>
      <c r="AO35" s="38"/>
      <c r="AP35" s="39"/>
      <c r="AQ35" s="276">
        <f>IF(
'Tablero de control'!$W35="NP",
 0,
  IF(
     'Tablero de control'!$Q35&lt;&gt;"Reducción",
     'Tablero de control'!$AP35*100/'Tablero de control'!$W35,
     IF(
       'Tablero de control'!$W35&gt;='Tablero de control'!$AP35,
       100,
       IF(
         'Tablero de control'!$S35&lt;='Tablero de control'!$AP35,
         0,
         (('Tablero de control'!$S35-'Tablero de control'!$W35)-('Tablero de control'!$AP35-'Tablero de control'!$W35))*100/('Tablero de control'!$S35-'Tablero de control'!$W35)
       )
     )
   )
)</f>
        <v>0</v>
      </c>
      <c r="AR35" s="40" t="str">
        <f>IF(
  'Tablero de control'!$W35="NP",
  "NO PROGRAMADA",
  IF(
    OR('Tablero de control'!$AP35="",'Tablero de control'!$AQ35&lt;=0),
    "SIN AVANCE",
    IF(
      'Tablero de control'!$AQ35&lt;Parametros!$D$4*Parametros!$G$9,
      "MUY DEFICIENTE",
    IF(
      'Tablero de control'!$AQ35&lt;Parametros!$D$4*Parametros!$G$8,
      "DEFICIENTE",
   IF(
      'Tablero de control'!$AQ35&lt;Parametros!$D$4*Parametros!$G$7,
      "ACEPTABLE",
      IF(
        'Tablero de control'!$AQ35&lt;Parametros!$D$4*Parametros!$G$6,
        "BUENO",
        IF(
          'Tablero de control'!$AQ35&lt;Parametros!$D$4*Parametros!$G$5,
          "SATISFACTORIO",
          IF(
            'Tablero de control'!$AQ35&gt;=Parametros!$D$4*Parametros!$G$4,
            "OPTIMO"
          )
        )
      )
    )
  )
)
)
)</f>
        <v>NO PROGRAMADA</v>
      </c>
      <c r="AS35" s="38"/>
      <c r="AT35" s="38"/>
      <c r="AU35" s="38"/>
      <c r="AV35" s="39"/>
      <c r="AW35" s="276">
        <f>IF(
'Tablero de control'!$X35="NP",
 0,
  IF(
     'Tablero de control'!$Q35&lt;&gt;"Reducción",
     'Tablero de control'!$AV35*100/'Tablero de control'!$X35,
     IF(
       'Tablero de control'!$X35&gt;='Tablero de control'!$AV35,
       100,
       IF(
         'Tablero de control'!$S35&lt;='Tablero de control'!$AV35,
         0,
         (('Tablero de control'!$S35-'Tablero de control'!$X35)-('Tablero de control'!$AV35-'Tablero de control'!$X35))*100/('Tablero de control'!$S35-'Tablero de control'!$X35)
       )
     )
   )
)</f>
        <v>0</v>
      </c>
      <c r="AX35" s="46" t="str">
        <f>IF(
  'Tablero de control'!$X35="NP",
  "NO PROGRAMADA",
  IF(
    OR('Tablero de control'!$AV35="",'Tablero de control'!$AW35&lt;=0),
    "SIN AVANCE",
    IF(
      'Tablero de control'!$AW35&lt;Parametros!$D$4*Parametros!$G$9,
      "MUY DEFICIENTE",
    IF(
      'Tablero de control'!$AW35&lt;Parametros!$D$4*Parametros!$G$8,
      "DEFICIENTE",
   IF(
      'Tablero de control'!$AW35&lt;Parametros!$D$4*Parametros!$G$7,
      "ACEPTABLE",
      IF(
        'Tablero de control'!$AW35&lt;Parametros!$D$4*Parametros!$G$6,
        "BUENO",
        IF(
          'Tablero de control'!$AW35&lt;Parametros!$D$4*Parametros!$G$5,
          "SATISFACTORIO",
          IF(
            'Tablero de control'!$AW35&gt;=Parametros!$D$4*Parametros!$G$4,
            "OPTIMO"
          )
        )
      )
    )
  )
)
)
)</f>
        <v>NO PROGRAMADA</v>
      </c>
      <c r="AY35" s="38"/>
      <c r="AZ35" s="38"/>
      <c r="BA35" s="38"/>
      <c r="BB35" s="285">
        <f>IF('Tablero de control'!$R35="Acumulada",IF('Tablero de control'!$AV35="",IF('Tablero de control'!$AP35="",IF('Tablero de control'!$AJ35="",'Tablero de control'!$Y35,'Tablero de control'!$AJ35),'Tablero de control'!$AP35),'Tablero de control'!$AV35),'Tablero de control'!$Y35+'Tablero de control'!$AJ35+'Tablero de control'!$AP35+'Tablero de control'!$AV35)</f>
        <v>1</v>
      </c>
      <c r="BC35" s="41">
        <f>IF('Tablero de control'!$Q35="mantenimiento",'Tablero de control'!$BB35/COUNTA('Tablero de control'!$U35:$X35)*100,IF('Tablero de control'!$BB35*100/'Tablero de control'!$T35&gt;100,100,'Tablero de control'!$BB35*100/'Tablero de control'!$T35))</f>
        <v>50</v>
      </c>
      <c r="BD35" s="40" t="str">
        <f>IF(
    OR('Tablero de control'!$BB35="",'Tablero de control'!$BC35&lt;=0),
    "SIN AVANCE",
    IF(
      'Tablero de control'!$BC35&lt;Parametros!$D$4*Parametros!$G$9,
      "MUY DEFICIENTE",
    IF(
      'Tablero de control'!$BC35&lt;Parametros!$D$4*Parametros!$G$8,
      "DEFICIENTE",
   IF(
      'Tablero de control'!$BC35&lt;Parametros!$D$4*Parametros!$G$7,
      "ACEPTABLE",
      IF(
        'Tablero de control'!$BC35&lt;Parametros!$D$4*Parametros!$G$6,
        "BUENO",
        IF(
          'Tablero de control'!$BC35&lt;Parametros!$D$4*Parametros!$G$5,
          "SATISFACTORIO",
          IF(
            'Tablero de control'!$BC35&gt;=Parametros!$D$4*Parametros!$G$4,
            "OPTIMO"
          )
        )
      )
    )
  )
)
)</f>
        <v>DEFICIENTE</v>
      </c>
      <c r="BE35" s="336"/>
      <c r="BF35" s="336"/>
      <c r="BG35" s="555"/>
      <c r="BH35" s="281"/>
      <c r="BI35" s="281"/>
      <c r="BJ35" s="281"/>
      <c r="BL35" s="337"/>
      <c r="BN35" s="511">
        <v>1</v>
      </c>
      <c r="BO35" s="525" t="s">
        <v>3548</v>
      </c>
      <c r="BP35" s="526" t="s">
        <v>3528</v>
      </c>
      <c r="BQ35" s="525" t="s">
        <v>2263</v>
      </c>
      <c r="BR35" s="527" t="s">
        <v>3529</v>
      </c>
      <c r="BS35" s="673"/>
      <c r="BT35" s="281"/>
    </row>
    <row r="36" spans="1:72" s="42" customFormat="1" ht="63.75" hidden="1" customHeight="1">
      <c r="A36" s="554" t="s">
        <v>251</v>
      </c>
      <c r="B36" s="53" t="s">
        <v>258</v>
      </c>
      <c r="C36" s="53" t="s">
        <v>286</v>
      </c>
      <c r="D36" s="53" t="s">
        <v>354</v>
      </c>
      <c r="E36" s="53" t="s">
        <v>389</v>
      </c>
      <c r="F36" s="160">
        <v>140</v>
      </c>
      <c r="G36" s="160">
        <v>300</v>
      </c>
      <c r="H36" s="99" t="s">
        <v>1943</v>
      </c>
      <c r="I36" s="160" t="s">
        <v>1963</v>
      </c>
      <c r="J36" s="325">
        <v>33</v>
      </c>
      <c r="K36" s="53" t="s">
        <v>577</v>
      </c>
      <c r="L36" s="53">
        <v>4502021</v>
      </c>
      <c r="M36" s="53" t="s">
        <v>1177</v>
      </c>
      <c r="N36" s="53">
        <v>450202100</v>
      </c>
      <c r="O36" s="53" t="s">
        <v>195</v>
      </c>
      <c r="P36" s="53" t="s">
        <v>2018</v>
      </c>
      <c r="Q36" s="53" t="s">
        <v>32</v>
      </c>
      <c r="R36" s="98" t="s">
        <v>1891</v>
      </c>
      <c r="S36" s="98">
        <v>3</v>
      </c>
      <c r="T36" s="96">
        <v>9</v>
      </c>
      <c r="U36" s="96">
        <v>1</v>
      </c>
      <c r="V36" s="96">
        <v>2</v>
      </c>
      <c r="W36" s="96">
        <v>2</v>
      </c>
      <c r="X36" s="96">
        <v>1</v>
      </c>
      <c r="Y36" s="271">
        <v>2</v>
      </c>
      <c r="Z36" s="276">
        <f>IF(
'Tablero de control'!$U36="NP",
 0,
  IF(
     'Tablero de control'!$Q36&lt;&gt;"Reducción",
     'Tablero de control'!$Y36*100/'Tablero de control'!$U36,
     IF(
       'Tablero de control'!$U36&gt;='Tablero de control'!$Y36,
       100,
       IF(
         'Tablero de control'!$S36&lt;='Tablero de control'!$Y36,
         0,
         (('Tablero de control'!$S36-'Tablero de control'!$U36)-('Tablero de control'!$Y36-'Tablero de control'!$U36))*100/('Tablero de control'!$S36-'Tablero de control'!$U36)
       )
     )
   )
)</f>
        <v>200</v>
      </c>
      <c r="AA36" s="302">
        <f>IF('Tablero de control'!$Z36&gt;100,100,'Tablero de control'!$Z36)</f>
        <v>100</v>
      </c>
      <c r="AB36" s="40" t="str">
        <f>IF(
  'Tablero de control'!$U36="NP",
  "NO PROGRAMADA",
  IF(
    OR('Tablero de control'!$Y36="",'Tablero de control'!$Z36&lt;=0),
    "SIN AVANCE",
    IF(
      'Tablero de control'!$Z36&lt;Parametros!$D$4*Parametros!$G$9,
      "MUY DEFICIENTE",
    IF(
      'Tablero de control'!$Z36&lt;Parametros!$D$4*Parametros!$G$8,
      "DEFICIENTE",
   IF(
      'Tablero de control'!$Z36&lt;Parametros!$D$4*Parametros!$G$7,
      "ACEPTABLE",
      IF(
        'Tablero de control'!$Z36&lt;Parametros!$D$4*Parametros!$G$6,
        "BUENO",
        IF(
          'Tablero de control'!$Z36&lt;Parametros!$D$4*Parametros!$G$5,
          "SATISFACTORIO",
          IF(
            'Tablero de control'!$Z36&gt;=Parametros!$D$4*Parametros!$G$4,
            "OPTIMO"
          )
        )
      )
    )
  )
)
)
)</f>
        <v>OPTIMO</v>
      </c>
      <c r="AC36" s="40"/>
      <c r="AD36" s="40"/>
      <c r="AE36" s="40"/>
      <c r="AF36" s="40"/>
      <c r="AG36" s="59">
        <v>17819589</v>
      </c>
      <c r="AH36" s="59">
        <v>0</v>
      </c>
      <c r="AI36" s="59">
        <v>0</v>
      </c>
      <c r="AJ36" s="56"/>
      <c r="AK36" s="276">
        <f>IF(
'Tablero de control'!$V36="NP",
 0,
  IF(
     'Tablero de control'!$Q36&lt;&gt;"Reducción",
     'Tablero de control'!$AJ36*100/'Tablero de control'!$V36,
     IF(
       'Tablero de control'!$V36&gt;='Tablero de control'!$AJ36,
       100,
       IF(
         'Tablero de control'!$S36&lt;='Tablero de control'!$AJ36,
         0,
         (('Tablero de control'!$S36-'Tablero de control'!$V36)-('Tablero de control'!$AJ36-'Tablero de control'!$V36))*100/('Tablero de control'!$S36-'Tablero de control'!$V36)
       )
     )
   )
)</f>
        <v>0</v>
      </c>
      <c r="AL36" s="38" t="str">
        <f>IF(
  'Tablero de control'!$V36="NP",
  "NO PROGRAMADA",
  IF(
    OR('Tablero de control'!$AJ36="",'Tablero de control'!$AK36&lt;=0),
    "SIN AVANCE",
    IF(
      'Tablero de control'!$AK36&lt;Parametros!$D$4*Parametros!$G$9,
      "MUY DEFICIENTE",
    IF(
      'Tablero de control'!$AK36&lt;Parametros!$D$4*Parametros!$G$8,
      "DEFICIENTE",
   IF(
      'Tablero de control'!$AK36&lt;Parametros!$D$4*Parametros!$G$7,
      "ACEPTABLE",
      IF(
        'Tablero de control'!$AK36&lt;Parametros!$D$4*Parametros!$G$6,
        "BUENO",
        IF(
          'Tablero de control'!$AK36&lt;Parametros!$D$4*Parametros!$G$5,
          "SATISFACTORIO",
          IF(
            'Tablero de control'!$AK36&gt;=Parametros!$D$4*Parametros!$G$4,
            "OPTIMO"
          )
        )
      )
    )
  )
)
)
)</f>
        <v>SIN AVANCE</v>
      </c>
      <c r="AM36" s="38"/>
      <c r="AN36" s="38"/>
      <c r="AO36" s="38"/>
      <c r="AP36" s="39"/>
      <c r="AQ36" s="276">
        <f>IF(
'Tablero de control'!$W36="NP",
 0,
  IF(
     'Tablero de control'!$Q36&lt;&gt;"Reducción",
     'Tablero de control'!$AP36*100/'Tablero de control'!$W36,
     IF(
       'Tablero de control'!$W36&gt;='Tablero de control'!$AP36,
       100,
       IF(
         'Tablero de control'!$S36&lt;='Tablero de control'!$AP36,
         0,
         (('Tablero de control'!$S36-'Tablero de control'!$W36)-('Tablero de control'!$AP36-'Tablero de control'!$W36))*100/('Tablero de control'!$S36-'Tablero de control'!$W36)
       )
     )
   )
)</f>
        <v>0</v>
      </c>
      <c r="AR36" s="40" t="str">
        <f>IF(
  'Tablero de control'!$W36="NP",
  "NO PROGRAMADA",
  IF(
    OR('Tablero de control'!$AP36="",'Tablero de control'!$AQ36&lt;=0),
    "SIN AVANCE",
    IF(
      'Tablero de control'!$AQ36&lt;Parametros!$D$4*Parametros!$G$9,
      "MUY DEFICIENTE",
    IF(
      'Tablero de control'!$AQ36&lt;Parametros!$D$4*Parametros!$G$8,
      "DEFICIENTE",
   IF(
      'Tablero de control'!$AQ36&lt;Parametros!$D$4*Parametros!$G$7,
      "ACEPTABLE",
      IF(
        'Tablero de control'!$AQ36&lt;Parametros!$D$4*Parametros!$G$6,
        "BUENO",
        IF(
          'Tablero de control'!$AQ36&lt;Parametros!$D$4*Parametros!$G$5,
          "SATISFACTORIO",
          IF(
            'Tablero de control'!$AQ36&gt;=Parametros!$D$4*Parametros!$G$4,
            "OPTIMO"
          )
        )
      )
    )
  )
)
)
)</f>
        <v>SIN AVANCE</v>
      </c>
      <c r="AS36" s="38"/>
      <c r="AT36" s="38"/>
      <c r="AU36" s="38"/>
      <c r="AV36" s="39"/>
      <c r="AW36" s="276">
        <f>IF(
'Tablero de control'!$X36="NP",
 0,
  IF(
     'Tablero de control'!$Q36&lt;&gt;"Reducción",
     'Tablero de control'!$AV36*100/'Tablero de control'!$X36,
     IF(
       'Tablero de control'!$X36&gt;='Tablero de control'!$AV36,
       100,
       IF(
         'Tablero de control'!$S36&lt;='Tablero de control'!$AV36,
         0,
         (('Tablero de control'!$S36-'Tablero de control'!$X36)-('Tablero de control'!$AV36-'Tablero de control'!$X36))*100/('Tablero de control'!$S36-'Tablero de control'!$X36)
       )
     )
   )
)</f>
        <v>0</v>
      </c>
      <c r="AX36" s="46" t="str">
        <f>IF(
  'Tablero de control'!$X36="NP",
  "NO PROGRAMADA",
  IF(
    OR('Tablero de control'!$AV36="",'Tablero de control'!$AW36&lt;=0),
    "SIN AVANCE",
    IF(
      'Tablero de control'!$AW36&lt;Parametros!$D$4*Parametros!$G$9,
      "MUY DEFICIENTE",
    IF(
      'Tablero de control'!$AW36&lt;Parametros!$D$4*Parametros!$G$8,
      "DEFICIENTE",
   IF(
      'Tablero de control'!$AW36&lt;Parametros!$D$4*Parametros!$G$7,
      "ACEPTABLE",
      IF(
        'Tablero de control'!$AW36&lt;Parametros!$D$4*Parametros!$G$6,
        "BUENO",
        IF(
          'Tablero de control'!$AW36&lt;Parametros!$D$4*Parametros!$G$5,
          "SATISFACTORIO",
          IF(
            'Tablero de control'!$AW36&gt;=Parametros!$D$4*Parametros!$G$4,
            "OPTIMO"
          )
        )
      )
    )
  )
)
)
)</f>
        <v>SIN AVANCE</v>
      </c>
      <c r="AY36" s="38"/>
      <c r="AZ36" s="38"/>
      <c r="BA36" s="38"/>
      <c r="BB36" s="285">
        <f>IF('Tablero de control'!$R36="Acumulada",IF('Tablero de control'!$AV36="",IF('Tablero de control'!$AP36="",IF('Tablero de control'!$AJ36="",'Tablero de control'!$Y36,'Tablero de control'!$AJ36),'Tablero de control'!$AP36),'Tablero de control'!$AV36),'Tablero de control'!$Y36+'Tablero de control'!$AJ36+'Tablero de control'!$AP36+'Tablero de control'!$AV36)</f>
        <v>2</v>
      </c>
      <c r="BC36" s="41">
        <f>IF('Tablero de control'!$Q36="mantenimiento",'Tablero de control'!$BB36/COUNTA('Tablero de control'!$U36:$X36)*100,IF('Tablero de control'!$BB36*100/'Tablero de control'!$T36&gt;100,100,'Tablero de control'!$BB36*100/'Tablero de control'!$T36))</f>
        <v>22.222222222222221</v>
      </c>
      <c r="BD36" s="40" t="str">
        <f>IF(
    OR('Tablero de control'!$BB36="",'Tablero de control'!$BC36&lt;=0),
    "SIN AVANCE",
    IF(
      'Tablero de control'!$BC36&lt;Parametros!$D$4*Parametros!$G$9,
      "MUY DEFICIENTE",
    IF(
      'Tablero de control'!$BC36&lt;Parametros!$D$4*Parametros!$G$8,
      "DEFICIENTE",
   IF(
      'Tablero de control'!$BC36&lt;Parametros!$D$4*Parametros!$G$7,
      "ACEPTABLE",
      IF(
        'Tablero de control'!$BC36&lt;Parametros!$D$4*Parametros!$G$6,
        "BUENO",
        IF(
          'Tablero de control'!$BC36&lt;Parametros!$D$4*Parametros!$G$5,
          "SATISFACTORIO",
          IF(
            'Tablero de control'!$BC36&gt;=Parametros!$D$4*Parametros!$G$4,
            "OPTIMO"
          )
        )
      )
    )
  )
)
)</f>
        <v>MUY DEFICIENTE</v>
      </c>
      <c r="BE36" s="336"/>
      <c r="BF36" s="336"/>
      <c r="BG36" s="555"/>
      <c r="BH36" s="281"/>
      <c r="BI36" s="281"/>
      <c r="BJ36" s="281"/>
      <c r="BL36" s="337"/>
      <c r="BN36" s="511">
        <v>2</v>
      </c>
      <c r="BO36" s="525" t="s">
        <v>3549</v>
      </c>
      <c r="BP36" s="526" t="s">
        <v>3550</v>
      </c>
      <c r="BQ36" s="525" t="s">
        <v>2263</v>
      </c>
      <c r="BR36" s="513" t="s">
        <v>3551</v>
      </c>
      <c r="BS36" s="674"/>
      <c r="BT36" s="281"/>
    </row>
    <row r="37" spans="1:72" s="42" customFormat="1" ht="51" hidden="1" customHeight="1">
      <c r="A37" s="554" t="s">
        <v>251</v>
      </c>
      <c r="B37" s="53" t="s">
        <v>258</v>
      </c>
      <c r="C37" s="53" t="s">
        <v>286</v>
      </c>
      <c r="D37" s="53" t="s">
        <v>354</v>
      </c>
      <c r="E37" s="53" t="s">
        <v>389</v>
      </c>
      <c r="F37" s="160">
        <v>140</v>
      </c>
      <c r="G37" s="160">
        <v>300</v>
      </c>
      <c r="H37" s="99" t="s">
        <v>1943</v>
      </c>
      <c r="I37" s="160" t="s">
        <v>1963</v>
      </c>
      <c r="J37" s="325">
        <v>34</v>
      </c>
      <c r="K37" s="53" t="s">
        <v>578</v>
      </c>
      <c r="L37" s="53">
        <v>4502034</v>
      </c>
      <c r="M37" s="53" t="s">
        <v>82</v>
      </c>
      <c r="N37" s="53">
        <v>450203400</v>
      </c>
      <c r="O37" s="53" t="s">
        <v>167</v>
      </c>
      <c r="P37" s="53" t="s">
        <v>2019</v>
      </c>
      <c r="Q37" s="53" t="s">
        <v>32</v>
      </c>
      <c r="R37" s="98" t="s">
        <v>1891</v>
      </c>
      <c r="S37" s="98">
        <v>0</v>
      </c>
      <c r="T37" s="98">
        <v>100</v>
      </c>
      <c r="U37" s="98">
        <v>25</v>
      </c>
      <c r="V37" s="98">
        <v>25</v>
      </c>
      <c r="W37" s="98">
        <v>25</v>
      </c>
      <c r="X37" s="98">
        <v>25</v>
      </c>
      <c r="Y37" s="271">
        <v>30</v>
      </c>
      <c r="Z37" s="276">
        <f>IF(
'Tablero de control'!$U37="NP",
 0,
  IF(
     'Tablero de control'!$Q37&lt;&gt;"Reducción",
     'Tablero de control'!$Y37*100/'Tablero de control'!$U37,
     IF(
       'Tablero de control'!$U37&gt;='Tablero de control'!$Y37,
       100,
       IF(
         'Tablero de control'!$S37&lt;='Tablero de control'!$Y37,
         0,
         (('Tablero de control'!$S37-'Tablero de control'!$U37)-('Tablero de control'!$Y37-'Tablero de control'!$U37))*100/('Tablero de control'!$S37-'Tablero de control'!$U37)
       )
     )
   )
)</f>
        <v>120</v>
      </c>
      <c r="AA37" s="302">
        <f>IF('Tablero de control'!$Z37&gt;100,100,'Tablero de control'!$Z37)</f>
        <v>100</v>
      </c>
      <c r="AB37" s="40" t="str">
        <f>IF(
  'Tablero de control'!$U37="NP",
  "NO PROGRAMADA",
  IF(
    OR('Tablero de control'!$Y37="",'Tablero de control'!$Z37&lt;=0),
    "SIN AVANCE",
    IF(
      'Tablero de control'!$Z37&lt;Parametros!$D$4*Parametros!$G$9,
      "MUY DEFICIENTE",
    IF(
      'Tablero de control'!$Z37&lt;Parametros!$D$4*Parametros!$G$8,
      "DEFICIENTE",
   IF(
      'Tablero de control'!$Z37&lt;Parametros!$D$4*Parametros!$G$7,
      "ACEPTABLE",
      IF(
        'Tablero de control'!$Z37&lt;Parametros!$D$4*Parametros!$G$6,
        "BUENO",
        IF(
          'Tablero de control'!$Z37&lt;Parametros!$D$4*Parametros!$G$5,
          "SATISFACTORIO",
          IF(
            'Tablero de control'!$Z37&gt;=Parametros!$D$4*Parametros!$G$4,
            "OPTIMO"
          )
        )
      )
    )
  )
)
)
)</f>
        <v>OPTIMO</v>
      </c>
      <c r="AC37" s="40"/>
      <c r="AD37" s="40"/>
      <c r="AE37" s="40"/>
      <c r="AF37" s="40"/>
      <c r="AG37" s="59">
        <v>0</v>
      </c>
      <c r="AH37" s="59">
        <v>0</v>
      </c>
      <c r="AI37" s="59">
        <v>0</v>
      </c>
      <c r="AJ37" s="56"/>
      <c r="AK37" s="276">
        <f>IF(
'Tablero de control'!$V37="NP",
 0,
  IF(
     'Tablero de control'!$Q37&lt;&gt;"Reducción",
     'Tablero de control'!$AJ37*100/'Tablero de control'!$V37,
     IF(
       'Tablero de control'!$V37&gt;='Tablero de control'!$AJ37,
       100,
       IF(
         'Tablero de control'!$S37&lt;='Tablero de control'!$AJ37,
         0,
         (('Tablero de control'!$S37-'Tablero de control'!$V37)-('Tablero de control'!$AJ37-'Tablero de control'!$V37))*100/('Tablero de control'!$S37-'Tablero de control'!$V37)
       )
     )
   )
)</f>
        <v>0</v>
      </c>
      <c r="AL37" s="38" t="str">
        <f>IF(
  'Tablero de control'!$V37="NP",
  "NO PROGRAMADA",
  IF(
    OR('Tablero de control'!$AJ37="",'Tablero de control'!$AK37&lt;=0),
    "SIN AVANCE",
    IF(
      'Tablero de control'!$AK37&lt;Parametros!$D$4*Parametros!$G$9,
      "MUY DEFICIENTE",
    IF(
      'Tablero de control'!$AK37&lt;Parametros!$D$4*Parametros!$G$8,
      "DEFICIENTE",
   IF(
      'Tablero de control'!$AK37&lt;Parametros!$D$4*Parametros!$G$7,
      "ACEPTABLE",
      IF(
        'Tablero de control'!$AK37&lt;Parametros!$D$4*Parametros!$G$6,
        "BUENO",
        IF(
          'Tablero de control'!$AK37&lt;Parametros!$D$4*Parametros!$G$5,
          "SATISFACTORIO",
          IF(
            'Tablero de control'!$AK37&gt;=Parametros!$D$4*Parametros!$G$4,
            "OPTIMO"
          )
        )
      )
    )
  )
)
)
)</f>
        <v>SIN AVANCE</v>
      </c>
      <c r="AM37" s="38"/>
      <c r="AN37" s="38"/>
      <c r="AO37" s="38"/>
      <c r="AP37" s="39"/>
      <c r="AQ37" s="276">
        <f>IF(
'Tablero de control'!$W37="NP",
 0,
  IF(
     'Tablero de control'!$Q37&lt;&gt;"Reducción",
     'Tablero de control'!$AP37*100/'Tablero de control'!$W37,
     IF(
       'Tablero de control'!$W37&gt;='Tablero de control'!$AP37,
       100,
       IF(
         'Tablero de control'!$S37&lt;='Tablero de control'!$AP37,
         0,
         (('Tablero de control'!$S37-'Tablero de control'!$W37)-('Tablero de control'!$AP37-'Tablero de control'!$W37))*100/('Tablero de control'!$S37-'Tablero de control'!$W37)
       )
     )
   )
)</f>
        <v>0</v>
      </c>
      <c r="AR37" s="40" t="str">
        <f>IF(
  'Tablero de control'!$W37="NP",
  "NO PROGRAMADA",
  IF(
    OR('Tablero de control'!$AP37="",'Tablero de control'!$AQ37&lt;=0),
    "SIN AVANCE",
    IF(
      'Tablero de control'!$AQ37&lt;Parametros!$D$4*Parametros!$G$9,
      "MUY DEFICIENTE",
    IF(
      'Tablero de control'!$AQ37&lt;Parametros!$D$4*Parametros!$G$8,
      "DEFICIENTE",
   IF(
      'Tablero de control'!$AQ37&lt;Parametros!$D$4*Parametros!$G$7,
      "ACEPTABLE",
      IF(
        'Tablero de control'!$AQ37&lt;Parametros!$D$4*Parametros!$G$6,
        "BUENO",
        IF(
          'Tablero de control'!$AQ37&lt;Parametros!$D$4*Parametros!$G$5,
          "SATISFACTORIO",
          IF(
            'Tablero de control'!$AQ37&gt;=Parametros!$D$4*Parametros!$G$4,
            "OPTIMO"
          )
        )
      )
    )
  )
)
)
)</f>
        <v>SIN AVANCE</v>
      </c>
      <c r="AS37" s="38"/>
      <c r="AT37" s="38"/>
      <c r="AU37" s="38"/>
      <c r="AV37" s="39"/>
      <c r="AW37" s="276">
        <f>IF(
'Tablero de control'!$X37="NP",
 0,
  IF(
     'Tablero de control'!$Q37&lt;&gt;"Reducción",
     'Tablero de control'!$AV37*100/'Tablero de control'!$X37,
     IF(
       'Tablero de control'!$X37&gt;='Tablero de control'!$AV37,
       100,
       IF(
         'Tablero de control'!$S37&lt;='Tablero de control'!$AV37,
         0,
         (('Tablero de control'!$S37-'Tablero de control'!$X37)-('Tablero de control'!$AV37-'Tablero de control'!$X37))*100/('Tablero de control'!$S37-'Tablero de control'!$X37)
       )
     )
   )
)</f>
        <v>0</v>
      </c>
      <c r="AX37" s="46" t="str">
        <f>IF(
  'Tablero de control'!$X37="NP",
  "NO PROGRAMADA",
  IF(
    OR('Tablero de control'!$AV37="",'Tablero de control'!$AW37&lt;=0),
    "SIN AVANCE",
    IF(
      'Tablero de control'!$AW37&lt;Parametros!$D$4*Parametros!$G$9,
      "MUY DEFICIENTE",
    IF(
      'Tablero de control'!$AW37&lt;Parametros!$D$4*Parametros!$G$8,
      "DEFICIENTE",
   IF(
      'Tablero de control'!$AW37&lt;Parametros!$D$4*Parametros!$G$7,
      "ACEPTABLE",
      IF(
        'Tablero de control'!$AW37&lt;Parametros!$D$4*Parametros!$G$6,
        "BUENO",
        IF(
          'Tablero de control'!$AW37&lt;Parametros!$D$4*Parametros!$G$5,
          "SATISFACTORIO",
          IF(
            'Tablero de control'!$AW37&gt;=Parametros!$D$4*Parametros!$G$4,
            "OPTIMO"
          )
        )
      )
    )
  )
)
)
)</f>
        <v>SIN AVANCE</v>
      </c>
      <c r="AY37" s="38"/>
      <c r="AZ37" s="38"/>
      <c r="BA37" s="38"/>
      <c r="BB37" s="285">
        <f>IF('Tablero de control'!$R37="Acumulada",IF('Tablero de control'!$AV37="",IF('Tablero de control'!$AP37="",IF('Tablero de control'!$AJ37="",'Tablero de control'!$Y37,'Tablero de control'!$AJ37),'Tablero de control'!$AP37),'Tablero de control'!$AV37),'Tablero de control'!$Y37+'Tablero de control'!$AJ37+'Tablero de control'!$AP37+'Tablero de control'!$AV37)</f>
        <v>30</v>
      </c>
      <c r="BC37" s="41">
        <f>IF('Tablero de control'!$Q37="mantenimiento",'Tablero de control'!$BB37/COUNTA('Tablero de control'!$U37:$X37)*100,IF('Tablero de control'!$BB37*100/'Tablero de control'!$T37&gt;100,100,'Tablero de control'!$BB37*100/'Tablero de control'!$T37))</f>
        <v>30</v>
      </c>
      <c r="BD37" s="40" t="str">
        <f>IF(
    OR('Tablero de control'!$BB37="",'Tablero de control'!$BC37&lt;=0),
    "SIN AVANCE",
    IF(
      'Tablero de control'!$BC37&lt;Parametros!$D$4*Parametros!$G$9,
      "MUY DEFICIENTE",
    IF(
      'Tablero de control'!$BC37&lt;Parametros!$D$4*Parametros!$G$8,
      "DEFICIENTE",
   IF(
      'Tablero de control'!$BC37&lt;Parametros!$D$4*Parametros!$G$7,
      "ACEPTABLE",
      IF(
        'Tablero de control'!$BC37&lt;Parametros!$D$4*Parametros!$G$6,
        "BUENO",
        IF(
          'Tablero de control'!$BC37&lt;Parametros!$D$4*Parametros!$G$5,
          "SATISFACTORIO",
          IF(
            'Tablero de control'!$BC37&gt;=Parametros!$D$4*Parametros!$G$4,
            "OPTIMO"
          )
        )
      )
    )
  )
)
)</f>
        <v>MUY DEFICIENTE</v>
      </c>
      <c r="BE37" s="336"/>
      <c r="BF37" s="336"/>
      <c r="BG37" s="555"/>
      <c r="BH37" s="281"/>
      <c r="BI37" s="281"/>
      <c r="BJ37" s="281"/>
      <c r="BL37" s="337"/>
      <c r="BN37" s="535">
        <v>30</v>
      </c>
      <c r="BO37" s="525" t="s">
        <v>3552</v>
      </c>
      <c r="BP37" s="526" t="s">
        <v>3553</v>
      </c>
      <c r="BQ37" s="525" t="s">
        <v>3554</v>
      </c>
      <c r="BR37" s="513" t="s">
        <v>3555</v>
      </c>
      <c r="BS37" s="674"/>
      <c r="BT37" s="281"/>
    </row>
    <row r="38" spans="1:72" s="42" customFormat="1" ht="51" hidden="1" customHeight="1">
      <c r="A38" s="554" t="s">
        <v>251</v>
      </c>
      <c r="B38" s="53" t="s">
        <v>258</v>
      </c>
      <c r="C38" s="53" t="s">
        <v>286</v>
      </c>
      <c r="D38" s="53" t="s">
        <v>354</v>
      </c>
      <c r="E38" s="53" t="s">
        <v>389</v>
      </c>
      <c r="F38" s="160">
        <v>140</v>
      </c>
      <c r="G38" s="160">
        <v>300</v>
      </c>
      <c r="H38" s="99" t="s">
        <v>1943</v>
      </c>
      <c r="I38" s="160" t="s">
        <v>1963</v>
      </c>
      <c r="J38" s="325">
        <v>35</v>
      </c>
      <c r="K38" s="53" t="s">
        <v>579</v>
      </c>
      <c r="L38" s="305">
        <v>4502038</v>
      </c>
      <c r="M38" s="301" t="s">
        <v>118</v>
      </c>
      <c r="N38" s="53">
        <v>450200100</v>
      </c>
      <c r="O38" s="53" t="s">
        <v>196</v>
      </c>
      <c r="P38" s="53" t="s">
        <v>2020</v>
      </c>
      <c r="Q38" s="53" t="s">
        <v>32</v>
      </c>
      <c r="R38" s="98" t="s">
        <v>1891</v>
      </c>
      <c r="S38" s="98">
        <v>0</v>
      </c>
      <c r="T38" s="98">
        <v>8</v>
      </c>
      <c r="U38" s="98">
        <v>2</v>
      </c>
      <c r="V38" s="98">
        <v>2</v>
      </c>
      <c r="W38" s="98">
        <v>2</v>
      </c>
      <c r="X38" s="98">
        <v>2</v>
      </c>
      <c r="Y38" s="271">
        <v>1</v>
      </c>
      <c r="Z38" s="276">
        <f>IF(
'Tablero de control'!$U38="NP",
 0,
  IF(
     'Tablero de control'!$Q38&lt;&gt;"Reducción",
     'Tablero de control'!$Y38*100/'Tablero de control'!$U38,
     IF(
       'Tablero de control'!$U38&gt;='Tablero de control'!$Y38,
       100,
       IF(
         'Tablero de control'!$S38&lt;='Tablero de control'!$Y38,
         0,
         (('Tablero de control'!$S38-'Tablero de control'!$U38)-('Tablero de control'!$Y38-'Tablero de control'!$U38))*100/('Tablero de control'!$S38-'Tablero de control'!$U38)
       )
     )
   )
)</f>
        <v>50</v>
      </c>
      <c r="AA38" s="302">
        <f>IF('Tablero de control'!$Z38&gt;100,100,'Tablero de control'!$Z38)</f>
        <v>50</v>
      </c>
      <c r="AB38" s="40" t="str">
        <f>IF(
  'Tablero de control'!$U38="NP",
  "NO PROGRAMADA",
  IF(
    OR('Tablero de control'!$Y38="",'Tablero de control'!$Z38&lt;=0),
    "SIN AVANCE",
    IF(
      'Tablero de control'!$Z38&lt;Parametros!$D$4*Parametros!$G$9,
      "MUY DEFICIENTE",
    IF(
      'Tablero de control'!$Z38&lt;Parametros!$D$4*Parametros!$G$8,
      "DEFICIENTE",
   IF(
      'Tablero de control'!$Z38&lt;Parametros!$D$4*Parametros!$G$7,
      "ACEPTABLE",
      IF(
        'Tablero de control'!$Z38&lt;Parametros!$D$4*Parametros!$G$6,
        "BUENO",
        IF(
          'Tablero de control'!$Z38&lt;Parametros!$D$4*Parametros!$G$5,
          "SATISFACTORIO",
          IF(
            'Tablero de control'!$Z38&gt;=Parametros!$D$4*Parametros!$G$4,
            "OPTIMO"
          )
        )
      )
    )
  )
)
)
)</f>
        <v>DEFICIENTE</v>
      </c>
      <c r="AC38" s="40"/>
      <c r="AD38" s="40"/>
      <c r="AE38" s="40"/>
      <c r="AF38" s="40"/>
      <c r="AG38" s="59">
        <v>17819589</v>
      </c>
      <c r="AH38" s="59">
        <v>0</v>
      </c>
      <c r="AI38" s="59">
        <v>0</v>
      </c>
      <c r="AJ38" s="56"/>
      <c r="AK38" s="276">
        <f>IF(
'Tablero de control'!$V38="NP",
 0,
  IF(
     'Tablero de control'!$Q38&lt;&gt;"Reducción",
     'Tablero de control'!$AJ38*100/'Tablero de control'!$V38,
     IF(
       'Tablero de control'!$V38&gt;='Tablero de control'!$AJ38,
       100,
       IF(
         'Tablero de control'!$S38&lt;='Tablero de control'!$AJ38,
         0,
         (('Tablero de control'!$S38-'Tablero de control'!$V38)-('Tablero de control'!$AJ38-'Tablero de control'!$V38))*100/('Tablero de control'!$S38-'Tablero de control'!$V38)
       )
     )
   )
)</f>
        <v>0</v>
      </c>
      <c r="AL38" s="38" t="str">
        <f>IF(
  'Tablero de control'!$V38="NP",
  "NO PROGRAMADA",
  IF(
    OR('Tablero de control'!$AJ38="",'Tablero de control'!$AK38&lt;=0),
    "SIN AVANCE",
    IF(
      'Tablero de control'!$AK38&lt;Parametros!$D$4*Parametros!$G$9,
      "MUY DEFICIENTE",
    IF(
      'Tablero de control'!$AK38&lt;Parametros!$D$4*Parametros!$G$8,
      "DEFICIENTE",
   IF(
      'Tablero de control'!$AK38&lt;Parametros!$D$4*Parametros!$G$7,
      "ACEPTABLE",
      IF(
        'Tablero de control'!$AK38&lt;Parametros!$D$4*Parametros!$G$6,
        "BUENO",
        IF(
          'Tablero de control'!$AK38&lt;Parametros!$D$4*Parametros!$G$5,
          "SATISFACTORIO",
          IF(
            'Tablero de control'!$AK38&gt;=Parametros!$D$4*Parametros!$G$4,
            "OPTIMO"
          )
        )
      )
    )
  )
)
)
)</f>
        <v>SIN AVANCE</v>
      </c>
      <c r="AM38" s="38"/>
      <c r="AN38" s="38"/>
      <c r="AO38" s="38"/>
      <c r="AP38" s="39"/>
      <c r="AQ38" s="276">
        <f>IF(
'Tablero de control'!$W38="NP",
 0,
  IF(
     'Tablero de control'!$Q38&lt;&gt;"Reducción",
     'Tablero de control'!$AP38*100/'Tablero de control'!$W38,
     IF(
       'Tablero de control'!$W38&gt;='Tablero de control'!$AP38,
       100,
       IF(
         'Tablero de control'!$S38&lt;='Tablero de control'!$AP38,
         0,
         (('Tablero de control'!$S38-'Tablero de control'!$W38)-('Tablero de control'!$AP38-'Tablero de control'!$W38))*100/('Tablero de control'!$S38-'Tablero de control'!$W38)
       )
     )
   )
)</f>
        <v>0</v>
      </c>
      <c r="AR38" s="40" t="str">
        <f>IF(
  'Tablero de control'!$W38="NP",
  "NO PROGRAMADA",
  IF(
    OR('Tablero de control'!$AP38="",'Tablero de control'!$AQ38&lt;=0),
    "SIN AVANCE",
    IF(
      'Tablero de control'!$AQ38&lt;Parametros!$D$4*Parametros!$G$9,
      "MUY DEFICIENTE",
    IF(
      'Tablero de control'!$AQ38&lt;Parametros!$D$4*Parametros!$G$8,
      "DEFICIENTE",
   IF(
      'Tablero de control'!$AQ38&lt;Parametros!$D$4*Parametros!$G$7,
      "ACEPTABLE",
      IF(
        'Tablero de control'!$AQ38&lt;Parametros!$D$4*Parametros!$G$6,
        "BUENO",
        IF(
          'Tablero de control'!$AQ38&lt;Parametros!$D$4*Parametros!$G$5,
          "SATISFACTORIO",
          IF(
            'Tablero de control'!$AQ38&gt;=Parametros!$D$4*Parametros!$G$4,
            "OPTIMO"
          )
        )
      )
    )
  )
)
)
)</f>
        <v>SIN AVANCE</v>
      </c>
      <c r="AS38" s="38"/>
      <c r="AT38" s="38"/>
      <c r="AU38" s="38"/>
      <c r="AV38" s="39"/>
      <c r="AW38" s="276">
        <f>IF(
'Tablero de control'!$X38="NP",
 0,
  IF(
     'Tablero de control'!$Q38&lt;&gt;"Reducción",
     'Tablero de control'!$AV38*100/'Tablero de control'!$X38,
     IF(
       'Tablero de control'!$X38&gt;='Tablero de control'!$AV38,
       100,
       IF(
         'Tablero de control'!$S38&lt;='Tablero de control'!$AV38,
         0,
         (('Tablero de control'!$S38-'Tablero de control'!$X38)-('Tablero de control'!$AV38-'Tablero de control'!$X38))*100/('Tablero de control'!$S38-'Tablero de control'!$X38)
       )
     )
   )
)</f>
        <v>0</v>
      </c>
      <c r="AX38" s="46" t="str">
        <f>IF(
  'Tablero de control'!$X38="NP",
  "NO PROGRAMADA",
  IF(
    OR('Tablero de control'!$AV38="",'Tablero de control'!$AW38&lt;=0),
    "SIN AVANCE",
    IF(
      'Tablero de control'!$AW38&lt;Parametros!$D$4*Parametros!$G$9,
      "MUY DEFICIENTE",
    IF(
      'Tablero de control'!$AW38&lt;Parametros!$D$4*Parametros!$G$8,
      "DEFICIENTE",
   IF(
      'Tablero de control'!$AW38&lt;Parametros!$D$4*Parametros!$G$7,
      "ACEPTABLE",
      IF(
        'Tablero de control'!$AW38&lt;Parametros!$D$4*Parametros!$G$6,
        "BUENO",
        IF(
          'Tablero de control'!$AW38&lt;Parametros!$D$4*Parametros!$G$5,
          "SATISFACTORIO",
          IF(
            'Tablero de control'!$AW38&gt;=Parametros!$D$4*Parametros!$G$4,
            "OPTIMO"
          )
        )
      )
    )
  )
)
)
)</f>
        <v>SIN AVANCE</v>
      </c>
      <c r="AY38" s="38"/>
      <c r="AZ38" s="38"/>
      <c r="BA38" s="38"/>
      <c r="BB38" s="285">
        <f>IF('Tablero de control'!$R38="Acumulada",IF('Tablero de control'!$AV38="",IF('Tablero de control'!$AP38="",IF('Tablero de control'!$AJ38="",'Tablero de control'!$Y38,'Tablero de control'!$AJ38),'Tablero de control'!$AP38),'Tablero de control'!$AV38),'Tablero de control'!$Y38+'Tablero de control'!$AJ38+'Tablero de control'!$AP38+'Tablero de control'!$AV38)</f>
        <v>1</v>
      </c>
      <c r="BC38" s="41">
        <f>IF('Tablero de control'!$Q38="mantenimiento",'Tablero de control'!$BB38/COUNTA('Tablero de control'!$U38:$X38)*100,IF('Tablero de control'!$BB38*100/'Tablero de control'!$T38&gt;100,100,'Tablero de control'!$BB38*100/'Tablero de control'!$T38))</f>
        <v>12.5</v>
      </c>
      <c r="BD38" s="40" t="str">
        <f>IF(
    OR('Tablero de control'!$BB38="",'Tablero de control'!$BC38&lt;=0),
    "SIN AVANCE",
    IF(
      'Tablero de control'!$BC38&lt;Parametros!$D$4*Parametros!$G$9,
      "MUY DEFICIENTE",
    IF(
      'Tablero de control'!$BC38&lt;Parametros!$D$4*Parametros!$G$8,
      "DEFICIENTE",
   IF(
      'Tablero de control'!$BC38&lt;Parametros!$D$4*Parametros!$G$7,
      "ACEPTABLE",
      IF(
        'Tablero de control'!$BC38&lt;Parametros!$D$4*Parametros!$G$6,
        "BUENO",
        IF(
          'Tablero de control'!$BC38&lt;Parametros!$D$4*Parametros!$G$5,
          "SATISFACTORIO",
          IF(
            'Tablero de control'!$BC38&gt;=Parametros!$D$4*Parametros!$G$4,
            "OPTIMO"
          )
        )
      )
    )
  )
)
)</f>
        <v>MUY DEFICIENTE</v>
      </c>
      <c r="BE38" s="336"/>
      <c r="BF38" s="336"/>
      <c r="BG38" s="555"/>
      <c r="BH38" s="281"/>
      <c r="BI38" s="281"/>
      <c r="BJ38" s="281"/>
      <c r="BL38" s="337"/>
      <c r="BN38" s="535">
        <v>1</v>
      </c>
      <c r="BO38" s="525" t="s">
        <v>3556</v>
      </c>
      <c r="BP38" s="526" t="s">
        <v>3557</v>
      </c>
      <c r="BQ38" s="525" t="s">
        <v>2263</v>
      </c>
      <c r="BR38" s="513" t="s">
        <v>3558</v>
      </c>
      <c r="BS38" s="674"/>
      <c r="BT38" s="281"/>
    </row>
    <row r="39" spans="1:72" s="42" customFormat="1" ht="63.75" hidden="1" customHeight="1">
      <c r="A39" s="554" t="s">
        <v>251</v>
      </c>
      <c r="B39" s="53" t="s">
        <v>258</v>
      </c>
      <c r="C39" s="53" t="s">
        <v>286</v>
      </c>
      <c r="D39" s="53" t="s">
        <v>354</v>
      </c>
      <c r="E39" s="53" t="s">
        <v>389</v>
      </c>
      <c r="F39" s="160">
        <v>140</v>
      </c>
      <c r="G39" s="160">
        <v>300</v>
      </c>
      <c r="H39" s="99" t="s">
        <v>1943</v>
      </c>
      <c r="I39" s="160" t="s">
        <v>1963</v>
      </c>
      <c r="J39" s="325">
        <v>36</v>
      </c>
      <c r="K39" s="53" t="s">
        <v>580</v>
      </c>
      <c r="L39" s="53">
        <v>4502038</v>
      </c>
      <c r="M39" s="53" t="s">
        <v>118</v>
      </c>
      <c r="N39" s="53">
        <v>450203800</v>
      </c>
      <c r="O39" s="53" t="s">
        <v>190</v>
      </c>
      <c r="P39" s="53" t="s">
        <v>2020</v>
      </c>
      <c r="Q39" s="53" t="s">
        <v>32</v>
      </c>
      <c r="R39" s="98" t="s">
        <v>1891</v>
      </c>
      <c r="S39" s="98">
        <v>1</v>
      </c>
      <c r="T39" s="98">
        <v>6</v>
      </c>
      <c r="U39" s="98">
        <v>2</v>
      </c>
      <c r="V39" s="98">
        <v>1</v>
      </c>
      <c r="W39" s="98">
        <v>1</v>
      </c>
      <c r="X39" s="98">
        <v>1</v>
      </c>
      <c r="Y39" s="271">
        <v>0</v>
      </c>
      <c r="Z39" s="276">
        <f>IF(
'Tablero de control'!$U39="NP",
 0,
  IF(
     'Tablero de control'!$Q39&lt;&gt;"Reducción",
     'Tablero de control'!$Y39*100/'Tablero de control'!$U39,
     IF(
       'Tablero de control'!$U39&gt;='Tablero de control'!$Y39,
       100,
       IF(
         'Tablero de control'!$S39&lt;='Tablero de control'!$Y39,
         0,
         (('Tablero de control'!$S39-'Tablero de control'!$U39)-('Tablero de control'!$Y39-'Tablero de control'!$U39))*100/('Tablero de control'!$S39-'Tablero de control'!$U39)
       )
     )
   )
)</f>
        <v>0</v>
      </c>
      <c r="AA39" s="302">
        <f>IF('Tablero de control'!$Z39&gt;100,100,'Tablero de control'!$Z39)</f>
        <v>0</v>
      </c>
      <c r="AB39" s="40" t="str">
        <f>IF(
  'Tablero de control'!$U39="NP",
  "NO PROGRAMADA",
  IF(
    OR('Tablero de control'!$Y39="",'Tablero de control'!$Z39&lt;=0),
    "SIN AVANCE",
    IF(
      'Tablero de control'!$Z39&lt;Parametros!$D$4*Parametros!$G$9,
      "MUY DEFICIENTE",
    IF(
      'Tablero de control'!$Z39&lt;Parametros!$D$4*Parametros!$G$8,
      "DEFICIENTE",
   IF(
      'Tablero de control'!$Z39&lt;Parametros!$D$4*Parametros!$G$7,
      "ACEPTABLE",
      IF(
        'Tablero de control'!$Z39&lt;Parametros!$D$4*Parametros!$G$6,
        "BUENO",
        IF(
          'Tablero de control'!$Z39&lt;Parametros!$D$4*Parametros!$G$5,
          "SATISFACTORIO",
          IF(
            'Tablero de control'!$Z39&gt;=Parametros!$D$4*Parametros!$G$4,
            "OPTIMO"
          )
        )
      )
    )
  )
)
)
)</f>
        <v>SIN AVANCE</v>
      </c>
      <c r="AC39" s="40"/>
      <c r="AD39" s="40"/>
      <c r="AE39" s="40"/>
      <c r="AF39" s="40"/>
      <c r="AG39" s="59">
        <v>0</v>
      </c>
      <c r="AH39" s="59">
        <v>0</v>
      </c>
      <c r="AI39" s="59">
        <v>0</v>
      </c>
      <c r="AJ39" s="56"/>
      <c r="AK39" s="276">
        <f>IF(
'Tablero de control'!$V39="NP",
 0,
  IF(
     'Tablero de control'!$Q39&lt;&gt;"Reducción",
     'Tablero de control'!$AJ39*100/'Tablero de control'!$V39,
     IF(
       'Tablero de control'!$V39&gt;='Tablero de control'!$AJ39,
       100,
       IF(
         'Tablero de control'!$S39&lt;='Tablero de control'!$AJ39,
         0,
         (('Tablero de control'!$S39-'Tablero de control'!$V39)-('Tablero de control'!$AJ39-'Tablero de control'!$V39))*100/('Tablero de control'!$S39-'Tablero de control'!$V39)
       )
     )
   )
)</f>
        <v>0</v>
      </c>
      <c r="AL39" s="38" t="str">
        <f>IF(
  'Tablero de control'!$V39="NP",
  "NO PROGRAMADA",
  IF(
    OR('Tablero de control'!$AJ39="",'Tablero de control'!$AK39&lt;=0),
    "SIN AVANCE",
    IF(
      'Tablero de control'!$AK39&lt;Parametros!$D$4*Parametros!$G$9,
      "MUY DEFICIENTE",
    IF(
      'Tablero de control'!$AK39&lt;Parametros!$D$4*Parametros!$G$8,
      "DEFICIENTE",
   IF(
      'Tablero de control'!$AK39&lt;Parametros!$D$4*Parametros!$G$7,
      "ACEPTABLE",
      IF(
        'Tablero de control'!$AK39&lt;Parametros!$D$4*Parametros!$G$6,
        "BUENO",
        IF(
          'Tablero de control'!$AK39&lt;Parametros!$D$4*Parametros!$G$5,
          "SATISFACTORIO",
          IF(
            'Tablero de control'!$AK39&gt;=Parametros!$D$4*Parametros!$G$4,
            "OPTIMO"
          )
        )
      )
    )
  )
)
)
)</f>
        <v>SIN AVANCE</v>
      </c>
      <c r="AM39" s="38"/>
      <c r="AN39" s="38"/>
      <c r="AO39" s="38"/>
      <c r="AP39" s="39"/>
      <c r="AQ39" s="276">
        <f>IF(
'Tablero de control'!$W39="NP",
 0,
  IF(
     'Tablero de control'!$Q39&lt;&gt;"Reducción",
     'Tablero de control'!$AP39*100/'Tablero de control'!$W39,
     IF(
       'Tablero de control'!$W39&gt;='Tablero de control'!$AP39,
       100,
       IF(
         'Tablero de control'!$S39&lt;='Tablero de control'!$AP39,
         0,
         (('Tablero de control'!$S39-'Tablero de control'!$W39)-('Tablero de control'!$AP39-'Tablero de control'!$W39))*100/('Tablero de control'!$S39-'Tablero de control'!$W39)
       )
     )
   )
)</f>
        <v>0</v>
      </c>
      <c r="AR39" s="40" t="str">
        <f>IF(
  'Tablero de control'!$W39="NP",
  "NO PROGRAMADA",
  IF(
    OR('Tablero de control'!$AP39="",'Tablero de control'!$AQ39&lt;=0),
    "SIN AVANCE",
    IF(
      'Tablero de control'!$AQ39&lt;Parametros!$D$4*Parametros!$G$9,
      "MUY DEFICIENTE",
    IF(
      'Tablero de control'!$AQ39&lt;Parametros!$D$4*Parametros!$G$8,
      "DEFICIENTE",
   IF(
      'Tablero de control'!$AQ39&lt;Parametros!$D$4*Parametros!$G$7,
      "ACEPTABLE",
      IF(
        'Tablero de control'!$AQ39&lt;Parametros!$D$4*Parametros!$G$6,
        "BUENO",
        IF(
          'Tablero de control'!$AQ39&lt;Parametros!$D$4*Parametros!$G$5,
          "SATISFACTORIO",
          IF(
            'Tablero de control'!$AQ39&gt;=Parametros!$D$4*Parametros!$G$4,
            "OPTIMO"
          )
        )
      )
    )
  )
)
)
)</f>
        <v>SIN AVANCE</v>
      </c>
      <c r="AS39" s="38"/>
      <c r="AT39" s="38"/>
      <c r="AU39" s="38"/>
      <c r="AV39" s="39"/>
      <c r="AW39" s="276">
        <f>IF(
'Tablero de control'!$X39="NP",
 0,
  IF(
     'Tablero de control'!$Q39&lt;&gt;"Reducción",
     'Tablero de control'!$AV39*100/'Tablero de control'!$X39,
     IF(
       'Tablero de control'!$X39&gt;='Tablero de control'!$AV39,
       100,
       IF(
         'Tablero de control'!$S39&lt;='Tablero de control'!$AV39,
         0,
         (('Tablero de control'!$S39-'Tablero de control'!$X39)-('Tablero de control'!$AV39-'Tablero de control'!$X39))*100/('Tablero de control'!$S39-'Tablero de control'!$X39)
       )
     )
   )
)</f>
        <v>0</v>
      </c>
      <c r="AX39" s="46" t="str">
        <f>IF(
  'Tablero de control'!$X39="NP",
  "NO PROGRAMADA",
  IF(
    OR('Tablero de control'!$AV39="",'Tablero de control'!$AW39&lt;=0),
    "SIN AVANCE",
    IF(
      'Tablero de control'!$AW39&lt;Parametros!$D$4*Parametros!$G$9,
      "MUY DEFICIENTE",
    IF(
      'Tablero de control'!$AW39&lt;Parametros!$D$4*Parametros!$G$8,
      "DEFICIENTE",
   IF(
      'Tablero de control'!$AW39&lt;Parametros!$D$4*Parametros!$G$7,
      "ACEPTABLE",
      IF(
        'Tablero de control'!$AW39&lt;Parametros!$D$4*Parametros!$G$6,
        "BUENO",
        IF(
          'Tablero de control'!$AW39&lt;Parametros!$D$4*Parametros!$G$5,
          "SATISFACTORIO",
          IF(
            'Tablero de control'!$AW39&gt;=Parametros!$D$4*Parametros!$G$4,
            "OPTIMO"
          )
        )
      )
    )
  )
)
)
)</f>
        <v>SIN AVANCE</v>
      </c>
      <c r="AY39" s="38"/>
      <c r="AZ39" s="38"/>
      <c r="BA39" s="38"/>
      <c r="BB39" s="285">
        <f>IF('Tablero de control'!$R39="Acumulada",IF('Tablero de control'!$AV39="",IF('Tablero de control'!$AP39="",IF('Tablero de control'!$AJ39="",'Tablero de control'!$Y39,'Tablero de control'!$AJ39),'Tablero de control'!$AP39),'Tablero de control'!$AV39),'Tablero de control'!$Y39+'Tablero de control'!$AJ39+'Tablero de control'!$AP39+'Tablero de control'!$AV39)</f>
        <v>0</v>
      </c>
      <c r="BC39" s="41">
        <f>IF('Tablero de control'!$Q39="mantenimiento",'Tablero de control'!$BB39/COUNTA('Tablero de control'!$U39:$X39)*100,IF('Tablero de control'!$BB39*100/'Tablero de control'!$T39&gt;100,100,'Tablero de control'!$BB39*100/'Tablero de control'!$T39))</f>
        <v>0</v>
      </c>
      <c r="BD39" s="40" t="str">
        <f>IF(
    OR('Tablero de control'!$BB39="",'Tablero de control'!$BC39&lt;=0),
    "SIN AVANCE",
    IF(
      'Tablero de control'!$BC39&lt;Parametros!$D$4*Parametros!$G$9,
      "MUY DEFICIENTE",
    IF(
      'Tablero de control'!$BC39&lt;Parametros!$D$4*Parametros!$G$8,
      "DEFICIENTE",
   IF(
      'Tablero de control'!$BC39&lt;Parametros!$D$4*Parametros!$G$7,
      "ACEPTABLE",
      IF(
        'Tablero de control'!$BC39&lt;Parametros!$D$4*Parametros!$G$6,
        "BUENO",
        IF(
          'Tablero de control'!$BC39&lt;Parametros!$D$4*Parametros!$G$5,
          "SATISFACTORIO",
          IF(
            'Tablero de control'!$BC39&gt;=Parametros!$D$4*Parametros!$G$4,
            "OPTIMO"
          )
        )
      )
    )
  )
)
)</f>
        <v>SIN AVANCE</v>
      </c>
      <c r="BE39" s="336"/>
      <c r="BF39" s="336"/>
      <c r="BG39" s="555"/>
      <c r="BH39" s="281"/>
      <c r="BI39" s="281"/>
      <c r="BJ39" s="281"/>
      <c r="BL39" s="337"/>
      <c r="BN39" s="535">
        <v>0</v>
      </c>
      <c r="BO39" s="534"/>
      <c r="BP39" s="534"/>
      <c r="BQ39" s="534"/>
      <c r="BR39" s="513" t="s">
        <v>3559</v>
      </c>
      <c r="BS39" s="674"/>
      <c r="BT39" s="281"/>
    </row>
    <row r="40" spans="1:72" s="42" customFormat="1" ht="51" hidden="1" customHeight="1">
      <c r="A40" s="554" t="s">
        <v>251</v>
      </c>
      <c r="B40" s="53" t="s">
        <v>258</v>
      </c>
      <c r="C40" s="53" t="s">
        <v>286</v>
      </c>
      <c r="D40" s="53" t="s">
        <v>354</v>
      </c>
      <c r="E40" s="53" t="s">
        <v>389</v>
      </c>
      <c r="F40" s="160">
        <v>140</v>
      </c>
      <c r="G40" s="160">
        <v>300</v>
      </c>
      <c r="H40" s="99" t="s">
        <v>1943</v>
      </c>
      <c r="I40" s="160" t="s">
        <v>1963</v>
      </c>
      <c r="J40" s="325">
        <v>37</v>
      </c>
      <c r="K40" s="53" t="s">
        <v>581</v>
      </c>
      <c r="L40" s="53">
        <v>4502022</v>
      </c>
      <c r="M40" s="53" t="s">
        <v>60</v>
      </c>
      <c r="N40" s="53">
        <v>450202200</v>
      </c>
      <c r="O40" s="53" t="s">
        <v>191</v>
      </c>
      <c r="P40" s="53" t="s">
        <v>2021</v>
      </c>
      <c r="Q40" s="53" t="s">
        <v>33</v>
      </c>
      <c r="R40" s="98" t="s">
        <v>1891</v>
      </c>
      <c r="S40" s="98">
        <v>1</v>
      </c>
      <c r="T40" s="98">
        <v>1</v>
      </c>
      <c r="U40" s="98">
        <v>1</v>
      </c>
      <c r="V40" s="98">
        <v>1</v>
      </c>
      <c r="W40" s="98">
        <v>1</v>
      </c>
      <c r="X40" s="98">
        <v>1</v>
      </c>
      <c r="Y40" s="271">
        <v>1</v>
      </c>
      <c r="Z40" s="276">
        <f>IF(
'Tablero de control'!$U40="NP",
 0,
  IF(
     'Tablero de control'!$Q40&lt;&gt;"Reducción",
     'Tablero de control'!$Y40*100/'Tablero de control'!$U40,
     IF(
       'Tablero de control'!$U40&gt;='Tablero de control'!$Y40,
       100,
       IF(
         'Tablero de control'!$S40&lt;='Tablero de control'!$Y40,
         0,
         (('Tablero de control'!$S40-'Tablero de control'!$U40)-('Tablero de control'!$Y40-'Tablero de control'!$U40))*100/('Tablero de control'!$S40-'Tablero de control'!$U40)
       )
     )
   )
)</f>
        <v>100</v>
      </c>
      <c r="AA40" s="302">
        <f>IF('Tablero de control'!$Z40&gt;100,100,'Tablero de control'!$Z40)</f>
        <v>100</v>
      </c>
      <c r="AB40" s="40" t="str">
        <f>IF(
  'Tablero de control'!$U40="NP",
  "NO PROGRAMADA",
  IF(
    OR('Tablero de control'!$Y40="",'Tablero de control'!$Z40&lt;=0),
    "SIN AVANCE",
    IF(
      'Tablero de control'!$Z40&lt;Parametros!$D$4*Parametros!$G$9,
      "MUY DEFICIENTE",
    IF(
      'Tablero de control'!$Z40&lt;Parametros!$D$4*Parametros!$G$8,
      "DEFICIENTE",
   IF(
      'Tablero de control'!$Z40&lt;Parametros!$D$4*Parametros!$G$7,
      "ACEPTABLE",
      IF(
        'Tablero de control'!$Z40&lt;Parametros!$D$4*Parametros!$G$6,
        "BUENO",
        IF(
          'Tablero de control'!$Z40&lt;Parametros!$D$4*Parametros!$G$5,
          "SATISFACTORIO",
          IF(
            'Tablero de control'!$Z40&gt;=Parametros!$D$4*Parametros!$G$4,
            "OPTIMO"
          )
        )
      )
    )
  )
)
)
)</f>
        <v>OPTIMO</v>
      </c>
      <c r="AC40" s="40"/>
      <c r="AD40" s="40"/>
      <c r="AE40" s="40"/>
      <c r="AF40" s="40"/>
      <c r="AG40" s="59">
        <v>17819589</v>
      </c>
      <c r="AH40" s="59">
        <v>0</v>
      </c>
      <c r="AI40" s="59">
        <v>0</v>
      </c>
      <c r="AJ40" s="56"/>
      <c r="AK40" s="276">
        <f>IF(
'Tablero de control'!$V40="NP",
 0,
  IF(
     'Tablero de control'!$Q40&lt;&gt;"Reducción",
     'Tablero de control'!$AJ40*100/'Tablero de control'!$V40,
     IF(
       'Tablero de control'!$V40&gt;='Tablero de control'!$AJ40,
       100,
       IF(
         'Tablero de control'!$S40&lt;='Tablero de control'!$AJ40,
         0,
         (('Tablero de control'!$S40-'Tablero de control'!$V40)-('Tablero de control'!$AJ40-'Tablero de control'!$V40))*100/('Tablero de control'!$S40-'Tablero de control'!$V40)
       )
     )
   )
)</f>
        <v>0</v>
      </c>
      <c r="AL40" s="38" t="str">
        <f>IF(
  'Tablero de control'!$V40="NP",
  "NO PROGRAMADA",
  IF(
    OR('Tablero de control'!$AJ40="",'Tablero de control'!$AK40&lt;=0),
    "SIN AVANCE",
    IF(
      'Tablero de control'!$AK40&lt;Parametros!$D$4*Parametros!$G$9,
      "MUY DEFICIENTE",
    IF(
      'Tablero de control'!$AK40&lt;Parametros!$D$4*Parametros!$G$8,
      "DEFICIENTE",
   IF(
      'Tablero de control'!$AK40&lt;Parametros!$D$4*Parametros!$G$7,
      "ACEPTABLE",
      IF(
        'Tablero de control'!$AK40&lt;Parametros!$D$4*Parametros!$G$6,
        "BUENO",
        IF(
          'Tablero de control'!$AK40&lt;Parametros!$D$4*Parametros!$G$5,
          "SATISFACTORIO",
          IF(
            'Tablero de control'!$AK40&gt;=Parametros!$D$4*Parametros!$G$4,
            "OPTIMO"
          )
        )
      )
    )
  )
)
)
)</f>
        <v>SIN AVANCE</v>
      </c>
      <c r="AM40" s="38"/>
      <c r="AN40" s="38"/>
      <c r="AO40" s="38"/>
      <c r="AP40" s="39"/>
      <c r="AQ40" s="276">
        <f>IF(
'Tablero de control'!$W40="NP",
 0,
  IF(
     'Tablero de control'!$Q40&lt;&gt;"Reducción",
     'Tablero de control'!$AP40*100/'Tablero de control'!$W40,
     IF(
       'Tablero de control'!$W40&gt;='Tablero de control'!$AP40,
       100,
       IF(
         'Tablero de control'!$S40&lt;='Tablero de control'!$AP40,
         0,
         (('Tablero de control'!$S40-'Tablero de control'!$W40)-('Tablero de control'!$AP40-'Tablero de control'!$W40))*100/('Tablero de control'!$S40-'Tablero de control'!$W40)
       )
     )
   )
)</f>
        <v>0</v>
      </c>
      <c r="AR40" s="40" t="str">
        <f>IF(
  'Tablero de control'!$W40="NP",
  "NO PROGRAMADA",
  IF(
    OR('Tablero de control'!$AP40="",'Tablero de control'!$AQ40&lt;=0),
    "SIN AVANCE",
    IF(
      'Tablero de control'!$AQ40&lt;Parametros!$D$4*Parametros!$G$9,
      "MUY DEFICIENTE",
    IF(
      'Tablero de control'!$AQ40&lt;Parametros!$D$4*Parametros!$G$8,
      "DEFICIENTE",
   IF(
      'Tablero de control'!$AQ40&lt;Parametros!$D$4*Parametros!$G$7,
      "ACEPTABLE",
      IF(
        'Tablero de control'!$AQ40&lt;Parametros!$D$4*Parametros!$G$6,
        "BUENO",
        IF(
          'Tablero de control'!$AQ40&lt;Parametros!$D$4*Parametros!$G$5,
          "SATISFACTORIO",
          IF(
            'Tablero de control'!$AQ40&gt;=Parametros!$D$4*Parametros!$G$4,
            "OPTIMO"
          )
        )
      )
    )
  )
)
)
)</f>
        <v>SIN AVANCE</v>
      </c>
      <c r="AS40" s="38"/>
      <c r="AT40" s="38"/>
      <c r="AU40" s="38"/>
      <c r="AV40" s="39"/>
      <c r="AW40" s="276">
        <f>IF(
'Tablero de control'!$X40="NP",
 0,
  IF(
     'Tablero de control'!$Q40&lt;&gt;"Reducción",
     'Tablero de control'!$AV40*100/'Tablero de control'!$X40,
     IF(
       'Tablero de control'!$X40&gt;='Tablero de control'!$AV40,
       100,
       IF(
         'Tablero de control'!$S40&lt;='Tablero de control'!$AV40,
         0,
         (('Tablero de control'!$S40-'Tablero de control'!$X40)-('Tablero de control'!$AV40-'Tablero de control'!$X40))*100/('Tablero de control'!$S40-'Tablero de control'!$X40)
       )
     )
   )
)</f>
        <v>0</v>
      </c>
      <c r="AX40" s="46" t="str">
        <f>IF(
  'Tablero de control'!$X40="NP",
  "NO PROGRAMADA",
  IF(
    OR('Tablero de control'!$AV40="",'Tablero de control'!$AW40&lt;=0),
    "SIN AVANCE",
    IF(
      'Tablero de control'!$AW40&lt;Parametros!$D$4*Parametros!$G$9,
      "MUY DEFICIENTE",
    IF(
      'Tablero de control'!$AW40&lt;Parametros!$D$4*Parametros!$G$8,
      "DEFICIENTE",
   IF(
      'Tablero de control'!$AW40&lt;Parametros!$D$4*Parametros!$G$7,
      "ACEPTABLE",
      IF(
        'Tablero de control'!$AW40&lt;Parametros!$D$4*Parametros!$G$6,
        "BUENO",
        IF(
          'Tablero de control'!$AW40&lt;Parametros!$D$4*Parametros!$G$5,
          "SATISFACTORIO",
          IF(
            'Tablero de control'!$AW40&gt;=Parametros!$D$4*Parametros!$G$4,
            "OPTIMO"
          )
        )
      )
    )
  )
)
)
)</f>
        <v>SIN AVANCE</v>
      </c>
      <c r="AY40" s="38"/>
      <c r="AZ40" s="38"/>
      <c r="BA40" s="38"/>
      <c r="BB40" s="285">
        <f>IF('Tablero de control'!$R40="Acumulada",IF('Tablero de control'!$AV40="",IF('Tablero de control'!$AP40="",IF('Tablero de control'!$AJ40="",'Tablero de control'!$Y40,'Tablero de control'!$AJ40),'Tablero de control'!$AP40),'Tablero de control'!$AV40),'Tablero de control'!$Y40+'Tablero de control'!$AJ40+'Tablero de control'!$AP40+'Tablero de control'!$AV40)</f>
        <v>1</v>
      </c>
      <c r="BC40" s="41">
        <f>IF('Tablero de control'!$Q40="mantenimiento",'Tablero de control'!$BB40/COUNTA('Tablero de control'!$U40:$X40)*100,IF('Tablero de control'!$BB40*100/'Tablero de control'!$T40&gt;100,100,'Tablero de control'!$BB40*100/'Tablero de control'!$T40))</f>
        <v>25</v>
      </c>
      <c r="BD40" s="40" t="str">
        <f>IF(
    OR('Tablero de control'!$BB40="",'Tablero de control'!$BC40&lt;=0),
    "SIN AVANCE",
    IF(
      'Tablero de control'!$BC40&lt;Parametros!$D$4*Parametros!$G$9,
      "MUY DEFICIENTE",
    IF(
      'Tablero de control'!$BC40&lt;Parametros!$D$4*Parametros!$G$8,
      "DEFICIENTE",
   IF(
      'Tablero de control'!$BC40&lt;Parametros!$D$4*Parametros!$G$7,
      "ACEPTABLE",
      IF(
        'Tablero de control'!$BC40&lt;Parametros!$D$4*Parametros!$G$6,
        "BUENO",
        IF(
          'Tablero de control'!$BC40&lt;Parametros!$D$4*Parametros!$G$5,
          "SATISFACTORIO",
          IF(
            'Tablero de control'!$BC40&gt;=Parametros!$D$4*Parametros!$G$4,
            "OPTIMO"
          )
        )
      )
    )
  )
)
)</f>
        <v>MUY DEFICIENTE</v>
      </c>
      <c r="BE40" s="336"/>
      <c r="BF40" s="336"/>
      <c r="BG40" s="555"/>
      <c r="BH40" s="281"/>
      <c r="BI40" s="281"/>
      <c r="BJ40" s="281"/>
      <c r="BL40" s="337"/>
      <c r="BN40" s="535">
        <v>1</v>
      </c>
      <c r="BO40" s="525" t="s">
        <v>3560</v>
      </c>
      <c r="BP40" s="526" t="s">
        <v>3561</v>
      </c>
      <c r="BQ40" s="525" t="s">
        <v>2263</v>
      </c>
      <c r="BR40" s="513" t="s">
        <v>3562</v>
      </c>
      <c r="BS40" s="674"/>
      <c r="BT40" s="281"/>
    </row>
    <row r="41" spans="1:72" s="42" customFormat="1" ht="76.5" hidden="1" customHeight="1">
      <c r="A41" s="554" t="s">
        <v>251</v>
      </c>
      <c r="B41" s="53" t="s">
        <v>258</v>
      </c>
      <c r="C41" s="53" t="s">
        <v>286</v>
      </c>
      <c r="D41" s="53" t="s">
        <v>354</v>
      </c>
      <c r="E41" s="53" t="s">
        <v>389</v>
      </c>
      <c r="F41" s="160">
        <v>140</v>
      </c>
      <c r="G41" s="160">
        <v>300</v>
      </c>
      <c r="H41" s="99" t="s">
        <v>1943</v>
      </c>
      <c r="I41" s="160" t="s">
        <v>1963</v>
      </c>
      <c r="J41" s="325">
        <v>38</v>
      </c>
      <c r="K41" s="53" t="s">
        <v>582</v>
      </c>
      <c r="L41" s="53">
        <v>4502032</v>
      </c>
      <c r="M41" s="53" t="s">
        <v>53</v>
      </c>
      <c r="N41" s="53">
        <v>450203201</v>
      </c>
      <c r="O41" s="53" t="s">
        <v>1545</v>
      </c>
      <c r="P41" s="53" t="s">
        <v>2022</v>
      </c>
      <c r="Q41" s="53" t="s">
        <v>33</v>
      </c>
      <c r="R41" s="98" t="s">
        <v>1891</v>
      </c>
      <c r="S41" s="98">
        <v>0</v>
      </c>
      <c r="T41" s="98">
        <v>1</v>
      </c>
      <c r="U41" s="98">
        <v>1</v>
      </c>
      <c r="V41" s="98">
        <v>1</v>
      </c>
      <c r="W41" s="98">
        <v>1</v>
      </c>
      <c r="X41" s="98">
        <v>1</v>
      </c>
      <c r="Y41" s="271">
        <v>1</v>
      </c>
      <c r="Z41" s="276">
        <f>IF(
'Tablero de control'!$U41="NP",
 0,
  IF(
     'Tablero de control'!$Q41&lt;&gt;"Reducción",
     'Tablero de control'!$Y41*100/'Tablero de control'!$U41,
     IF(
       'Tablero de control'!$U41&gt;='Tablero de control'!$Y41,
       100,
       IF(
         'Tablero de control'!$S41&lt;='Tablero de control'!$Y41,
         0,
         (('Tablero de control'!$S41-'Tablero de control'!$U41)-('Tablero de control'!$Y41-'Tablero de control'!$U41))*100/('Tablero de control'!$S41-'Tablero de control'!$U41)
       )
     )
   )
)</f>
        <v>100</v>
      </c>
      <c r="AA41" s="302">
        <f>IF('Tablero de control'!$Z41&gt;100,100,'Tablero de control'!$Z41)</f>
        <v>100</v>
      </c>
      <c r="AB41" s="40" t="str">
        <f>IF(
  'Tablero de control'!$U41="NP",
  "NO PROGRAMADA",
  IF(
    OR('Tablero de control'!$Y41="",'Tablero de control'!$Z41&lt;=0),
    "SIN AVANCE",
    IF(
      'Tablero de control'!$Z41&lt;Parametros!$D$4*Parametros!$G$9,
      "MUY DEFICIENTE",
    IF(
      'Tablero de control'!$Z41&lt;Parametros!$D$4*Parametros!$G$8,
      "DEFICIENTE",
   IF(
      'Tablero de control'!$Z41&lt;Parametros!$D$4*Parametros!$G$7,
      "ACEPTABLE",
      IF(
        'Tablero de control'!$Z41&lt;Parametros!$D$4*Parametros!$G$6,
        "BUENO",
        IF(
          'Tablero de control'!$Z41&lt;Parametros!$D$4*Parametros!$G$5,
          "SATISFACTORIO",
          IF(
            'Tablero de control'!$Z41&gt;=Parametros!$D$4*Parametros!$G$4,
            "OPTIMO"
          )
        )
      )
    )
  )
)
)
)</f>
        <v>OPTIMO</v>
      </c>
      <c r="AC41" s="40"/>
      <c r="AD41" s="40"/>
      <c r="AE41" s="40"/>
      <c r="AF41" s="40"/>
      <c r="AG41" s="59">
        <v>0</v>
      </c>
      <c r="AH41" s="59">
        <v>0</v>
      </c>
      <c r="AI41" s="59">
        <v>0</v>
      </c>
      <c r="AJ41" s="56"/>
      <c r="AK41" s="276">
        <f>IF(
'Tablero de control'!$V41="NP",
 0,
  IF(
     'Tablero de control'!$Q41&lt;&gt;"Reducción",
     'Tablero de control'!$AJ41*100/'Tablero de control'!$V41,
     IF(
       'Tablero de control'!$V41&gt;='Tablero de control'!$AJ41,
       100,
       IF(
         'Tablero de control'!$S41&lt;='Tablero de control'!$AJ41,
         0,
         (('Tablero de control'!$S41-'Tablero de control'!$V41)-('Tablero de control'!$AJ41-'Tablero de control'!$V41))*100/('Tablero de control'!$S41-'Tablero de control'!$V41)
       )
     )
   )
)</f>
        <v>0</v>
      </c>
      <c r="AL41" s="38" t="str">
        <f>IF(
  'Tablero de control'!$V41="NP",
  "NO PROGRAMADA",
  IF(
    OR('Tablero de control'!$AJ41="",'Tablero de control'!$AK41&lt;=0),
    "SIN AVANCE",
    IF(
      'Tablero de control'!$AK41&lt;Parametros!$D$4*Parametros!$G$9,
      "MUY DEFICIENTE",
    IF(
      'Tablero de control'!$AK41&lt;Parametros!$D$4*Parametros!$G$8,
      "DEFICIENTE",
   IF(
      'Tablero de control'!$AK41&lt;Parametros!$D$4*Parametros!$G$7,
      "ACEPTABLE",
      IF(
        'Tablero de control'!$AK41&lt;Parametros!$D$4*Parametros!$G$6,
        "BUENO",
        IF(
          'Tablero de control'!$AK41&lt;Parametros!$D$4*Parametros!$G$5,
          "SATISFACTORIO",
          IF(
            'Tablero de control'!$AK41&gt;=Parametros!$D$4*Parametros!$G$4,
            "OPTIMO"
          )
        )
      )
    )
  )
)
)
)</f>
        <v>SIN AVANCE</v>
      </c>
      <c r="AM41" s="38"/>
      <c r="AN41" s="38"/>
      <c r="AO41" s="38"/>
      <c r="AP41" s="39"/>
      <c r="AQ41" s="276">
        <f>IF(
'Tablero de control'!$W41="NP",
 0,
  IF(
     'Tablero de control'!$Q41&lt;&gt;"Reducción",
     'Tablero de control'!$AP41*100/'Tablero de control'!$W41,
     IF(
       'Tablero de control'!$W41&gt;='Tablero de control'!$AP41,
       100,
       IF(
         'Tablero de control'!$S41&lt;='Tablero de control'!$AP41,
         0,
         (('Tablero de control'!$S41-'Tablero de control'!$W41)-('Tablero de control'!$AP41-'Tablero de control'!$W41))*100/('Tablero de control'!$S41-'Tablero de control'!$W41)
       )
     )
   )
)</f>
        <v>0</v>
      </c>
      <c r="AR41" s="40" t="str">
        <f>IF(
  'Tablero de control'!$W41="NP",
  "NO PROGRAMADA",
  IF(
    OR('Tablero de control'!$AP41="",'Tablero de control'!$AQ41&lt;=0),
    "SIN AVANCE",
    IF(
      'Tablero de control'!$AQ41&lt;Parametros!$D$4*Parametros!$G$9,
      "MUY DEFICIENTE",
    IF(
      'Tablero de control'!$AQ41&lt;Parametros!$D$4*Parametros!$G$8,
      "DEFICIENTE",
   IF(
      'Tablero de control'!$AQ41&lt;Parametros!$D$4*Parametros!$G$7,
      "ACEPTABLE",
      IF(
        'Tablero de control'!$AQ41&lt;Parametros!$D$4*Parametros!$G$6,
        "BUENO",
        IF(
          'Tablero de control'!$AQ41&lt;Parametros!$D$4*Parametros!$G$5,
          "SATISFACTORIO",
          IF(
            'Tablero de control'!$AQ41&gt;=Parametros!$D$4*Parametros!$G$4,
            "OPTIMO"
          )
        )
      )
    )
  )
)
)
)</f>
        <v>SIN AVANCE</v>
      </c>
      <c r="AS41" s="38"/>
      <c r="AT41" s="38"/>
      <c r="AU41" s="38"/>
      <c r="AV41" s="39"/>
      <c r="AW41" s="276">
        <f>IF(
'Tablero de control'!$X41="NP",
 0,
  IF(
     'Tablero de control'!$Q41&lt;&gt;"Reducción",
     'Tablero de control'!$AV41*100/'Tablero de control'!$X41,
     IF(
       'Tablero de control'!$X41&gt;='Tablero de control'!$AV41,
       100,
       IF(
         'Tablero de control'!$S41&lt;='Tablero de control'!$AV41,
         0,
         (('Tablero de control'!$S41-'Tablero de control'!$X41)-('Tablero de control'!$AV41-'Tablero de control'!$X41))*100/('Tablero de control'!$S41-'Tablero de control'!$X41)
       )
     )
   )
)</f>
        <v>0</v>
      </c>
      <c r="AX41" s="46" t="str">
        <f>IF(
  'Tablero de control'!$X41="NP",
  "NO PROGRAMADA",
  IF(
    OR('Tablero de control'!$AV41="",'Tablero de control'!$AW41&lt;=0),
    "SIN AVANCE",
    IF(
      'Tablero de control'!$AW41&lt;Parametros!$D$4*Parametros!$G$9,
      "MUY DEFICIENTE",
    IF(
      'Tablero de control'!$AW41&lt;Parametros!$D$4*Parametros!$G$8,
      "DEFICIENTE",
   IF(
      'Tablero de control'!$AW41&lt;Parametros!$D$4*Parametros!$G$7,
      "ACEPTABLE",
      IF(
        'Tablero de control'!$AW41&lt;Parametros!$D$4*Parametros!$G$6,
        "BUENO",
        IF(
          'Tablero de control'!$AW41&lt;Parametros!$D$4*Parametros!$G$5,
          "SATISFACTORIO",
          IF(
            'Tablero de control'!$AW41&gt;=Parametros!$D$4*Parametros!$G$4,
            "OPTIMO"
          )
        )
      )
    )
  )
)
)
)</f>
        <v>SIN AVANCE</v>
      </c>
      <c r="AY41" s="38"/>
      <c r="AZ41" s="38"/>
      <c r="BA41" s="38"/>
      <c r="BB41" s="285">
        <f>IF('Tablero de control'!$R41="Acumulada",IF('Tablero de control'!$AV41="",IF('Tablero de control'!$AP41="",IF('Tablero de control'!$AJ41="",'Tablero de control'!$Y41,'Tablero de control'!$AJ41),'Tablero de control'!$AP41),'Tablero de control'!$AV41),'Tablero de control'!$Y41+'Tablero de control'!$AJ41+'Tablero de control'!$AP41+'Tablero de control'!$AV41)</f>
        <v>1</v>
      </c>
      <c r="BC41" s="41">
        <f>IF('Tablero de control'!$Q41="mantenimiento",'Tablero de control'!$BB41/COUNTA('Tablero de control'!$U41:$X41)*100,IF('Tablero de control'!$BB41*100/'Tablero de control'!$T41&gt;100,100,'Tablero de control'!$BB41*100/'Tablero de control'!$T41))</f>
        <v>25</v>
      </c>
      <c r="BD41" s="40" t="str">
        <f>IF(
    OR('Tablero de control'!$BB41="",'Tablero de control'!$BC41&lt;=0),
    "SIN AVANCE",
    IF(
      'Tablero de control'!$BC41&lt;Parametros!$D$4*Parametros!$G$9,
      "MUY DEFICIENTE",
    IF(
      'Tablero de control'!$BC41&lt;Parametros!$D$4*Parametros!$G$8,
      "DEFICIENTE",
   IF(
      'Tablero de control'!$BC41&lt;Parametros!$D$4*Parametros!$G$7,
      "ACEPTABLE",
      IF(
        'Tablero de control'!$BC41&lt;Parametros!$D$4*Parametros!$G$6,
        "BUENO",
        IF(
          'Tablero de control'!$BC41&lt;Parametros!$D$4*Parametros!$G$5,
          "SATISFACTORIO",
          IF(
            'Tablero de control'!$BC41&gt;=Parametros!$D$4*Parametros!$G$4,
            "OPTIMO"
          )
        )
      )
    )
  )
)
)</f>
        <v>MUY DEFICIENTE</v>
      </c>
      <c r="BE41" s="336"/>
      <c r="BF41" s="336"/>
      <c r="BG41" s="555"/>
      <c r="BH41" s="281"/>
      <c r="BI41" s="281"/>
      <c r="BJ41" s="281"/>
      <c r="BL41" s="337"/>
      <c r="BN41" s="535">
        <v>1</v>
      </c>
      <c r="BO41" s="534" t="s">
        <v>3563</v>
      </c>
      <c r="BP41" s="534" t="s">
        <v>3564</v>
      </c>
      <c r="BQ41" s="534" t="s">
        <v>3565</v>
      </c>
      <c r="BR41" s="532" t="s">
        <v>3566</v>
      </c>
      <c r="BS41" s="674"/>
      <c r="BT41" s="281"/>
    </row>
    <row r="42" spans="1:72" s="42" customFormat="1" ht="38.25" hidden="1" customHeight="1">
      <c r="A42" s="554" t="s">
        <v>251</v>
      </c>
      <c r="B42" s="53" t="s">
        <v>258</v>
      </c>
      <c r="C42" s="53" t="s">
        <v>286</v>
      </c>
      <c r="D42" s="53" t="s">
        <v>354</v>
      </c>
      <c r="E42" s="53" t="s">
        <v>389</v>
      </c>
      <c r="F42" s="160">
        <v>140</v>
      </c>
      <c r="G42" s="160">
        <v>300</v>
      </c>
      <c r="H42" s="99" t="s">
        <v>1943</v>
      </c>
      <c r="I42" s="160" t="s">
        <v>1963</v>
      </c>
      <c r="J42" s="325">
        <v>39</v>
      </c>
      <c r="K42" s="53" t="s">
        <v>583</v>
      </c>
      <c r="L42" s="53">
        <v>4502021</v>
      </c>
      <c r="M42" s="53" t="s">
        <v>1177</v>
      </c>
      <c r="N42" s="53">
        <v>450202100</v>
      </c>
      <c r="O42" s="53" t="s">
        <v>195</v>
      </c>
      <c r="P42" s="53" t="s">
        <v>2022</v>
      </c>
      <c r="Q42" s="53" t="s">
        <v>32</v>
      </c>
      <c r="R42" s="98" t="s">
        <v>1891</v>
      </c>
      <c r="S42" s="98">
        <v>3</v>
      </c>
      <c r="T42" s="98">
        <v>16</v>
      </c>
      <c r="U42" s="98">
        <v>4</v>
      </c>
      <c r="V42" s="98">
        <v>4</v>
      </c>
      <c r="W42" s="98">
        <v>4</v>
      </c>
      <c r="X42" s="98">
        <v>4</v>
      </c>
      <c r="Y42" s="271">
        <v>0</v>
      </c>
      <c r="Z42" s="276">
        <f>IF(
'Tablero de control'!$U42="NP",
 0,
  IF(
     'Tablero de control'!$Q42&lt;&gt;"Reducción",
     'Tablero de control'!$Y42*100/'Tablero de control'!$U42,
     IF(
       'Tablero de control'!$U42&gt;='Tablero de control'!$Y42,
       100,
       IF(
         'Tablero de control'!$S42&lt;='Tablero de control'!$Y42,
         0,
         (('Tablero de control'!$S42-'Tablero de control'!$U42)-('Tablero de control'!$Y42-'Tablero de control'!$U42))*100/('Tablero de control'!$S42-'Tablero de control'!$U42)
       )
     )
   )
)</f>
        <v>0</v>
      </c>
      <c r="AA42" s="302">
        <f>IF('Tablero de control'!$Z42&gt;100,100,'Tablero de control'!$Z42)</f>
        <v>0</v>
      </c>
      <c r="AB42" s="40" t="str">
        <f>IF(
  'Tablero de control'!$U42="NP",
  "NO PROGRAMADA",
  IF(
    OR('Tablero de control'!$Y42="",'Tablero de control'!$Z42&lt;=0),
    "SIN AVANCE",
    IF(
      'Tablero de control'!$Z42&lt;Parametros!$D$4*Parametros!$G$9,
      "MUY DEFICIENTE",
    IF(
      'Tablero de control'!$Z42&lt;Parametros!$D$4*Parametros!$G$8,
      "DEFICIENTE",
   IF(
      'Tablero de control'!$Z42&lt;Parametros!$D$4*Parametros!$G$7,
      "ACEPTABLE",
      IF(
        'Tablero de control'!$Z42&lt;Parametros!$D$4*Parametros!$G$6,
        "BUENO",
        IF(
          'Tablero de control'!$Z42&lt;Parametros!$D$4*Parametros!$G$5,
          "SATISFACTORIO",
          IF(
            'Tablero de control'!$Z42&gt;=Parametros!$D$4*Parametros!$G$4,
            "OPTIMO"
          )
        )
      )
    )
  )
)
)
)</f>
        <v>SIN AVANCE</v>
      </c>
      <c r="AC42" s="40"/>
      <c r="AD42" s="40"/>
      <c r="AE42" s="40"/>
      <c r="AF42" s="40"/>
      <c r="AG42" s="59">
        <v>0</v>
      </c>
      <c r="AH42" s="59">
        <v>0</v>
      </c>
      <c r="AI42" s="59">
        <v>0</v>
      </c>
      <c r="AJ42" s="56"/>
      <c r="AK42" s="276">
        <f>IF(
'Tablero de control'!$V42="NP",
 0,
  IF(
     'Tablero de control'!$Q42&lt;&gt;"Reducción",
     'Tablero de control'!$AJ42*100/'Tablero de control'!$V42,
     IF(
       'Tablero de control'!$V42&gt;='Tablero de control'!$AJ42,
       100,
       IF(
         'Tablero de control'!$S42&lt;='Tablero de control'!$AJ42,
         0,
         (('Tablero de control'!$S42-'Tablero de control'!$V42)-('Tablero de control'!$AJ42-'Tablero de control'!$V42))*100/('Tablero de control'!$S42-'Tablero de control'!$V42)
       )
     )
   )
)</f>
        <v>0</v>
      </c>
      <c r="AL42" s="38" t="str">
        <f>IF(
  'Tablero de control'!$V42="NP",
  "NO PROGRAMADA",
  IF(
    OR('Tablero de control'!$AJ42="",'Tablero de control'!$AK42&lt;=0),
    "SIN AVANCE",
    IF(
      'Tablero de control'!$AK42&lt;Parametros!$D$4*Parametros!$G$9,
      "MUY DEFICIENTE",
    IF(
      'Tablero de control'!$AK42&lt;Parametros!$D$4*Parametros!$G$8,
      "DEFICIENTE",
   IF(
      'Tablero de control'!$AK42&lt;Parametros!$D$4*Parametros!$G$7,
      "ACEPTABLE",
      IF(
        'Tablero de control'!$AK42&lt;Parametros!$D$4*Parametros!$G$6,
        "BUENO",
        IF(
          'Tablero de control'!$AK42&lt;Parametros!$D$4*Parametros!$G$5,
          "SATISFACTORIO",
          IF(
            'Tablero de control'!$AK42&gt;=Parametros!$D$4*Parametros!$G$4,
            "OPTIMO"
          )
        )
      )
    )
  )
)
)
)</f>
        <v>SIN AVANCE</v>
      </c>
      <c r="AM42" s="38"/>
      <c r="AN42" s="38"/>
      <c r="AO42" s="38"/>
      <c r="AP42" s="39"/>
      <c r="AQ42" s="276">
        <f>IF(
'Tablero de control'!$W42="NP",
 0,
  IF(
     'Tablero de control'!$Q42&lt;&gt;"Reducción",
     'Tablero de control'!$AP42*100/'Tablero de control'!$W42,
     IF(
       'Tablero de control'!$W42&gt;='Tablero de control'!$AP42,
       100,
       IF(
         'Tablero de control'!$S42&lt;='Tablero de control'!$AP42,
         0,
         (('Tablero de control'!$S42-'Tablero de control'!$W42)-('Tablero de control'!$AP42-'Tablero de control'!$W42))*100/('Tablero de control'!$S42-'Tablero de control'!$W42)
       )
     )
   )
)</f>
        <v>0</v>
      </c>
      <c r="AR42" s="40" t="str">
        <f>IF(
  'Tablero de control'!$W42="NP",
  "NO PROGRAMADA",
  IF(
    OR('Tablero de control'!$AP42="",'Tablero de control'!$AQ42&lt;=0),
    "SIN AVANCE",
    IF(
      'Tablero de control'!$AQ42&lt;Parametros!$D$4*Parametros!$G$9,
      "MUY DEFICIENTE",
    IF(
      'Tablero de control'!$AQ42&lt;Parametros!$D$4*Parametros!$G$8,
      "DEFICIENTE",
   IF(
      'Tablero de control'!$AQ42&lt;Parametros!$D$4*Parametros!$G$7,
      "ACEPTABLE",
      IF(
        'Tablero de control'!$AQ42&lt;Parametros!$D$4*Parametros!$G$6,
        "BUENO",
        IF(
          'Tablero de control'!$AQ42&lt;Parametros!$D$4*Parametros!$G$5,
          "SATISFACTORIO",
          IF(
            'Tablero de control'!$AQ42&gt;=Parametros!$D$4*Parametros!$G$4,
            "OPTIMO"
          )
        )
      )
    )
  )
)
)
)</f>
        <v>SIN AVANCE</v>
      </c>
      <c r="AS42" s="38"/>
      <c r="AT42" s="38"/>
      <c r="AU42" s="38"/>
      <c r="AV42" s="39"/>
      <c r="AW42" s="276">
        <f>IF(
'Tablero de control'!$X42="NP",
 0,
  IF(
     'Tablero de control'!$Q42&lt;&gt;"Reducción",
     'Tablero de control'!$AV42*100/'Tablero de control'!$X42,
     IF(
       'Tablero de control'!$X42&gt;='Tablero de control'!$AV42,
       100,
       IF(
         'Tablero de control'!$S42&lt;='Tablero de control'!$AV42,
         0,
         (('Tablero de control'!$S42-'Tablero de control'!$X42)-('Tablero de control'!$AV42-'Tablero de control'!$X42))*100/('Tablero de control'!$S42-'Tablero de control'!$X42)
       )
     )
   )
)</f>
        <v>0</v>
      </c>
      <c r="AX42" s="46" t="str">
        <f>IF(
  'Tablero de control'!$X42="NP",
  "NO PROGRAMADA",
  IF(
    OR('Tablero de control'!$AV42="",'Tablero de control'!$AW42&lt;=0),
    "SIN AVANCE",
    IF(
      'Tablero de control'!$AW42&lt;Parametros!$D$4*Parametros!$G$9,
      "MUY DEFICIENTE",
    IF(
      'Tablero de control'!$AW42&lt;Parametros!$D$4*Parametros!$G$8,
      "DEFICIENTE",
   IF(
      'Tablero de control'!$AW42&lt;Parametros!$D$4*Parametros!$G$7,
      "ACEPTABLE",
      IF(
        'Tablero de control'!$AW42&lt;Parametros!$D$4*Parametros!$G$6,
        "BUENO",
        IF(
          'Tablero de control'!$AW42&lt;Parametros!$D$4*Parametros!$G$5,
          "SATISFACTORIO",
          IF(
            'Tablero de control'!$AW42&gt;=Parametros!$D$4*Parametros!$G$4,
            "OPTIMO"
          )
        )
      )
    )
  )
)
)
)</f>
        <v>SIN AVANCE</v>
      </c>
      <c r="AY42" s="38"/>
      <c r="AZ42" s="38"/>
      <c r="BA42" s="38"/>
      <c r="BB42" s="285">
        <f>IF('Tablero de control'!$R42="Acumulada",IF('Tablero de control'!$AV42="",IF('Tablero de control'!$AP42="",IF('Tablero de control'!$AJ42="",'Tablero de control'!$Y42,'Tablero de control'!$AJ42),'Tablero de control'!$AP42),'Tablero de control'!$AV42),'Tablero de control'!$Y42+'Tablero de control'!$AJ42+'Tablero de control'!$AP42+'Tablero de control'!$AV42)</f>
        <v>0</v>
      </c>
      <c r="BC42" s="41">
        <f>IF('Tablero de control'!$Q42="mantenimiento",'Tablero de control'!$BB42/COUNTA('Tablero de control'!$U42:$X42)*100,IF('Tablero de control'!$BB42*100/'Tablero de control'!$T42&gt;100,100,'Tablero de control'!$BB42*100/'Tablero de control'!$T42))</f>
        <v>0</v>
      </c>
      <c r="BD42" s="40" t="str">
        <f>IF(
    OR('Tablero de control'!$BB42="",'Tablero de control'!$BC42&lt;=0),
    "SIN AVANCE",
    IF(
      'Tablero de control'!$BC42&lt;Parametros!$D$4*Parametros!$G$9,
      "MUY DEFICIENTE",
    IF(
      'Tablero de control'!$BC42&lt;Parametros!$D$4*Parametros!$G$8,
      "DEFICIENTE",
   IF(
      'Tablero de control'!$BC42&lt;Parametros!$D$4*Parametros!$G$7,
      "ACEPTABLE",
      IF(
        'Tablero de control'!$BC42&lt;Parametros!$D$4*Parametros!$G$6,
        "BUENO",
        IF(
          'Tablero de control'!$BC42&lt;Parametros!$D$4*Parametros!$G$5,
          "SATISFACTORIO",
          IF(
            'Tablero de control'!$BC42&gt;=Parametros!$D$4*Parametros!$G$4,
            "OPTIMO"
          )
        )
      )
    )
  )
)
)</f>
        <v>SIN AVANCE</v>
      </c>
      <c r="BE42" s="336"/>
      <c r="BF42" s="336"/>
      <c r="BG42" s="555"/>
      <c r="BH42" s="281"/>
      <c r="BI42" s="281"/>
      <c r="BJ42" s="281"/>
      <c r="BL42" s="337"/>
      <c r="BN42" s="535">
        <v>0</v>
      </c>
      <c r="BO42" s="534" t="s">
        <v>3567</v>
      </c>
      <c r="BP42" s="534"/>
      <c r="BQ42" s="534"/>
      <c r="BR42" s="513" t="s">
        <v>3568</v>
      </c>
      <c r="BS42" s="674"/>
      <c r="BT42" s="281"/>
    </row>
    <row r="43" spans="1:72" s="42" customFormat="1" ht="33.75" hidden="1" customHeight="1">
      <c r="A43" s="554" t="s">
        <v>251</v>
      </c>
      <c r="B43" s="53" t="s">
        <v>258</v>
      </c>
      <c r="C43" s="53" t="s">
        <v>286</v>
      </c>
      <c r="D43" s="53" t="s">
        <v>354</v>
      </c>
      <c r="E43" s="53" t="s">
        <v>389</v>
      </c>
      <c r="F43" s="160">
        <v>140</v>
      </c>
      <c r="G43" s="160">
        <v>300</v>
      </c>
      <c r="H43" s="99" t="s">
        <v>1943</v>
      </c>
      <c r="I43" s="160" t="s">
        <v>1963</v>
      </c>
      <c r="J43" s="325">
        <v>40</v>
      </c>
      <c r="K43" s="53" t="s">
        <v>584</v>
      </c>
      <c r="L43" s="53">
        <v>4501006</v>
      </c>
      <c r="M43" s="53" t="s">
        <v>124</v>
      </c>
      <c r="N43" s="53">
        <v>450100600</v>
      </c>
      <c r="O43" s="53" t="s">
        <v>199</v>
      </c>
      <c r="P43" s="53" t="s">
        <v>2023</v>
      </c>
      <c r="Q43" s="53" t="s">
        <v>32</v>
      </c>
      <c r="R43" s="98" t="s">
        <v>1891</v>
      </c>
      <c r="S43" s="98">
        <v>23</v>
      </c>
      <c r="T43" s="98">
        <v>55</v>
      </c>
      <c r="U43" s="98">
        <v>8</v>
      </c>
      <c r="V43" s="98">
        <v>8</v>
      </c>
      <c r="W43" s="98">
        <v>8</v>
      </c>
      <c r="X43" s="98">
        <v>8</v>
      </c>
      <c r="Y43" s="271">
        <v>2</v>
      </c>
      <c r="Z43" s="276">
        <f>IF(
'Tablero de control'!$U43="NP",
 0,
  IF(
     'Tablero de control'!$Q43&lt;&gt;"Reducción",
     'Tablero de control'!$Y43*100/'Tablero de control'!$U43,
     IF(
       'Tablero de control'!$U43&gt;='Tablero de control'!$Y43,
       100,
       IF(
         'Tablero de control'!$S43&lt;='Tablero de control'!$Y43,
         0,
         (('Tablero de control'!$S43-'Tablero de control'!$U43)-('Tablero de control'!$Y43-'Tablero de control'!$U43))*100/('Tablero de control'!$S43-'Tablero de control'!$U43)
       )
     )
   )
)</f>
        <v>25</v>
      </c>
      <c r="AA43" s="302">
        <f>IF('Tablero de control'!$Z43&gt;100,100,'Tablero de control'!$Z43)</f>
        <v>25</v>
      </c>
      <c r="AB43" s="40" t="str">
        <f>IF(
  'Tablero de control'!$U43="NP",
  "NO PROGRAMADA",
  IF(
    OR('Tablero de control'!$Y43="",'Tablero de control'!$Z43&lt;=0),
    "SIN AVANCE",
    IF(
      'Tablero de control'!$Z43&lt;Parametros!$D$4*Parametros!$G$9,
      "MUY DEFICIENTE",
    IF(
      'Tablero de control'!$Z43&lt;Parametros!$D$4*Parametros!$G$8,
      "DEFICIENTE",
   IF(
      'Tablero de control'!$Z43&lt;Parametros!$D$4*Parametros!$G$7,
      "ACEPTABLE",
      IF(
        'Tablero de control'!$Z43&lt;Parametros!$D$4*Parametros!$G$6,
        "BUENO",
        IF(
          'Tablero de control'!$Z43&lt;Parametros!$D$4*Parametros!$G$5,
          "SATISFACTORIO",
          IF(
            'Tablero de control'!$Z43&gt;=Parametros!$D$4*Parametros!$G$4,
            "OPTIMO"
          )
        )
      )
    )
  )
)
)
)</f>
        <v>MUY DEFICIENTE</v>
      </c>
      <c r="AC43" s="40"/>
      <c r="AD43" s="40"/>
      <c r="AE43" s="40"/>
      <c r="AF43" s="40"/>
      <c r="AG43" s="59">
        <v>17819589</v>
      </c>
      <c r="AH43" s="59">
        <v>0</v>
      </c>
      <c r="AI43" s="59">
        <v>0</v>
      </c>
      <c r="AJ43" s="56"/>
      <c r="AK43" s="276">
        <f>IF(
'Tablero de control'!$V43="NP",
 0,
  IF(
     'Tablero de control'!$Q43&lt;&gt;"Reducción",
     'Tablero de control'!$AJ43*100/'Tablero de control'!$V43,
     IF(
       'Tablero de control'!$V43&gt;='Tablero de control'!$AJ43,
       100,
       IF(
         'Tablero de control'!$S43&lt;='Tablero de control'!$AJ43,
         0,
         (('Tablero de control'!$S43-'Tablero de control'!$V43)-('Tablero de control'!$AJ43-'Tablero de control'!$V43))*100/('Tablero de control'!$S43-'Tablero de control'!$V43)
       )
     )
   )
)</f>
        <v>0</v>
      </c>
      <c r="AL43" s="38" t="str">
        <f>IF(
  'Tablero de control'!$V43="NP",
  "NO PROGRAMADA",
  IF(
    OR('Tablero de control'!$AJ43="",'Tablero de control'!$AK43&lt;=0),
    "SIN AVANCE",
    IF(
      'Tablero de control'!$AK43&lt;Parametros!$D$4*Parametros!$G$9,
      "MUY DEFICIENTE",
    IF(
      'Tablero de control'!$AK43&lt;Parametros!$D$4*Parametros!$G$8,
      "DEFICIENTE",
   IF(
      'Tablero de control'!$AK43&lt;Parametros!$D$4*Parametros!$G$7,
      "ACEPTABLE",
      IF(
        'Tablero de control'!$AK43&lt;Parametros!$D$4*Parametros!$G$6,
        "BUENO",
        IF(
          'Tablero de control'!$AK43&lt;Parametros!$D$4*Parametros!$G$5,
          "SATISFACTORIO",
          IF(
            'Tablero de control'!$AK43&gt;=Parametros!$D$4*Parametros!$G$4,
            "OPTIMO"
          )
        )
      )
    )
  )
)
)
)</f>
        <v>SIN AVANCE</v>
      </c>
      <c r="AM43" s="38"/>
      <c r="AN43" s="38"/>
      <c r="AO43" s="38"/>
      <c r="AP43" s="39"/>
      <c r="AQ43" s="276">
        <f>IF(
'Tablero de control'!$W43="NP",
 0,
  IF(
     'Tablero de control'!$Q43&lt;&gt;"Reducción",
     'Tablero de control'!$AP43*100/'Tablero de control'!$W43,
     IF(
       'Tablero de control'!$W43&gt;='Tablero de control'!$AP43,
       100,
       IF(
         'Tablero de control'!$S43&lt;='Tablero de control'!$AP43,
         0,
         (('Tablero de control'!$S43-'Tablero de control'!$W43)-('Tablero de control'!$AP43-'Tablero de control'!$W43))*100/('Tablero de control'!$S43-'Tablero de control'!$W43)
       )
     )
   )
)</f>
        <v>0</v>
      </c>
      <c r="AR43" s="40" t="str">
        <f>IF(
  'Tablero de control'!$W43="NP",
  "NO PROGRAMADA",
  IF(
    OR('Tablero de control'!$AP43="",'Tablero de control'!$AQ43&lt;=0),
    "SIN AVANCE",
    IF(
      'Tablero de control'!$AQ43&lt;Parametros!$D$4*Parametros!$G$9,
      "MUY DEFICIENTE",
    IF(
      'Tablero de control'!$AQ43&lt;Parametros!$D$4*Parametros!$G$8,
      "DEFICIENTE",
   IF(
      'Tablero de control'!$AQ43&lt;Parametros!$D$4*Parametros!$G$7,
      "ACEPTABLE",
      IF(
        'Tablero de control'!$AQ43&lt;Parametros!$D$4*Parametros!$G$6,
        "BUENO",
        IF(
          'Tablero de control'!$AQ43&lt;Parametros!$D$4*Parametros!$G$5,
          "SATISFACTORIO",
          IF(
            'Tablero de control'!$AQ43&gt;=Parametros!$D$4*Parametros!$G$4,
            "OPTIMO"
          )
        )
      )
    )
  )
)
)
)</f>
        <v>SIN AVANCE</v>
      </c>
      <c r="AS43" s="38"/>
      <c r="AT43" s="38"/>
      <c r="AU43" s="38"/>
      <c r="AV43" s="39"/>
      <c r="AW43" s="276">
        <f>IF(
'Tablero de control'!$X43="NP",
 0,
  IF(
     'Tablero de control'!$Q43&lt;&gt;"Reducción",
     'Tablero de control'!$AV43*100/'Tablero de control'!$X43,
     IF(
       'Tablero de control'!$X43&gt;='Tablero de control'!$AV43,
       100,
       IF(
         'Tablero de control'!$S43&lt;='Tablero de control'!$AV43,
         0,
         (('Tablero de control'!$S43-'Tablero de control'!$X43)-('Tablero de control'!$AV43-'Tablero de control'!$X43))*100/('Tablero de control'!$S43-'Tablero de control'!$X43)
       )
     )
   )
)</f>
        <v>0</v>
      </c>
      <c r="AX43" s="46" t="str">
        <f>IF(
  'Tablero de control'!$X43="NP",
  "NO PROGRAMADA",
  IF(
    OR('Tablero de control'!$AV43="",'Tablero de control'!$AW43&lt;=0),
    "SIN AVANCE",
    IF(
      'Tablero de control'!$AW43&lt;Parametros!$D$4*Parametros!$G$9,
      "MUY DEFICIENTE",
    IF(
      'Tablero de control'!$AW43&lt;Parametros!$D$4*Parametros!$G$8,
      "DEFICIENTE",
   IF(
      'Tablero de control'!$AW43&lt;Parametros!$D$4*Parametros!$G$7,
      "ACEPTABLE",
      IF(
        'Tablero de control'!$AW43&lt;Parametros!$D$4*Parametros!$G$6,
        "BUENO",
        IF(
          'Tablero de control'!$AW43&lt;Parametros!$D$4*Parametros!$G$5,
          "SATISFACTORIO",
          IF(
            'Tablero de control'!$AW43&gt;=Parametros!$D$4*Parametros!$G$4,
            "OPTIMO"
          )
        )
      )
    )
  )
)
)
)</f>
        <v>SIN AVANCE</v>
      </c>
      <c r="AY43" s="38"/>
      <c r="AZ43" s="38"/>
      <c r="BA43" s="38"/>
      <c r="BB43" s="285">
        <f>IF('Tablero de control'!$R43="Acumulada",IF('Tablero de control'!$AV43="",IF('Tablero de control'!$AP43="",IF('Tablero de control'!$AJ43="",'Tablero de control'!$Y43,'Tablero de control'!$AJ43),'Tablero de control'!$AP43),'Tablero de control'!$AV43),'Tablero de control'!$Y43+'Tablero de control'!$AJ43+'Tablero de control'!$AP43+'Tablero de control'!$AV43)</f>
        <v>2</v>
      </c>
      <c r="BC43" s="41">
        <f>IF('Tablero de control'!$Q43="mantenimiento",'Tablero de control'!$BB43/COUNTA('Tablero de control'!$U43:$X43)*100,IF('Tablero de control'!$BB43*100/'Tablero de control'!$T43&gt;100,100,'Tablero de control'!$BB43*100/'Tablero de control'!$T43))</f>
        <v>3.6363636363636362</v>
      </c>
      <c r="BD43" s="40" t="str">
        <f>IF(
    OR('Tablero de control'!$BB43="",'Tablero de control'!$BC43&lt;=0),
    "SIN AVANCE",
    IF(
      'Tablero de control'!$BC43&lt;Parametros!$D$4*Parametros!$G$9,
      "MUY DEFICIENTE",
    IF(
      'Tablero de control'!$BC43&lt;Parametros!$D$4*Parametros!$G$8,
      "DEFICIENTE",
   IF(
      'Tablero de control'!$BC43&lt;Parametros!$D$4*Parametros!$G$7,
      "ACEPTABLE",
      IF(
        'Tablero de control'!$BC43&lt;Parametros!$D$4*Parametros!$G$6,
        "BUENO",
        IF(
          'Tablero de control'!$BC43&lt;Parametros!$D$4*Parametros!$G$5,
          "SATISFACTORIO",
          IF(
            'Tablero de control'!$BC43&gt;=Parametros!$D$4*Parametros!$G$4,
            "OPTIMO"
          )
        )
      )
    )
  )
)
)</f>
        <v>MUY DEFICIENTE</v>
      </c>
      <c r="BE43" s="336"/>
      <c r="BF43" s="336"/>
      <c r="BG43" s="555"/>
      <c r="BH43" s="281"/>
      <c r="BI43" s="281"/>
      <c r="BJ43" s="281"/>
      <c r="BL43" s="337"/>
      <c r="BN43" s="535">
        <v>2</v>
      </c>
      <c r="BO43" s="534" t="s">
        <v>3569</v>
      </c>
      <c r="BP43" s="534"/>
      <c r="BQ43" s="534"/>
      <c r="BR43" s="513" t="s">
        <v>3570</v>
      </c>
      <c r="BS43" s="674"/>
      <c r="BT43" s="281"/>
    </row>
    <row r="44" spans="1:72" s="42" customFormat="1" ht="38.25" hidden="1" customHeight="1">
      <c r="A44" s="554" t="s">
        <v>251</v>
      </c>
      <c r="B44" s="53" t="s">
        <v>258</v>
      </c>
      <c r="C44" s="53" t="s">
        <v>286</v>
      </c>
      <c r="D44" s="53" t="s">
        <v>354</v>
      </c>
      <c r="E44" s="53" t="s">
        <v>389</v>
      </c>
      <c r="F44" s="160">
        <v>140</v>
      </c>
      <c r="G44" s="160">
        <v>300</v>
      </c>
      <c r="H44" s="99" t="s">
        <v>1943</v>
      </c>
      <c r="I44" s="160" t="s">
        <v>1963</v>
      </c>
      <c r="J44" s="325">
        <v>41</v>
      </c>
      <c r="K44" s="53" t="s">
        <v>585</v>
      </c>
      <c r="L44" s="53">
        <v>4501004</v>
      </c>
      <c r="M44" s="53" t="s">
        <v>143</v>
      </c>
      <c r="N44" s="53">
        <v>450100400</v>
      </c>
      <c r="O44" s="53" t="s">
        <v>217</v>
      </c>
      <c r="P44" s="53" t="s">
        <v>2023</v>
      </c>
      <c r="Q44" s="53" t="s">
        <v>33</v>
      </c>
      <c r="R44" s="98" t="s">
        <v>1891</v>
      </c>
      <c r="S44" s="98">
        <v>0</v>
      </c>
      <c r="T44" s="98">
        <v>2</v>
      </c>
      <c r="U44" s="98">
        <v>2</v>
      </c>
      <c r="V44" s="98">
        <v>2</v>
      </c>
      <c r="W44" s="98">
        <v>2</v>
      </c>
      <c r="X44" s="98">
        <v>2</v>
      </c>
      <c r="Y44" s="271">
        <v>0</v>
      </c>
      <c r="Z44" s="276">
        <f>IF(
'Tablero de control'!$U44="NP",
 0,
  IF(
     'Tablero de control'!$Q44&lt;&gt;"Reducción",
     'Tablero de control'!$Y44*100/'Tablero de control'!$U44,
     IF(
       'Tablero de control'!$U44&gt;='Tablero de control'!$Y44,
       100,
       IF(
         'Tablero de control'!$S44&lt;='Tablero de control'!$Y44,
         0,
         (('Tablero de control'!$S44-'Tablero de control'!$U44)-('Tablero de control'!$Y44-'Tablero de control'!$U44))*100/('Tablero de control'!$S44-'Tablero de control'!$U44)
       )
     )
   )
)</f>
        <v>0</v>
      </c>
      <c r="AA44" s="302">
        <f>IF('Tablero de control'!$Z44&gt;100,100,'Tablero de control'!$Z44)</f>
        <v>0</v>
      </c>
      <c r="AB44" s="40" t="str">
        <f>IF(
  'Tablero de control'!$U44="NP",
  "NO PROGRAMADA",
  IF(
    OR('Tablero de control'!$Y44="",'Tablero de control'!$Z44&lt;=0),
    "SIN AVANCE",
    IF(
      'Tablero de control'!$Z44&lt;Parametros!$D$4*Parametros!$G$9,
      "MUY DEFICIENTE",
    IF(
      'Tablero de control'!$Z44&lt;Parametros!$D$4*Parametros!$G$8,
      "DEFICIENTE",
   IF(
      'Tablero de control'!$Z44&lt;Parametros!$D$4*Parametros!$G$7,
      "ACEPTABLE",
      IF(
        'Tablero de control'!$Z44&lt;Parametros!$D$4*Parametros!$G$6,
        "BUENO",
        IF(
          'Tablero de control'!$Z44&lt;Parametros!$D$4*Parametros!$G$5,
          "SATISFACTORIO",
          IF(
            'Tablero de control'!$Z44&gt;=Parametros!$D$4*Parametros!$G$4,
            "OPTIMO"
          )
        )
      )
    )
  )
)
)
)</f>
        <v>SIN AVANCE</v>
      </c>
      <c r="AC44" s="40"/>
      <c r="AD44" s="40"/>
      <c r="AE44" s="40"/>
      <c r="AF44" s="40"/>
      <c r="AG44" s="59">
        <v>0</v>
      </c>
      <c r="AH44" s="59">
        <v>0</v>
      </c>
      <c r="AI44" s="59">
        <v>0</v>
      </c>
      <c r="AJ44" s="56"/>
      <c r="AK44" s="276">
        <f>IF(
'Tablero de control'!$V44="NP",
 0,
  IF(
     'Tablero de control'!$Q44&lt;&gt;"Reducción",
     'Tablero de control'!$AJ44*100/'Tablero de control'!$V44,
     IF(
       'Tablero de control'!$V44&gt;='Tablero de control'!$AJ44,
       100,
       IF(
         'Tablero de control'!$S44&lt;='Tablero de control'!$AJ44,
         0,
         (('Tablero de control'!$S44-'Tablero de control'!$V44)-('Tablero de control'!$AJ44-'Tablero de control'!$V44))*100/('Tablero de control'!$S44-'Tablero de control'!$V44)
       )
     )
   )
)</f>
        <v>0</v>
      </c>
      <c r="AL44" s="38" t="str">
        <f>IF(
  'Tablero de control'!$V44="NP",
  "NO PROGRAMADA",
  IF(
    OR('Tablero de control'!$AJ44="",'Tablero de control'!$AK44&lt;=0),
    "SIN AVANCE",
    IF(
      'Tablero de control'!$AK44&lt;Parametros!$D$4*Parametros!$G$9,
      "MUY DEFICIENTE",
    IF(
      'Tablero de control'!$AK44&lt;Parametros!$D$4*Parametros!$G$8,
      "DEFICIENTE",
   IF(
      'Tablero de control'!$AK44&lt;Parametros!$D$4*Parametros!$G$7,
      "ACEPTABLE",
      IF(
        'Tablero de control'!$AK44&lt;Parametros!$D$4*Parametros!$G$6,
        "BUENO",
        IF(
          'Tablero de control'!$AK44&lt;Parametros!$D$4*Parametros!$G$5,
          "SATISFACTORIO",
          IF(
            'Tablero de control'!$AK44&gt;=Parametros!$D$4*Parametros!$G$4,
            "OPTIMO"
          )
        )
      )
    )
  )
)
)
)</f>
        <v>SIN AVANCE</v>
      </c>
      <c r="AM44" s="38"/>
      <c r="AN44" s="38"/>
      <c r="AO44" s="38"/>
      <c r="AP44" s="39"/>
      <c r="AQ44" s="276">
        <f>IF(
'Tablero de control'!$W44="NP",
 0,
  IF(
     'Tablero de control'!$Q44&lt;&gt;"Reducción",
     'Tablero de control'!$AP44*100/'Tablero de control'!$W44,
     IF(
       'Tablero de control'!$W44&gt;='Tablero de control'!$AP44,
       100,
       IF(
         'Tablero de control'!$S44&lt;='Tablero de control'!$AP44,
         0,
         (('Tablero de control'!$S44-'Tablero de control'!$W44)-('Tablero de control'!$AP44-'Tablero de control'!$W44))*100/('Tablero de control'!$S44-'Tablero de control'!$W44)
       )
     )
   )
)</f>
        <v>0</v>
      </c>
      <c r="AR44" s="40" t="str">
        <f>IF(
  'Tablero de control'!$W44="NP",
  "NO PROGRAMADA",
  IF(
    OR('Tablero de control'!$AP44="",'Tablero de control'!$AQ44&lt;=0),
    "SIN AVANCE",
    IF(
      'Tablero de control'!$AQ44&lt;Parametros!$D$4*Parametros!$G$9,
      "MUY DEFICIENTE",
    IF(
      'Tablero de control'!$AQ44&lt;Parametros!$D$4*Parametros!$G$8,
      "DEFICIENTE",
   IF(
      'Tablero de control'!$AQ44&lt;Parametros!$D$4*Parametros!$G$7,
      "ACEPTABLE",
      IF(
        'Tablero de control'!$AQ44&lt;Parametros!$D$4*Parametros!$G$6,
        "BUENO",
        IF(
          'Tablero de control'!$AQ44&lt;Parametros!$D$4*Parametros!$G$5,
          "SATISFACTORIO",
          IF(
            'Tablero de control'!$AQ44&gt;=Parametros!$D$4*Parametros!$G$4,
            "OPTIMO"
          )
        )
      )
    )
  )
)
)
)</f>
        <v>SIN AVANCE</v>
      </c>
      <c r="AS44" s="38"/>
      <c r="AT44" s="38"/>
      <c r="AU44" s="38"/>
      <c r="AV44" s="39"/>
      <c r="AW44" s="276">
        <f>IF(
'Tablero de control'!$X44="NP",
 0,
  IF(
     'Tablero de control'!$Q44&lt;&gt;"Reducción",
     'Tablero de control'!$AV44*100/'Tablero de control'!$X44,
     IF(
       'Tablero de control'!$X44&gt;='Tablero de control'!$AV44,
       100,
       IF(
         'Tablero de control'!$S44&lt;='Tablero de control'!$AV44,
         0,
         (('Tablero de control'!$S44-'Tablero de control'!$X44)-('Tablero de control'!$AV44-'Tablero de control'!$X44))*100/('Tablero de control'!$S44-'Tablero de control'!$X44)
       )
     )
   )
)</f>
        <v>0</v>
      </c>
      <c r="AX44" s="46" t="str">
        <f>IF(
  'Tablero de control'!$X44="NP",
  "NO PROGRAMADA",
  IF(
    OR('Tablero de control'!$AV44="",'Tablero de control'!$AW44&lt;=0),
    "SIN AVANCE",
    IF(
      'Tablero de control'!$AW44&lt;Parametros!$D$4*Parametros!$G$9,
      "MUY DEFICIENTE",
    IF(
      'Tablero de control'!$AW44&lt;Parametros!$D$4*Parametros!$G$8,
      "DEFICIENTE",
   IF(
      'Tablero de control'!$AW44&lt;Parametros!$D$4*Parametros!$G$7,
      "ACEPTABLE",
      IF(
        'Tablero de control'!$AW44&lt;Parametros!$D$4*Parametros!$G$6,
        "BUENO",
        IF(
          'Tablero de control'!$AW44&lt;Parametros!$D$4*Parametros!$G$5,
          "SATISFACTORIO",
          IF(
            'Tablero de control'!$AW44&gt;=Parametros!$D$4*Parametros!$G$4,
            "OPTIMO"
          )
        )
      )
    )
  )
)
)
)</f>
        <v>SIN AVANCE</v>
      </c>
      <c r="AY44" s="38"/>
      <c r="AZ44" s="38"/>
      <c r="BA44" s="38"/>
      <c r="BB44" s="285">
        <f>IF('Tablero de control'!$R44="Acumulada",IF('Tablero de control'!$AV44="",IF('Tablero de control'!$AP44="",IF('Tablero de control'!$AJ44="",'Tablero de control'!$Y44,'Tablero de control'!$AJ44),'Tablero de control'!$AP44),'Tablero de control'!$AV44),'Tablero de control'!$Y44+'Tablero de control'!$AJ44+'Tablero de control'!$AP44+'Tablero de control'!$AV44)</f>
        <v>0</v>
      </c>
      <c r="BC44" s="41">
        <f>IF('Tablero de control'!$Q44="mantenimiento",'Tablero de control'!$BB44/COUNTA('Tablero de control'!$U44:$X44)*100,IF('Tablero de control'!$BB44*100/'Tablero de control'!$T44&gt;100,100,'Tablero de control'!$BB44*100/'Tablero de control'!$T44))</f>
        <v>0</v>
      </c>
      <c r="BD44" s="40" t="str">
        <f>IF(
    OR('Tablero de control'!$BB44="",'Tablero de control'!$BC44&lt;=0),
    "SIN AVANCE",
    IF(
      'Tablero de control'!$BC44&lt;Parametros!$D$4*Parametros!$G$9,
      "MUY DEFICIENTE",
    IF(
      'Tablero de control'!$BC44&lt;Parametros!$D$4*Parametros!$G$8,
      "DEFICIENTE",
   IF(
      'Tablero de control'!$BC44&lt;Parametros!$D$4*Parametros!$G$7,
      "ACEPTABLE",
      IF(
        'Tablero de control'!$BC44&lt;Parametros!$D$4*Parametros!$G$6,
        "BUENO",
        IF(
          'Tablero de control'!$BC44&lt;Parametros!$D$4*Parametros!$G$5,
          "SATISFACTORIO",
          IF(
            'Tablero de control'!$BC44&gt;=Parametros!$D$4*Parametros!$G$4,
            "OPTIMO"
          )
        )
      )
    )
  )
)
)</f>
        <v>SIN AVANCE</v>
      </c>
      <c r="BE44" s="336"/>
      <c r="BF44" s="336"/>
      <c r="BG44" s="555"/>
      <c r="BH44" s="281"/>
      <c r="BI44" s="281"/>
      <c r="BJ44" s="281"/>
      <c r="BL44" s="337"/>
      <c r="BN44" s="535">
        <v>0</v>
      </c>
      <c r="BO44" s="534" t="s">
        <v>3571</v>
      </c>
      <c r="BP44" s="534"/>
      <c r="BQ44" s="534"/>
      <c r="BR44" s="513" t="s">
        <v>3572</v>
      </c>
      <c r="BS44" s="674"/>
      <c r="BT44" s="281"/>
    </row>
    <row r="45" spans="1:72" s="42" customFormat="1" ht="63.75" hidden="1" customHeight="1">
      <c r="A45" s="554" t="s">
        <v>251</v>
      </c>
      <c r="B45" s="53" t="s">
        <v>258</v>
      </c>
      <c r="C45" s="53" t="s">
        <v>286</v>
      </c>
      <c r="D45" s="53" t="s">
        <v>354</v>
      </c>
      <c r="E45" s="53" t="s">
        <v>389</v>
      </c>
      <c r="F45" s="160">
        <v>140</v>
      </c>
      <c r="G45" s="160">
        <v>300</v>
      </c>
      <c r="H45" s="99" t="s">
        <v>1943</v>
      </c>
      <c r="I45" s="160" t="s">
        <v>1963</v>
      </c>
      <c r="J45" s="325">
        <v>42</v>
      </c>
      <c r="K45" s="53" t="s">
        <v>586</v>
      </c>
      <c r="L45" s="53">
        <v>4501026</v>
      </c>
      <c r="M45" s="53" t="s">
        <v>1169</v>
      </c>
      <c r="N45" s="53">
        <v>450102600</v>
      </c>
      <c r="O45" s="53" t="s">
        <v>160</v>
      </c>
      <c r="P45" s="53" t="s">
        <v>2024</v>
      </c>
      <c r="Q45" s="53" t="s">
        <v>33</v>
      </c>
      <c r="R45" s="98" t="s">
        <v>1891</v>
      </c>
      <c r="S45" s="98">
        <v>1</v>
      </c>
      <c r="T45" s="96">
        <v>1</v>
      </c>
      <c r="U45" s="96">
        <v>1</v>
      </c>
      <c r="V45" s="96">
        <v>1</v>
      </c>
      <c r="W45" s="96">
        <v>1</v>
      </c>
      <c r="X45" s="96">
        <v>1</v>
      </c>
      <c r="Y45" s="271">
        <v>1</v>
      </c>
      <c r="Z45" s="276">
        <f>IF(
'Tablero de control'!$U45="NP",
 0,
  IF(
     'Tablero de control'!$Q45&lt;&gt;"Reducción",
     'Tablero de control'!$Y45*100/'Tablero de control'!$U45,
     IF(
       'Tablero de control'!$U45&gt;='Tablero de control'!$Y45,
       100,
       IF(
         'Tablero de control'!$S45&lt;='Tablero de control'!$Y45,
         0,
         (('Tablero de control'!$S45-'Tablero de control'!$U45)-('Tablero de control'!$Y45-'Tablero de control'!$U45))*100/('Tablero de control'!$S45-'Tablero de control'!$U45)
       )
     )
   )
)</f>
        <v>100</v>
      </c>
      <c r="AA45" s="302">
        <f>IF('Tablero de control'!$Z45&gt;100,100,'Tablero de control'!$Z45)</f>
        <v>100</v>
      </c>
      <c r="AB45" s="40" t="str">
        <f>IF(
  'Tablero de control'!$U45="NP",
  "NO PROGRAMADA",
  IF(
    OR('Tablero de control'!$Y45="",'Tablero de control'!$Z45&lt;=0),
    "SIN AVANCE",
    IF(
      'Tablero de control'!$Z45&lt;Parametros!$D$4*Parametros!$G$9,
      "MUY DEFICIENTE",
    IF(
      'Tablero de control'!$Z45&lt;Parametros!$D$4*Parametros!$G$8,
      "DEFICIENTE",
   IF(
      'Tablero de control'!$Z45&lt;Parametros!$D$4*Parametros!$G$7,
      "ACEPTABLE",
      IF(
        'Tablero de control'!$Z45&lt;Parametros!$D$4*Parametros!$G$6,
        "BUENO",
        IF(
          'Tablero de control'!$Z45&lt;Parametros!$D$4*Parametros!$G$5,
          "SATISFACTORIO",
          IF(
            'Tablero de control'!$Z45&gt;=Parametros!$D$4*Parametros!$G$4,
            "OPTIMO"
          )
        )
      )
    )
  )
)
)
)</f>
        <v>OPTIMO</v>
      </c>
      <c r="AC45" s="40"/>
      <c r="AD45" s="40"/>
      <c r="AE45" s="40"/>
      <c r="AF45" s="40"/>
      <c r="AG45" s="59">
        <v>17819589</v>
      </c>
      <c r="AH45" s="59">
        <v>0</v>
      </c>
      <c r="AI45" s="59">
        <v>0</v>
      </c>
      <c r="AJ45" s="56"/>
      <c r="AK45" s="276">
        <f>IF(
'Tablero de control'!$V45="NP",
 0,
  IF(
     'Tablero de control'!$Q45&lt;&gt;"Reducción",
     'Tablero de control'!$AJ45*100/'Tablero de control'!$V45,
     IF(
       'Tablero de control'!$V45&gt;='Tablero de control'!$AJ45,
       100,
       IF(
         'Tablero de control'!$S45&lt;='Tablero de control'!$AJ45,
         0,
         (('Tablero de control'!$S45-'Tablero de control'!$V45)-('Tablero de control'!$AJ45-'Tablero de control'!$V45))*100/('Tablero de control'!$S45-'Tablero de control'!$V45)
       )
     )
   )
)</f>
        <v>0</v>
      </c>
      <c r="AL45" s="38" t="str">
        <f>IF(
  'Tablero de control'!$V45="NP",
  "NO PROGRAMADA",
  IF(
    OR('Tablero de control'!$AJ45="",'Tablero de control'!$AK45&lt;=0),
    "SIN AVANCE",
    IF(
      'Tablero de control'!$AK45&lt;Parametros!$D$4*Parametros!$G$9,
      "MUY DEFICIENTE",
    IF(
      'Tablero de control'!$AK45&lt;Parametros!$D$4*Parametros!$G$8,
      "DEFICIENTE",
   IF(
      'Tablero de control'!$AK45&lt;Parametros!$D$4*Parametros!$G$7,
      "ACEPTABLE",
      IF(
        'Tablero de control'!$AK45&lt;Parametros!$D$4*Parametros!$G$6,
        "BUENO",
        IF(
          'Tablero de control'!$AK45&lt;Parametros!$D$4*Parametros!$G$5,
          "SATISFACTORIO",
          IF(
            'Tablero de control'!$AK45&gt;=Parametros!$D$4*Parametros!$G$4,
            "OPTIMO"
          )
        )
      )
    )
  )
)
)
)</f>
        <v>SIN AVANCE</v>
      </c>
      <c r="AM45" s="38"/>
      <c r="AN45" s="38"/>
      <c r="AO45" s="38"/>
      <c r="AP45" s="39"/>
      <c r="AQ45" s="276">
        <f>IF(
'Tablero de control'!$W45="NP",
 0,
  IF(
     'Tablero de control'!$Q45&lt;&gt;"Reducción",
     'Tablero de control'!$AP45*100/'Tablero de control'!$W45,
     IF(
       'Tablero de control'!$W45&gt;='Tablero de control'!$AP45,
       100,
       IF(
         'Tablero de control'!$S45&lt;='Tablero de control'!$AP45,
         0,
         (('Tablero de control'!$S45-'Tablero de control'!$W45)-('Tablero de control'!$AP45-'Tablero de control'!$W45))*100/('Tablero de control'!$S45-'Tablero de control'!$W45)
       )
     )
   )
)</f>
        <v>0</v>
      </c>
      <c r="AR45" s="40" t="str">
        <f>IF(
  'Tablero de control'!$W45="NP",
  "NO PROGRAMADA",
  IF(
    OR('Tablero de control'!$AP45="",'Tablero de control'!$AQ45&lt;=0),
    "SIN AVANCE",
    IF(
      'Tablero de control'!$AQ45&lt;Parametros!$D$4*Parametros!$G$9,
      "MUY DEFICIENTE",
    IF(
      'Tablero de control'!$AQ45&lt;Parametros!$D$4*Parametros!$G$8,
      "DEFICIENTE",
   IF(
      'Tablero de control'!$AQ45&lt;Parametros!$D$4*Parametros!$G$7,
      "ACEPTABLE",
      IF(
        'Tablero de control'!$AQ45&lt;Parametros!$D$4*Parametros!$G$6,
        "BUENO",
        IF(
          'Tablero de control'!$AQ45&lt;Parametros!$D$4*Parametros!$G$5,
          "SATISFACTORIO",
          IF(
            'Tablero de control'!$AQ45&gt;=Parametros!$D$4*Parametros!$G$4,
            "OPTIMO"
          )
        )
      )
    )
  )
)
)
)</f>
        <v>SIN AVANCE</v>
      </c>
      <c r="AS45" s="38"/>
      <c r="AT45" s="38"/>
      <c r="AU45" s="38"/>
      <c r="AV45" s="39"/>
      <c r="AW45" s="276">
        <f>IF(
'Tablero de control'!$X45="NP",
 0,
  IF(
     'Tablero de control'!$Q45&lt;&gt;"Reducción",
     'Tablero de control'!$AV45*100/'Tablero de control'!$X45,
     IF(
       'Tablero de control'!$X45&gt;='Tablero de control'!$AV45,
       100,
       IF(
         'Tablero de control'!$S45&lt;='Tablero de control'!$AV45,
         0,
         (('Tablero de control'!$S45-'Tablero de control'!$X45)-('Tablero de control'!$AV45-'Tablero de control'!$X45))*100/('Tablero de control'!$S45-'Tablero de control'!$X45)
       )
     )
   )
)</f>
        <v>0</v>
      </c>
      <c r="AX45" s="46" t="str">
        <f>IF(
  'Tablero de control'!$X45="NP",
  "NO PROGRAMADA",
  IF(
    OR('Tablero de control'!$AV45="",'Tablero de control'!$AW45&lt;=0),
    "SIN AVANCE",
    IF(
      'Tablero de control'!$AW45&lt;Parametros!$D$4*Parametros!$G$9,
      "MUY DEFICIENTE",
    IF(
      'Tablero de control'!$AW45&lt;Parametros!$D$4*Parametros!$G$8,
      "DEFICIENTE",
   IF(
      'Tablero de control'!$AW45&lt;Parametros!$D$4*Parametros!$G$7,
      "ACEPTABLE",
      IF(
        'Tablero de control'!$AW45&lt;Parametros!$D$4*Parametros!$G$6,
        "BUENO",
        IF(
          'Tablero de control'!$AW45&lt;Parametros!$D$4*Parametros!$G$5,
          "SATISFACTORIO",
          IF(
            'Tablero de control'!$AW45&gt;=Parametros!$D$4*Parametros!$G$4,
            "OPTIMO"
          )
        )
      )
    )
  )
)
)
)</f>
        <v>SIN AVANCE</v>
      </c>
      <c r="AY45" s="38"/>
      <c r="AZ45" s="38"/>
      <c r="BA45" s="38"/>
      <c r="BB45" s="285">
        <f>IF('Tablero de control'!$R45="Acumulada",IF('Tablero de control'!$AV45="",IF('Tablero de control'!$AP45="",IF('Tablero de control'!$AJ45="",'Tablero de control'!$Y45,'Tablero de control'!$AJ45),'Tablero de control'!$AP45),'Tablero de control'!$AV45),'Tablero de control'!$Y45+'Tablero de control'!$AJ45+'Tablero de control'!$AP45+'Tablero de control'!$AV45)</f>
        <v>1</v>
      </c>
      <c r="BC45" s="41">
        <f>IF('Tablero de control'!$Q45="mantenimiento",'Tablero de control'!$BB45/COUNTA('Tablero de control'!$U45:$X45)*100,IF('Tablero de control'!$BB45*100/'Tablero de control'!$T45&gt;100,100,'Tablero de control'!$BB45*100/'Tablero de control'!$T45))</f>
        <v>25</v>
      </c>
      <c r="BD45" s="40" t="str">
        <f>IF(
    OR('Tablero de control'!$BB45="",'Tablero de control'!$BC45&lt;=0),
    "SIN AVANCE",
    IF(
      'Tablero de control'!$BC45&lt;Parametros!$D$4*Parametros!$G$9,
      "MUY DEFICIENTE",
    IF(
      'Tablero de control'!$BC45&lt;Parametros!$D$4*Parametros!$G$8,
      "DEFICIENTE",
   IF(
      'Tablero de control'!$BC45&lt;Parametros!$D$4*Parametros!$G$7,
      "ACEPTABLE",
      IF(
        'Tablero de control'!$BC45&lt;Parametros!$D$4*Parametros!$G$6,
        "BUENO",
        IF(
          'Tablero de control'!$BC45&lt;Parametros!$D$4*Parametros!$G$5,
          "SATISFACTORIO",
          IF(
            'Tablero de control'!$BC45&gt;=Parametros!$D$4*Parametros!$G$4,
            "OPTIMO"
          )
        )
      )
    )
  )
)
)</f>
        <v>MUY DEFICIENTE</v>
      </c>
      <c r="BE45" s="336"/>
      <c r="BF45" s="336"/>
      <c r="BG45" s="555"/>
      <c r="BH45" s="281"/>
      <c r="BI45" s="281"/>
      <c r="BJ45" s="281"/>
      <c r="BL45" s="337"/>
      <c r="BN45" s="535">
        <v>1</v>
      </c>
      <c r="BO45" s="534"/>
      <c r="BP45" s="534"/>
      <c r="BQ45" s="534"/>
      <c r="BR45" s="513" t="s">
        <v>3572</v>
      </c>
      <c r="BS45" s="674"/>
      <c r="BT45" s="281"/>
    </row>
    <row r="46" spans="1:72" s="42" customFormat="1" ht="51" hidden="1" customHeight="1">
      <c r="A46" s="554" t="s">
        <v>251</v>
      </c>
      <c r="B46" s="53" t="s">
        <v>258</v>
      </c>
      <c r="C46" s="53" t="s">
        <v>287</v>
      </c>
      <c r="D46" s="53" t="s">
        <v>355</v>
      </c>
      <c r="E46" s="53" t="s">
        <v>390</v>
      </c>
      <c r="F46" s="147">
        <v>2.5000000000000001E-3</v>
      </c>
      <c r="G46" s="161">
        <v>3.0000000000000001E-3</v>
      </c>
      <c r="H46" s="99" t="s">
        <v>1943</v>
      </c>
      <c r="I46" s="161" t="s">
        <v>1961</v>
      </c>
      <c r="J46" s="325">
        <v>43</v>
      </c>
      <c r="K46" s="53" t="s">
        <v>587</v>
      </c>
      <c r="L46" s="53" t="s">
        <v>1178</v>
      </c>
      <c r="M46" s="53" t="s">
        <v>66</v>
      </c>
      <c r="N46" s="53">
        <v>450203500</v>
      </c>
      <c r="O46" s="53" t="s">
        <v>62</v>
      </c>
      <c r="P46" s="53" t="s">
        <v>2016</v>
      </c>
      <c r="Q46" s="53" t="s">
        <v>33</v>
      </c>
      <c r="R46" s="98" t="s">
        <v>1891</v>
      </c>
      <c r="S46" s="96">
        <v>1</v>
      </c>
      <c r="T46" s="96">
        <v>1</v>
      </c>
      <c r="U46" s="96">
        <v>1</v>
      </c>
      <c r="V46" s="96">
        <v>1</v>
      </c>
      <c r="W46" s="96">
        <v>1</v>
      </c>
      <c r="X46" s="96">
        <v>1</v>
      </c>
      <c r="Y46" s="271">
        <v>1</v>
      </c>
      <c r="Z46" s="276">
        <f>IF(
'Tablero de control'!$U46="NP",
 0,
  IF(
     'Tablero de control'!$Q46&lt;&gt;"Reducción",
     'Tablero de control'!$Y46*100/'Tablero de control'!$U46,
     IF(
       'Tablero de control'!$U46&gt;='Tablero de control'!$Y46,
       100,
       IF(
         'Tablero de control'!$S46&lt;='Tablero de control'!$Y46,
         0,
         (('Tablero de control'!$S46-'Tablero de control'!$U46)-('Tablero de control'!$Y46-'Tablero de control'!$U46))*100/('Tablero de control'!$S46-'Tablero de control'!$U46)
       )
     )
   )
)</f>
        <v>100</v>
      </c>
      <c r="AA46" s="302">
        <f>IF('Tablero de control'!$Z46&gt;100,100,'Tablero de control'!$Z46)</f>
        <v>100</v>
      </c>
      <c r="AB46" s="40" t="str">
        <f>IF(
  'Tablero de control'!$U46="NP",
  "NO PROGRAMADA",
  IF(
    OR('Tablero de control'!$Y46="",'Tablero de control'!$Z46&lt;=0),
    "SIN AVANCE",
    IF(
      'Tablero de control'!$Z46&lt;Parametros!$D$4*Parametros!$G$9,
      "MUY DEFICIENTE",
    IF(
      'Tablero de control'!$Z46&lt;Parametros!$D$4*Parametros!$G$8,
      "DEFICIENTE",
   IF(
      'Tablero de control'!$Z46&lt;Parametros!$D$4*Parametros!$G$7,
      "ACEPTABLE",
      IF(
        'Tablero de control'!$Z46&lt;Parametros!$D$4*Parametros!$G$6,
        "BUENO",
        IF(
          'Tablero de control'!$Z46&lt;Parametros!$D$4*Parametros!$G$5,
          "SATISFACTORIO",
          IF(
            'Tablero de control'!$Z46&gt;=Parametros!$D$4*Parametros!$G$4,
            "OPTIMO"
          )
        )
      )
    )
  )
)
)
)</f>
        <v>OPTIMO</v>
      </c>
      <c r="AC46" s="40"/>
      <c r="AD46" s="40"/>
      <c r="AE46" s="40"/>
      <c r="AF46" s="40"/>
      <c r="AG46" s="59">
        <v>109017110</v>
      </c>
      <c r="AH46" s="59">
        <v>0</v>
      </c>
      <c r="AI46" s="59">
        <v>0</v>
      </c>
      <c r="AJ46" s="56"/>
      <c r="AK46" s="276">
        <f>IF(
'Tablero de control'!$V46="NP",
 0,
  IF(
     'Tablero de control'!$Q46&lt;&gt;"Reducción",
     'Tablero de control'!$AJ46*100/'Tablero de control'!$V46,
     IF(
       'Tablero de control'!$V46&gt;='Tablero de control'!$AJ46,
       100,
       IF(
         'Tablero de control'!$S46&lt;='Tablero de control'!$AJ46,
         0,
         (('Tablero de control'!$S46-'Tablero de control'!$V46)-('Tablero de control'!$AJ46-'Tablero de control'!$V46))*100/('Tablero de control'!$S46-'Tablero de control'!$V46)
       )
     )
   )
)</f>
        <v>0</v>
      </c>
      <c r="AL46" s="38" t="str">
        <f>IF(
  'Tablero de control'!$V46="NP",
  "NO PROGRAMADA",
  IF(
    OR('Tablero de control'!$AJ46="",'Tablero de control'!$AK46&lt;=0),
    "SIN AVANCE",
    IF(
      'Tablero de control'!$AK46&lt;Parametros!$D$4*Parametros!$G$9,
      "MUY DEFICIENTE",
    IF(
      'Tablero de control'!$AK46&lt;Parametros!$D$4*Parametros!$G$8,
      "DEFICIENTE",
   IF(
      'Tablero de control'!$AK46&lt;Parametros!$D$4*Parametros!$G$7,
      "ACEPTABLE",
      IF(
        'Tablero de control'!$AK46&lt;Parametros!$D$4*Parametros!$G$6,
        "BUENO",
        IF(
          'Tablero de control'!$AK46&lt;Parametros!$D$4*Parametros!$G$5,
          "SATISFACTORIO",
          IF(
            'Tablero de control'!$AK46&gt;=Parametros!$D$4*Parametros!$G$4,
            "OPTIMO"
          )
        )
      )
    )
  )
)
)
)</f>
        <v>SIN AVANCE</v>
      </c>
      <c r="AM46" s="38"/>
      <c r="AN46" s="38"/>
      <c r="AO46" s="38"/>
      <c r="AP46" s="39"/>
      <c r="AQ46" s="276">
        <f>IF(
'Tablero de control'!$W46="NP",
 0,
  IF(
     'Tablero de control'!$Q46&lt;&gt;"Reducción",
     'Tablero de control'!$AP46*100/'Tablero de control'!$W46,
     IF(
       'Tablero de control'!$W46&gt;='Tablero de control'!$AP46,
       100,
       IF(
         'Tablero de control'!$S46&lt;='Tablero de control'!$AP46,
         0,
         (('Tablero de control'!$S46-'Tablero de control'!$W46)-('Tablero de control'!$AP46-'Tablero de control'!$W46))*100/('Tablero de control'!$S46-'Tablero de control'!$W46)
       )
     )
   )
)</f>
        <v>0</v>
      </c>
      <c r="AR46" s="40" t="str">
        <f>IF(
  'Tablero de control'!$W46="NP",
  "NO PROGRAMADA",
  IF(
    OR('Tablero de control'!$AP46="",'Tablero de control'!$AQ46&lt;=0),
    "SIN AVANCE",
    IF(
      'Tablero de control'!$AQ46&lt;Parametros!$D$4*Parametros!$G$9,
      "MUY DEFICIENTE",
    IF(
      'Tablero de control'!$AQ46&lt;Parametros!$D$4*Parametros!$G$8,
      "DEFICIENTE",
   IF(
      'Tablero de control'!$AQ46&lt;Parametros!$D$4*Parametros!$G$7,
      "ACEPTABLE",
      IF(
        'Tablero de control'!$AQ46&lt;Parametros!$D$4*Parametros!$G$6,
        "BUENO",
        IF(
          'Tablero de control'!$AQ46&lt;Parametros!$D$4*Parametros!$G$5,
          "SATISFACTORIO",
          IF(
            'Tablero de control'!$AQ46&gt;=Parametros!$D$4*Parametros!$G$4,
            "OPTIMO"
          )
        )
      )
    )
  )
)
)
)</f>
        <v>SIN AVANCE</v>
      </c>
      <c r="AS46" s="38"/>
      <c r="AT46" s="38"/>
      <c r="AU46" s="38"/>
      <c r="AV46" s="39"/>
      <c r="AW46" s="276">
        <f>IF(
'Tablero de control'!$X46="NP",
 0,
  IF(
     'Tablero de control'!$Q46&lt;&gt;"Reducción",
     'Tablero de control'!$AV46*100/'Tablero de control'!$X46,
     IF(
       'Tablero de control'!$X46&gt;='Tablero de control'!$AV46,
       100,
       IF(
         'Tablero de control'!$S46&lt;='Tablero de control'!$AV46,
         0,
         (('Tablero de control'!$S46-'Tablero de control'!$X46)-('Tablero de control'!$AV46-'Tablero de control'!$X46))*100/('Tablero de control'!$S46-'Tablero de control'!$X46)
       )
     )
   )
)</f>
        <v>0</v>
      </c>
      <c r="AX46" s="46" t="str">
        <f>IF(
  'Tablero de control'!$X46="NP",
  "NO PROGRAMADA",
  IF(
    OR('Tablero de control'!$AV46="",'Tablero de control'!$AW46&lt;=0),
    "SIN AVANCE",
    IF(
      'Tablero de control'!$AW46&lt;Parametros!$D$4*Parametros!$G$9,
      "MUY DEFICIENTE",
    IF(
      'Tablero de control'!$AW46&lt;Parametros!$D$4*Parametros!$G$8,
      "DEFICIENTE",
   IF(
      'Tablero de control'!$AW46&lt;Parametros!$D$4*Parametros!$G$7,
      "ACEPTABLE",
      IF(
        'Tablero de control'!$AW46&lt;Parametros!$D$4*Parametros!$G$6,
        "BUENO",
        IF(
          'Tablero de control'!$AW46&lt;Parametros!$D$4*Parametros!$G$5,
          "SATISFACTORIO",
          IF(
            'Tablero de control'!$AW46&gt;=Parametros!$D$4*Parametros!$G$4,
            "OPTIMO"
          )
        )
      )
    )
  )
)
)
)</f>
        <v>SIN AVANCE</v>
      </c>
      <c r="AY46" s="38"/>
      <c r="AZ46" s="38"/>
      <c r="BA46" s="38"/>
      <c r="BB46" s="285">
        <f>IF('Tablero de control'!$R46="Acumulada",IF('Tablero de control'!$AV46="",IF('Tablero de control'!$AP46="",IF('Tablero de control'!$AJ46="",'Tablero de control'!$Y46,'Tablero de control'!$AJ46),'Tablero de control'!$AP46),'Tablero de control'!$AV46),'Tablero de control'!$Y46+'Tablero de control'!$AJ46+'Tablero de control'!$AP46+'Tablero de control'!$AV46)</f>
        <v>1</v>
      </c>
      <c r="BC46" s="41">
        <f>IF('Tablero de control'!$Q46="mantenimiento",'Tablero de control'!$BB46/COUNTA('Tablero de control'!$U46:$X46)*100,IF('Tablero de control'!$BB46*100/'Tablero de control'!$T46&gt;100,100,'Tablero de control'!$BB46*100/'Tablero de control'!$T46))</f>
        <v>25</v>
      </c>
      <c r="BD46" s="40" t="str">
        <f>IF(
    OR('Tablero de control'!$BB46="",'Tablero de control'!$BC46&lt;=0),
    "SIN AVANCE",
    IF(
      'Tablero de control'!$BC46&lt;Parametros!$D$4*Parametros!$G$9,
      "MUY DEFICIENTE",
    IF(
      'Tablero de control'!$BC46&lt;Parametros!$D$4*Parametros!$G$8,
      "DEFICIENTE",
   IF(
      'Tablero de control'!$BC46&lt;Parametros!$D$4*Parametros!$G$7,
      "ACEPTABLE",
      IF(
        'Tablero de control'!$BC46&lt;Parametros!$D$4*Parametros!$G$6,
        "BUENO",
        IF(
          'Tablero de control'!$BC46&lt;Parametros!$D$4*Parametros!$G$5,
          "SATISFACTORIO",
          IF(
            'Tablero de control'!$BC46&gt;=Parametros!$D$4*Parametros!$G$4,
            "OPTIMO"
          )
        )
      )
    )
  )
)
)</f>
        <v>MUY DEFICIENTE</v>
      </c>
      <c r="BE46" s="336"/>
      <c r="BF46" s="336"/>
      <c r="BG46" s="555"/>
      <c r="BH46" s="281"/>
      <c r="BI46" s="281"/>
      <c r="BJ46" s="281"/>
      <c r="BL46" s="337"/>
      <c r="BN46" s="728">
        <v>1</v>
      </c>
      <c r="BO46" s="525" t="s">
        <v>3573</v>
      </c>
      <c r="BP46" s="536" t="s">
        <v>3574</v>
      </c>
      <c r="BQ46" s="534" t="s">
        <v>3575</v>
      </c>
      <c r="BR46" s="513" t="s">
        <v>3576</v>
      </c>
      <c r="BS46" s="674"/>
      <c r="BT46" s="281"/>
    </row>
    <row r="47" spans="1:72" s="42" customFormat="1" ht="38.25" hidden="1" customHeight="1">
      <c r="A47" s="554" t="s">
        <v>251</v>
      </c>
      <c r="B47" s="53" t="s">
        <v>258</v>
      </c>
      <c r="C47" s="53" t="s">
        <v>287</v>
      </c>
      <c r="D47" s="53" t="s">
        <v>355</v>
      </c>
      <c r="E47" s="53" t="s">
        <v>390</v>
      </c>
      <c r="F47" s="147">
        <v>2.5000000000000001E-3</v>
      </c>
      <c r="G47" s="161">
        <v>3.0000000000000001E-3</v>
      </c>
      <c r="H47" s="99" t="s">
        <v>1943</v>
      </c>
      <c r="I47" s="161" t="s">
        <v>1961</v>
      </c>
      <c r="J47" s="325">
        <v>44</v>
      </c>
      <c r="K47" s="53" t="s">
        <v>588</v>
      </c>
      <c r="L47" s="53">
        <v>4502038</v>
      </c>
      <c r="M47" s="53" t="s">
        <v>118</v>
      </c>
      <c r="N47" s="53">
        <v>450203801</v>
      </c>
      <c r="O47" s="53" t="s">
        <v>218</v>
      </c>
      <c r="P47" s="53" t="s">
        <v>2025</v>
      </c>
      <c r="Q47" s="53" t="s">
        <v>33</v>
      </c>
      <c r="R47" s="98" t="s">
        <v>1891</v>
      </c>
      <c r="S47" s="96">
        <v>25</v>
      </c>
      <c r="T47" s="96">
        <v>25</v>
      </c>
      <c r="U47" s="96">
        <v>25</v>
      </c>
      <c r="V47" s="96">
        <v>25</v>
      </c>
      <c r="W47" s="96">
        <v>25</v>
      </c>
      <c r="X47" s="96">
        <v>25</v>
      </c>
      <c r="Y47" s="271">
        <v>1</v>
      </c>
      <c r="Z47" s="276">
        <f>IF(
'Tablero de control'!$U47="NP",
 0,
  IF(
     'Tablero de control'!$Q47&lt;&gt;"Reducción",
     'Tablero de control'!$Y47*100/'Tablero de control'!$U47,
     IF(
       'Tablero de control'!$U47&gt;='Tablero de control'!$Y47,
       100,
       IF(
         'Tablero de control'!$S47&lt;='Tablero de control'!$Y47,
         0,
         (('Tablero de control'!$S47-'Tablero de control'!$U47)-('Tablero de control'!$Y47-'Tablero de control'!$U47))*100/('Tablero de control'!$S47-'Tablero de control'!$U47)
       )
     )
   )
)</f>
        <v>4</v>
      </c>
      <c r="AA47" s="302">
        <f>IF('Tablero de control'!$Z47&gt;100,100,'Tablero de control'!$Z47)</f>
        <v>4</v>
      </c>
      <c r="AB47" s="40" t="str">
        <f>IF(
  'Tablero de control'!$U47="NP",
  "NO PROGRAMADA",
  IF(
    OR('Tablero de control'!$Y47="",'Tablero de control'!$Z47&lt;=0),
    "SIN AVANCE",
    IF(
      'Tablero de control'!$Z47&lt;Parametros!$D$4*Parametros!$G$9,
      "MUY DEFICIENTE",
    IF(
      'Tablero de control'!$Z47&lt;Parametros!$D$4*Parametros!$G$8,
      "DEFICIENTE",
   IF(
      'Tablero de control'!$Z47&lt;Parametros!$D$4*Parametros!$G$7,
      "ACEPTABLE",
      IF(
        'Tablero de control'!$Z47&lt;Parametros!$D$4*Parametros!$G$6,
        "BUENO",
        IF(
          'Tablero de control'!$Z47&lt;Parametros!$D$4*Parametros!$G$5,
          "SATISFACTORIO",
          IF(
            'Tablero de control'!$Z47&gt;=Parametros!$D$4*Parametros!$G$4,
            "OPTIMO"
          )
        )
      )
    )
  )
)
)
)</f>
        <v>MUY DEFICIENTE</v>
      </c>
      <c r="AC47" s="40"/>
      <c r="AD47" s="40"/>
      <c r="AE47" s="40"/>
      <c r="AF47" s="40"/>
      <c r="AG47" s="59">
        <v>41386768</v>
      </c>
      <c r="AH47" s="59">
        <v>0</v>
      </c>
      <c r="AI47" s="59">
        <v>0</v>
      </c>
      <c r="AJ47" s="56"/>
      <c r="AK47" s="276">
        <f>IF(
'Tablero de control'!$V47="NP",
 0,
  IF(
     'Tablero de control'!$Q47&lt;&gt;"Reducción",
     'Tablero de control'!$AJ47*100/'Tablero de control'!$V47,
     IF(
       'Tablero de control'!$V47&gt;='Tablero de control'!$AJ47,
       100,
       IF(
         'Tablero de control'!$S47&lt;='Tablero de control'!$AJ47,
         0,
         (('Tablero de control'!$S47-'Tablero de control'!$V47)-('Tablero de control'!$AJ47-'Tablero de control'!$V47))*100/('Tablero de control'!$S47-'Tablero de control'!$V47)
       )
     )
   )
)</f>
        <v>0</v>
      </c>
      <c r="AL47" s="38" t="str">
        <f>IF(
  'Tablero de control'!$V47="NP",
  "NO PROGRAMADA",
  IF(
    OR('Tablero de control'!$AJ47="",'Tablero de control'!$AK47&lt;=0),
    "SIN AVANCE",
    IF(
      'Tablero de control'!$AK47&lt;Parametros!$D$4*Parametros!$G$9,
      "MUY DEFICIENTE",
    IF(
      'Tablero de control'!$AK47&lt;Parametros!$D$4*Parametros!$G$8,
      "DEFICIENTE",
   IF(
      'Tablero de control'!$AK47&lt;Parametros!$D$4*Parametros!$G$7,
      "ACEPTABLE",
      IF(
        'Tablero de control'!$AK47&lt;Parametros!$D$4*Parametros!$G$6,
        "BUENO",
        IF(
          'Tablero de control'!$AK47&lt;Parametros!$D$4*Parametros!$G$5,
          "SATISFACTORIO",
          IF(
            'Tablero de control'!$AK47&gt;=Parametros!$D$4*Parametros!$G$4,
            "OPTIMO"
          )
        )
      )
    )
  )
)
)
)</f>
        <v>SIN AVANCE</v>
      </c>
      <c r="AM47" s="38"/>
      <c r="AN47" s="38"/>
      <c r="AO47" s="38"/>
      <c r="AP47" s="39"/>
      <c r="AQ47" s="276">
        <f>IF(
'Tablero de control'!$W47="NP",
 0,
  IF(
     'Tablero de control'!$Q47&lt;&gt;"Reducción",
     'Tablero de control'!$AP47*100/'Tablero de control'!$W47,
     IF(
       'Tablero de control'!$W47&gt;='Tablero de control'!$AP47,
       100,
       IF(
         'Tablero de control'!$S47&lt;='Tablero de control'!$AP47,
         0,
         (('Tablero de control'!$S47-'Tablero de control'!$W47)-('Tablero de control'!$AP47-'Tablero de control'!$W47))*100/('Tablero de control'!$S47-'Tablero de control'!$W47)
       )
     )
   )
)</f>
        <v>0</v>
      </c>
      <c r="AR47" s="40" t="str">
        <f>IF(
  'Tablero de control'!$W47="NP",
  "NO PROGRAMADA",
  IF(
    OR('Tablero de control'!$AP47="",'Tablero de control'!$AQ47&lt;=0),
    "SIN AVANCE",
    IF(
      'Tablero de control'!$AQ47&lt;Parametros!$D$4*Parametros!$G$9,
      "MUY DEFICIENTE",
    IF(
      'Tablero de control'!$AQ47&lt;Parametros!$D$4*Parametros!$G$8,
      "DEFICIENTE",
   IF(
      'Tablero de control'!$AQ47&lt;Parametros!$D$4*Parametros!$G$7,
      "ACEPTABLE",
      IF(
        'Tablero de control'!$AQ47&lt;Parametros!$D$4*Parametros!$G$6,
        "BUENO",
        IF(
          'Tablero de control'!$AQ47&lt;Parametros!$D$4*Parametros!$G$5,
          "SATISFACTORIO",
          IF(
            'Tablero de control'!$AQ47&gt;=Parametros!$D$4*Parametros!$G$4,
            "OPTIMO"
          )
        )
      )
    )
  )
)
)
)</f>
        <v>SIN AVANCE</v>
      </c>
      <c r="AS47" s="38"/>
      <c r="AT47" s="38"/>
      <c r="AU47" s="38"/>
      <c r="AV47" s="39"/>
      <c r="AW47" s="276">
        <f>IF(
'Tablero de control'!$X47="NP",
 0,
  IF(
     'Tablero de control'!$Q47&lt;&gt;"Reducción",
     'Tablero de control'!$AV47*100/'Tablero de control'!$X47,
     IF(
       'Tablero de control'!$X47&gt;='Tablero de control'!$AV47,
       100,
       IF(
         'Tablero de control'!$S47&lt;='Tablero de control'!$AV47,
         0,
         (('Tablero de control'!$S47-'Tablero de control'!$X47)-('Tablero de control'!$AV47-'Tablero de control'!$X47))*100/('Tablero de control'!$S47-'Tablero de control'!$X47)
       )
     )
   )
)</f>
        <v>0</v>
      </c>
      <c r="AX47" s="46" t="str">
        <f>IF(
  'Tablero de control'!$X47="NP",
  "NO PROGRAMADA",
  IF(
    OR('Tablero de control'!$AV47="",'Tablero de control'!$AW47&lt;=0),
    "SIN AVANCE",
    IF(
      'Tablero de control'!$AW47&lt;Parametros!$D$4*Parametros!$G$9,
      "MUY DEFICIENTE",
    IF(
      'Tablero de control'!$AW47&lt;Parametros!$D$4*Parametros!$G$8,
      "DEFICIENTE",
   IF(
      'Tablero de control'!$AW47&lt;Parametros!$D$4*Parametros!$G$7,
      "ACEPTABLE",
      IF(
        'Tablero de control'!$AW47&lt;Parametros!$D$4*Parametros!$G$6,
        "BUENO",
        IF(
          'Tablero de control'!$AW47&lt;Parametros!$D$4*Parametros!$G$5,
          "SATISFACTORIO",
          IF(
            'Tablero de control'!$AW47&gt;=Parametros!$D$4*Parametros!$G$4,
            "OPTIMO"
          )
        )
      )
    )
  )
)
)
)</f>
        <v>SIN AVANCE</v>
      </c>
      <c r="AY47" s="38"/>
      <c r="AZ47" s="38"/>
      <c r="BA47" s="38"/>
      <c r="BB47" s="285">
        <f>IF('Tablero de control'!$R47="Acumulada",IF('Tablero de control'!$AV47="",IF('Tablero de control'!$AP47="",IF('Tablero de control'!$AJ47="",'Tablero de control'!$Y47,'Tablero de control'!$AJ47),'Tablero de control'!$AP47),'Tablero de control'!$AV47),'Tablero de control'!$Y47+'Tablero de control'!$AJ47+'Tablero de control'!$AP47+'Tablero de control'!$AV47)</f>
        <v>1</v>
      </c>
      <c r="BC47" s="41">
        <f>IF('Tablero de control'!$Q47="mantenimiento",'Tablero de control'!$BB47/COUNTA('Tablero de control'!$U47:$X47)*100,IF('Tablero de control'!$BB47*100/'Tablero de control'!$T47&gt;100,100,'Tablero de control'!$BB47*100/'Tablero de control'!$T47))</f>
        <v>25</v>
      </c>
      <c r="BD47" s="40" t="str">
        <f>IF(
    OR('Tablero de control'!$BB47="",'Tablero de control'!$BC47&lt;=0),
    "SIN AVANCE",
    IF(
      'Tablero de control'!$BC47&lt;Parametros!$D$4*Parametros!$G$9,
      "MUY DEFICIENTE",
    IF(
      'Tablero de control'!$BC47&lt;Parametros!$D$4*Parametros!$G$8,
      "DEFICIENTE",
   IF(
      'Tablero de control'!$BC47&lt;Parametros!$D$4*Parametros!$G$7,
      "ACEPTABLE",
      IF(
        'Tablero de control'!$BC47&lt;Parametros!$D$4*Parametros!$G$6,
        "BUENO",
        IF(
          'Tablero de control'!$BC47&lt;Parametros!$D$4*Parametros!$G$5,
          "SATISFACTORIO",
          IF(
            'Tablero de control'!$BC47&gt;=Parametros!$D$4*Parametros!$G$4,
            "OPTIMO"
          )
        )
      )
    )
  )
)
)</f>
        <v>MUY DEFICIENTE</v>
      </c>
      <c r="BE47" s="336"/>
      <c r="BF47" s="336"/>
      <c r="BG47" s="555"/>
      <c r="BH47" s="281"/>
      <c r="BI47" s="281"/>
      <c r="BJ47" s="281"/>
      <c r="BL47" s="337"/>
      <c r="BN47" s="535">
        <v>1</v>
      </c>
      <c r="BO47" s="534" t="s">
        <v>3577</v>
      </c>
      <c r="BP47" s="537" t="s">
        <v>3578</v>
      </c>
      <c r="BQ47" s="534" t="s">
        <v>3579</v>
      </c>
      <c r="BR47" s="513" t="s">
        <v>3580</v>
      </c>
      <c r="BS47" s="674"/>
      <c r="BT47" s="281"/>
    </row>
    <row r="48" spans="1:72" s="42" customFormat="1" ht="76.5" hidden="1" customHeight="1">
      <c r="A48" s="554" t="s">
        <v>251</v>
      </c>
      <c r="B48" s="53" t="s">
        <v>258</v>
      </c>
      <c r="C48" s="53" t="s">
        <v>287</v>
      </c>
      <c r="D48" s="53" t="s">
        <v>355</v>
      </c>
      <c r="E48" s="53" t="s">
        <v>390</v>
      </c>
      <c r="F48" s="147">
        <v>2.5000000000000001E-3</v>
      </c>
      <c r="G48" s="161">
        <v>3.0000000000000001E-3</v>
      </c>
      <c r="H48" s="99" t="s">
        <v>1943</v>
      </c>
      <c r="I48" s="161" t="s">
        <v>1961</v>
      </c>
      <c r="J48" s="325">
        <v>45</v>
      </c>
      <c r="K48" s="53" t="s">
        <v>589</v>
      </c>
      <c r="L48" s="53">
        <v>4501004</v>
      </c>
      <c r="M48" s="53" t="s">
        <v>143</v>
      </c>
      <c r="N48" s="53">
        <v>450100402</v>
      </c>
      <c r="O48" s="53" t="s">
        <v>1546</v>
      </c>
      <c r="P48" s="53" t="s">
        <v>2017</v>
      </c>
      <c r="Q48" s="53" t="s">
        <v>32</v>
      </c>
      <c r="R48" s="96" t="s">
        <v>1891</v>
      </c>
      <c r="S48" s="96">
        <v>11</v>
      </c>
      <c r="T48" s="96">
        <v>42</v>
      </c>
      <c r="U48" s="96">
        <v>7</v>
      </c>
      <c r="V48" s="96">
        <v>8</v>
      </c>
      <c r="W48" s="96">
        <v>8</v>
      </c>
      <c r="X48" s="96">
        <v>8</v>
      </c>
      <c r="Y48" s="271">
        <v>7</v>
      </c>
      <c r="Z48" s="276">
        <f>IF(
'Tablero de control'!$U48="NP",
 0,
  IF(
     'Tablero de control'!$Q48&lt;&gt;"Reducción",
     'Tablero de control'!$Y48*100/'Tablero de control'!$U48,
     IF(
       'Tablero de control'!$U48&gt;='Tablero de control'!$Y48,
       100,
       IF(
         'Tablero de control'!$S48&lt;='Tablero de control'!$Y48,
         0,
         (('Tablero de control'!$S48-'Tablero de control'!$U48)-('Tablero de control'!$Y48-'Tablero de control'!$U48))*100/('Tablero de control'!$S48-'Tablero de control'!$U48)
       )
     )
   )
)</f>
        <v>100</v>
      </c>
      <c r="AA48" s="302">
        <f>IF('Tablero de control'!$Z48&gt;100,100,'Tablero de control'!$Z48)</f>
        <v>100</v>
      </c>
      <c r="AB48" s="40" t="str">
        <f>IF(
  'Tablero de control'!$U48="NP",
  "NO PROGRAMADA",
  IF(
    OR('Tablero de control'!$Y48="",'Tablero de control'!$Z48&lt;=0),
    "SIN AVANCE",
    IF(
      'Tablero de control'!$Z48&lt;Parametros!$D$4*Parametros!$G$9,
      "MUY DEFICIENTE",
    IF(
      'Tablero de control'!$Z48&lt;Parametros!$D$4*Parametros!$G$8,
      "DEFICIENTE",
   IF(
      'Tablero de control'!$Z48&lt;Parametros!$D$4*Parametros!$G$7,
      "ACEPTABLE",
      IF(
        'Tablero de control'!$Z48&lt;Parametros!$D$4*Parametros!$G$6,
        "BUENO",
        IF(
          'Tablero de control'!$Z48&lt;Parametros!$D$4*Parametros!$G$5,
          "SATISFACTORIO",
          IF(
            'Tablero de control'!$Z48&gt;=Parametros!$D$4*Parametros!$G$4,
            "OPTIMO"
          )
        )
      )
    )
  )
)
)
)</f>
        <v>OPTIMO</v>
      </c>
      <c r="AC48" s="40"/>
      <c r="AD48" s="40"/>
      <c r="AE48" s="40"/>
      <c r="AF48" s="40"/>
      <c r="AG48" s="59">
        <v>109017110</v>
      </c>
      <c r="AH48" s="59">
        <v>0</v>
      </c>
      <c r="AI48" s="59">
        <v>0</v>
      </c>
      <c r="AJ48" s="56"/>
      <c r="AK48" s="276">
        <f>IF(
'Tablero de control'!$V48="NP",
 0,
  IF(
     'Tablero de control'!$Q48&lt;&gt;"Reducción",
     'Tablero de control'!$AJ48*100/'Tablero de control'!$V48,
     IF(
       'Tablero de control'!$V48&gt;='Tablero de control'!$AJ48,
       100,
       IF(
         'Tablero de control'!$S48&lt;='Tablero de control'!$AJ48,
         0,
         (('Tablero de control'!$S48-'Tablero de control'!$V48)-('Tablero de control'!$AJ48-'Tablero de control'!$V48))*100/('Tablero de control'!$S48-'Tablero de control'!$V48)
       )
     )
   )
)</f>
        <v>0</v>
      </c>
      <c r="AL48" s="38" t="str">
        <f>IF(
  'Tablero de control'!$V48="NP",
  "NO PROGRAMADA",
  IF(
    OR('Tablero de control'!$AJ48="",'Tablero de control'!$AK48&lt;=0),
    "SIN AVANCE",
    IF(
      'Tablero de control'!$AK48&lt;Parametros!$D$4*Parametros!$G$9,
      "MUY DEFICIENTE",
    IF(
      'Tablero de control'!$AK48&lt;Parametros!$D$4*Parametros!$G$8,
      "DEFICIENTE",
   IF(
      'Tablero de control'!$AK48&lt;Parametros!$D$4*Parametros!$G$7,
      "ACEPTABLE",
      IF(
        'Tablero de control'!$AK48&lt;Parametros!$D$4*Parametros!$G$6,
        "BUENO",
        IF(
          'Tablero de control'!$AK48&lt;Parametros!$D$4*Parametros!$G$5,
          "SATISFACTORIO",
          IF(
            'Tablero de control'!$AK48&gt;=Parametros!$D$4*Parametros!$G$4,
            "OPTIMO"
          )
        )
      )
    )
  )
)
)
)</f>
        <v>SIN AVANCE</v>
      </c>
      <c r="AM48" s="38"/>
      <c r="AN48" s="38"/>
      <c r="AO48" s="38"/>
      <c r="AP48" s="39"/>
      <c r="AQ48" s="276">
        <f>IF(
'Tablero de control'!$W48="NP",
 0,
  IF(
     'Tablero de control'!$Q48&lt;&gt;"Reducción",
     'Tablero de control'!$AP48*100/'Tablero de control'!$W48,
     IF(
       'Tablero de control'!$W48&gt;='Tablero de control'!$AP48,
       100,
       IF(
         'Tablero de control'!$S48&lt;='Tablero de control'!$AP48,
         0,
         (('Tablero de control'!$S48-'Tablero de control'!$W48)-('Tablero de control'!$AP48-'Tablero de control'!$W48))*100/('Tablero de control'!$S48-'Tablero de control'!$W48)
       )
     )
   )
)</f>
        <v>0</v>
      </c>
      <c r="AR48" s="40" t="str">
        <f>IF(
  'Tablero de control'!$W48="NP",
  "NO PROGRAMADA",
  IF(
    OR('Tablero de control'!$AP48="",'Tablero de control'!$AQ48&lt;=0),
    "SIN AVANCE",
    IF(
      'Tablero de control'!$AQ48&lt;Parametros!$D$4*Parametros!$G$9,
      "MUY DEFICIENTE",
    IF(
      'Tablero de control'!$AQ48&lt;Parametros!$D$4*Parametros!$G$8,
      "DEFICIENTE",
   IF(
      'Tablero de control'!$AQ48&lt;Parametros!$D$4*Parametros!$G$7,
      "ACEPTABLE",
      IF(
        'Tablero de control'!$AQ48&lt;Parametros!$D$4*Parametros!$G$6,
        "BUENO",
        IF(
          'Tablero de control'!$AQ48&lt;Parametros!$D$4*Parametros!$G$5,
          "SATISFACTORIO",
          IF(
            'Tablero de control'!$AQ48&gt;=Parametros!$D$4*Parametros!$G$4,
            "OPTIMO"
          )
        )
      )
    )
  )
)
)
)</f>
        <v>SIN AVANCE</v>
      </c>
      <c r="AS48" s="38"/>
      <c r="AT48" s="38"/>
      <c r="AU48" s="38"/>
      <c r="AV48" s="39"/>
      <c r="AW48" s="276">
        <f>IF(
'Tablero de control'!$X48="NP",
 0,
  IF(
     'Tablero de control'!$Q48&lt;&gt;"Reducción",
     'Tablero de control'!$AV48*100/'Tablero de control'!$X48,
     IF(
       'Tablero de control'!$X48&gt;='Tablero de control'!$AV48,
       100,
       IF(
         'Tablero de control'!$S48&lt;='Tablero de control'!$AV48,
         0,
         (('Tablero de control'!$S48-'Tablero de control'!$X48)-('Tablero de control'!$AV48-'Tablero de control'!$X48))*100/('Tablero de control'!$S48-'Tablero de control'!$X48)
       )
     )
   )
)</f>
        <v>0</v>
      </c>
      <c r="AX48" s="46" t="str">
        <f>IF(
  'Tablero de control'!$X48="NP",
  "NO PROGRAMADA",
  IF(
    OR('Tablero de control'!$AV48="",'Tablero de control'!$AW48&lt;=0),
    "SIN AVANCE",
    IF(
      'Tablero de control'!$AW48&lt;Parametros!$D$4*Parametros!$G$9,
      "MUY DEFICIENTE",
    IF(
      'Tablero de control'!$AW48&lt;Parametros!$D$4*Parametros!$G$8,
      "DEFICIENTE",
   IF(
      'Tablero de control'!$AW48&lt;Parametros!$D$4*Parametros!$G$7,
      "ACEPTABLE",
      IF(
        'Tablero de control'!$AW48&lt;Parametros!$D$4*Parametros!$G$6,
        "BUENO",
        IF(
          'Tablero de control'!$AW48&lt;Parametros!$D$4*Parametros!$G$5,
          "SATISFACTORIO",
          IF(
            'Tablero de control'!$AW48&gt;=Parametros!$D$4*Parametros!$G$4,
            "OPTIMO"
          )
        )
      )
    )
  )
)
)
)</f>
        <v>SIN AVANCE</v>
      </c>
      <c r="AY48" s="38"/>
      <c r="AZ48" s="38"/>
      <c r="BA48" s="38"/>
      <c r="BB48" s="285">
        <f>IF('Tablero de control'!$R48="Acumulada",IF('Tablero de control'!$AV48="",IF('Tablero de control'!$AP48="",IF('Tablero de control'!$AJ48="",'Tablero de control'!$Y48,'Tablero de control'!$AJ48),'Tablero de control'!$AP48),'Tablero de control'!$AV48),'Tablero de control'!$Y48+'Tablero de control'!$AJ48+'Tablero de control'!$AP48+'Tablero de control'!$AV48)</f>
        <v>7</v>
      </c>
      <c r="BC48" s="41">
        <f>IF('Tablero de control'!$Q48="mantenimiento",'Tablero de control'!$BB48/COUNTA('Tablero de control'!$U48:$X48)*100,IF('Tablero de control'!$BB48*100/'Tablero de control'!$T48&gt;100,100,'Tablero de control'!$BB48*100/'Tablero de control'!$T48))</f>
        <v>16.666666666666668</v>
      </c>
      <c r="BD48" s="40" t="str">
        <f>IF(
    OR('Tablero de control'!$BB48="",'Tablero de control'!$BC48&lt;=0),
    "SIN AVANCE",
    IF(
      'Tablero de control'!$BC48&lt;Parametros!$D$4*Parametros!$G$9,
      "MUY DEFICIENTE",
    IF(
      'Tablero de control'!$BC48&lt;Parametros!$D$4*Parametros!$G$8,
      "DEFICIENTE",
   IF(
      'Tablero de control'!$BC48&lt;Parametros!$D$4*Parametros!$G$7,
      "ACEPTABLE",
      IF(
        'Tablero de control'!$BC48&lt;Parametros!$D$4*Parametros!$G$6,
        "BUENO",
        IF(
          'Tablero de control'!$BC48&lt;Parametros!$D$4*Parametros!$G$5,
          "SATISFACTORIO",
          IF(
            'Tablero de control'!$BC48&gt;=Parametros!$D$4*Parametros!$G$4,
            "OPTIMO"
          )
        )
      )
    )
  )
)
)</f>
        <v>MUY DEFICIENTE</v>
      </c>
      <c r="BE48" s="336"/>
      <c r="BF48" s="336"/>
      <c r="BG48" s="555"/>
      <c r="BH48" s="281"/>
      <c r="BI48" s="281"/>
      <c r="BJ48" s="281"/>
      <c r="BL48" s="337"/>
      <c r="BN48" s="511">
        <v>7</v>
      </c>
      <c r="BO48" s="512" t="s">
        <v>3581</v>
      </c>
      <c r="BP48" s="526" t="s">
        <v>3582</v>
      </c>
      <c r="BQ48" s="525" t="s">
        <v>3583</v>
      </c>
      <c r="BR48" s="513" t="s">
        <v>3584</v>
      </c>
      <c r="BS48" s="673" t="s">
        <v>3585</v>
      </c>
      <c r="BT48" s="281"/>
    </row>
    <row r="49" spans="1:72" s="42" customFormat="1" ht="38.25" hidden="1" customHeight="1">
      <c r="A49" s="554" t="s">
        <v>251</v>
      </c>
      <c r="B49" s="53" t="s">
        <v>258</v>
      </c>
      <c r="C49" s="53" t="s">
        <v>287</v>
      </c>
      <c r="D49" s="53" t="s">
        <v>355</v>
      </c>
      <c r="E49" s="53" t="s">
        <v>390</v>
      </c>
      <c r="F49" s="147">
        <v>2.5000000000000001E-3</v>
      </c>
      <c r="G49" s="161">
        <v>3.0000000000000001E-3</v>
      </c>
      <c r="H49" s="99" t="s">
        <v>1943</v>
      </c>
      <c r="I49" s="161" t="s">
        <v>1961</v>
      </c>
      <c r="J49" s="325">
        <v>46</v>
      </c>
      <c r="K49" s="53" t="s">
        <v>590</v>
      </c>
      <c r="L49" s="53">
        <v>4502024</v>
      </c>
      <c r="M49" s="53" t="s">
        <v>119</v>
      </c>
      <c r="N49" s="53">
        <v>450202400</v>
      </c>
      <c r="O49" s="53" t="s">
        <v>192</v>
      </c>
      <c r="P49" s="53" t="s">
        <v>2017</v>
      </c>
      <c r="Q49" s="53" t="s">
        <v>33</v>
      </c>
      <c r="R49" s="98" t="s">
        <v>1891</v>
      </c>
      <c r="S49" s="96">
        <v>1</v>
      </c>
      <c r="T49" s="96">
        <v>1</v>
      </c>
      <c r="U49" s="96">
        <v>1</v>
      </c>
      <c r="V49" s="96">
        <v>1</v>
      </c>
      <c r="W49" s="96">
        <v>1</v>
      </c>
      <c r="X49" s="96">
        <v>1</v>
      </c>
      <c r="Y49" s="271">
        <v>1</v>
      </c>
      <c r="Z49" s="276">
        <f>IF(
'Tablero de control'!$U49="NP",
 0,
  IF(
     'Tablero de control'!$Q49&lt;&gt;"Reducción",
     'Tablero de control'!$Y49*100/'Tablero de control'!$U49,
     IF(
       'Tablero de control'!$U49&gt;='Tablero de control'!$Y49,
       100,
       IF(
         'Tablero de control'!$S49&lt;='Tablero de control'!$Y49,
         0,
         (('Tablero de control'!$S49-'Tablero de control'!$U49)-('Tablero de control'!$Y49-'Tablero de control'!$U49))*100/('Tablero de control'!$S49-'Tablero de control'!$U49)
       )
     )
   )
)</f>
        <v>100</v>
      </c>
      <c r="AA49" s="302">
        <f>IF('Tablero de control'!$Z49&gt;100,100,'Tablero de control'!$Z49)</f>
        <v>100</v>
      </c>
      <c r="AB49" s="40" t="str">
        <f>IF(
  'Tablero de control'!$U49="NP",
  "NO PROGRAMADA",
  IF(
    OR('Tablero de control'!$Y49="",'Tablero de control'!$Z49&lt;=0),
    "SIN AVANCE",
    IF(
      'Tablero de control'!$Z49&lt;Parametros!$D$4*Parametros!$G$9,
      "MUY DEFICIENTE",
    IF(
      'Tablero de control'!$Z49&lt;Parametros!$D$4*Parametros!$G$8,
      "DEFICIENTE",
   IF(
      'Tablero de control'!$Z49&lt;Parametros!$D$4*Parametros!$G$7,
      "ACEPTABLE",
      IF(
        'Tablero de control'!$Z49&lt;Parametros!$D$4*Parametros!$G$6,
        "BUENO",
        IF(
          'Tablero de control'!$Z49&lt;Parametros!$D$4*Parametros!$G$5,
          "SATISFACTORIO",
          IF(
            'Tablero de control'!$Z49&gt;=Parametros!$D$4*Parametros!$G$4,
            "OPTIMO"
          )
        )
      )
    )
  )
)
)
)</f>
        <v>OPTIMO</v>
      </c>
      <c r="AC49" s="40"/>
      <c r="AD49" s="40"/>
      <c r="AE49" s="40"/>
      <c r="AF49" s="40"/>
      <c r="AG49" s="59">
        <v>109017110</v>
      </c>
      <c r="AH49" s="59">
        <v>0</v>
      </c>
      <c r="AI49" s="59">
        <v>0</v>
      </c>
      <c r="AJ49" s="56"/>
      <c r="AK49" s="276">
        <f>IF(
'Tablero de control'!$V49="NP",
 0,
  IF(
     'Tablero de control'!$Q49&lt;&gt;"Reducción",
     'Tablero de control'!$AJ49*100/'Tablero de control'!$V49,
     IF(
       'Tablero de control'!$V49&gt;='Tablero de control'!$AJ49,
       100,
       IF(
         'Tablero de control'!$S49&lt;='Tablero de control'!$AJ49,
         0,
         (('Tablero de control'!$S49-'Tablero de control'!$V49)-('Tablero de control'!$AJ49-'Tablero de control'!$V49))*100/('Tablero de control'!$S49-'Tablero de control'!$V49)
       )
     )
   )
)</f>
        <v>0</v>
      </c>
      <c r="AL49" s="38" t="str">
        <f>IF(
  'Tablero de control'!$V49="NP",
  "NO PROGRAMADA",
  IF(
    OR('Tablero de control'!$AJ49="",'Tablero de control'!$AK49&lt;=0),
    "SIN AVANCE",
    IF(
      'Tablero de control'!$AK49&lt;Parametros!$D$4*Parametros!$G$9,
      "MUY DEFICIENTE",
    IF(
      'Tablero de control'!$AK49&lt;Parametros!$D$4*Parametros!$G$8,
      "DEFICIENTE",
   IF(
      'Tablero de control'!$AK49&lt;Parametros!$D$4*Parametros!$G$7,
      "ACEPTABLE",
      IF(
        'Tablero de control'!$AK49&lt;Parametros!$D$4*Parametros!$G$6,
        "BUENO",
        IF(
          'Tablero de control'!$AK49&lt;Parametros!$D$4*Parametros!$G$5,
          "SATISFACTORIO",
          IF(
            'Tablero de control'!$AK49&gt;=Parametros!$D$4*Parametros!$G$4,
            "OPTIMO"
          )
        )
      )
    )
  )
)
)
)</f>
        <v>SIN AVANCE</v>
      </c>
      <c r="AM49" s="38"/>
      <c r="AN49" s="38"/>
      <c r="AO49" s="38"/>
      <c r="AP49" s="39"/>
      <c r="AQ49" s="276">
        <f>IF(
'Tablero de control'!$W49="NP",
 0,
  IF(
     'Tablero de control'!$Q49&lt;&gt;"Reducción",
     'Tablero de control'!$AP49*100/'Tablero de control'!$W49,
     IF(
       'Tablero de control'!$W49&gt;='Tablero de control'!$AP49,
       100,
       IF(
         'Tablero de control'!$S49&lt;='Tablero de control'!$AP49,
         0,
         (('Tablero de control'!$S49-'Tablero de control'!$W49)-('Tablero de control'!$AP49-'Tablero de control'!$W49))*100/('Tablero de control'!$S49-'Tablero de control'!$W49)
       )
     )
   )
)</f>
        <v>0</v>
      </c>
      <c r="AR49" s="40" t="str">
        <f>IF(
  'Tablero de control'!$W49="NP",
  "NO PROGRAMADA",
  IF(
    OR('Tablero de control'!$AP49="",'Tablero de control'!$AQ49&lt;=0),
    "SIN AVANCE",
    IF(
      'Tablero de control'!$AQ49&lt;Parametros!$D$4*Parametros!$G$9,
      "MUY DEFICIENTE",
    IF(
      'Tablero de control'!$AQ49&lt;Parametros!$D$4*Parametros!$G$8,
      "DEFICIENTE",
   IF(
      'Tablero de control'!$AQ49&lt;Parametros!$D$4*Parametros!$G$7,
      "ACEPTABLE",
      IF(
        'Tablero de control'!$AQ49&lt;Parametros!$D$4*Parametros!$G$6,
        "BUENO",
        IF(
          'Tablero de control'!$AQ49&lt;Parametros!$D$4*Parametros!$G$5,
          "SATISFACTORIO",
          IF(
            'Tablero de control'!$AQ49&gt;=Parametros!$D$4*Parametros!$G$4,
            "OPTIMO"
          )
        )
      )
    )
  )
)
)
)</f>
        <v>SIN AVANCE</v>
      </c>
      <c r="AS49" s="38"/>
      <c r="AT49" s="38"/>
      <c r="AU49" s="38"/>
      <c r="AV49" s="39"/>
      <c r="AW49" s="276">
        <f>IF(
'Tablero de control'!$X49="NP",
 0,
  IF(
     'Tablero de control'!$Q49&lt;&gt;"Reducción",
     'Tablero de control'!$AV49*100/'Tablero de control'!$X49,
     IF(
       'Tablero de control'!$X49&gt;='Tablero de control'!$AV49,
       100,
       IF(
         'Tablero de control'!$S49&lt;='Tablero de control'!$AV49,
         0,
         (('Tablero de control'!$S49-'Tablero de control'!$X49)-('Tablero de control'!$AV49-'Tablero de control'!$X49))*100/('Tablero de control'!$S49-'Tablero de control'!$X49)
       )
     )
   )
)</f>
        <v>0</v>
      </c>
      <c r="AX49" s="46" t="str">
        <f>IF(
  'Tablero de control'!$X49="NP",
  "NO PROGRAMADA",
  IF(
    OR('Tablero de control'!$AV49="",'Tablero de control'!$AW49&lt;=0),
    "SIN AVANCE",
    IF(
      'Tablero de control'!$AW49&lt;Parametros!$D$4*Parametros!$G$9,
      "MUY DEFICIENTE",
    IF(
      'Tablero de control'!$AW49&lt;Parametros!$D$4*Parametros!$G$8,
      "DEFICIENTE",
   IF(
      'Tablero de control'!$AW49&lt;Parametros!$D$4*Parametros!$G$7,
      "ACEPTABLE",
      IF(
        'Tablero de control'!$AW49&lt;Parametros!$D$4*Parametros!$G$6,
        "BUENO",
        IF(
          'Tablero de control'!$AW49&lt;Parametros!$D$4*Parametros!$G$5,
          "SATISFACTORIO",
          IF(
            'Tablero de control'!$AW49&gt;=Parametros!$D$4*Parametros!$G$4,
            "OPTIMO"
          )
        )
      )
    )
  )
)
)
)</f>
        <v>SIN AVANCE</v>
      </c>
      <c r="AY49" s="38"/>
      <c r="AZ49" s="38"/>
      <c r="BA49" s="38"/>
      <c r="BB49" s="285">
        <f>IF('Tablero de control'!$R49="Acumulada",IF('Tablero de control'!$AV49="",IF('Tablero de control'!$AP49="",IF('Tablero de control'!$AJ49="",'Tablero de control'!$Y49,'Tablero de control'!$AJ49),'Tablero de control'!$AP49),'Tablero de control'!$AV49),'Tablero de control'!$Y49+'Tablero de control'!$AJ49+'Tablero de control'!$AP49+'Tablero de control'!$AV49)</f>
        <v>1</v>
      </c>
      <c r="BC49" s="41">
        <f>IF('Tablero de control'!$Q49="mantenimiento",'Tablero de control'!$BB49/COUNTA('Tablero de control'!$U49:$X49)*100,IF('Tablero de control'!$BB49*100/'Tablero de control'!$T49&gt;100,100,'Tablero de control'!$BB49*100/'Tablero de control'!$T49))</f>
        <v>25</v>
      </c>
      <c r="BD49" s="40" t="str">
        <f>IF(
    OR('Tablero de control'!$BB49="",'Tablero de control'!$BC49&lt;=0),
    "SIN AVANCE",
    IF(
      'Tablero de control'!$BC49&lt;Parametros!$D$4*Parametros!$G$9,
      "MUY DEFICIENTE",
    IF(
      'Tablero de control'!$BC49&lt;Parametros!$D$4*Parametros!$G$8,
      "DEFICIENTE",
   IF(
      'Tablero de control'!$BC49&lt;Parametros!$D$4*Parametros!$G$7,
      "ACEPTABLE",
      IF(
        'Tablero de control'!$BC49&lt;Parametros!$D$4*Parametros!$G$6,
        "BUENO",
        IF(
          'Tablero de control'!$BC49&lt;Parametros!$D$4*Parametros!$G$5,
          "SATISFACTORIO",
          IF(
            'Tablero de control'!$BC49&gt;=Parametros!$D$4*Parametros!$G$4,
            "OPTIMO"
          )
        )
      )
    )
  )
)
)</f>
        <v>MUY DEFICIENTE</v>
      </c>
      <c r="BE49" s="336"/>
      <c r="BF49" s="336"/>
      <c r="BG49" s="555"/>
      <c r="BH49" s="281"/>
      <c r="BI49" s="281"/>
      <c r="BJ49" s="281"/>
      <c r="BL49" s="337"/>
      <c r="BN49" s="511">
        <v>1</v>
      </c>
      <c r="BO49" s="534" t="s">
        <v>3586</v>
      </c>
      <c r="BP49" s="526" t="s">
        <v>3587</v>
      </c>
      <c r="BQ49" s="525" t="s">
        <v>3588</v>
      </c>
      <c r="BR49" s="513" t="s">
        <v>3589</v>
      </c>
      <c r="BS49" s="674"/>
      <c r="BT49" s="281"/>
    </row>
    <row r="50" spans="1:72" s="42" customFormat="1" ht="76.5" hidden="1" customHeight="1">
      <c r="A50" s="554" t="s">
        <v>251</v>
      </c>
      <c r="B50" s="53" t="s">
        <v>258</v>
      </c>
      <c r="C50" s="53" t="s">
        <v>287</v>
      </c>
      <c r="D50" s="53" t="s">
        <v>355</v>
      </c>
      <c r="E50" s="53" t="s">
        <v>390</v>
      </c>
      <c r="F50" s="147">
        <v>2.5000000000000001E-3</v>
      </c>
      <c r="G50" s="161">
        <v>3.0000000000000001E-3</v>
      </c>
      <c r="H50" s="99" t="s">
        <v>1943</v>
      </c>
      <c r="I50" s="161" t="s">
        <v>1961</v>
      </c>
      <c r="J50" s="325">
        <v>47</v>
      </c>
      <c r="K50" s="53" t="s">
        <v>591</v>
      </c>
      <c r="L50" s="53">
        <v>4501026</v>
      </c>
      <c r="M50" s="53" t="s">
        <v>1169</v>
      </c>
      <c r="N50" s="53">
        <v>450102600</v>
      </c>
      <c r="O50" s="53" t="s">
        <v>160</v>
      </c>
      <c r="P50" s="53" t="s">
        <v>2017</v>
      </c>
      <c r="Q50" s="53" t="s">
        <v>33</v>
      </c>
      <c r="R50" s="98" t="s">
        <v>1891</v>
      </c>
      <c r="S50" s="96">
        <v>1</v>
      </c>
      <c r="T50" s="96">
        <v>1</v>
      </c>
      <c r="U50" s="96">
        <v>1</v>
      </c>
      <c r="V50" s="96">
        <v>1</v>
      </c>
      <c r="W50" s="96">
        <v>1</v>
      </c>
      <c r="X50" s="96">
        <v>1</v>
      </c>
      <c r="Y50" s="271">
        <v>1</v>
      </c>
      <c r="Z50" s="276">
        <f>IF(
'Tablero de control'!$U50="NP",
 0,
  IF(
     'Tablero de control'!$Q50&lt;&gt;"Reducción",
     'Tablero de control'!$Y50*100/'Tablero de control'!$U50,
     IF(
       'Tablero de control'!$U50&gt;='Tablero de control'!$Y50,
       100,
       IF(
         'Tablero de control'!$S50&lt;='Tablero de control'!$Y50,
         0,
         (('Tablero de control'!$S50-'Tablero de control'!$U50)-('Tablero de control'!$Y50-'Tablero de control'!$U50))*100/('Tablero de control'!$S50-'Tablero de control'!$U50)
       )
     )
   )
)</f>
        <v>100</v>
      </c>
      <c r="AA50" s="302">
        <f>IF('Tablero de control'!$Z50&gt;100,100,'Tablero de control'!$Z50)</f>
        <v>100</v>
      </c>
      <c r="AB50" s="40" t="str">
        <f>IF(
  'Tablero de control'!$U50="NP",
  "NO PROGRAMADA",
  IF(
    OR('Tablero de control'!$Y50="",'Tablero de control'!$Z50&lt;=0),
    "SIN AVANCE",
    IF(
      'Tablero de control'!$Z50&lt;Parametros!$D$4*Parametros!$G$9,
      "MUY DEFICIENTE",
    IF(
      'Tablero de control'!$Z50&lt;Parametros!$D$4*Parametros!$G$8,
      "DEFICIENTE",
   IF(
      'Tablero de control'!$Z50&lt;Parametros!$D$4*Parametros!$G$7,
      "ACEPTABLE",
      IF(
        'Tablero de control'!$Z50&lt;Parametros!$D$4*Parametros!$G$6,
        "BUENO",
        IF(
          'Tablero de control'!$Z50&lt;Parametros!$D$4*Parametros!$G$5,
          "SATISFACTORIO",
          IF(
            'Tablero de control'!$Z50&gt;=Parametros!$D$4*Parametros!$G$4,
            "OPTIMO"
          )
        )
      )
    )
  )
)
)
)</f>
        <v>OPTIMO</v>
      </c>
      <c r="AC50" s="40"/>
      <c r="AD50" s="40"/>
      <c r="AE50" s="40"/>
      <c r="AF50" s="40"/>
      <c r="AG50" s="59">
        <v>109017110</v>
      </c>
      <c r="AH50" s="59">
        <v>0</v>
      </c>
      <c r="AI50" s="59">
        <v>0</v>
      </c>
      <c r="AJ50" s="56"/>
      <c r="AK50" s="276">
        <f>IF(
'Tablero de control'!$V50="NP",
 0,
  IF(
     'Tablero de control'!$Q50&lt;&gt;"Reducción",
     'Tablero de control'!$AJ50*100/'Tablero de control'!$V50,
     IF(
       'Tablero de control'!$V50&gt;='Tablero de control'!$AJ50,
       100,
       IF(
         'Tablero de control'!$S50&lt;='Tablero de control'!$AJ50,
         0,
         (('Tablero de control'!$S50-'Tablero de control'!$V50)-('Tablero de control'!$AJ50-'Tablero de control'!$V50))*100/('Tablero de control'!$S50-'Tablero de control'!$V50)
       )
     )
   )
)</f>
        <v>0</v>
      </c>
      <c r="AL50" s="38" t="str">
        <f>IF(
  'Tablero de control'!$V50="NP",
  "NO PROGRAMADA",
  IF(
    OR('Tablero de control'!$AJ50="",'Tablero de control'!$AK50&lt;=0),
    "SIN AVANCE",
    IF(
      'Tablero de control'!$AK50&lt;Parametros!$D$4*Parametros!$G$9,
      "MUY DEFICIENTE",
    IF(
      'Tablero de control'!$AK50&lt;Parametros!$D$4*Parametros!$G$8,
      "DEFICIENTE",
   IF(
      'Tablero de control'!$AK50&lt;Parametros!$D$4*Parametros!$G$7,
      "ACEPTABLE",
      IF(
        'Tablero de control'!$AK50&lt;Parametros!$D$4*Parametros!$G$6,
        "BUENO",
        IF(
          'Tablero de control'!$AK50&lt;Parametros!$D$4*Parametros!$G$5,
          "SATISFACTORIO",
          IF(
            'Tablero de control'!$AK50&gt;=Parametros!$D$4*Parametros!$G$4,
            "OPTIMO"
          )
        )
      )
    )
  )
)
)
)</f>
        <v>SIN AVANCE</v>
      </c>
      <c r="AM50" s="38"/>
      <c r="AN50" s="38"/>
      <c r="AO50" s="38"/>
      <c r="AP50" s="39"/>
      <c r="AQ50" s="276">
        <f>IF(
'Tablero de control'!$W50="NP",
 0,
  IF(
     'Tablero de control'!$Q50&lt;&gt;"Reducción",
     'Tablero de control'!$AP50*100/'Tablero de control'!$W50,
     IF(
       'Tablero de control'!$W50&gt;='Tablero de control'!$AP50,
       100,
       IF(
         'Tablero de control'!$S50&lt;='Tablero de control'!$AP50,
         0,
         (('Tablero de control'!$S50-'Tablero de control'!$W50)-('Tablero de control'!$AP50-'Tablero de control'!$W50))*100/('Tablero de control'!$S50-'Tablero de control'!$W50)
       )
     )
   )
)</f>
        <v>0</v>
      </c>
      <c r="AR50" s="40" t="str">
        <f>IF(
  'Tablero de control'!$W50="NP",
  "NO PROGRAMADA",
  IF(
    OR('Tablero de control'!$AP50="",'Tablero de control'!$AQ50&lt;=0),
    "SIN AVANCE",
    IF(
      'Tablero de control'!$AQ50&lt;Parametros!$D$4*Parametros!$G$9,
      "MUY DEFICIENTE",
    IF(
      'Tablero de control'!$AQ50&lt;Parametros!$D$4*Parametros!$G$8,
      "DEFICIENTE",
   IF(
      'Tablero de control'!$AQ50&lt;Parametros!$D$4*Parametros!$G$7,
      "ACEPTABLE",
      IF(
        'Tablero de control'!$AQ50&lt;Parametros!$D$4*Parametros!$G$6,
        "BUENO",
        IF(
          'Tablero de control'!$AQ50&lt;Parametros!$D$4*Parametros!$G$5,
          "SATISFACTORIO",
          IF(
            'Tablero de control'!$AQ50&gt;=Parametros!$D$4*Parametros!$G$4,
            "OPTIMO"
          )
        )
      )
    )
  )
)
)
)</f>
        <v>SIN AVANCE</v>
      </c>
      <c r="AS50" s="38"/>
      <c r="AT50" s="38"/>
      <c r="AU50" s="38"/>
      <c r="AV50" s="39"/>
      <c r="AW50" s="276">
        <f>IF(
'Tablero de control'!$X50="NP",
 0,
  IF(
     'Tablero de control'!$Q50&lt;&gt;"Reducción",
     'Tablero de control'!$AV50*100/'Tablero de control'!$X50,
     IF(
       'Tablero de control'!$X50&gt;='Tablero de control'!$AV50,
       100,
       IF(
         'Tablero de control'!$S50&lt;='Tablero de control'!$AV50,
         0,
         (('Tablero de control'!$S50-'Tablero de control'!$X50)-('Tablero de control'!$AV50-'Tablero de control'!$X50))*100/('Tablero de control'!$S50-'Tablero de control'!$X50)
       )
     )
   )
)</f>
        <v>0</v>
      </c>
      <c r="AX50" s="46" t="str">
        <f>IF(
  'Tablero de control'!$X50="NP",
  "NO PROGRAMADA",
  IF(
    OR('Tablero de control'!$AV50="",'Tablero de control'!$AW50&lt;=0),
    "SIN AVANCE",
    IF(
      'Tablero de control'!$AW50&lt;Parametros!$D$4*Parametros!$G$9,
      "MUY DEFICIENTE",
    IF(
      'Tablero de control'!$AW50&lt;Parametros!$D$4*Parametros!$G$8,
      "DEFICIENTE",
   IF(
      'Tablero de control'!$AW50&lt;Parametros!$D$4*Parametros!$G$7,
      "ACEPTABLE",
      IF(
        'Tablero de control'!$AW50&lt;Parametros!$D$4*Parametros!$G$6,
        "BUENO",
        IF(
          'Tablero de control'!$AW50&lt;Parametros!$D$4*Parametros!$G$5,
          "SATISFACTORIO",
          IF(
            'Tablero de control'!$AW50&gt;=Parametros!$D$4*Parametros!$G$4,
            "OPTIMO"
          )
        )
      )
    )
  )
)
)
)</f>
        <v>SIN AVANCE</v>
      </c>
      <c r="AY50" s="38"/>
      <c r="AZ50" s="38"/>
      <c r="BA50" s="38"/>
      <c r="BB50" s="285">
        <f>IF('Tablero de control'!$R50="Acumulada",IF('Tablero de control'!$AV50="",IF('Tablero de control'!$AP50="",IF('Tablero de control'!$AJ50="",'Tablero de control'!$Y50,'Tablero de control'!$AJ50),'Tablero de control'!$AP50),'Tablero de control'!$AV50),'Tablero de control'!$Y50+'Tablero de control'!$AJ50+'Tablero de control'!$AP50+'Tablero de control'!$AV50)</f>
        <v>1</v>
      </c>
      <c r="BC50" s="41">
        <f>IF('Tablero de control'!$Q50="mantenimiento",'Tablero de control'!$BB50/COUNTA('Tablero de control'!$U50:$X50)*100,IF('Tablero de control'!$BB50*100/'Tablero de control'!$T50&gt;100,100,'Tablero de control'!$BB50*100/'Tablero de control'!$T50))</f>
        <v>25</v>
      </c>
      <c r="BD50" s="40" t="str">
        <f>IF(
    OR('Tablero de control'!$BB50="",'Tablero de control'!$BC50&lt;=0),
    "SIN AVANCE",
    IF(
      'Tablero de control'!$BC50&lt;Parametros!$D$4*Parametros!$G$9,
      "MUY DEFICIENTE",
    IF(
      'Tablero de control'!$BC50&lt;Parametros!$D$4*Parametros!$G$8,
      "DEFICIENTE",
   IF(
      'Tablero de control'!$BC50&lt;Parametros!$D$4*Parametros!$G$7,
      "ACEPTABLE",
      IF(
        'Tablero de control'!$BC50&lt;Parametros!$D$4*Parametros!$G$6,
        "BUENO",
        IF(
          'Tablero de control'!$BC50&lt;Parametros!$D$4*Parametros!$G$5,
          "SATISFACTORIO",
          IF(
            'Tablero de control'!$BC50&gt;=Parametros!$D$4*Parametros!$G$4,
            "OPTIMO"
          )
        )
      )
    )
  )
)
)</f>
        <v>MUY DEFICIENTE</v>
      </c>
      <c r="BE50" s="336"/>
      <c r="BF50" s="336"/>
      <c r="BG50" s="555"/>
      <c r="BH50" s="281"/>
      <c r="BI50" s="281"/>
      <c r="BJ50" s="281"/>
      <c r="BL50" s="337"/>
      <c r="BN50" s="511">
        <v>1</v>
      </c>
      <c r="BO50" s="512" t="s">
        <v>3590</v>
      </c>
      <c r="BP50" s="526" t="s">
        <v>3591</v>
      </c>
      <c r="BQ50" s="525" t="s">
        <v>3592</v>
      </c>
      <c r="BR50" s="528" t="s">
        <v>3593</v>
      </c>
      <c r="BS50" s="673"/>
      <c r="BT50" s="281"/>
    </row>
    <row r="51" spans="1:72" s="42" customFormat="1" ht="38.25" hidden="1" customHeight="1">
      <c r="A51" s="554" t="s">
        <v>251</v>
      </c>
      <c r="B51" s="53" t="s">
        <v>258</v>
      </c>
      <c r="C51" s="53" t="s">
        <v>287</v>
      </c>
      <c r="D51" s="53" t="s">
        <v>355</v>
      </c>
      <c r="E51" s="53" t="s">
        <v>391</v>
      </c>
      <c r="F51" s="147">
        <v>0.27529999999999999</v>
      </c>
      <c r="G51" s="99" t="s">
        <v>534</v>
      </c>
      <c r="H51" s="99" t="s">
        <v>1950</v>
      </c>
      <c r="I51" s="99" t="s">
        <v>1964</v>
      </c>
      <c r="J51" s="325">
        <v>48</v>
      </c>
      <c r="K51" s="53" t="s">
        <v>592</v>
      </c>
      <c r="L51" s="53">
        <v>4101025</v>
      </c>
      <c r="M51" s="53" t="s">
        <v>133</v>
      </c>
      <c r="N51" s="53">
        <v>410102506</v>
      </c>
      <c r="O51" s="53" t="s">
        <v>205</v>
      </c>
      <c r="P51" s="53" t="s">
        <v>2026</v>
      </c>
      <c r="Q51" s="53" t="s">
        <v>32</v>
      </c>
      <c r="R51" s="96" t="s">
        <v>1891</v>
      </c>
      <c r="S51" s="184">
        <v>34212</v>
      </c>
      <c r="T51" s="184">
        <v>30342</v>
      </c>
      <c r="U51" s="184">
        <v>8533</v>
      </c>
      <c r="V51" s="184">
        <v>7697</v>
      </c>
      <c r="W51" s="184">
        <v>7270</v>
      </c>
      <c r="X51" s="184">
        <v>6842</v>
      </c>
      <c r="Y51" s="271">
        <v>6597</v>
      </c>
      <c r="Z51" s="276">
        <f>IF(
'Tablero de control'!$U51="NP",
 0,
  IF(
     'Tablero de control'!$Q51&lt;&gt;"Reducción",
     'Tablero de control'!$Y51*100/'Tablero de control'!$U51,
     IF(
       'Tablero de control'!$U51&gt;='Tablero de control'!$Y51,
       100,
       IF(
         'Tablero de control'!$S51&lt;='Tablero de control'!$Y51,
         0,
         (('Tablero de control'!$S51-'Tablero de control'!$U51)-('Tablero de control'!$Y51-'Tablero de control'!$U51))*100/('Tablero de control'!$S51-'Tablero de control'!$U51)
       )
     )
   )
)</f>
        <v>77.311613734911518</v>
      </c>
      <c r="AA51" s="302">
        <f>IF('Tablero de control'!$Z51&gt;100,100,'Tablero de control'!$Z51)</f>
        <v>77.311613734911518</v>
      </c>
      <c r="AB51" s="40" t="str">
        <f>IF(
  'Tablero de control'!$U51="NP",
  "NO PROGRAMADA",
  IF(
    OR('Tablero de control'!$Y51="",'Tablero de control'!$Z51&lt;=0),
    "SIN AVANCE",
    IF(
      'Tablero de control'!$Z51&lt;Parametros!$D$4*Parametros!$G$9,
      "MUY DEFICIENTE",
    IF(
      'Tablero de control'!$Z51&lt;Parametros!$D$4*Parametros!$G$8,
      "DEFICIENTE",
   IF(
      'Tablero de control'!$Z51&lt;Parametros!$D$4*Parametros!$G$7,
      "ACEPTABLE",
      IF(
        'Tablero de control'!$Z51&lt;Parametros!$D$4*Parametros!$G$6,
        "BUENO",
        IF(
          'Tablero de control'!$Z51&lt;Parametros!$D$4*Parametros!$G$5,
          "SATISFACTORIO",
          IF(
            'Tablero de control'!$Z51&gt;=Parametros!$D$4*Parametros!$G$4,
            "OPTIMO"
          )
        )
      )
    )
  )
)
)
)</f>
        <v>BUENO</v>
      </c>
      <c r="AC51" s="40"/>
      <c r="AD51" s="40"/>
      <c r="AE51" s="40"/>
      <c r="AF51" s="40"/>
      <c r="AG51" s="59">
        <v>1445835709</v>
      </c>
      <c r="AH51" s="59">
        <v>0</v>
      </c>
      <c r="AI51" s="59">
        <v>0</v>
      </c>
      <c r="AJ51" s="56"/>
      <c r="AK51" s="276">
        <f>IF(
'Tablero de control'!$V51="NP",
 0,
  IF(
     'Tablero de control'!$Q51&lt;&gt;"Reducción",
     'Tablero de control'!$AJ51*100/'Tablero de control'!$V51,
     IF(
       'Tablero de control'!$V51&gt;='Tablero de control'!$AJ51,
       100,
       IF(
         'Tablero de control'!$S51&lt;='Tablero de control'!$AJ51,
         0,
         (('Tablero de control'!$S51-'Tablero de control'!$V51)-('Tablero de control'!$AJ51-'Tablero de control'!$V51))*100/('Tablero de control'!$S51-'Tablero de control'!$V51)
       )
     )
   )
)</f>
        <v>0</v>
      </c>
      <c r="AL51" s="38" t="str">
        <f>IF(
  'Tablero de control'!$V51="NP",
  "NO PROGRAMADA",
  IF(
    OR('Tablero de control'!$AJ51="",'Tablero de control'!$AK51&lt;=0),
    "SIN AVANCE",
    IF(
      'Tablero de control'!$AK51&lt;Parametros!$D$4*Parametros!$G$9,
      "MUY DEFICIENTE",
    IF(
      'Tablero de control'!$AK51&lt;Parametros!$D$4*Parametros!$G$8,
      "DEFICIENTE",
   IF(
      'Tablero de control'!$AK51&lt;Parametros!$D$4*Parametros!$G$7,
      "ACEPTABLE",
      IF(
        'Tablero de control'!$AK51&lt;Parametros!$D$4*Parametros!$G$6,
        "BUENO",
        IF(
          'Tablero de control'!$AK51&lt;Parametros!$D$4*Parametros!$G$5,
          "SATISFACTORIO",
          IF(
            'Tablero de control'!$AK51&gt;=Parametros!$D$4*Parametros!$G$4,
            "OPTIMO"
          )
        )
      )
    )
  )
)
)
)</f>
        <v>SIN AVANCE</v>
      </c>
      <c r="AM51" s="38"/>
      <c r="AN51" s="38"/>
      <c r="AO51" s="38"/>
      <c r="AP51" s="39"/>
      <c r="AQ51" s="276">
        <f>IF(
'Tablero de control'!$W51="NP",
 0,
  IF(
     'Tablero de control'!$Q51&lt;&gt;"Reducción",
     'Tablero de control'!$AP51*100/'Tablero de control'!$W51,
     IF(
       'Tablero de control'!$W51&gt;='Tablero de control'!$AP51,
       100,
       IF(
         'Tablero de control'!$S51&lt;='Tablero de control'!$AP51,
         0,
         (('Tablero de control'!$S51-'Tablero de control'!$W51)-('Tablero de control'!$AP51-'Tablero de control'!$W51))*100/('Tablero de control'!$S51-'Tablero de control'!$W51)
       )
     )
   )
)</f>
        <v>0</v>
      </c>
      <c r="AR51" s="40" t="str">
        <f>IF(
  'Tablero de control'!$W51="NP",
  "NO PROGRAMADA",
  IF(
    OR('Tablero de control'!$AP51="",'Tablero de control'!$AQ51&lt;=0),
    "SIN AVANCE",
    IF(
      'Tablero de control'!$AQ51&lt;Parametros!$D$4*Parametros!$G$9,
      "MUY DEFICIENTE",
    IF(
      'Tablero de control'!$AQ51&lt;Parametros!$D$4*Parametros!$G$8,
      "DEFICIENTE",
   IF(
      'Tablero de control'!$AQ51&lt;Parametros!$D$4*Parametros!$G$7,
      "ACEPTABLE",
      IF(
        'Tablero de control'!$AQ51&lt;Parametros!$D$4*Parametros!$G$6,
        "BUENO",
        IF(
          'Tablero de control'!$AQ51&lt;Parametros!$D$4*Parametros!$G$5,
          "SATISFACTORIO",
          IF(
            'Tablero de control'!$AQ51&gt;=Parametros!$D$4*Parametros!$G$4,
            "OPTIMO"
          )
        )
      )
    )
  )
)
)
)</f>
        <v>SIN AVANCE</v>
      </c>
      <c r="AS51" s="38"/>
      <c r="AT51" s="38"/>
      <c r="AU51" s="38"/>
      <c r="AV51" s="39"/>
      <c r="AW51" s="276">
        <f>IF(
'Tablero de control'!$X51="NP",
 0,
  IF(
     'Tablero de control'!$Q51&lt;&gt;"Reducción",
     'Tablero de control'!$AV51*100/'Tablero de control'!$X51,
     IF(
       'Tablero de control'!$X51&gt;='Tablero de control'!$AV51,
       100,
       IF(
         'Tablero de control'!$S51&lt;='Tablero de control'!$AV51,
         0,
         (('Tablero de control'!$S51-'Tablero de control'!$X51)-('Tablero de control'!$AV51-'Tablero de control'!$X51))*100/('Tablero de control'!$S51-'Tablero de control'!$X51)
       )
     )
   )
)</f>
        <v>0</v>
      </c>
      <c r="AX51" s="46" t="str">
        <f>IF(
  'Tablero de control'!$X51="NP",
  "NO PROGRAMADA",
  IF(
    OR('Tablero de control'!$AV51="",'Tablero de control'!$AW51&lt;=0),
    "SIN AVANCE",
    IF(
      'Tablero de control'!$AW51&lt;Parametros!$D$4*Parametros!$G$9,
      "MUY DEFICIENTE",
    IF(
      'Tablero de control'!$AW51&lt;Parametros!$D$4*Parametros!$G$8,
      "DEFICIENTE",
   IF(
      'Tablero de control'!$AW51&lt;Parametros!$D$4*Parametros!$G$7,
      "ACEPTABLE",
      IF(
        'Tablero de control'!$AW51&lt;Parametros!$D$4*Parametros!$G$6,
        "BUENO",
        IF(
          'Tablero de control'!$AW51&lt;Parametros!$D$4*Parametros!$G$5,
          "SATISFACTORIO",
          IF(
            'Tablero de control'!$AW51&gt;=Parametros!$D$4*Parametros!$G$4,
            "OPTIMO"
          )
        )
      )
    )
  )
)
)
)</f>
        <v>SIN AVANCE</v>
      </c>
      <c r="AY51" s="38"/>
      <c r="AZ51" s="38"/>
      <c r="BA51" s="38"/>
      <c r="BB51" s="285">
        <f>IF('Tablero de control'!$R51="Acumulada",IF('Tablero de control'!$AV51="",IF('Tablero de control'!$AP51="",IF('Tablero de control'!$AJ51="",'Tablero de control'!$Y51,'Tablero de control'!$AJ51),'Tablero de control'!$AP51),'Tablero de control'!$AV51),'Tablero de control'!$Y51+'Tablero de control'!$AJ51+'Tablero de control'!$AP51+'Tablero de control'!$AV51)</f>
        <v>6597</v>
      </c>
      <c r="BC51" s="41">
        <f>IF('Tablero de control'!$Q51="mantenimiento",'Tablero de control'!$BB51/COUNTA('Tablero de control'!$U51:$X51)*100,IF('Tablero de control'!$BB51*100/'Tablero de control'!$T51&gt;100,100,'Tablero de control'!$BB51*100/'Tablero de control'!$T51))</f>
        <v>21.742139608463518</v>
      </c>
      <c r="BD51" s="40" t="str">
        <f>IF(
    OR('Tablero de control'!$BB51="",'Tablero de control'!$BC51&lt;=0),
    "SIN AVANCE",
    IF(
      'Tablero de control'!$BC51&lt;Parametros!$D$4*Parametros!$G$9,
      "MUY DEFICIENTE",
    IF(
      'Tablero de control'!$BC51&lt;Parametros!$D$4*Parametros!$G$8,
      "DEFICIENTE",
   IF(
      'Tablero de control'!$BC51&lt;Parametros!$D$4*Parametros!$G$7,
      "ACEPTABLE",
      IF(
        'Tablero de control'!$BC51&lt;Parametros!$D$4*Parametros!$G$6,
        "BUENO",
        IF(
          'Tablero de control'!$BC51&lt;Parametros!$D$4*Parametros!$G$5,
          "SATISFACTORIO",
          IF(
            'Tablero de control'!$BC51&gt;=Parametros!$D$4*Parametros!$G$4,
            "OPTIMO"
          )
        )
      )
    )
  )
)
)</f>
        <v>MUY DEFICIENTE</v>
      </c>
      <c r="BE51" s="336"/>
      <c r="BF51" s="336"/>
      <c r="BG51" s="555"/>
      <c r="BH51" s="281"/>
      <c r="BI51" s="281"/>
      <c r="BJ51" s="281"/>
      <c r="BL51" s="337"/>
      <c r="BN51" s="726">
        <v>6597</v>
      </c>
      <c r="BO51" s="512" t="s">
        <v>3594</v>
      </c>
      <c r="BP51" s="526" t="s">
        <v>3595</v>
      </c>
      <c r="BQ51" s="525" t="s">
        <v>3596</v>
      </c>
      <c r="BR51" s="538" t="s">
        <v>3597</v>
      </c>
      <c r="BS51" s="673"/>
      <c r="BT51" s="281"/>
    </row>
    <row r="52" spans="1:72" s="42" customFormat="1" ht="63.75" hidden="1" customHeight="1">
      <c r="A52" s="554" t="s">
        <v>251</v>
      </c>
      <c r="B52" s="53" t="s">
        <v>258</v>
      </c>
      <c r="C52" s="53" t="s">
        <v>287</v>
      </c>
      <c r="D52" s="53" t="s">
        <v>355</v>
      </c>
      <c r="E52" s="53" t="s">
        <v>391</v>
      </c>
      <c r="F52" s="147">
        <v>0.27529999999999999</v>
      </c>
      <c r="G52" s="99" t="s">
        <v>534</v>
      </c>
      <c r="H52" s="99" t="s">
        <v>1950</v>
      </c>
      <c r="I52" s="99" t="s">
        <v>1964</v>
      </c>
      <c r="J52" s="325">
        <v>49</v>
      </c>
      <c r="K52" s="53" t="s">
        <v>593</v>
      </c>
      <c r="L52" s="53">
        <v>4101100</v>
      </c>
      <c r="M52" s="53" t="s">
        <v>1179</v>
      </c>
      <c r="N52" s="53">
        <v>410110003</v>
      </c>
      <c r="O52" s="53" t="s">
        <v>1547</v>
      </c>
      <c r="P52" s="53" t="s">
        <v>2027</v>
      </c>
      <c r="Q52" s="53" t="s">
        <v>32</v>
      </c>
      <c r="R52" s="96" t="s">
        <v>1891</v>
      </c>
      <c r="S52" s="96">
        <v>1</v>
      </c>
      <c r="T52" s="96">
        <v>20</v>
      </c>
      <c r="U52" s="96">
        <v>5</v>
      </c>
      <c r="V52" s="96">
        <v>5</v>
      </c>
      <c r="W52" s="96">
        <v>5</v>
      </c>
      <c r="X52" s="96">
        <v>5</v>
      </c>
      <c r="Y52" s="271">
        <v>89</v>
      </c>
      <c r="Z52" s="276">
        <f>IF(
'Tablero de control'!$U52="NP",
 0,
  IF(
     'Tablero de control'!$Q52&lt;&gt;"Reducción",
     'Tablero de control'!$Y52*100/'Tablero de control'!$U52,
     IF(
       'Tablero de control'!$U52&gt;='Tablero de control'!$Y52,
       100,
       IF(
         'Tablero de control'!$S52&lt;='Tablero de control'!$Y52,
         0,
         (('Tablero de control'!$S52-'Tablero de control'!$U52)-('Tablero de control'!$Y52-'Tablero de control'!$U52))*100/('Tablero de control'!$S52-'Tablero de control'!$U52)
       )
     )
   )
)</f>
        <v>1780</v>
      </c>
      <c r="AA52" s="302">
        <f>IF('Tablero de control'!$Z52&gt;100,100,'Tablero de control'!$Z52)</f>
        <v>100</v>
      </c>
      <c r="AB52" s="40" t="str">
        <f>IF(
  'Tablero de control'!$U52="NP",
  "NO PROGRAMADA",
  IF(
    OR('Tablero de control'!$Y52="",'Tablero de control'!$Z52&lt;=0),
    "SIN AVANCE",
    IF(
      'Tablero de control'!$Z52&lt;Parametros!$D$4*Parametros!$G$9,
      "MUY DEFICIENTE",
    IF(
      'Tablero de control'!$Z52&lt;Parametros!$D$4*Parametros!$G$8,
      "DEFICIENTE",
   IF(
      'Tablero de control'!$Z52&lt;Parametros!$D$4*Parametros!$G$7,
      "ACEPTABLE",
      IF(
        'Tablero de control'!$Z52&lt;Parametros!$D$4*Parametros!$G$6,
        "BUENO",
        IF(
          'Tablero de control'!$Z52&lt;Parametros!$D$4*Parametros!$G$5,
          "SATISFACTORIO",
          IF(
            'Tablero de control'!$Z52&gt;=Parametros!$D$4*Parametros!$G$4,
            "OPTIMO"
          )
        )
      )
    )
  )
)
)
)</f>
        <v>OPTIMO</v>
      </c>
      <c r="AC52" s="40"/>
      <c r="AD52" s="40"/>
      <c r="AE52" s="40"/>
      <c r="AF52" s="40"/>
      <c r="AG52" s="59">
        <v>109017110</v>
      </c>
      <c r="AH52" s="59">
        <v>0</v>
      </c>
      <c r="AI52" s="59">
        <v>0</v>
      </c>
      <c r="AJ52" s="56"/>
      <c r="AK52" s="276">
        <f>IF(
'Tablero de control'!$V52="NP",
 0,
  IF(
     'Tablero de control'!$Q52&lt;&gt;"Reducción",
     'Tablero de control'!$AJ52*100/'Tablero de control'!$V52,
     IF(
       'Tablero de control'!$V52&gt;='Tablero de control'!$AJ52,
       100,
       IF(
         'Tablero de control'!$S52&lt;='Tablero de control'!$AJ52,
         0,
         (('Tablero de control'!$S52-'Tablero de control'!$V52)-('Tablero de control'!$AJ52-'Tablero de control'!$V52))*100/('Tablero de control'!$S52-'Tablero de control'!$V52)
       )
     )
   )
)</f>
        <v>0</v>
      </c>
      <c r="AL52" s="38" t="str">
        <f>IF(
  'Tablero de control'!$V52="NP",
  "NO PROGRAMADA",
  IF(
    OR('Tablero de control'!$AJ52="",'Tablero de control'!$AK52&lt;=0),
    "SIN AVANCE",
    IF(
      'Tablero de control'!$AK52&lt;Parametros!$D$4*Parametros!$G$9,
      "MUY DEFICIENTE",
    IF(
      'Tablero de control'!$AK52&lt;Parametros!$D$4*Parametros!$G$8,
      "DEFICIENTE",
   IF(
      'Tablero de control'!$AK52&lt;Parametros!$D$4*Parametros!$G$7,
      "ACEPTABLE",
      IF(
        'Tablero de control'!$AK52&lt;Parametros!$D$4*Parametros!$G$6,
        "BUENO",
        IF(
          'Tablero de control'!$AK52&lt;Parametros!$D$4*Parametros!$G$5,
          "SATISFACTORIO",
          IF(
            'Tablero de control'!$AK52&gt;=Parametros!$D$4*Parametros!$G$4,
            "OPTIMO"
          )
        )
      )
    )
  )
)
)
)</f>
        <v>SIN AVANCE</v>
      </c>
      <c r="AM52" s="38"/>
      <c r="AN52" s="38"/>
      <c r="AO52" s="38"/>
      <c r="AP52" s="39"/>
      <c r="AQ52" s="276">
        <f>IF(
'Tablero de control'!$W52="NP",
 0,
  IF(
     'Tablero de control'!$Q52&lt;&gt;"Reducción",
     'Tablero de control'!$AP52*100/'Tablero de control'!$W52,
     IF(
       'Tablero de control'!$W52&gt;='Tablero de control'!$AP52,
       100,
       IF(
         'Tablero de control'!$S52&lt;='Tablero de control'!$AP52,
         0,
         (('Tablero de control'!$S52-'Tablero de control'!$W52)-('Tablero de control'!$AP52-'Tablero de control'!$W52))*100/('Tablero de control'!$S52-'Tablero de control'!$W52)
       )
     )
   )
)</f>
        <v>0</v>
      </c>
      <c r="AR52" s="40" t="str">
        <f>IF(
  'Tablero de control'!$W52="NP",
  "NO PROGRAMADA",
  IF(
    OR('Tablero de control'!$AP52="",'Tablero de control'!$AQ52&lt;=0),
    "SIN AVANCE",
    IF(
      'Tablero de control'!$AQ52&lt;Parametros!$D$4*Parametros!$G$9,
      "MUY DEFICIENTE",
    IF(
      'Tablero de control'!$AQ52&lt;Parametros!$D$4*Parametros!$G$8,
      "DEFICIENTE",
   IF(
      'Tablero de control'!$AQ52&lt;Parametros!$D$4*Parametros!$G$7,
      "ACEPTABLE",
      IF(
        'Tablero de control'!$AQ52&lt;Parametros!$D$4*Parametros!$G$6,
        "BUENO",
        IF(
          'Tablero de control'!$AQ52&lt;Parametros!$D$4*Parametros!$G$5,
          "SATISFACTORIO",
          IF(
            'Tablero de control'!$AQ52&gt;=Parametros!$D$4*Parametros!$G$4,
            "OPTIMO"
          )
        )
      )
    )
  )
)
)
)</f>
        <v>SIN AVANCE</v>
      </c>
      <c r="AS52" s="38"/>
      <c r="AT52" s="38"/>
      <c r="AU52" s="38"/>
      <c r="AV52" s="39"/>
      <c r="AW52" s="276">
        <f>IF(
'Tablero de control'!$X52="NP",
 0,
  IF(
     'Tablero de control'!$Q52&lt;&gt;"Reducción",
     'Tablero de control'!$AV52*100/'Tablero de control'!$X52,
     IF(
       'Tablero de control'!$X52&gt;='Tablero de control'!$AV52,
       100,
       IF(
         'Tablero de control'!$S52&lt;='Tablero de control'!$AV52,
         0,
         (('Tablero de control'!$S52-'Tablero de control'!$X52)-('Tablero de control'!$AV52-'Tablero de control'!$X52))*100/('Tablero de control'!$S52-'Tablero de control'!$X52)
       )
     )
   )
)</f>
        <v>0</v>
      </c>
      <c r="AX52" s="46" t="str">
        <f>IF(
  'Tablero de control'!$X52="NP",
  "NO PROGRAMADA",
  IF(
    OR('Tablero de control'!$AV52="",'Tablero de control'!$AW52&lt;=0),
    "SIN AVANCE",
    IF(
      'Tablero de control'!$AW52&lt;Parametros!$D$4*Parametros!$G$9,
      "MUY DEFICIENTE",
    IF(
      'Tablero de control'!$AW52&lt;Parametros!$D$4*Parametros!$G$8,
      "DEFICIENTE",
   IF(
      'Tablero de control'!$AW52&lt;Parametros!$D$4*Parametros!$G$7,
      "ACEPTABLE",
      IF(
        'Tablero de control'!$AW52&lt;Parametros!$D$4*Parametros!$G$6,
        "BUENO",
        IF(
          'Tablero de control'!$AW52&lt;Parametros!$D$4*Parametros!$G$5,
          "SATISFACTORIO",
          IF(
            'Tablero de control'!$AW52&gt;=Parametros!$D$4*Parametros!$G$4,
            "OPTIMO"
          )
        )
      )
    )
  )
)
)
)</f>
        <v>SIN AVANCE</v>
      </c>
      <c r="AY52" s="38"/>
      <c r="AZ52" s="38"/>
      <c r="BA52" s="38"/>
      <c r="BB52" s="285">
        <f>IF('Tablero de control'!$R52="Acumulada",IF('Tablero de control'!$AV52="",IF('Tablero de control'!$AP52="",IF('Tablero de control'!$AJ52="",'Tablero de control'!$Y52,'Tablero de control'!$AJ52),'Tablero de control'!$AP52),'Tablero de control'!$AV52),'Tablero de control'!$Y52+'Tablero de control'!$AJ52+'Tablero de control'!$AP52+'Tablero de control'!$AV52)</f>
        <v>89</v>
      </c>
      <c r="BC52" s="41">
        <f>IF('Tablero de control'!$Q52="mantenimiento",'Tablero de control'!$BB52/COUNTA('Tablero de control'!$U52:$X52)*100,IF('Tablero de control'!$BB52*100/'Tablero de control'!$T52&gt;100,100,'Tablero de control'!$BB52*100/'Tablero de control'!$T52))</f>
        <v>100</v>
      </c>
      <c r="BD52" s="40" t="str">
        <f>IF(
    OR('Tablero de control'!$BB52="",'Tablero de control'!$BC52&lt;=0),
    "SIN AVANCE",
    IF(
      'Tablero de control'!$BC52&lt;Parametros!$D$4*Parametros!$G$9,
      "MUY DEFICIENTE",
    IF(
      'Tablero de control'!$BC52&lt;Parametros!$D$4*Parametros!$G$8,
      "DEFICIENTE",
   IF(
      'Tablero de control'!$BC52&lt;Parametros!$D$4*Parametros!$G$7,
      "ACEPTABLE",
      IF(
        'Tablero de control'!$BC52&lt;Parametros!$D$4*Parametros!$G$6,
        "BUENO",
        IF(
          'Tablero de control'!$BC52&lt;Parametros!$D$4*Parametros!$G$5,
          "SATISFACTORIO",
          IF(
            'Tablero de control'!$BC52&gt;=Parametros!$D$4*Parametros!$G$4,
            "OPTIMO"
          )
        )
      )
    )
  )
)
)</f>
        <v>OPTIMO</v>
      </c>
      <c r="BE52" s="336"/>
      <c r="BF52" s="336"/>
      <c r="BG52" s="555"/>
      <c r="BH52" s="281"/>
      <c r="BI52" s="281"/>
      <c r="BJ52" s="281"/>
      <c r="BL52" s="337"/>
      <c r="BN52" s="535">
        <v>89</v>
      </c>
      <c r="BO52" s="534" t="s">
        <v>3598</v>
      </c>
      <c r="BP52" s="534" t="s">
        <v>3599</v>
      </c>
      <c r="BQ52" s="534" t="s">
        <v>3600</v>
      </c>
      <c r="BR52" s="513" t="s">
        <v>3601</v>
      </c>
      <c r="BS52" s="674"/>
      <c r="BT52" s="281"/>
    </row>
    <row r="53" spans="1:72" s="42" customFormat="1" ht="63.75" hidden="1" customHeight="1">
      <c r="A53" s="554" t="s">
        <v>251</v>
      </c>
      <c r="B53" s="53" t="s">
        <v>258</v>
      </c>
      <c r="C53" s="53" t="s">
        <v>287</v>
      </c>
      <c r="D53" s="53" t="s">
        <v>355</v>
      </c>
      <c r="E53" s="53" t="s">
        <v>391</v>
      </c>
      <c r="F53" s="147">
        <v>0.27529999999999999</v>
      </c>
      <c r="G53" s="99" t="s">
        <v>534</v>
      </c>
      <c r="H53" s="99" t="s">
        <v>1950</v>
      </c>
      <c r="I53" s="99" t="s">
        <v>1964</v>
      </c>
      <c r="J53" s="325">
        <v>50</v>
      </c>
      <c r="K53" s="53" t="s">
        <v>594</v>
      </c>
      <c r="L53" s="53">
        <v>4101027</v>
      </c>
      <c r="M53" s="53" t="s">
        <v>134</v>
      </c>
      <c r="N53" s="53">
        <v>410102701</v>
      </c>
      <c r="O53" s="53" t="s">
        <v>1548</v>
      </c>
      <c r="P53" s="53" t="s">
        <v>2016</v>
      </c>
      <c r="Q53" s="53" t="s">
        <v>32</v>
      </c>
      <c r="R53" s="96" t="s">
        <v>1891</v>
      </c>
      <c r="S53" s="96">
        <v>20</v>
      </c>
      <c r="T53" s="96">
        <v>20</v>
      </c>
      <c r="U53" s="96">
        <v>5</v>
      </c>
      <c r="V53" s="96">
        <v>5</v>
      </c>
      <c r="W53" s="96">
        <v>5</v>
      </c>
      <c r="X53" s="96">
        <v>5</v>
      </c>
      <c r="Y53" s="271">
        <v>5</v>
      </c>
      <c r="Z53" s="276">
        <f>IF(
'Tablero de control'!$U53="NP",
 0,
  IF(
     'Tablero de control'!$Q53&lt;&gt;"Reducción",
     'Tablero de control'!$Y53*100/'Tablero de control'!$U53,
     IF(
       'Tablero de control'!$U53&gt;='Tablero de control'!$Y53,
       100,
       IF(
         'Tablero de control'!$S53&lt;='Tablero de control'!$Y53,
         0,
         (('Tablero de control'!$S53-'Tablero de control'!$U53)-('Tablero de control'!$Y53-'Tablero de control'!$U53))*100/('Tablero de control'!$S53-'Tablero de control'!$U53)
       )
     )
   )
)</f>
        <v>100</v>
      </c>
      <c r="AA53" s="302">
        <f>IF('Tablero de control'!$Z53&gt;100,100,'Tablero de control'!$Z53)</f>
        <v>100</v>
      </c>
      <c r="AB53" s="40" t="str">
        <f>IF(
  'Tablero de control'!$U53="NP",
  "NO PROGRAMADA",
  IF(
    OR('Tablero de control'!$Y53="",'Tablero de control'!$Z53&lt;=0),
    "SIN AVANCE",
    IF(
      'Tablero de control'!$Z53&lt;Parametros!$D$4*Parametros!$G$9,
      "MUY DEFICIENTE",
    IF(
      'Tablero de control'!$Z53&lt;Parametros!$D$4*Parametros!$G$8,
      "DEFICIENTE",
   IF(
      'Tablero de control'!$Z53&lt;Parametros!$D$4*Parametros!$G$7,
      "ACEPTABLE",
      IF(
        'Tablero de control'!$Z53&lt;Parametros!$D$4*Parametros!$G$6,
        "BUENO",
        IF(
          'Tablero de control'!$Z53&lt;Parametros!$D$4*Parametros!$G$5,
          "SATISFACTORIO",
          IF(
            'Tablero de control'!$Z53&gt;=Parametros!$D$4*Parametros!$G$4,
            "OPTIMO"
          )
        )
      )
    )
  )
)
)
)</f>
        <v>OPTIMO</v>
      </c>
      <c r="AC53" s="40"/>
      <c r="AD53" s="40"/>
      <c r="AE53" s="40"/>
      <c r="AF53" s="40"/>
      <c r="AG53" s="59">
        <v>109017110</v>
      </c>
      <c r="AH53" s="59">
        <v>0</v>
      </c>
      <c r="AI53" s="59">
        <v>0</v>
      </c>
      <c r="AJ53" s="56"/>
      <c r="AK53" s="276">
        <f>IF(
'Tablero de control'!$V53="NP",
 0,
  IF(
     'Tablero de control'!$Q53&lt;&gt;"Reducción",
     'Tablero de control'!$AJ53*100/'Tablero de control'!$V53,
     IF(
       'Tablero de control'!$V53&gt;='Tablero de control'!$AJ53,
       100,
       IF(
         'Tablero de control'!$S53&lt;='Tablero de control'!$AJ53,
         0,
         (('Tablero de control'!$S53-'Tablero de control'!$V53)-('Tablero de control'!$AJ53-'Tablero de control'!$V53))*100/('Tablero de control'!$S53-'Tablero de control'!$V53)
       )
     )
   )
)</f>
        <v>0</v>
      </c>
      <c r="AL53" s="38" t="str">
        <f>IF(
  'Tablero de control'!$V53="NP",
  "NO PROGRAMADA",
  IF(
    OR('Tablero de control'!$AJ53="",'Tablero de control'!$AK53&lt;=0),
    "SIN AVANCE",
    IF(
      'Tablero de control'!$AK53&lt;Parametros!$D$4*Parametros!$G$9,
      "MUY DEFICIENTE",
    IF(
      'Tablero de control'!$AK53&lt;Parametros!$D$4*Parametros!$G$8,
      "DEFICIENTE",
   IF(
      'Tablero de control'!$AK53&lt;Parametros!$D$4*Parametros!$G$7,
      "ACEPTABLE",
      IF(
        'Tablero de control'!$AK53&lt;Parametros!$D$4*Parametros!$G$6,
        "BUENO",
        IF(
          'Tablero de control'!$AK53&lt;Parametros!$D$4*Parametros!$G$5,
          "SATISFACTORIO",
          IF(
            'Tablero de control'!$AK53&gt;=Parametros!$D$4*Parametros!$G$4,
            "OPTIMO"
          )
        )
      )
    )
  )
)
)
)</f>
        <v>SIN AVANCE</v>
      </c>
      <c r="AM53" s="38"/>
      <c r="AN53" s="38"/>
      <c r="AO53" s="38"/>
      <c r="AP53" s="39"/>
      <c r="AQ53" s="276">
        <f>IF(
'Tablero de control'!$W53="NP",
 0,
  IF(
     'Tablero de control'!$Q53&lt;&gt;"Reducción",
     'Tablero de control'!$AP53*100/'Tablero de control'!$W53,
     IF(
       'Tablero de control'!$W53&gt;='Tablero de control'!$AP53,
       100,
       IF(
         'Tablero de control'!$S53&lt;='Tablero de control'!$AP53,
         0,
         (('Tablero de control'!$S53-'Tablero de control'!$W53)-('Tablero de control'!$AP53-'Tablero de control'!$W53))*100/('Tablero de control'!$S53-'Tablero de control'!$W53)
       )
     )
   )
)</f>
        <v>0</v>
      </c>
      <c r="AR53" s="40" t="str">
        <f>IF(
  'Tablero de control'!$W53="NP",
  "NO PROGRAMADA",
  IF(
    OR('Tablero de control'!$AP53="",'Tablero de control'!$AQ53&lt;=0),
    "SIN AVANCE",
    IF(
      'Tablero de control'!$AQ53&lt;Parametros!$D$4*Parametros!$G$9,
      "MUY DEFICIENTE",
    IF(
      'Tablero de control'!$AQ53&lt;Parametros!$D$4*Parametros!$G$8,
      "DEFICIENTE",
   IF(
      'Tablero de control'!$AQ53&lt;Parametros!$D$4*Parametros!$G$7,
      "ACEPTABLE",
      IF(
        'Tablero de control'!$AQ53&lt;Parametros!$D$4*Parametros!$G$6,
        "BUENO",
        IF(
          'Tablero de control'!$AQ53&lt;Parametros!$D$4*Parametros!$G$5,
          "SATISFACTORIO",
          IF(
            'Tablero de control'!$AQ53&gt;=Parametros!$D$4*Parametros!$G$4,
            "OPTIMO"
          )
        )
      )
    )
  )
)
)
)</f>
        <v>SIN AVANCE</v>
      </c>
      <c r="AS53" s="38"/>
      <c r="AT53" s="38"/>
      <c r="AU53" s="38"/>
      <c r="AV53" s="39"/>
      <c r="AW53" s="276">
        <f>IF(
'Tablero de control'!$X53="NP",
 0,
  IF(
     'Tablero de control'!$Q53&lt;&gt;"Reducción",
     'Tablero de control'!$AV53*100/'Tablero de control'!$X53,
     IF(
       'Tablero de control'!$X53&gt;='Tablero de control'!$AV53,
       100,
       IF(
         'Tablero de control'!$S53&lt;='Tablero de control'!$AV53,
         0,
         (('Tablero de control'!$S53-'Tablero de control'!$X53)-('Tablero de control'!$AV53-'Tablero de control'!$X53))*100/('Tablero de control'!$S53-'Tablero de control'!$X53)
       )
     )
   )
)</f>
        <v>0</v>
      </c>
      <c r="AX53" s="46" t="str">
        <f>IF(
  'Tablero de control'!$X53="NP",
  "NO PROGRAMADA",
  IF(
    OR('Tablero de control'!$AV53="",'Tablero de control'!$AW53&lt;=0),
    "SIN AVANCE",
    IF(
      'Tablero de control'!$AW53&lt;Parametros!$D$4*Parametros!$G$9,
      "MUY DEFICIENTE",
    IF(
      'Tablero de control'!$AW53&lt;Parametros!$D$4*Parametros!$G$8,
      "DEFICIENTE",
   IF(
      'Tablero de control'!$AW53&lt;Parametros!$D$4*Parametros!$G$7,
      "ACEPTABLE",
      IF(
        'Tablero de control'!$AW53&lt;Parametros!$D$4*Parametros!$G$6,
        "BUENO",
        IF(
          'Tablero de control'!$AW53&lt;Parametros!$D$4*Parametros!$G$5,
          "SATISFACTORIO",
          IF(
            'Tablero de control'!$AW53&gt;=Parametros!$D$4*Parametros!$G$4,
            "OPTIMO"
          )
        )
      )
    )
  )
)
)
)</f>
        <v>SIN AVANCE</v>
      </c>
      <c r="AY53" s="38"/>
      <c r="AZ53" s="38"/>
      <c r="BA53" s="38"/>
      <c r="BB53" s="285">
        <f>IF('Tablero de control'!$R53="Acumulada",IF('Tablero de control'!$AV53="",IF('Tablero de control'!$AP53="",IF('Tablero de control'!$AJ53="",'Tablero de control'!$Y53,'Tablero de control'!$AJ53),'Tablero de control'!$AP53),'Tablero de control'!$AV53),'Tablero de control'!$Y53+'Tablero de control'!$AJ53+'Tablero de control'!$AP53+'Tablero de control'!$AV53)</f>
        <v>5</v>
      </c>
      <c r="BC53" s="41">
        <f>IF('Tablero de control'!$Q53="mantenimiento",'Tablero de control'!$BB53/COUNTA('Tablero de control'!$U53:$X53)*100,IF('Tablero de control'!$BB53*100/'Tablero de control'!$T53&gt;100,100,'Tablero de control'!$BB53*100/'Tablero de control'!$T53))</f>
        <v>25</v>
      </c>
      <c r="BD53" s="40" t="str">
        <f>IF(
    OR('Tablero de control'!$BB53="",'Tablero de control'!$BC53&lt;=0),
    "SIN AVANCE",
    IF(
      'Tablero de control'!$BC53&lt;Parametros!$D$4*Parametros!$G$9,
      "MUY DEFICIENTE",
    IF(
      'Tablero de control'!$BC53&lt;Parametros!$D$4*Parametros!$G$8,
      "DEFICIENTE",
   IF(
      'Tablero de control'!$BC53&lt;Parametros!$D$4*Parametros!$G$7,
      "ACEPTABLE",
      IF(
        'Tablero de control'!$BC53&lt;Parametros!$D$4*Parametros!$G$6,
        "BUENO",
        IF(
          'Tablero de control'!$BC53&lt;Parametros!$D$4*Parametros!$G$5,
          "SATISFACTORIO",
          IF(
            'Tablero de control'!$BC53&gt;=Parametros!$D$4*Parametros!$G$4,
            "OPTIMO"
          )
        )
      )
    )
  )
)
)</f>
        <v>MUY DEFICIENTE</v>
      </c>
      <c r="BE53" s="336"/>
      <c r="BF53" s="336"/>
      <c r="BG53" s="555"/>
      <c r="BH53" s="281"/>
      <c r="BI53" s="281"/>
      <c r="BJ53" s="281"/>
      <c r="BL53" s="337"/>
      <c r="BN53" s="511">
        <v>5</v>
      </c>
      <c r="BO53" s="525" t="s">
        <v>3602</v>
      </c>
      <c r="BP53" s="526" t="s">
        <v>3603</v>
      </c>
      <c r="BQ53" s="525" t="s">
        <v>3604</v>
      </c>
      <c r="BR53" s="539" t="s">
        <v>3605</v>
      </c>
      <c r="BS53" s="674"/>
      <c r="BT53" s="281"/>
    </row>
    <row r="54" spans="1:72" s="42" customFormat="1" ht="58.5" hidden="1" customHeight="1">
      <c r="A54" s="554" t="s">
        <v>251</v>
      </c>
      <c r="B54" s="53" t="s">
        <v>258</v>
      </c>
      <c r="C54" s="53" t="s">
        <v>287</v>
      </c>
      <c r="D54" s="53" t="s">
        <v>355</v>
      </c>
      <c r="E54" s="53" t="s">
        <v>391</v>
      </c>
      <c r="F54" s="147">
        <v>0.27529999999999999</v>
      </c>
      <c r="G54" s="99" t="s">
        <v>534</v>
      </c>
      <c r="H54" s="99" t="s">
        <v>1950</v>
      </c>
      <c r="I54" s="99" t="s">
        <v>1964</v>
      </c>
      <c r="J54" s="325">
        <v>51</v>
      </c>
      <c r="K54" s="53" t="s">
        <v>595</v>
      </c>
      <c r="L54" s="53">
        <v>4101074</v>
      </c>
      <c r="M54" s="53" t="s">
        <v>1909</v>
      </c>
      <c r="N54" s="53">
        <v>410107401</v>
      </c>
      <c r="O54" s="53" t="s">
        <v>169</v>
      </c>
      <c r="P54" s="53" t="s">
        <v>2028</v>
      </c>
      <c r="Q54" s="53" t="s">
        <v>32</v>
      </c>
      <c r="R54" s="96" t="s">
        <v>1891</v>
      </c>
      <c r="S54" s="96">
        <v>20</v>
      </c>
      <c r="T54" s="96">
        <v>39</v>
      </c>
      <c r="U54" s="96">
        <v>7</v>
      </c>
      <c r="V54" s="96">
        <v>10</v>
      </c>
      <c r="W54" s="96">
        <v>10</v>
      </c>
      <c r="X54" s="96">
        <v>12</v>
      </c>
      <c r="Y54" s="487">
        <v>5</v>
      </c>
      <c r="Z54" s="276">
        <f>IF(
'Tablero de control'!$U54="NP",
 0,
  IF(
     'Tablero de control'!$Q54&lt;&gt;"Reducción",
     'Tablero de control'!$Y54*100/'Tablero de control'!$U54,
     IF(
       'Tablero de control'!$U54&gt;='Tablero de control'!$Y54,
       100,
       IF(
         'Tablero de control'!$S54&lt;='Tablero de control'!$Y54,
         0,
         (('Tablero de control'!$S54-'Tablero de control'!$U54)-('Tablero de control'!$Y54-'Tablero de control'!$U54))*100/('Tablero de control'!$S54-'Tablero de control'!$U54)
       )
     )
   )
)</f>
        <v>71.428571428571431</v>
      </c>
      <c r="AA54" s="302">
        <f>IF('Tablero de control'!$Z54&gt;100,100,'Tablero de control'!$Z54)</f>
        <v>71.428571428571431</v>
      </c>
      <c r="AB54" s="40" t="str">
        <f>IF(
  'Tablero de control'!$U54="NP",
  "NO PROGRAMADA",
  IF(
    OR('Tablero de control'!$Y54="",'Tablero de control'!$Z54&lt;=0),
    "SIN AVANCE",
    IF(
      'Tablero de control'!$Z54&lt;Parametros!$D$4*Parametros!$G$9,
      "MUY DEFICIENTE",
    IF(
      'Tablero de control'!$Z54&lt;Parametros!$D$4*Parametros!$G$8,
      "DEFICIENTE",
   IF(
      'Tablero de control'!$Z54&lt;Parametros!$D$4*Parametros!$G$7,
      "ACEPTABLE",
      IF(
        'Tablero de control'!$Z54&lt;Parametros!$D$4*Parametros!$G$6,
        "BUENO",
        IF(
          'Tablero de control'!$Z54&lt;Parametros!$D$4*Parametros!$G$5,
          "SATISFACTORIO",
          IF(
            'Tablero de control'!$Z54&gt;=Parametros!$D$4*Parametros!$G$4,
            "OPTIMO"
          )
        )
      )
    )
  )
)
)
)</f>
        <v>BUENO</v>
      </c>
      <c r="AC54" s="40"/>
      <c r="AD54" s="40"/>
      <c r="AE54" s="40"/>
      <c r="AF54" s="40"/>
      <c r="AG54" s="59">
        <v>109017110</v>
      </c>
      <c r="AH54" s="59">
        <v>0</v>
      </c>
      <c r="AI54" s="59">
        <v>0</v>
      </c>
      <c r="AJ54" s="56"/>
      <c r="AK54" s="276">
        <f>IF(
'Tablero de control'!$V54="NP",
 0,
  IF(
     'Tablero de control'!$Q54&lt;&gt;"Reducción",
     'Tablero de control'!$AJ54*100/'Tablero de control'!$V54,
     IF(
       'Tablero de control'!$V54&gt;='Tablero de control'!$AJ54,
       100,
       IF(
         'Tablero de control'!$S54&lt;='Tablero de control'!$AJ54,
         0,
         (('Tablero de control'!$S54-'Tablero de control'!$V54)-('Tablero de control'!$AJ54-'Tablero de control'!$V54))*100/('Tablero de control'!$S54-'Tablero de control'!$V54)
       )
     )
   )
)</f>
        <v>0</v>
      </c>
      <c r="AL54" s="38" t="str">
        <f>IF(
  'Tablero de control'!$V54="NP",
  "NO PROGRAMADA",
  IF(
    OR('Tablero de control'!$AJ54="",'Tablero de control'!$AK54&lt;=0),
    "SIN AVANCE",
    IF(
      'Tablero de control'!$AK54&lt;Parametros!$D$4*Parametros!$G$9,
      "MUY DEFICIENTE",
    IF(
      'Tablero de control'!$AK54&lt;Parametros!$D$4*Parametros!$G$8,
      "DEFICIENTE",
   IF(
      'Tablero de control'!$AK54&lt;Parametros!$D$4*Parametros!$G$7,
      "ACEPTABLE",
      IF(
        'Tablero de control'!$AK54&lt;Parametros!$D$4*Parametros!$G$6,
        "BUENO",
        IF(
          'Tablero de control'!$AK54&lt;Parametros!$D$4*Parametros!$G$5,
          "SATISFACTORIO",
          IF(
            'Tablero de control'!$AK54&gt;=Parametros!$D$4*Parametros!$G$4,
            "OPTIMO"
          )
        )
      )
    )
  )
)
)
)</f>
        <v>SIN AVANCE</v>
      </c>
      <c r="AM54" s="38"/>
      <c r="AN54" s="38"/>
      <c r="AO54" s="38"/>
      <c r="AP54" s="39"/>
      <c r="AQ54" s="276">
        <f>IF(
'Tablero de control'!$W54="NP",
 0,
  IF(
     'Tablero de control'!$Q54&lt;&gt;"Reducción",
     'Tablero de control'!$AP54*100/'Tablero de control'!$W54,
     IF(
       'Tablero de control'!$W54&gt;='Tablero de control'!$AP54,
       100,
       IF(
         'Tablero de control'!$S54&lt;='Tablero de control'!$AP54,
         0,
         (('Tablero de control'!$S54-'Tablero de control'!$W54)-('Tablero de control'!$AP54-'Tablero de control'!$W54))*100/('Tablero de control'!$S54-'Tablero de control'!$W54)
       )
     )
   )
)</f>
        <v>0</v>
      </c>
      <c r="AR54" s="40" t="str">
        <f>IF(
  'Tablero de control'!$W54="NP",
  "NO PROGRAMADA",
  IF(
    OR('Tablero de control'!$AP54="",'Tablero de control'!$AQ54&lt;=0),
    "SIN AVANCE",
    IF(
      'Tablero de control'!$AQ54&lt;Parametros!$D$4*Parametros!$G$9,
      "MUY DEFICIENTE",
    IF(
      'Tablero de control'!$AQ54&lt;Parametros!$D$4*Parametros!$G$8,
      "DEFICIENTE",
   IF(
      'Tablero de control'!$AQ54&lt;Parametros!$D$4*Parametros!$G$7,
      "ACEPTABLE",
      IF(
        'Tablero de control'!$AQ54&lt;Parametros!$D$4*Parametros!$G$6,
        "BUENO",
        IF(
          'Tablero de control'!$AQ54&lt;Parametros!$D$4*Parametros!$G$5,
          "SATISFACTORIO",
          IF(
            'Tablero de control'!$AQ54&gt;=Parametros!$D$4*Parametros!$G$4,
            "OPTIMO"
          )
        )
      )
    )
  )
)
)
)</f>
        <v>SIN AVANCE</v>
      </c>
      <c r="AS54" s="38"/>
      <c r="AT54" s="38"/>
      <c r="AU54" s="38"/>
      <c r="AV54" s="39"/>
      <c r="AW54" s="276">
        <f>IF(
'Tablero de control'!$X54="NP",
 0,
  IF(
     'Tablero de control'!$Q54&lt;&gt;"Reducción",
     'Tablero de control'!$AV54*100/'Tablero de control'!$X54,
     IF(
       'Tablero de control'!$X54&gt;='Tablero de control'!$AV54,
       100,
       IF(
         'Tablero de control'!$S54&lt;='Tablero de control'!$AV54,
         0,
         (('Tablero de control'!$S54-'Tablero de control'!$X54)-('Tablero de control'!$AV54-'Tablero de control'!$X54))*100/('Tablero de control'!$S54-'Tablero de control'!$X54)
       )
     )
   )
)</f>
        <v>0</v>
      </c>
      <c r="AX54" s="46" t="str">
        <f>IF(
  'Tablero de control'!$X54="NP",
  "NO PROGRAMADA",
  IF(
    OR('Tablero de control'!$AV54="",'Tablero de control'!$AW54&lt;=0),
    "SIN AVANCE",
    IF(
      'Tablero de control'!$AW54&lt;Parametros!$D$4*Parametros!$G$9,
      "MUY DEFICIENTE",
    IF(
      'Tablero de control'!$AW54&lt;Parametros!$D$4*Parametros!$G$8,
      "DEFICIENTE",
   IF(
      'Tablero de control'!$AW54&lt;Parametros!$D$4*Parametros!$G$7,
      "ACEPTABLE",
      IF(
        'Tablero de control'!$AW54&lt;Parametros!$D$4*Parametros!$G$6,
        "BUENO",
        IF(
          'Tablero de control'!$AW54&lt;Parametros!$D$4*Parametros!$G$5,
          "SATISFACTORIO",
          IF(
            'Tablero de control'!$AW54&gt;=Parametros!$D$4*Parametros!$G$4,
            "OPTIMO"
          )
        )
      )
    )
  )
)
)
)</f>
        <v>SIN AVANCE</v>
      </c>
      <c r="AY54" s="38"/>
      <c r="AZ54" s="38"/>
      <c r="BA54" s="38"/>
      <c r="BB54" s="285">
        <f>IF('Tablero de control'!$R54="Acumulada",IF('Tablero de control'!$AV54="",IF('Tablero de control'!$AP54="",IF('Tablero de control'!$AJ54="",'Tablero de control'!$Y54,'Tablero de control'!$AJ54),'Tablero de control'!$AP54),'Tablero de control'!$AV54),'Tablero de control'!$Y54+'Tablero de control'!$AJ54+'Tablero de control'!$AP54+'Tablero de control'!$AV54)</f>
        <v>5</v>
      </c>
      <c r="BC54" s="41">
        <f>IF('Tablero de control'!$Q54="mantenimiento",'Tablero de control'!$BB54/COUNTA('Tablero de control'!$U54:$X54)*100,IF('Tablero de control'!$BB54*100/'Tablero de control'!$T54&gt;100,100,'Tablero de control'!$BB54*100/'Tablero de control'!$T54))</f>
        <v>12.820512820512821</v>
      </c>
      <c r="BD54" s="40" t="str">
        <f>IF(
    OR('Tablero de control'!$BB54="",'Tablero de control'!$BC54&lt;=0),
    "SIN AVANCE",
    IF(
      'Tablero de control'!$BC54&lt;Parametros!$D$4*Parametros!$G$9,
      "MUY DEFICIENTE",
    IF(
      'Tablero de control'!$BC54&lt;Parametros!$D$4*Parametros!$G$8,
      "DEFICIENTE",
   IF(
      'Tablero de control'!$BC54&lt;Parametros!$D$4*Parametros!$G$7,
      "ACEPTABLE",
      IF(
        'Tablero de control'!$BC54&lt;Parametros!$D$4*Parametros!$G$6,
        "BUENO",
        IF(
          'Tablero de control'!$BC54&lt;Parametros!$D$4*Parametros!$G$5,
          "SATISFACTORIO",
          IF(
            'Tablero de control'!$BC54&gt;=Parametros!$D$4*Parametros!$G$4,
            "OPTIMO"
          )
        )
      )
    )
  )
)
)</f>
        <v>MUY DEFICIENTE</v>
      </c>
      <c r="BE54" s="336"/>
      <c r="BF54" s="336"/>
      <c r="BG54" s="555"/>
      <c r="BH54" s="281"/>
      <c r="BI54" s="281"/>
      <c r="BJ54" s="281"/>
      <c r="BL54" s="337"/>
      <c r="BN54" s="729">
        <v>5</v>
      </c>
      <c r="BO54" s="534"/>
      <c r="BP54" s="526" t="s">
        <v>3606</v>
      </c>
      <c r="BQ54" s="534" t="s">
        <v>3607</v>
      </c>
      <c r="BR54" s="513" t="s">
        <v>3608</v>
      </c>
      <c r="BS54" s="674"/>
      <c r="BT54" s="281"/>
    </row>
    <row r="55" spans="1:72" s="42" customFormat="1" ht="66" hidden="1" customHeight="1">
      <c r="A55" s="554" t="s">
        <v>251</v>
      </c>
      <c r="B55" s="53" t="s">
        <v>258</v>
      </c>
      <c r="C55" s="53" t="s">
        <v>287</v>
      </c>
      <c r="D55" s="53" t="s">
        <v>355</v>
      </c>
      <c r="E55" s="53" t="s">
        <v>391</v>
      </c>
      <c r="F55" s="147">
        <v>0.27529999999999999</v>
      </c>
      <c r="G55" s="99" t="s">
        <v>534</v>
      </c>
      <c r="H55" s="99" t="s">
        <v>1950</v>
      </c>
      <c r="I55" s="99" t="s">
        <v>1964</v>
      </c>
      <c r="J55" s="325">
        <v>52</v>
      </c>
      <c r="K55" s="53" t="s">
        <v>596</v>
      </c>
      <c r="L55" s="53">
        <v>4101042</v>
      </c>
      <c r="M55" s="53" t="s">
        <v>1180</v>
      </c>
      <c r="N55" s="53">
        <v>410104203</v>
      </c>
      <c r="O55" s="53" t="s">
        <v>1549</v>
      </c>
      <c r="P55" s="53" t="s">
        <v>2029</v>
      </c>
      <c r="Q55" s="53" t="s">
        <v>32</v>
      </c>
      <c r="R55" s="96" t="s">
        <v>1891</v>
      </c>
      <c r="S55" s="96">
        <v>0</v>
      </c>
      <c r="T55" s="96">
        <v>40</v>
      </c>
      <c r="U55" s="96">
        <v>10</v>
      </c>
      <c r="V55" s="96">
        <v>10</v>
      </c>
      <c r="W55" s="96">
        <v>10</v>
      </c>
      <c r="X55" s="96">
        <v>10</v>
      </c>
      <c r="Y55" s="271">
        <v>0</v>
      </c>
      <c r="Z55" s="276">
        <f>IF(
'Tablero de control'!$U55="NP",
 0,
  IF(
     'Tablero de control'!$Q55&lt;&gt;"Reducción",
     'Tablero de control'!$Y55*100/'Tablero de control'!$U55,
     IF(
       'Tablero de control'!$U55&gt;='Tablero de control'!$Y55,
       100,
       IF(
         'Tablero de control'!$S55&lt;='Tablero de control'!$Y55,
         0,
         (('Tablero de control'!$S55-'Tablero de control'!$U55)-('Tablero de control'!$Y55-'Tablero de control'!$U55))*100/('Tablero de control'!$S55-'Tablero de control'!$U55)
       )
     )
   )
)</f>
        <v>0</v>
      </c>
      <c r="AA55" s="302">
        <f>IF('Tablero de control'!$Z55&gt;100,100,'Tablero de control'!$Z55)</f>
        <v>0</v>
      </c>
      <c r="AB55" s="40" t="str">
        <f>IF(
  'Tablero de control'!$U55="NP",
  "NO PROGRAMADA",
  IF(
    OR('Tablero de control'!$Y55="",'Tablero de control'!$Z55&lt;=0),
    "SIN AVANCE",
    IF(
      'Tablero de control'!$Z55&lt;Parametros!$D$4*Parametros!$G$9,
      "MUY DEFICIENTE",
    IF(
      'Tablero de control'!$Z55&lt;Parametros!$D$4*Parametros!$G$8,
      "DEFICIENTE",
   IF(
      'Tablero de control'!$Z55&lt;Parametros!$D$4*Parametros!$G$7,
      "ACEPTABLE",
      IF(
        'Tablero de control'!$Z55&lt;Parametros!$D$4*Parametros!$G$6,
        "BUENO",
        IF(
          'Tablero de control'!$Z55&lt;Parametros!$D$4*Parametros!$G$5,
          "SATISFACTORIO",
          IF(
            'Tablero de control'!$Z55&gt;=Parametros!$D$4*Parametros!$G$4,
            "OPTIMO"
          )
        )
      )
    )
  )
)
)
)</f>
        <v>SIN AVANCE</v>
      </c>
      <c r="AC55" s="40"/>
      <c r="AD55" s="40"/>
      <c r="AE55" s="40"/>
      <c r="AF55" s="40"/>
      <c r="AG55" s="59">
        <v>0</v>
      </c>
      <c r="AH55" s="59">
        <v>0</v>
      </c>
      <c r="AI55" s="59">
        <v>0</v>
      </c>
      <c r="AJ55" s="56"/>
      <c r="AK55" s="276">
        <f>IF(
'Tablero de control'!$V55="NP",
 0,
  IF(
     'Tablero de control'!$Q55&lt;&gt;"Reducción",
     'Tablero de control'!$AJ55*100/'Tablero de control'!$V55,
     IF(
       'Tablero de control'!$V55&gt;='Tablero de control'!$AJ55,
       100,
       IF(
         'Tablero de control'!$S55&lt;='Tablero de control'!$AJ55,
         0,
         (('Tablero de control'!$S55-'Tablero de control'!$V55)-('Tablero de control'!$AJ55-'Tablero de control'!$V55))*100/('Tablero de control'!$S55-'Tablero de control'!$V55)
       )
     )
   )
)</f>
        <v>0</v>
      </c>
      <c r="AL55" s="38" t="str">
        <f>IF(
  'Tablero de control'!$V55="NP",
  "NO PROGRAMADA",
  IF(
    OR('Tablero de control'!$AJ55="",'Tablero de control'!$AK55&lt;=0),
    "SIN AVANCE",
    IF(
      'Tablero de control'!$AK55&lt;Parametros!$D$4*Parametros!$G$9,
      "MUY DEFICIENTE",
    IF(
      'Tablero de control'!$AK55&lt;Parametros!$D$4*Parametros!$G$8,
      "DEFICIENTE",
   IF(
      'Tablero de control'!$AK55&lt;Parametros!$D$4*Parametros!$G$7,
      "ACEPTABLE",
      IF(
        'Tablero de control'!$AK55&lt;Parametros!$D$4*Parametros!$G$6,
        "BUENO",
        IF(
          'Tablero de control'!$AK55&lt;Parametros!$D$4*Parametros!$G$5,
          "SATISFACTORIO",
          IF(
            'Tablero de control'!$AK55&gt;=Parametros!$D$4*Parametros!$G$4,
            "OPTIMO"
          )
        )
      )
    )
  )
)
)
)</f>
        <v>SIN AVANCE</v>
      </c>
      <c r="AM55" s="38"/>
      <c r="AN55" s="38"/>
      <c r="AO55" s="38"/>
      <c r="AP55" s="39"/>
      <c r="AQ55" s="276">
        <f>IF(
'Tablero de control'!$W55="NP",
 0,
  IF(
     'Tablero de control'!$Q55&lt;&gt;"Reducción",
     'Tablero de control'!$AP55*100/'Tablero de control'!$W55,
     IF(
       'Tablero de control'!$W55&gt;='Tablero de control'!$AP55,
       100,
       IF(
         'Tablero de control'!$S55&lt;='Tablero de control'!$AP55,
         0,
         (('Tablero de control'!$S55-'Tablero de control'!$W55)-('Tablero de control'!$AP55-'Tablero de control'!$W55))*100/('Tablero de control'!$S55-'Tablero de control'!$W55)
       )
     )
   )
)</f>
        <v>0</v>
      </c>
      <c r="AR55" s="40" t="str">
        <f>IF(
  'Tablero de control'!$W55="NP",
  "NO PROGRAMADA",
  IF(
    OR('Tablero de control'!$AP55="",'Tablero de control'!$AQ55&lt;=0),
    "SIN AVANCE",
    IF(
      'Tablero de control'!$AQ55&lt;Parametros!$D$4*Parametros!$G$9,
      "MUY DEFICIENTE",
    IF(
      'Tablero de control'!$AQ55&lt;Parametros!$D$4*Parametros!$G$8,
      "DEFICIENTE",
   IF(
      'Tablero de control'!$AQ55&lt;Parametros!$D$4*Parametros!$G$7,
      "ACEPTABLE",
      IF(
        'Tablero de control'!$AQ55&lt;Parametros!$D$4*Parametros!$G$6,
        "BUENO",
        IF(
          'Tablero de control'!$AQ55&lt;Parametros!$D$4*Parametros!$G$5,
          "SATISFACTORIO",
          IF(
            'Tablero de control'!$AQ55&gt;=Parametros!$D$4*Parametros!$G$4,
            "OPTIMO"
          )
        )
      )
    )
  )
)
)
)</f>
        <v>SIN AVANCE</v>
      </c>
      <c r="AS55" s="38"/>
      <c r="AT55" s="38"/>
      <c r="AU55" s="38"/>
      <c r="AV55" s="39"/>
      <c r="AW55" s="276">
        <f>IF(
'Tablero de control'!$X55="NP",
 0,
  IF(
     'Tablero de control'!$Q55&lt;&gt;"Reducción",
     'Tablero de control'!$AV55*100/'Tablero de control'!$X55,
     IF(
       'Tablero de control'!$X55&gt;='Tablero de control'!$AV55,
       100,
       IF(
         'Tablero de control'!$S55&lt;='Tablero de control'!$AV55,
         0,
         (('Tablero de control'!$S55-'Tablero de control'!$X55)-('Tablero de control'!$AV55-'Tablero de control'!$X55))*100/('Tablero de control'!$S55-'Tablero de control'!$X55)
       )
     )
   )
)</f>
        <v>0</v>
      </c>
      <c r="AX55" s="46" t="str">
        <f>IF(
  'Tablero de control'!$X55="NP",
  "NO PROGRAMADA",
  IF(
    OR('Tablero de control'!$AV55="",'Tablero de control'!$AW55&lt;=0),
    "SIN AVANCE",
    IF(
      'Tablero de control'!$AW55&lt;Parametros!$D$4*Parametros!$G$9,
      "MUY DEFICIENTE",
    IF(
      'Tablero de control'!$AW55&lt;Parametros!$D$4*Parametros!$G$8,
      "DEFICIENTE",
   IF(
      'Tablero de control'!$AW55&lt;Parametros!$D$4*Parametros!$G$7,
      "ACEPTABLE",
      IF(
        'Tablero de control'!$AW55&lt;Parametros!$D$4*Parametros!$G$6,
        "BUENO",
        IF(
          'Tablero de control'!$AW55&lt;Parametros!$D$4*Parametros!$G$5,
          "SATISFACTORIO",
          IF(
            'Tablero de control'!$AW55&gt;=Parametros!$D$4*Parametros!$G$4,
            "OPTIMO"
          )
        )
      )
    )
  )
)
)
)</f>
        <v>SIN AVANCE</v>
      </c>
      <c r="AY55" s="38"/>
      <c r="AZ55" s="38"/>
      <c r="BA55" s="38"/>
      <c r="BB55" s="285">
        <f>IF('Tablero de control'!$R55="Acumulada",IF('Tablero de control'!$AV55="",IF('Tablero de control'!$AP55="",IF('Tablero de control'!$AJ55="",'Tablero de control'!$Y55,'Tablero de control'!$AJ55),'Tablero de control'!$AP55),'Tablero de control'!$AV55),'Tablero de control'!$Y55+'Tablero de control'!$AJ55+'Tablero de control'!$AP55+'Tablero de control'!$AV55)</f>
        <v>0</v>
      </c>
      <c r="BC55" s="41">
        <f>IF('Tablero de control'!$Q55="mantenimiento",'Tablero de control'!$BB55/COUNTA('Tablero de control'!$U55:$X55)*100,IF('Tablero de control'!$BB55*100/'Tablero de control'!$T55&gt;100,100,'Tablero de control'!$BB55*100/'Tablero de control'!$T55))</f>
        <v>0</v>
      </c>
      <c r="BD55" s="40" t="str">
        <f>IF(
    OR('Tablero de control'!$BB55="",'Tablero de control'!$BC55&lt;=0),
    "SIN AVANCE",
    IF(
      'Tablero de control'!$BC55&lt;Parametros!$D$4*Parametros!$G$9,
      "MUY DEFICIENTE",
    IF(
      'Tablero de control'!$BC55&lt;Parametros!$D$4*Parametros!$G$8,
      "DEFICIENTE",
   IF(
      'Tablero de control'!$BC55&lt;Parametros!$D$4*Parametros!$G$7,
      "ACEPTABLE",
      IF(
        'Tablero de control'!$BC55&lt;Parametros!$D$4*Parametros!$G$6,
        "BUENO",
        IF(
          'Tablero de control'!$BC55&lt;Parametros!$D$4*Parametros!$G$5,
          "SATISFACTORIO",
          IF(
            'Tablero de control'!$BC55&gt;=Parametros!$D$4*Parametros!$G$4,
            "OPTIMO"
          )
        )
      )
    )
  )
)
)</f>
        <v>SIN AVANCE</v>
      </c>
      <c r="BE55" s="336"/>
      <c r="BF55" s="336"/>
      <c r="BG55" s="555"/>
      <c r="BH55" s="281"/>
      <c r="BI55" s="281"/>
      <c r="BJ55" s="281"/>
      <c r="BL55" s="337"/>
      <c r="BN55" s="535">
        <v>0</v>
      </c>
      <c r="BO55" s="512" t="s">
        <v>3609</v>
      </c>
      <c r="BP55" s="512" t="s">
        <v>3610</v>
      </c>
      <c r="BQ55" s="529" t="s">
        <v>3611</v>
      </c>
      <c r="BR55" s="740" t="s">
        <v>3612</v>
      </c>
      <c r="BS55" s="673" t="s">
        <v>3613</v>
      </c>
      <c r="BT55" s="281"/>
    </row>
    <row r="56" spans="1:72" s="42" customFormat="1" ht="76.5" hidden="1" customHeight="1">
      <c r="A56" s="554" t="s">
        <v>251</v>
      </c>
      <c r="B56" s="53" t="s">
        <v>258</v>
      </c>
      <c r="C56" s="53" t="s">
        <v>287</v>
      </c>
      <c r="D56" s="53" t="s">
        <v>355</v>
      </c>
      <c r="E56" s="53" t="s">
        <v>391</v>
      </c>
      <c r="F56" s="147">
        <v>0.27529999999999999</v>
      </c>
      <c r="G56" s="99" t="s">
        <v>534</v>
      </c>
      <c r="H56" s="99" t="s">
        <v>1950</v>
      </c>
      <c r="I56" s="99" t="s">
        <v>1964</v>
      </c>
      <c r="J56" s="325">
        <v>53</v>
      </c>
      <c r="K56" s="53" t="s">
        <v>597</v>
      </c>
      <c r="L56" s="53">
        <v>4101079</v>
      </c>
      <c r="M56" s="53" t="s">
        <v>110</v>
      </c>
      <c r="N56" s="53">
        <v>410107900</v>
      </c>
      <c r="O56" s="53" t="s">
        <v>184</v>
      </c>
      <c r="P56" s="53" t="s">
        <v>2017</v>
      </c>
      <c r="Q56" s="53" t="s">
        <v>32</v>
      </c>
      <c r="R56" s="96" t="s">
        <v>1891</v>
      </c>
      <c r="S56" s="96" t="s">
        <v>12</v>
      </c>
      <c r="T56" s="96">
        <v>4</v>
      </c>
      <c r="U56" s="96">
        <v>1</v>
      </c>
      <c r="V56" s="96">
        <v>1</v>
      </c>
      <c r="W56" s="96">
        <v>1</v>
      </c>
      <c r="X56" s="96">
        <v>1</v>
      </c>
      <c r="Y56" s="271">
        <v>1</v>
      </c>
      <c r="Z56" s="276">
        <f>IF(
'Tablero de control'!$U56="NP",
 0,
  IF(
     'Tablero de control'!$Q56&lt;&gt;"Reducción",
     'Tablero de control'!$Y56*100/'Tablero de control'!$U56,
     IF(
       'Tablero de control'!$U56&gt;='Tablero de control'!$Y56,
       100,
       IF(
         'Tablero de control'!$S56&lt;='Tablero de control'!$Y56,
         0,
         (('Tablero de control'!$S56-'Tablero de control'!$U56)-('Tablero de control'!$Y56-'Tablero de control'!$U56))*100/('Tablero de control'!$S56-'Tablero de control'!$U56)
       )
     )
   )
)</f>
        <v>100</v>
      </c>
      <c r="AA56" s="302">
        <f>IF('Tablero de control'!$Z56&gt;100,100,'Tablero de control'!$Z56)</f>
        <v>100</v>
      </c>
      <c r="AB56" s="40" t="str">
        <f>IF(
  'Tablero de control'!$U56="NP",
  "NO PROGRAMADA",
  IF(
    OR('Tablero de control'!$Y56="",'Tablero de control'!$Z56&lt;=0),
    "SIN AVANCE",
    IF(
      'Tablero de control'!$Z56&lt;Parametros!$D$4*Parametros!$G$9,
      "MUY DEFICIENTE",
    IF(
      'Tablero de control'!$Z56&lt;Parametros!$D$4*Parametros!$G$8,
      "DEFICIENTE",
   IF(
      'Tablero de control'!$Z56&lt;Parametros!$D$4*Parametros!$G$7,
      "ACEPTABLE",
      IF(
        'Tablero de control'!$Z56&lt;Parametros!$D$4*Parametros!$G$6,
        "BUENO",
        IF(
          'Tablero de control'!$Z56&lt;Parametros!$D$4*Parametros!$G$5,
          "SATISFACTORIO",
          IF(
            'Tablero de control'!$Z56&gt;=Parametros!$D$4*Parametros!$G$4,
            "OPTIMO"
          )
        )
      )
    )
  )
)
)
)</f>
        <v>OPTIMO</v>
      </c>
      <c r="AC56" s="40"/>
      <c r="AD56" s="40"/>
      <c r="AE56" s="40"/>
      <c r="AF56" s="40"/>
      <c r="AG56" s="59">
        <v>109017110</v>
      </c>
      <c r="AH56" s="59">
        <v>0</v>
      </c>
      <c r="AI56" s="59">
        <v>0</v>
      </c>
      <c r="AJ56" s="56"/>
      <c r="AK56" s="276">
        <f>IF(
'Tablero de control'!$V56="NP",
 0,
  IF(
     'Tablero de control'!$Q56&lt;&gt;"Reducción",
     'Tablero de control'!$AJ56*100/'Tablero de control'!$V56,
     IF(
       'Tablero de control'!$V56&gt;='Tablero de control'!$AJ56,
       100,
       IF(
         'Tablero de control'!$S56&lt;='Tablero de control'!$AJ56,
         0,
         (('Tablero de control'!$S56-'Tablero de control'!$V56)-('Tablero de control'!$AJ56-'Tablero de control'!$V56))*100/('Tablero de control'!$S56-'Tablero de control'!$V56)
       )
     )
   )
)</f>
        <v>0</v>
      </c>
      <c r="AL56" s="38" t="str">
        <f>IF(
  'Tablero de control'!$V56="NP",
  "NO PROGRAMADA",
  IF(
    OR('Tablero de control'!$AJ56="",'Tablero de control'!$AK56&lt;=0),
    "SIN AVANCE",
    IF(
      'Tablero de control'!$AK56&lt;Parametros!$D$4*Parametros!$G$9,
      "MUY DEFICIENTE",
    IF(
      'Tablero de control'!$AK56&lt;Parametros!$D$4*Parametros!$G$8,
      "DEFICIENTE",
   IF(
      'Tablero de control'!$AK56&lt;Parametros!$D$4*Parametros!$G$7,
      "ACEPTABLE",
      IF(
        'Tablero de control'!$AK56&lt;Parametros!$D$4*Parametros!$G$6,
        "BUENO",
        IF(
          'Tablero de control'!$AK56&lt;Parametros!$D$4*Parametros!$G$5,
          "SATISFACTORIO",
          IF(
            'Tablero de control'!$AK56&gt;=Parametros!$D$4*Parametros!$G$4,
            "OPTIMO"
          )
        )
      )
    )
  )
)
)
)</f>
        <v>SIN AVANCE</v>
      </c>
      <c r="AM56" s="38"/>
      <c r="AN56" s="38"/>
      <c r="AO56" s="38"/>
      <c r="AP56" s="39"/>
      <c r="AQ56" s="276">
        <f>IF(
'Tablero de control'!$W56="NP",
 0,
  IF(
     'Tablero de control'!$Q56&lt;&gt;"Reducción",
     'Tablero de control'!$AP56*100/'Tablero de control'!$W56,
     IF(
       'Tablero de control'!$W56&gt;='Tablero de control'!$AP56,
       100,
       IF(
         'Tablero de control'!$S56&lt;='Tablero de control'!$AP56,
         0,
         (('Tablero de control'!$S56-'Tablero de control'!$W56)-('Tablero de control'!$AP56-'Tablero de control'!$W56))*100/('Tablero de control'!$S56-'Tablero de control'!$W56)
       )
     )
   )
)</f>
        <v>0</v>
      </c>
      <c r="AR56" s="40" t="str">
        <f>IF(
  'Tablero de control'!$W56="NP",
  "NO PROGRAMADA",
  IF(
    OR('Tablero de control'!$AP56="",'Tablero de control'!$AQ56&lt;=0),
    "SIN AVANCE",
    IF(
      'Tablero de control'!$AQ56&lt;Parametros!$D$4*Parametros!$G$9,
      "MUY DEFICIENTE",
    IF(
      'Tablero de control'!$AQ56&lt;Parametros!$D$4*Parametros!$G$8,
      "DEFICIENTE",
   IF(
      'Tablero de control'!$AQ56&lt;Parametros!$D$4*Parametros!$G$7,
      "ACEPTABLE",
      IF(
        'Tablero de control'!$AQ56&lt;Parametros!$D$4*Parametros!$G$6,
        "BUENO",
        IF(
          'Tablero de control'!$AQ56&lt;Parametros!$D$4*Parametros!$G$5,
          "SATISFACTORIO",
          IF(
            'Tablero de control'!$AQ56&gt;=Parametros!$D$4*Parametros!$G$4,
            "OPTIMO"
          )
        )
      )
    )
  )
)
)
)</f>
        <v>SIN AVANCE</v>
      </c>
      <c r="AS56" s="38"/>
      <c r="AT56" s="38"/>
      <c r="AU56" s="38"/>
      <c r="AV56" s="39"/>
      <c r="AW56" s="276">
        <f>IF(
'Tablero de control'!$X56="NP",
 0,
  IF(
     'Tablero de control'!$Q56&lt;&gt;"Reducción",
     'Tablero de control'!$AV56*100/'Tablero de control'!$X56,
     IF(
       'Tablero de control'!$X56&gt;='Tablero de control'!$AV56,
       100,
       IF(
         'Tablero de control'!$S56&lt;='Tablero de control'!$AV56,
         0,
         (('Tablero de control'!$S56-'Tablero de control'!$X56)-('Tablero de control'!$AV56-'Tablero de control'!$X56))*100/('Tablero de control'!$S56-'Tablero de control'!$X56)
       )
     )
   )
)</f>
        <v>0</v>
      </c>
      <c r="AX56" s="46" t="str">
        <f>IF(
  'Tablero de control'!$X56="NP",
  "NO PROGRAMADA",
  IF(
    OR('Tablero de control'!$AV56="",'Tablero de control'!$AW56&lt;=0),
    "SIN AVANCE",
    IF(
      'Tablero de control'!$AW56&lt;Parametros!$D$4*Parametros!$G$9,
      "MUY DEFICIENTE",
    IF(
      'Tablero de control'!$AW56&lt;Parametros!$D$4*Parametros!$G$8,
      "DEFICIENTE",
   IF(
      'Tablero de control'!$AW56&lt;Parametros!$D$4*Parametros!$G$7,
      "ACEPTABLE",
      IF(
        'Tablero de control'!$AW56&lt;Parametros!$D$4*Parametros!$G$6,
        "BUENO",
        IF(
          'Tablero de control'!$AW56&lt;Parametros!$D$4*Parametros!$G$5,
          "SATISFACTORIO",
          IF(
            'Tablero de control'!$AW56&gt;=Parametros!$D$4*Parametros!$G$4,
            "OPTIMO"
          )
        )
      )
    )
  )
)
)
)</f>
        <v>SIN AVANCE</v>
      </c>
      <c r="AY56" s="38"/>
      <c r="AZ56" s="38"/>
      <c r="BA56" s="38"/>
      <c r="BB56" s="285">
        <f>IF('Tablero de control'!$R56="Acumulada",IF('Tablero de control'!$AV56="",IF('Tablero de control'!$AP56="",IF('Tablero de control'!$AJ56="",'Tablero de control'!$Y56,'Tablero de control'!$AJ56),'Tablero de control'!$AP56),'Tablero de control'!$AV56),'Tablero de control'!$Y56+'Tablero de control'!$AJ56+'Tablero de control'!$AP56+'Tablero de control'!$AV56)</f>
        <v>1</v>
      </c>
      <c r="BC56" s="41">
        <f>IF('Tablero de control'!$Q56="mantenimiento",'Tablero de control'!$BB56/COUNTA('Tablero de control'!$U56:$X56)*100,IF('Tablero de control'!$BB56*100/'Tablero de control'!$T56&gt;100,100,'Tablero de control'!$BB56*100/'Tablero de control'!$T56))</f>
        <v>25</v>
      </c>
      <c r="BD56" s="40" t="str">
        <f>IF(
    OR('Tablero de control'!$BB56="",'Tablero de control'!$BC56&lt;=0),
    "SIN AVANCE",
    IF(
      'Tablero de control'!$BC56&lt;Parametros!$D$4*Parametros!$G$9,
      "MUY DEFICIENTE",
    IF(
      'Tablero de control'!$BC56&lt;Parametros!$D$4*Parametros!$G$8,
      "DEFICIENTE",
   IF(
      'Tablero de control'!$BC56&lt;Parametros!$D$4*Parametros!$G$7,
      "ACEPTABLE",
      IF(
        'Tablero de control'!$BC56&lt;Parametros!$D$4*Parametros!$G$6,
        "BUENO",
        IF(
          'Tablero de control'!$BC56&lt;Parametros!$D$4*Parametros!$G$5,
          "SATISFACTORIO",
          IF(
            'Tablero de control'!$BC56&gt;=Parametros!$D$4*Parametros!$G$4,
            "OPTIMO"
          )
        )
      )
    )
  )
)
)</f>
        <v>MUY DEFICIENTE</v>
      </c>
      <c r="BE56" s="336"/>
      <c r="BF56" s="336"/>
      <c r="BG56" s="555"/>
      <c r="BH56" s="281"/>
      <c r="BI56" s="281"/>
      <c r="BJ56" s="281"/>
      <c r="BL56" s="337"/>
      <c r="BN56" s="511">
        <v>1</v>
      </c>
      <c r="BO56" s="525" t="s">
        <v>3614</v>
      </c>
      <c r="BP56" s="526" t="s">
        <v>3550</v>
      </c>
      <c r="BQ56" s="525" t="s">
        <v>2263</v>
      </c>
      <c r="BR56" s="513" t="s">
        <v>3615</v>
      </c>
      <c r="BS56" s="674"/>
      <c r="BT56" s="281"/>
    </row>
    <row r="57" spans="1:72" s="42" customFormat="1" ht="76.5" hidden="1" customHeight="1">
      <c r="A57" s="554" t="s">
        <v>251</v>
      </c>
      <c r="B57" s="53" t="s">
        <v>258</v>
      </c>
      <c r="C57" s="53" t="s">
        <v>287</v>
      </c>
      <c r="D57" s="53" t="s">
        <v>355</v>
      </c>
      <c r="E57" s="53" t="s">
        <v>391</v>
      </c>
      <c r="F57" s="147">
        <v>0.27529999999999999</v>
      </c>
      <c r="G57" s="99" t="s">
        <v>534</v>
      </c>
      <c r="H57" s="99" t="s">
        <v>1950</v>
      </c>
      <c r="I57" s="99" t="s">
        <v>1964</v>
      </c>
      <c r="J57" s="325">
        <v>54</v>
      </c>
      <c r="K57" s="53" t="s">
        <v>598</v>
      </c>
      <c r="L57" s="53">
        <v>4101031</v>
      </c>
      <c r="M57" s="53" t="s">
        <v>135</v>
      </c>
      <c r="N57" s="53">
        <v>410103100</v>
      </c>
      <c r="O57" s="53" t="s">
        <v>1550</v>
      </c>
      <c r="P57" s="53" t="s">
        <v>2017</v>
      </c>
      <c r="Q57" s="53" t="s">
        <v>33</v>
      </c>
      <c r="R57" s="98" t="s">
        <v>1891</v>
      </c>
      <c r="S57" s="96" t="s">
        <v>12</v>
      </c>
      <c r="T57" s="96">
        <v>3</v>
      </c>
      <c r="U57" s="96">
        <v>3</v>
      </c>
      <c r="V57" s="96">
        <v>3</v>
      </c>
      <c r="W57" s="96">
        <v>3</v>
      </c>
      <c r="X57" s="96">
        <v>3</v>
      </c>
      <c r="Y57" s="271">
        <v>0</v>
      </c>
      <c r="Z57" s="276">
        <f>IF(
'Tablero de control'!$U57="NP",
 0,
  IF(
     'Tablero de control'!$Q57&lt;&gt;"Reducción",
     'Tablero de control'!$Y57*100/'Tablero de control'!$U57,
     IF(
       'Tablero de control'!$U57&gt;='Tablero de control'!$Y57,
       100,
       IF(
         'Tablero de control'!$S57&lt;='Tablero de control'!$Y57,
         0,
         (('Tablero de control'!$S57-'Tablero de control'!$U57)-('Tablero de control'!$Y57-'Tablero de control'!$U57))*100/('Tablero de control'!$S57-'Tablero de control'!$U57)
       )
     )
   )
)</f>
        <v>0</v>
      </c>
      <c r="AA57" s="302">
        <f>IF('Tablero de control'!$Z57&gt;100,100,'Tablero de control'!$Z57)</f>
        <v>0</v>
      </c>
      <c r="AB57" s="40" t="str">
        <f>IF(
  'Tablero de control'!$U57="NP",
  "NO PROGRAMADA",
  IF(
    OR('Tablero de control'!$Y57="",'Tablero de control'!$Z57&lt;=0),
    "SIN AVANCE",
    IF(
      'Tablero de control'!$Z57&lt;Parametros!$D$4*Parametros!$G$9,
      "MUY DEFICIENTE",
    IF(
      'Tablero de control'!$Z57&lt;Parametros!$D$4*Parametros!$G$8,
      "DEFICIENTE",
   IF(
      'Tablero de control'!$Z57&lt;Parametros!$D$4*Parametros!$G$7,
      "ACEPTABLE",
      IF(
        'Tablero de control'!$Z57&lt;Parametros!$D$4*Parametros!$G$6,
        "BUENO",
        IF(
          'Tablero de control'!$Z57&lt;Parametros!$D$4*Parametros!$G$5,
          "SATISFACTORIO",
          IF(
            'Tablero de control'!$Z57&gt;=Parametros!$D$4*Parametros!$G$4,
            "OPTIMO"
          )
        )
      )
    )
  )
)
)
)</f>
        <v>SIN AVANCE</v>
      </c>
      <c r="AC57" s="40"/>
      <c r="AD57" s="40"/>
      <c r="AE57" s="40"/>
      <c r="AF57" s="40"/>
      <c r="AG57" s="59">
        <v>0</v>
      </c>
      <c r="AH57" s="59">
        <v>0</v>
      </c>
      <c r="AI57" s="59">
        <v>0</v>
      </c>
      <c r="AJ57" s="56"/>
      <c r="AK57" s="276">
        <f>IF(
'Tablero de control'!$V57="NP",
 0,
  IF(
     'Tablero de control'!$Q57&lt;&gt;"Reducción",
     'Tablero de control'!$AJ57*100/'Tablero de control'!$V57,
     IF(
       'Tablero de control'!$V57&gt;='Tablero de control'!$AJ57,
       100,
       IF(
         'Tablero de control'!$S57&lt;='Tablero de control'!$AJ57,
         0,
         (('Tablero de control'!$S57-'Tablero de control'!$V57)-('Tablero de control'!$AJ57-'Tablero de control'!$V57))*100/('Tablero de control'!$S57-'Tablero de control'!$V57)
       )
     )
   )
)</f>
        <v>0</v>
      </c>
      <c r="AL57" s="38" t="str">
        <f>IF(
  'Tablero de control'!$V57="NP",
  "NO PROGRAMADA",
  IF(
    OR('Tablero de control'!$AJ57="",'Tablero de control'!$AK57&lt;=0),
    "SIN AVANCE",
    IF(
      'Tablero de control'!$AK57&lt;Parametros!$D$4*Parametros!$G$9,
      "MUY DEFICIENTE",
    IF(
      'Tablero de control'!$AK57&lt;Parametros!$D$4*Parametros!$G$8,
      "DEFICIENTE",
   IF(
      'Tablero de control'!$AK57&lt;Parametros!$D$4*Parametros!$G$7,
      "ACEPTABLE",
      IF(
        'Tablero de control'!$AK57&lt;Parametros!$D$4*Parametros!$G$6,
        "BUENO",
        IF(
          'Tablero de control'!$AK57&lt;Parametros!$D$4*Parametros!$G$5,
          "SATISFACTORIO",
          IF(
            'Tablero de control'!$AK57&gt;=Parametros!$D$4*Parametros!$G$4,
            "OPTIMO"
          )
        )
      )
    )
  )
)
)
)</f>
        <v>SIN AVANCE</v>
      </c>
      <c r="AM57" s="38"/>
      <c r="AN57" s="38"/>
      <c r="AO57" s="38"/>
      <c r="AP57" s="39"/>
      <c r="AQ57" s="276">
        <f>IF(
'Tablero de control'!$W57="NP",
 0,
  IF(
     'Tablero de control'!$Q57&lt;&gt;"Reducción",
     'Tablero de control'!$AP57*100/'Tablero de control'!$W57,
     IF(
       'Tablero de control'!$W57&gt;='Tablero de control'!$AP57,
       100,
       IF(
         'Tablero de control'!$S57&lt;='Tablero de control'!$AP57,
         0,
         (('Tablero de control'!$S57-'Tablero de control'!$W57)-('Tablero de control'!$AP57-'Tablero de control'!$W57))*100/('Tablero de control'!$S57-'Tablero de control'!$W57)
       )
     )
   )
)</f>
        <v>0</v>
      </c>
      <c r="AR57" s="40" t="str">
        <f>IF(
  'Tablero de control'!$W57="NP",
  "NO PROGRAMADA",
  IF(
    OR('Tablero de control'!$AP57="",'Tablero de control'!$AQ57&lt;=0),
    "SIN AVANCE",
    IF(
      'Tablero de control'!$AQ57&lt;Parametros!$D$4*Parametros!$G$9,
      "MUY DEFICIENTE",
    IF(
      'Tablero de control'!$AQ57&lt;Parametros!$D$4*Parametros!$G$8,
      "DEFICIENTE",
   IF(
      'Tablero de control'!$AQ57&lt;Parametros!$D$4*Parametros!$G$7,
      "ACEPTABLE",
      IF(
        'Tablero de control'!$AQ57&lt;Parametros!$D$4*Parametros!$G$6,
        "BUENO",
        IF(
          'Tablero de control'!$AQ57&lt;Parametros!$D$4*Parametros!$G$5,
          "SATISFACTORIO",
          IF(
            'Tablero de control'!$AQ57&gt;=Parametros!$D$4*Parametros!$G$4,
            "OPTIMO"
          )
        )
      )
    )
  )
)
)
)</f>
        <v>SIN AVANCE</v>
      </c>
      <c r="AS57" s="38"/>
      <c r="AT57" s="38"/>
      <c r="AU57" s="38"/>
      <c r="AV57" s="39"/>
      <c r="AW57" s="276">
        <f>IF(
'Tablero de control'!$X57="NP",
 0,
  IF(
     'Tablero de control'!$Q57&lt;&gt;"Reducción",
     'Tablero de control'!$AV57*100/'Tablero de control'!$X57,
     IF(
       'Tablero de control'!$X57&gt;='Tablero de control'!$AV57,
       100,
       IF(
         'Tablero de control'!$S57&lt;='Tablero de control'!$AV57,
         0,
         (('Tablero de control'!$S57-'Tablero de control'!$X57)-('Tablero de control'!$AV57-'Tablero de control'!$X57))*100/('Tablero de control'!$S57-'Tablero de control'!$X57)
       )
     )
   )
)</f>
        <v>0</v>
      </c>
      <c r="AX57" s="46" t="str">
        <f>IF(
  'Tablero de control'!$X57="NP",
  "NO PROGRAMADA",
  IF(
    OR('Tablero de control'!$AV57="",'Tablero de control'!$AW57&lt;=0),
    "SIN AVANCE",
    IF(
      'Tablero de control'!$AW57&lt;Parametros!$D$4*Parametros!$G$9,
      "MUY DEFICIENTE",
    IF(
      'Tablero de control'!$AW57&lt;Parametros!$D$4*Parametros!$G$8,
      "DEFICIENTE",
   IF(
      'Tablero de control'!$AW57&lt;Parametros!$D$4*Parametros!$G$7,
      "ACEPTABLE",
      IF(
        'Tablero de control'!$AW57&lt;Parametros!$D$4*Parametros!$G$6,
        "BUENO",
        IF(
          'Tablero de control'!$AW57&lt;Parametros!$D$4*Parametros!$G$5,
          "SATISFACTORIO",
          IF(
            'Tablero de control'!$AW57&gt;=Parametros!$D$4*Parametros!$G$4,
            "OPTIMO"
          )
        )
      )
    )
  )
)
)
)</f>
        <v>SIN AVANCE</v>
      </c>
      <c r="AY57" s="38"/>
      <c r="AZ57" s="38"/>
      <c r="BA57" s="38"/>
      <c r="BB57" s="285">
        <f>IF('Tablero de control'!$R57="Acumulada",IF('Tablero de control'!$AV57="",IF('Tablero de control'!$AP57="",IF('Tablero de control'!$AJ57="",'Tablero de control'!$Y57,'Tablero de control'!$AJ57),'Tablero de control'!$AP57),'Tablero de control'!$AV57),'Tablero de control'!$Y57+'Tablero de control'!$AJ57+'Tablero de control'!$AP57+'Tablero de control'!$AV57)</f>
        <v>0</v>
      </c>
      <c r="BC57" s="41">
        <f>IF('Tablero de control'!$Q57="mantenimiento",'Tablero de control'!$BB57/COUNTA('Tablero de control'!$U57:$X57)*100,IF('Tablero de control'!$BB57*100/'Tablero de control'!$T57&gt;100,100,'Tablero de control'!$BB57*100/'Tablero de control'!$T57))</f>
        <v>0</v>
      </c>
      <c r="BD57" s="40" t="str">
        <f>IF(
    OR('Tablero de control'!$BB57="",'Tablero de control'!$BC57&lt;=0),
    "SIN AVANCE",
    IF(
      'Tablero de control'!$BC57&lt;Parametros!$D$4*Parametros!$G$9,
      "MUY DEFICIENTE",
    IF(
      'Tablero de control'!$BC57&lt;Parametros!$D$4*Parametros!$G$8,
      "DEFICIENTE",
   IF(
      'Tablero de control'!$BC57&lt;Parametros!$D$4*Parametros!$G$7,
      "ACEPTABLE",
      IF(
        'Tablero de control'!$BC57&lt;Parametros!$D$4*Parametros!$G$6,
        "BUENO",
        IF(
          'Tablero de control'!$BC57&lt;Parametros!$D$4*Parametros!$G$5,
          "SATISFACTORIO",
          IF(
            'Tablero de control'!$BC57&gt;=Parametros!$D$4*Parametros!$G$4,
            "OPTIMO"
          )
        )
      )
    )
  )
)
)</f>
        <v>SIN AVANCE</v>
      </c>
      <c r="BE57" s="336"/>
      <c r="BF57" s="336"/>
      <c r="BG57" s="555"/>
      <c r="BH57" s="281"/>
      <c r="BI57" s="281"/>
      <c r="BJ57" s="281"/>
      <c r="BL57" s="337"/>
      <c r="BN57" s="535">
        <v>0</v>
      </c>
      <c r="BO57" s="534"/>
      <c r="BP57" s="534"/>
      <c r="BQ57" s="534"/>
      <c r="BR57" s="513" t="s">
        <v>3616</v>
      </c>
      <c r="BS57" s="674"/>
      <c r="BT57" s="281"/>
    </row>
    <row r="58" spans="1:72" s="42" customFormat="1" ht="140.25" hidden="1" customHeight="1">
      <c r="A58" s="554" t="s">
        <v>251</v>
      </c>
      <c r="B58" s="53" t="s">
        <v>258</v>
      </c>
      <c r="C58" s="53" t="s">
        <v>287</v>
      </c>
      <c r="D58" s="53" t="s">
        <v>355</v>
      </c>
      <c r="E58" s="53" t="s">
        <v>391</v>
      </c>
      <c r="F58" s="147">
        <v>0.27529999999999999</v>
      </c>
      <c r="G58" s="99" t="s">
        <v>534</v>
      </c>
      <c r="H58" s="99" t="s">
        <v>1950</v>
      </c>
      <c r="I58" s="99" t="s">
        <v>1964</v>
      </c>
      <c r="J58" s="325">
        <v>55</v>
      </c>
      <c r="K58" s="53" t="s">
        <v>599</v>
      </c>
      <c r="L58" s="53">
        <v>4101031</v>
      </c>
      <c r="M58" s="53" t="s">
        <v>135</v>
      </c>
      <c r="N58" s="53">
        <v>410103102</v>
      </c>
      <c r="O58" s="53" t="s">
        <v>206</v>
      </c>
      <c r="P58" s="53" t="s">
        <v>2017</v>
      </c>
      <c r="Q58" s="53" t="s">
        <v>33</v>
      </c>
      <c r="R58" s="98" t="s">
        <v>1891</v>
      </c>
      <c r="S58" s="96">
        <v>4</v>
      </c>
      <c r="T58" s="96">
        <v>4</v>
      </c>
      <c r="U58" s="96">
        <v>4</v>
      </c>
      <c r="V58" s="96">
        <v>4</v>
      </c>
      <c r="W58" s="96">
        <v>4</v>
      </c>
      <c r="X58" s="96">
        <v>4</v>
      </c>
      <c r="Y58" s="271">
        <v>2</v>
      </c>
      <c r="Z58" s="276">
        <f>IF(
'Tablero de control'!$U58="NP",
 0,
  IF(
     'Tablero de control'!$Q58&lt;&gt;"Reducción",
     'Tablero de control'!$Y58*100/'Tablero de control'!$U58,
     IF(
       'Tablero de control'!$U58&gt;='Tablero de control'!$Y58,
       100,
       IF(
         'Tablero de control'!$S58&lt;='Tablero de control'!$Y58,
         0,
         (('Tablero de control'!$S58-'Tablero de control'!$U58)-('Tablero de control'!$Y58-'Tablero de control'!$U58))*100/('Tablero de control'!$S58-'Tablero de control'!$U58)
       )
     )
   )
)</f>
        <v>50</v>
      </c>
      <c r="AA58" s="302">
        <f>IF('Tablero de control'!$Z58&gt;100,100,'Tablero de control'!$Z58)</f>
        <v>50</v>
      </c>
      <c r="AB58" s="40" t="str">
        <f>IF(
  'Tablero de control'!$U58="NP",
  "NO PROGRAMADA",
  IF(
    OR('Tablero de control'!$Y58="",'Tablero de control'!$Z58&lt;=0),
    "SIN AVANCE",
    IF(
      'Tablero de control'!$Z58&lt;Parametros!$D$4*Parametros!$G$9,
      "MUY DEFICIENTE",
    IF(
      'Tablero de control'!$Z58&lt;Parametros!$D$4*Parametros!$G$8,
      "DEFICIENTE",
   IF(
      'Tablero de control'!$Z58&lt;Parametros!$D$4*Parametros!$G$7,
      "ACEPTABLE",
      IF(
        'Tablero de control'!$Z58&lt;Parametros!$D$4*Parametros!$G$6,
        "BUENO",
        IF(
          'Tablero de control'!$Z58&lt;Parametros!$D$4*Parametros!$G$5,
          "SATISFACTORIO",
          IF(
            'Tablero de control'!$Z58&gt;=Parametros!$D$4*Parametros!$G$4,
            "OPTIMO"
          )
        )
      )
    )
  )
)
)
)</f>
        <v>DEFICIENTE</v>
      </c>
      <c r="AC58" s="40"/>
      <c r="AD58" s="40"/>
      <c r="AE58" s="40"/>
      <c r="AF58" s="40"/>
      <c r="AG58" s="59">
        <v>109017110</v>
      </c>
      <c r="AH58" s="59">
        <v>0</v>
      </c>
      <c r="AI58" s="59">
        <v>0</v>
      </c>
      <c r="AJ58" s="56"/>
      <c r="AK58" s="276">
        <f>IF(
'Tablero de control'!$V58="NP",
 0,
  IF(
     'Tablero de control'!$Q58&lt;&gt;"Reducción",
     'Tablero de control'!$AJ58*100/'Tablero de control'!$V58,
     IF(
       'Tablero de control'!$V58&gt;='Tablero de control'!$AJ58,
       100,
       IF(
         'Tablero de control'!$S58&lt;='Tablero de control'!$AJ58,
         0,
         (('Tablero de control'!$S58-'Tablero de control'!$V58)-('Tablero de control'!$AJ58-'Tablero de control'!$V58))*100/('Tablero de control'!$S58-'Tablero de control'!$V58)
       )
     )
   )
)</f>
        <v>0</v>
      </c>
      <c r="AL58" s="38" t="str">
        <f>IF(
  'Tablero de control'!$V58="NP",
  "NO PROGRAMADA",
  IF(
    OR('Tablero de control'!$AJ58="",'Tablero de control'!$AK58&lt;=0),
    "SIN AVANCE",
    IF(
      'Tablero de control'!$AK58&lt;Parametros!$D$4*Parametros!$G$9,
      "MUY DEFICIENTE",
    IF(
      'Tablero de control'!$AK58&lt;Parametros!$D$4*Parametros!$G$8,
      "DEFICIENTE",
   IF(
      'Tablero de control'!$AK58&lt;Parametros!$D$4*Parametros!$G$7,
      "ACEPTABLE",
      IF(
        'Tablero de control'!$AK58&lt;Parametros!$D$4*Parametros!$G$6,
        "BUENO",
        IF(
          'Tablero de control'!$AK58&lt;Parametros!$D$4*Parametros!$G$5,
          "SATISFACTORIO",
          IF(
            'Tablero de control'!$AK58&gt;=Parametros!$D$4*Parametros!$G$4,
            "OPTIMO"
          )
        )
      )
    )
  )
)
)
)</f>
        <v>SIN AVANCE</v>
      </c>
      <c r="AM58" s="38"/>
      <c r="AN58" s="38"/>
      <c r="AO58" s="38"/>
      <c r="AP58" s="39"/>
      <c r="AQ58" s="276">
        <f>IF(
'Tablero de control'!$W58="NP",
 0,
  IF(
     'Tablero de control'!$Q58&lt;&gt;"Reducción",
     'Tablero de control'!$AP58*100/'Tablero de control'!$W58,
     IF(
       'Tablero de control'!$W58&gt;='Tablero de control'!$AP58,
       100,
       IF(
         'Tablero de control'!$S58&lt;='Tablero de control'!$AP58,
         0,
         (('Tablero de control'!$S58-'Tablero de control'!$W58)-('Tablero de control'!$AP58-'Tablero de control'!$W58))*100/('Tablero de control'!$S58-'Tablero de control'!$W58)
       )
     )
   )
)</f>
        <v>0</v>
      </c>
      <c r="AR58" s="40" t="str">
        <f>IF(
  'Tablero de control'!$W58="NP",
  "NO PROGRAMADA",
  IF(
    OR('Tablero de control'!$AP58="",'Tablero de control'!$AQ58&lt;=0),
    "SIN AVANCE",
    IF(
      'Tablero de control'!$AQ58&lt;Parametros!$D$4*Parametros!$G$9,
      "MUY DEFICIENTE",
    IF(
      'Tablero de control'!$AQ58&lt;Parametros!$D$4*Parametros!$G$8,
      "DEFICIENTE",
   IF(
      'Tablero de control'!$AQ58&lt;Parametros!$D$4*Parametros!$G$7,
      "ACEPTABLE",
      IF(
        'Tablero de control'!$AQ58&lt;Parametros!$D$4*Parametros!$G$6,
        "BUENO",
        IF(
          'Tablero de control'!$AQ58&lt;Parametros!$D$4*Parametros!$G$5,
          "SATISFACTORIO",
          IF(
            'Tablero de control'!$AQ58&gt;=Parametros!$D$4*Parametros!$G$4,
            "OPTIMO"
          )
        )
      )
    )
  )
)
)
)</f>
        <v>SIN AVANCE</v>
      </c>
      <c r="AS58" s="38"/>
      <c r="AT58" s="38"/>
      <c r="AU58" s="38"/>
      <c r="AV58" s="39"/>
      <c r="AW58" s="276">
        <f>IF(
'Tablero de control'!$X58="NP",
 0,
  IF(
     'Tablero de control'!$Q58&lt;&gt;"Reducción",
     'Tablero de control'!$AV58*100/'Tablero de control'!$X58,
     IF(
       'Tablero de control'!$X58&gt;='Tablero de control'!$AV58,
       100,
       IF(
         'Tablero de control'!$S58&lt;='Tablero de control'!$AV58,
         0,
         (('Tablero de control'!$S58-'Tablero de control'!$X58)-('Tablero de control'!$AV58-'Tablero de control'!$X58))*100/('Tablero de control'!$S58-'Tablero de control'!$X58)
       )
     )
   )
)</f>
        <v>0</v>
      </c>
      <c r="AX58" s="46" t="str">
        <f>IF(
  'Tablero de control'!$X58="NP",
  "NO PROGRAMADA",
  IF(
    OR('Tablero de control'!$AV58="",'Tablero de control'!$AW58&lt;=0),
    "SIN AVANCE",
    IF(
      'Tablero de control'!$AW58&lt;Parametros!$D$4*Parametros!$G$9,
      "MUY DEFICIENTE",
    IF(
      'Tablero de control'!$AW58&lt;Parametros!$D$4*Parametros!$G$8,
      "DEFICIENTE",
   IF(
      'Tablero de control'!$AW58&lt;Parametros!$D$4*Parametros!$G$7,
      "ACEPTABLE",
      IF(
        'Tablero de control'!$AW58&lt;Parametros!$D$4*Parametros!$G$6,
        "BUENO",
        IF(
          'Tablero de control'!$AW58&lt;Parametros!$D$4*Parametros!$G$5,
          "SATISFACTORIO",
          IF(
            'Tablero de control'!$AW58&gt;=Parametros!$D$4*Parametros!$G$4,
            "OPTIMO"
          )
        )
      )
    )
  )
)
)
)</f>
        <v>SIN AVANCE</v>
      </c>
      <c r="AY58" s="38"/>
      <c r="AZ58" s="38"/>
      <c r="BA58" s="38"/>
      <c r="BB58" s="285">
        <f>IF('Tablero de control'!$R58="Acumulada",IF('Tablero de control'!$AV58="",IF('Tablero de control'!$AP58="",IF('Tablero de control'!$AJ58="",'Tablero de control'!$Y58,'Tablero de control'!$AJ58),'Tablero de control'!$AP58),'Tablero de control'!$AV58),'Tablero de control'!$Y58+'Tablero de control'!$AJ58+'Tablero de control'!$AP58+'Tablero de control'!$AV58)</f>
        <v>2</v>
      </c>
      <c r="BC58" s="41">
        <f>IF('Tablero de control'!$Q58="mantenimiento",'Tablero de control'!$BB58/COUNTA('Tablero de control'!$U58:$X58)*100,IF('Tablero de control'!$BB58*100/'Tablero de control'!$T58&gt;100,100,'Tablero de control'!$BB58*100/'Tablero de control'!$T58))</f>
        <v>50</v>
      </c>
      <c r="BD58" s="40" t="str">
        <f>IF(
    OR('Tablero de control'!$BB58="",'Tablero de control'!$BC58&lt;=0),
    "SIN AVANCE",
    IF(
      'Tablero de control'!$BC58&lt;Parametros!$D$4*Parametros!$G$9,
      "MUY DEFICIENTE",
    IF(
      'Tablero de control'!$BC58&lt;Parametros!$D$4*Parametros!$G$8,
      "DEFICIENTE",
   IF(
      'Tablero de control'!$BC58&lt;Parametros!$D$4*Parametros!$G$7,
      "ACEPTABLE",
      IF(
        'Tablero de control'!$BC58&lt;Parametros!$D$4*Parametros!$G$6,
        "BUENO",
        IF(
          'Tablero de control'!$BC58&lt;Parametros!$D$4*Parametros!$G$5,
          "SATISFACTORIO",
          IF(
            'Tablero de control'!$BC58&gt;=Parametros!$D$4*Parametros!$G$4,
            "OPTIMO"
          )
        )
      )
    )
  )
)
)</f>
        <v>DEFICIENTE</v>
      </c>
      <c r="BE58" s="336"/>
      <c r="BF58" s="336"/>
      <c r="BG58" s="555"/>
      <c r="BH58" s="281"/>
      <c r="BI58" s="281"/>
      <c r="BJ58" s="281"/>
      <c r="BL58" s="337"/>
      <c r="BN58" s="535">
        <v>2</v>
      </c>
      <c r="BO58" s="534" t="s">
        <v>3617</v>
      </c>
      <c r="BP58" s="534" t="s">
        <v>3618</v>
      </c>
      <c r="BQ58" s="534" t="s">
        <v>3619</v>
      </c>
      <c r="BR58" s="513" t="s">
        <v>3620</v>
      </c>
      <c r="BS58" s="674"/>
      <c r="BT58" s="281"/>
    </row>
    <row r="59" spans="1:72" s="42" customFormat="1" ht="63" hidden="1" customHeight="1">
      <c r="A59" s="554" t="s">
        <v>251</v>
      </c>
      <c r="B59" s="53" t="s">
        <v>258</v>
      </c>
      <c r="C59" s="53" t="s">
        <v>287</v>
      </c>
      <c r="D59" s="53" t="s">
        <v>355</v>
      </c>
      <c r="E59" s="53" t="s">
        <v>391</v>
      </c>
      <c r="F59" s="147">
        <v>0.27529999999999999</v>
      </c>
      <c r="G59" s="99" t="s">
        <v>534</v>
      </c>
      <c r="H59" s="99" t="s">
        <v>1950</v>
      </c>
      <c r="I59" s="99" t="s">
        <v>1964</v>
      </c>
      <c r="J59" s="325">
        <v>56</v>
      </c>
      <c r="K59" s="53" t="s">
        <v>600</v>
      </c>
      <c r="L59" s="53">
        <v>4101027</v>
      </c>
      <c r="M59" s="53" t="s">
        <v>134</v>
      </c>
      <c r="N59" s="53">
        <v>410102700</v>
      </c>
      <c r="O59" s="53" t="s">
        <v>1551</v>
      </c>
      <c r="P59" s="53" t="s">
        <v>2017</v>
      </c>
      <c r="Q59" s="53" t="s">
        <v>33</v>
      </c>
      <c r="R59" s="98" t="s">
        <v>1891</v>
      </c>
      <c r="S59" s="96" t="s">
        <v>12</v>
      </c>
      <c r="T59" s="96">
        <v>2</v>
      </c>
      <c r="U59" s="96">
        <v>1</v>
      </c>
      <c r="V59" s="96">
        <v>2</v>
      </c>
      <c r="W59" s="96">
        <v>2</v>
      </c>
      <c r="X59" s="96">
        <v>2</v>
      </c>
      <c r="Y59" s="271">
        <v>1</v>
      </c>
      <c r="Z59" s="276">
        <f>IF(
'Tablero de control'!$U59="NP",
 0,
  IF(
     'Tablero de control'!$Q59&lt;&gt;"Reducción",
     'Tablero de control'!$Y59*100/'Tablero de control'!$U59,
     IF(
       'Tablero de control'!$U59&gt;='Tablero de control'!$Y59,
       100,
       IF(
         'Tablero de control'!$S59&lt;='Tablero de control'!$Y59,
         0,
         (('Tablero de control'!$S59-'Tablero de control'!$U59)-('Tablero de control'!$Y59-'Tablero de control'!$U59))*100/('Tablero de control'!$S59-'Tablero de control'!$U59)
       )
     )
   )
)</f>
        <v>100</v>
      </c>
      <c r="AA59" s="302">
        <f>IF('Tablero de control'!$Z59&gt;100,100,'Tablero de control'!$Z59)</f>
        <v>100</v>
      </c>
      <c r="AB59" s="40" t="str">
        <f>IF(
  'Tablero de control'!$U59="NP",
  "NO PROGRAMADA",
  IF(
    OR('Tablero de control'!$Y59="",'Tablero de control'!$Z59&lt;=0),
    "SIN AVANCE",
    IF(
      'Tablero de control'!$Z59&lt;Parametros!$D$4*Parametros!$G$9,
      "MUY DEFICIENTE",
    IF(
      'Tablero de control'!$Z59&lt;Parametros!$D$4*Parametros!$G$8,
      "DEFICIENTE",
   IF(
      'Tablero de control'!$Z59&lt;Parametros!$D$4*Parametros!$G$7,
      "ACEPTABLE",
      IF(
        'Tablero de control'!$Z59&lt;Parametros!$D$4*Parametros!$G$6,
        "BUENO",
        IF(
          'Tablero de control'!$Z59&lt;Parametros!$D$4*Parametros!$G$5,
          "SATISFACTORIO",
          IF(
            'Tablero de control'!$Z59&gt;=Parametros!$D$4*Parametros!$G$4,
            "OPTIMO"
          )
        )
      )
    )
  )
)
)
)</f>
        <v>OPTIMO</v>
      </c>
      <c r="AC59" s="40"/>
      <c r="AD59" s="40"/>
      <c r="AE59" s="40"/>
      <c r="AF59" s="40"/>
      <c r="AG59" s="59">
        <v>0</v>
      </c>
      <c r="AH59" s="59">
        <v>0</v>
      </c>
      <c r="AI59" s="59">
        <v>0</v>
      </c>
      <c r="AJ59" s="56"/>
      <c r="AK59" s="276">
        <f>IF(
'Tablero de control'!$V59="NP",
 0,
  IF(
     'Tablero de control'!$Q59&lt;&gt;"Reducción",
     'Tablero de control'!$AJ59*100/'Tablero de control'!$V59,
     IF(
       'Tablero de control'!$V59&gt;='Tablero de control'!$AJ59,
       100,
       IF(
         'Tablero de control'!$S59&lt;='Tablero de control'!$AJ59,
         0,
         (('Tablero de control'!$S59-'Tablero de control'!$V59)-('Tablero de control'!$AJ59-'Tablero de control'!$V59))*100/('Tablero de control'!$S59-'Tablero de control'!$V59)
       )
     )
   )
)</f>
        <v>0</v>
      </c>
      <c r="AL59" s="38" t="str">
        <f>IF(
  'Tablero de control'!$V59="NP",
  "NO PROGRAMADA",
  IF(
    OR('Tablero de control'!$AJ59="",'Tablero de control'!$AK59&lt;=0),
    "SIN AVANCE",
    IF(
      'Tablero de control'!$AK59&lt;Parametros!$D$4*Parametros!$G$9,
      "MUY DEFICIENTE",
    IF(
      'Tablero de control'!$AK59&lt;Parametros!$D$4*Parametros!$G$8,
      "DEFICIENTE",
   IF(
      'Tablero de control'!$AK59&lt;Parametros!$D$4*Parametros!$G$7,
      "ACEPTABLE",
      IF(
        'Tablero de control'!$AK59&lt;Parametros!$D$4*Parametros!$G$6,
        "BUENO",
        IF(
          'Tablero de control'!$AK59&lt;Parametros!$D$4*Parametros!$G$5,
          "SATISFACTORIO",
          IF(
            'Tablero de control'!$AK59&gt;=Parametros!$D$4*Parametros!$G$4,
            "OPTIMO"
          )
        )
      )
    )
  )
)
)
)</f>
        <v>SIN AVANCE</v>
      </c>
      <c r="AM59" s="38"/>
      <c r="AN59" s="38"/>
      <c r="AO59" s="38"/>
      <c r="AP59" s="39"/>
      <c r="AQ59" s="276">
        <f>IF(
'Tablero de control'!$W59="NP",
 0,
  IF(
     'Tablero de control'!$Q59&lt;&gt;"Reducción",
     'Tablero de control'!$AP59*100/'Tablero de control'!$W59,
     IF(
       'Tablero de control'!$W59&gt;='Tablero de control'!$AP59,
       100,
       IF(
         'Tablero de control'!$S59&lt;='Tablero de control'!$AP59,
         0,
         (('Tablero de control'!$S59-'Tablero de control'!$W59)-('Tablero de control'!$AP59-'Tablero de control'!$W59))*100/('Tablero de control'!$S59-'Tablero de control'!$W59)
       )
     )
   )
)</f>
        <v>0</v>
      </c>
      <c r="AR59" s="40" t="str">
        <f>IF(
  'Tablero de control'!$W59="NP",
  "NO PROGRAMADA",
  IF(
    OR('Tablero de control'!$AP59="",'Tablero de control'!$AQ59&lt;=0),
    "SIN AVANCE",
    IF(
      'Tablero de control'!$AQ59&lt;Parametros!$D$4*Parametros!$G$9,
      "MUY DEFICIENTE",
    IF(
      'Tablero de control'!$AQ59&lt;Parametros!$D$4*Parametros!$G$8,
      "DEFICIENTE",
   IF(
      'Tablero de control'!$AQ59&lt;Parametros!$D$4*Parametros!$G$7,
      "ACEPTABLE",
      IF(
        'Tablero de control'!$AQ59&lt;Parametros!$D$4*Parametros!$G$6,
        "BUENO",
        IF(
          'Tablero de control'!$AQ59&lt;Parametros!$D$4*Parametros!$G$5,
          "SATISFACTORIO",
          IF(
            'Tablero de control'!$AQ59&gt;=Parametros!$D$4*Parametros!$G$4,
            "OPTIMO"
          )
        )
      )
    )
  )
)
)
)</f>
        <v>SIN AVANCE</v>
      </c>
      <c r="AS59" s="38"/>
      <c r="AT59" s="38"/>
      <c r="AU59" s="38"/>
      <c r="AV59" s="39"/>
      <c r="AW59" s="276">
        <f>IF(
'Tablero de control'!$X59="NP",
 0,
  IF(
     'Tablero de control'!$Q59&lt;&gt;"Reducción",
     'Tablero de control'!$AV59*100/'Tablero de control'!$X59,
     IF(
       'Tablero de control'!$X59&gt;='Tablero de control'!$AV59,
       100,
       IF(
         'Tablero de control'!$S59&lt;='Tablero de control'!$AV59,
         0,
         (('Tablero de control'!$S59-'Tablero de control'!$X59)-('Tablero de control'!$AV59-'Tablero de control'!$X59))*100/('Tablero de control'!$S59-'Tablero de control'!$X59)
       )
     )
   )
)</f>
        <v>0</v>
      </c>
      <c r="AX59" s="46" t="str">
        <f>IF(
  'Tablero de control'!$X59="NP",
  "NO PROGRAMADA",
  IF(
    OR('Tablero de control'!$AV59="",'Tablero de control'!$AW59&lt;=0),
    "SIN AVANCE",
    IF(
      'Tablero de control'!$AW59&lt;Parametros!$D$4*Parametros!$G$9,
      "MUY DEFICIENTE",
    IF(
      'Tablero de control'!$AW59&lt;Parametros!$D$4*Parametros!$G$8,
      "DEFICIENTE",
   IF(
      'Tablero de control'!$AW59&lt;Parametros!$D$4*Parametros!$G$7,
      "ACEPTABLE",
      IF(
        'Tablero de control'!$AW59&lt;Parametros!$D$4*Parametros!$G$6,
        "BUENO",
        IF(
          'Tablero de control'!$AW59&lt;Parametros!$D$4*Parametros!$G$5,
          "SATISFACTORIO",
          IF(
            'Tablero de control'!$AW59&gt;=Parametros!$D$4*Parametros!$G$4,
            "OPTIMO"
          )
        )
      )
    )
  )
)
)
)</f>
        <v>SIN AVANCE</v>
      </c>
      <c r="AY59" s="38"/>
      <c r="AZ59" s="38"/>
      <c r="BA59" s="38"/>
      <c r="BB59" s="285">
        <f>IF('Tablero de control'!$R59="Acumulada",IF('Tablero de control'!$AV59="",IF('Tablero de control'!$AP59="",IF('Tablero de control'!$AJ59="",'Tablero de control'!$Y59,'Tablero de control'!$AJ59),'Tablero de control'!$AP59),'Tablero de control'!$AV59),'Tablero de control'!$Y59+'Tablero de control'!$AJ59+'Tablero de control'!$AP59+'Tablero de control'!$AV59)</f>
        <v>1</v>
      </c>
      <c r="BC59" s="41">
        <f>IF('Tablero de control'!$Q59="mantenimiento",'Tablero de control'!$BB59/COUNTA('Tablero de control'!$U59:$X59)*100,IF('Tablero de control'!$BB59*100/'Tablero de control'!$T59&gt;100,100,'Tablero de control'!$BB59*100/'Tablero de control'!$T59))</f>
        <v>25</v>
      </c>
      <c r="BD59" s="40" t="str">
        <f>IF(
    OR('Tablero de control'!$BB59="",'Tablero de control'!$BC59&lt;=0),
    "SIN AVANCE",
    IF(
      'Tablero de control'!$BC59&lt;Parametros!$D$4*Parametros!$G$9,
      "MUY DEFICIENTE",
    IF(
      'Tablero de control'!$BC59&lt;Parametros!$D$4*Parametros!$G$8,
      "DEFICIENTE",
   IF(
      'Tablero de control'!$BC59&lt;Parametros!$D$4*Parametros!$G$7,
      "ACEPTABLE",
      IF(
        'Tablero de control'!$BC59&lt;Parametros!$D$4*Parametros!$G$6,
        "BUENO",
        IF(
          'Tablero de control'!$BC59&lt;Parametros!$D$4*Parametros!$G$5,
          "SATISFACTORIO",
          IF(
            'Tablero de control'!$BC59&gt;=Parametros!$D$4*Parametros!$G$4,
            "OPTIMO"
          )
        )
      )
    )
  )
)
)</f>
        <v>MUY DEFICIENTE</v>
      </c>
      <c r="BE59" s="336"/>
      <c r="BF59" s="336"/>
      <c r="BG59" s="555"/>
      <c r="BH59" s="281"/>
      <c r="BI59" s="281"/>
      <c r="BJ59" s="281"/>
      <c r="BL59" s="337"/>
      <c r="BN59" s="511">
        <v>1</v>
      </c>
      <c r="BO59" s="512" t="s">
        <v>3621</v>
      </c>
      <c r="BP59" s="512"/>
      <c r="BQ59" s="512" t="s">
        <v>3622</v>
      </c>
      <c r="BR59" s="532" t="s">
        <v>3623</v>
      </c>
      <c r="BS59" s="673"/>
      <c r="BT59" s="281"/>
    </row>
    <row r="60" spans="1:72" s="42" customFormat="1" ht="63.75" hidden="1" customHeight="1">
      <c r="A60" s="554" t="s">
        <v>251</v>
      </c>
      <c r="B60" s="53" t="s">
        <v>258</v>
      </c>
      <c r="C60" s="53" t="s">
        <v>287</v>
      </c>
      <c r="D60" s="53" t="s">
        <v>355</v>
      </c>
      <c r="E60" s="53" t="s">
        <v>391</v>
      </c>
      <c r="F60" s="147">
        <v>0.27529999999999999</v>
      </c>
      <c r="G60" s="99" t="s">
        <v>534</v>
      </c>
      <c r="H60" s="99" t="s">
        <v>1950</v>
      </c>
      <c r="I60" s="99" t="s">
        <v>1964</v>
      </c>
      <c r="J60" s="325">
        <v>57</v>
      </c>
      <c r="K60" s="53" t="s">
        <v>601</v>
      </c>
      <c r="L60" s="53">
        <v>4101038</v>
      </c>
      <c r="M60" s="53" t="s">
        <v>138</v>
      </c>
      <c r="N60" s="53">
        <v>410103802</v>
      </c>
      <c r="O60" s="53" t="s">
        <v>1552</v>
      </c>
      <c r="P60" s="53" t="s">
        <v>2017</v>
      </c>
      <c r="Q60" s="53" t="s">
        <v>33</v>
      </c>
      <c r="R60" s="98" t="s">
        <v>1891</v>
      </c>
      <c r="S60" s="96" t="s">
        <v>12</v>
      </c>
      <c r="T60" s="96">
        <v>23</v>
      </c>
      <c r="U60" s="96">
        <v>7</v>
      </c>
      <c r="V60" s="96">
        <v>10</v>
      </c>
      <c r="W60" s="96">
        <v>5</v>
      </c>
      <c r="X60" s="96">
        <v>1</v>
      </c>
      <c r="Y60" s="271">
        <v>8</v>
      </c>
      <c r="Z60" s="276">
        <f>IF(
'Tablero de control'!$U60="NP",
 0,
  IF(
     'Tablero de control'!$Q60&lt;&gt;"Reducción",
     'Tablero de control'!$Y60*100/'Tablero de control'!$U60,
     IF(
       'Tablero de control'!$U60&gt;='Tablero de control'!$Y60,
       100,
       IF(
         'Tablero de control'!$S60&lt;='Tablero de control'!$Y60,
         0,
         (('Tablero de control'!$S60-'Tablero de control'!$U60)-('Tablero de control'!$Y60-'Tablero de control'!$U60))*100/('Tablero de control'!$S60-'Tablero de control'!$U60)
       )
     )
   )
)</f>
        <v>114.28571428571429</v>
      </c>
      <c r="AA60" s="302">
        <f>IF('Tablero de control'!$Z60&gt;100,100,'Tablero de control'!$Z60)</f>
        <v>100</v>
      </c>
      <c r="AB60" s="40" t="str">
        <f>IF(
  'Tablero de control'!$U60="NP",
  "NO PROGRAMADA",
  IF(
    OR('Tablero de control'!$Y60="",'Tablero de control'!$Z60&lt;=0),
    "SIN AVANCE",
    IF(
      'Tablero de control'!$Z60&lt;Parametros!$D$4*Parametros!$G$9,
      "MUY DEFICIENTE",
    IF(
      'Tablero de control'!$Z60&lt;Parametros!$D$4*Parametros!$G$8,
      "DEFICIENTE",
   IF(
      'Tablero de control'!$Z60&lt;Parametros!$D$4*Parametros!$G$7,
      "ACEPTABLE",
      IF(
        'Tablero de control'!$Z60&lt;Parametros!$D$4*Parametros!$G$6,
        "BUENO",
        IF(
          'Tablero de control'!$Z60&lt;Parametros!$D$4*Parametros!$G$5,
          "SATISFACTORIO",
          IF(
            'Tablero de control'!$Z60&gt;=Parametros!$D$4*Parametros!$G$4,
            "OPTIMO"
          )
        )
      )
    )
  )
)
)
)</f>
        <v>OPTIMO</v>
      </c>
      <c r="AC60" s="40"/>
      <c r="AD60" s="40"/>
      <c r="AE60" s="40"/>
      <c r="AF60" s="40"/>
      <c r="AG60" s="59">
        <v>109017110</v>
      </c>
      <c r="AH60" s="59">
        <v>0</v>
      </c>
      <c r="AI60" s="59">
        <v>0</v>
      </c>
      <c r="AJ60" s="56"/>
      <c r="AK60" s="276">
        <f>IF(
'Tablero de control'!$V60="NP",
 0,
  IF(
     'Tablero de control'!$Q60&lt;&gt;"Reducción",
     'Tablero de control'!$AJ60*100/'Tablero de control'!$V60,
     IF(
       'Tablero de control'!$V60&gt;='Tablero de control'!$AJ60,
       100,
       IF(
         'Tablero de control'!$S60&lt;='Tablero de control'!$AJ60,
         0,
         (('Tablero de control'!$S60-'Tablero de control'!$V60)-('Tablero de control'!$AJ60-'Tablero de control'!$V60))*100/('Tablero de control'!$S60-'Tablero de control'!$V60)
       )
     )
   )
)</f>
        <v>0</v>
      </c>
      <c r="AL60" s="38" t="str">
        <f>IF(
  'Tablero de control'!$V60="NP",
  "NO PROGRAMADA",
  IF(
    OR('Tablero de control'!$AJ60="",'Tablero de control'!$AK60&lt;=0),
    "SIN AVANCE",
    IF(
      'Tablero de control'!$AK60&lt;Parametros!$D$4*Parametros!$G$9,
      "MUY DEFICIENTE",
    IF(
      'Tablero de control'!$AK60&lt;Parametros!$D$4*Parametros!$G$8,
      "DEFICIENTE",
   IF(
      'Tablero de control'!$AK60&lt;Parametros!$D$4*Parametros!$G$7,
      "ACEPTABLE",
      IF(
        'Tablero de control'!$AK60&lt;Parametros!$D$4*Parametros!$G$6,
        "BUENO",
        IF(
          'Tablero de control'!$AK60&lt;Parametros!$D$4*Parametros!$G$5,
          "SATISFACTORIO",
          IF(
            'Tablero de control'!$AK60&gt;=Parametros!$D$4*Parametros!$G$4,
            "OPTIMO"
          )
        )
      )
    )
  )
)
)
)</f>
        <v>SIN AVANCE</v>
      </c>
      <c r="AM60" s="38"/>
      <c r="AN60" s="38"/>
      <c r="AO60" s="38"/>
      <c r="AP60" s="39"/>
      <c r="AQ60" s="276">
        <f>IF(
'Tablero de control'!$W60="NP",
 0,
  IF(
     'Tablero de control'!$Q60&lt;&gt;"Reducción",
     'Tablero de control'!$AP60*100/'Tablero de control'!$W60,
     IF(
       'Tablero de control'!$W60&gt;='Tablero de control'!$AP60,
       100,
       IF(
         'Tablero de control'!$S60&lt;='Tablero de control'!$AP60,
         0,
         (('Tablero de control'!$S60-'Tablero de control'!$W60)-('Tablero de control'!$AP60-'Tablero de control'!$W60))*100/('Tablero de control'!$S60-'Tablero de control'!$W60)
       )
     )
   )
)</f>
        <v>0</v>
      </c>
      <c r="AR60" s="40" t="str">
        <f>IF(
  'Tablero de control'!$W60="NP",
  "NO PROGRAMADA",
  IF(
    OR('Tablero de control'!$AP60="",'Tablero de control'!$AQ60&lt;=0),
    "SIN AVANCE",
    IF(
      'Tablero de control'!$AQ60&lt;Parametros!$D$4*Parametros!$G$9,
      "MUY DEFICIENTE",
    IF(
      'Tablero de control'!$AQ60&lt;Parametros!$D$4*Parametros!$G$8,
      "DEFICIENTE",
   IF(
      'Tablero de control'!$AQ60&lt;Parametros!$D$4*Parametros!$G$7,
      "ACEPTABLE",
      IF(
        'Tablero de control'!$AQ60&lt;Parametros!$D$4*Parametros!$G$6,
        "BUENO",
        IF(
          'Tablero de control'!$AQ60&lt;Parametros!$D$4*Parametros!$G$5,
          "SATISFACTORIO",
          IF(
            'Tablero de control'!$AQ60&gt;=Parametros!$D$4*Parametros!$G$4,
            "OPTIMO"
          )
        )
      )
    )
  )
)
)
)</f>
        <v>SIN AVANCE</v>
      </c>
      <c r="AS60" s="38"/>
      <c r="AT60" s="38"/>
      <c r="AU60" s="38"/>
      <c r="AV60" s="39"/>
      <c r="AW60" s="276">
        <f>IF(
'Tablero de control'!$X60="NP",
 0,
  IF(
     'Tablero de control'!$Q60&lt;&gt;"Reducción",
     'Tablero de control'!$AV60*100/'Tablero de control'!$X60,
     IF(
       'Tablero de control'!$X60&gt;='Tablero de control'!$AV60,
       100,
       IF(
         'Tablero de control'!$S60&lt;='Tablero de control'!$AV60,
         0,
         (('Tablero de control'!$S60-'Tablero de control'!$X60)-('Tablero de control'!$AV60-'Tablero de control'!$X60))*100/('Tablero de control'!$S60-'Tablero de control'!$X60)
       )
     )
   )
)</f>
        <v>0</v>
      </c>
      <c r="AX60" s="46" t="str">
        <f>IF(
  'Tablero de control'!$X60="NP",
  "NO PROGRAMADA",
  IF(
    OR('Tablero de control'!$AV60="",'Tablero de control'!$AW60&lt;=0),
    "SIN AVANCE",
    IF(
      'Tablero de control'!$AW60&lt;Parametros!$D$4*Parametros!$G$9,
      "MUY DEFICIENTE",
    IF(
      'Tablero de control'!$AW60&lt;Parametros!$D$4*Parametros!$G$8,
      "DEFICIENTE",
   IF(
      'Tablero de control'!$AW60&lt;Parametros!$D$4*Parametros!$G$7,
      "ACEPTABLE",
      IF(
        'Tablero de control'!$AW60&lt;Parametros!$D$4*Parametros!$G$6,
        "BUENO",
        IF(
          'Tablero de control'!$AW60&lt;Parametros!$D$4*Parametros!$G$5,
          "SATISFACTORIO",
          IF(
            'Tablero de control'!$AW60&gt;=Parametros!$D$4*Parametros!$G$4,
            "OPTIMO"
          )
        )
      )
    )
  )
)
)
)</f>
        <v>SIN AVANCE</v>
      </c>
      <c r="AY60" s="38"/>
      <c r="AZ60" s="38"/>
      <c r="BA60" s="38"/>
      <c r="BB60" s="285">
        <f>IF('Tablero de control'!$R60="Acumulada",IF('Tablero de control'!$AV60="",IF('Tablero de control'!$AP60="",IF('Tablero de control'!$AJ60="",'Tablero de control'!$Y60,'Tablero de control'!$AJ60),'Tablero de control'!$AP60),'Tablero de control'!$AV60),'Tablero de control'!$Y60+'Tablero de control'!$AJ60+'Tablero de control'!$AP60+'Tablero de control'!$AV60)</f>
        <v>8</v>
      </c>
      <c r="BC60" s="41">
        <f>IF('Tablero de control'!$Q60="mantenimiento",'Tablero de control'!$BB60/COUNTA('Tablero de control'!$U60:$X60)*100,IF('Tablero de control'!$BB60*100/'Tablero de control'!$T60&gt;100,100,'Tablero de control'!$BB60*100/'Tablero de control'!$T60))</f>
        <v>200</v>
      </c>
      <c r="BD60" s="40" t="str">
        <f>IF(
    OR('Tablero de control'!$BB60="",'Tablero de control'!$BC60&lt;=0),
    "SIN AVANCE",
    IF(
      'Tablero de control'!$BC60&lt;Parametros!$D$4*Parametros!$G$9,
      "MUY DEFICIENTE",
    IF(
      'Tablero de control'!$BC60&lt;Parametros!$D$4*Parametros!$G$8,
      "DEFICIENTE",
   IF(
      'Tablero de control'!$BC60&lt;Parametros!$D$4*Parametros!$G$7,
      "ACEPTABLE",
      IF(
        'Tablero de control'!$BC60&lt;Parametros!$D$4*Parametros!$G$6,
        "BUENO",
        IF(
          'Tablero de control'!$BC60&lt;Parametros!$D$4*Parametros!$G$5,
          "SATISFACTORIO",
          IF(
            'Tablero de control'!$BC60&gt;=Parametros!$D$4*Parametros!$G$4,
            "OPTIMO"
          )
        )
      )
    )
  )
)
)</f>
        <v>OPTIMO</v>
      </c>
      <c r="BE60" s="336"/>
      <c r="BF60" s="336"/>
      <c r="BG60" s="555"/>
      <c r="BH60" s="281"/>
      <c r="BI60" s="281"/>
      <c r="BJ60" s="281"/>
      <c r="BL60" s="337"/>
      <c r="BN60" s="511">
        <v>8</v>
      </c>
      <c r="BO60" s="512" t="s">
        <v>3624</v>
      </c>
      <c r="BP60" s="512" t="s">
        <v>3625</v>
      </c>
      <c r="BQ60" s="525" t="s">
        <v>3626</v>
      </c>
      <c r="BR60" s="532" t="s">
        <v>3627</v>
      </c>
      <c r="BS60" s="673"/>
      <c r="BT60" s="281"/>
    </row>
    <row r="61" spans="1:72" s="42" customFormat="1" ht="43.5" hidden="1" customHeight="1">
      <c r="A61" s="554" t="s">
        <v>251</v>
      </c>
      <c r="B61" s="53" t="s">
        <v>258</v>
      </c>
      <c r="C61" s="53" t="s">
        <v>287</v>
      </c>
      <c r="D61" s="53" t="s">
        <v>355</v>
      </c>
      <c r="E61" s="53" t="s">
        <v>391</v>
      </c>
      <c r="F61" s="147">
        <v>0.27529999999999999</v>
      </c>
      <c r="G61" s="99" t="s">
        <v>534</v>
      </c>
      <c r="H61" s="99" t="s">
        <v>1950</v>
      </c>
      <c r="I61" s="99" t="s">
        <v>1964</v>
      </c>
      <c r="J61" s="325">
        <v>58</v>
      </c>
      <c r="K61" s="53" t="s">
        <v>602</v>
      </c>
      <c r="L61" s="53">
        <v>4101076</v>
      </c>
      <c r="M61" s="53" t="s">
        <v>1181</v>
      </c>
      <c r="N61" s="53">
        <v>410107600</v>
      </c>
      <c r="O61" s="53" t="s">
        <v>1553</v>
      </c>
      <c r="P61" s="53" t="s">
        <v>2030</v>
      </c>
      <c r="Q61" s="53" t="s">
        <v>32</v>
      </c>
      <c r="R61" s="96" t="s">
        <v>1891</v>
      </c>
      <c r="S61" s="96">
        <v>30</v>
      </c>
      <c r="T61" s="96">
        <v>30</v>
      </c>
      <c r="U61" s="97" t="s">
        <v>13</v>
      </c>
      <c r="V61" s="97" t="s">
        <v>13</v>
      </c>
      <c r="W61" s="96">
        <v>15</v>
      </c>
      <c r="X61" s="96">
        <v>15</v>
      </c>
      <c r="Y61" s="271">
        <v>0</v>
      </c>
      <c r="Z61" s="276">
        <f>IF(
'Tablero de control'!$U61="NP",
 0,
  IF(
     'Tablero de control'!$Q61&lt;&gt;"Reducción",
     'Tablero de control'!$Y61*100/'Tablero de control'!$U61,
     IF(
       'Tablero de control'!$U61&gt;='Tablero de control'!$Y61,
       100,
       IF(
         'Tablero de control'!$S61&lt;='Tablero de control'!$Y61,
         0,
         (('Tablero de control'!$S61-'Tablero de control'!$U61)-('Tablero de control'!$Y61-'Tablero de control'!$U61))*100/('Tablero de control'!$S61-'Tablero de control'!$U61)
       )
     )
   )
)</f>
        <v>0</v>
      </c>
      <c r="AA61" s="302">
        <f>IF('Tablero de control'!$Z61&gt;100,100,'Tablero de control'!$Z61)</f>
        <v>0</v>
      </c>
      <c r="AB61" s="40" t="str">
        <f>IF(
  'Tablero de control'!$U61="NP",
  "NO PROGRAMADA",
  IF(
    OR('Tablero de control'!$Y61="",'Tablero de control'!$Z61&lt;=0),
    "SIN AVANCE",
    IF(
      'Tablero de control'!$Z61&lt;Parametros!$D$4*Parametros!$G$9,
      "MUY DEFICIENTE",
    IF(
      'Tablero de control'!$Z61&lt;Parametros!$D$4*Parametros!$G$8,
      "DEFICIENTE",
   IF(
      'Tablero de control'!$Z61&lt;Parametros!$D$4*Parametros!$G$7,
      "ACEPTABLE",
      IF(
        'Tablero de control'!$Z61&lt;Parametros!$D$4*Parametros!$G$6,
        "BUENO",
        IF(
          'Tablero de control'!$Z61&lt;Parametros!$D$4*Parametros!$G$5,
          "SATISFACTORIO",
          IF(
            'Tablero de control'!$Z61&gt;=Parametros!$D$4*Parametros!$G$4,
            "OPTIMO"
          )
        )
      )
    )
  )
)
)
)</f>
        <v>NO PROGRAMADA</v>
      </c>
      <c r="AC61" s="40"/>
      <c r="AD61" s="40"/>
      <c r="AE61" s="40"/>
      <c r="AF61" s="40"/>
      <c r="AG61" s="59">
        <v>0</v>
      </c>
      <c r="AH61" s="59">
        <v>0</v>
      </c>
      <c r="AI61" s="59">
        <v>0</v>
      </c>
      <c r="AJ61" s="56"/>
      <c r="AK61" s="276">
        <f>IF(
'Tablero de control'!$V61="NP",
 0,
  IF(
     'Tablero de control'!$Q61&lt;&gt;"Reducción",
     'Tablero de control'!$AJ61*100/'Tablero de control'!$V61,
     IF(
       'Tablero de control'!$V61&gt;='Tablero de control'!$AJ61,
       100,
       IF(
         'Tablero de control'!$S61&lt;='Tablero de control'!$AJ61,
         0,
         (('Tablero de control'!$S61-'Tablero de control'!$V61)-('Tablero de control'!$AJ61-'Tablero de control'!$V61))*100/('Tablero de control'!$S61-'Tablero de control'!$V61)
       )
     )
   )
)</f>
        <v>0</v>
      </c>
      <c r="AL61" s="38" t="str">
        <f>IF(
  'Tablero de control'!$V61="NP",
  "NO PROGRAMADA",
  IF(
    OR('Tablero de control'!$AJ61="",'Tablero de control'!$AK61&lt;=0),
    "SIN AVANCE",
    IF(
      'Tablero de control'!$AK61&lt;Parametros!$D$4*Parametros!$G$9,
      "MUY DEFICIENTE",
    IF(
      'Tablero de control'!$AK61&lt;Parametros!$D$4*Parametros!$G$8,
      "DEFICIENTE",
   IF(
      'Tablero de control'!$AK61&lt;Parametros!$D$4*Parametros!$G$7,
      "ACEPTABLE",
      IF(
        'Tablero de control'!$AK61&lt;Parametros!$D$4*Parametros!$G$6,
        "BUENO",
        IF(
          'Tablero de control'!$AK61&lt;Parametros!$D$4*Parametros!$G$5,
          "SATISFACTORIO",
          IF(
            'Tablero de control'!$AK61&gt;=Parametros!$D$4*Parametros!$G$4,
            "OPTIMO"
          )
        )
      )
    )
  )
)
)
)</f>
        <v>NO PROGRAMADA</v>
      </c>
      <c r="AM61" s="38"/>
      <c r="AN61" s="38"/>
      <c r="AO61" s="38"/>
      <c r="AP61" s="39"/>
      <c r="AQ61" s="276">
        <f>IF(
'Tablero de control'!$W61="NP",
 0,
  IF(
     'Tablero de control'!$Q61&lt;&gt;"Reducción",
     'Tablero de control'!$AP61*100/'Tablero de control'!$W61,
     IF(
       'Tablero de control'!$W61&gt;='Tablero de control'!$AP61,
       100,
       IF(
         'Tablero de control'!$S61&lt;='Tablero de control'!$AP61,
         0,
         (('Tablero de control'!$S61-'Tablero de control'!$W61)-('Tablero de control'!$AP61-'Tablero de control'!$W61))*100/('Tablero de control'!$S61-'Tablero de control'!$W61)
       )
     )
   )
)</f>
        <v>0</v>
      </c>
      <c r="AR61" s="40" t="str">
        <f>IF(
  'Tablero de control'!$W61="NP",
  "NO PROGRAMADA",
  IF(
    OR('Tablero de control'!$AP61="",'Tablero de control'!$AQ61&lt;=0),
    "SIN AVANCE",
    IF(
      'Tablero de control'!$AQ61&lt;Parametros!$D$4*Parametros!$G$9,
      "MUY DEFICIENTE",
    IF(
      'Tablero de control'!$AQ61&lt;Parametros!$D$4*Parametros!$G$8,
      "DEFICIENTE",
   IF(
      'Tablero de control'!$AQ61&lt;Parametros!$D$4*Parametros!$G$7,
      "ACEPTABLE",
      IF(
        'Tablero de control'!$AQ61&lt;Parametros!$D$4*Parametros!$G$6,
        "BUENO",
        IF(
          'Tablero de control'!$AQ61&lt;Parametros!$D$4*Parametros!$G$5,
          "SATISFACTORIO",
          IF(
            'Tablero de control'!$AQ61&gt;=Parametros!$D$4*Parametros!$G$4,
            "OPTIMO"
          )
        )
      )
    )
  )
)
)
)</f>
        <v>SIN AVANCE</v>
      </c>
      <c r="AS61" s="38"/>
      <c r="AT61" s="38"/>
      <c r="AU61" s="38"/>
      <c r="AV61" s="39"/>
      <c r="AW61" s="276">
        <f>IF(
'Tablero de control'!$X61="NP",
 0,
  IF(
     'Tablero de control'!$Q61&lt;&gt;"Reducción",
     'Tablero de control'!$AV61*100/'Tablero de control'!$X61,
     IF(
       'Tablero de control'!$X61&gt;='Tablero de control'!$AV61,
       100,
       IF(
         'Tablero de control'!$S61&lt;='Tablero de control'!$AV61,
         0,
         (('Tablero de control'!$S61-'Tablero de control'!$X61)-('Tablero de control'!$AV61-'Tablero de control'!$X61))*100/('Tablero de control'!$S61-'Tablero de control'!$X61)
       )
     )
   )
)</f>
        <v>0</v>
      </c>
      <c r="AX61" s="46" t="str">
        <f>IF(
  'Tablero de control'!$X61="NP",
  "NO PROGRAMADA",
  IF(
    OR('Tablero de control'!$AV61="",'Tablero de control'!$AW61&lt;=0),
    "SIN AVANCE",
    IF(
      'Tablero de control'!$AW61&lt;Parametros!$D$4*Parametros!$G$9,
      "MUY DEFICIENTE",
    IF(
      'Tablero de control'!$AW61&lt;Parametros!$D$4*Parametros!$G$8,
      "DEFICIENTE",
   IF(
      'Tablero de control'!$AW61&lt;Parametros!$D$4*Parametros!$G$7,
      "ACEPTABLE",
      IF(
        'Tablero de control'!$AW61&lt;Parametros!$D$4*Parametros!$G$6,
        "BUENO",
        IF(
          'Tablero de control'!$AW61&lt;Parametros!$D$4*Parametros!$G$5,
          "SATISFACTORIO",
          IF(
            'Tablero de control'!$AW61&gt;=Parametros!$D$4*Parametros!$G$4,
            "OPTIMO"
          )
        )
      )
    )
  )
)
)
)</f>
        <v>SIN AVANCE</v>
      </c>
      <c r="AY61" s="38"/>
      <c r="AZ61" s="38"/>
      <c r="BA61" s="38"/>
      <c r="BB61" s="285">
        <f>IF('Tablero de control'!$R61="Acumulada",IF('Tablero de control'!$AV61="",IF('Tablero de control'!$AP61="",IF('Tablero de control'!$AJ61="",'Tablero de control'!$Y61,'Tablero de control'!$AJ61),'Tablero de control'!$AP61),'Tablero de control'!$AV61),'Tablero de control'!$Y61+'Tablero de control'!$AJ61+'Tablero de control'!$AP61+'Tablero de control'!$AV61)</f>
        <v>0</v>
      </c>
      <c r="BC61" s="41">
        <f>IF('Tablero de control'!$Q61="mantenimiento",'Tablero de control'!$BB61/COUNTA('Tablero de control'!$U61:$X61)*100,IF('Tablero de control'!$BB61*100/'Tablero de control'!$T61&gt;100,100,'Tablero de control'!$BB61*100/'Tablero de control'!$T61))</f>
        <v>0</v>
      </c>
      <c r="BD61" s="40" t="str">
        <f>IF(
    OR('Tablero de control'!$BB61="",'Tablero de control'!$BC61&lt;=0),
    "SIN AVANCE",
    IF(
      'Tablero de control'!$BC61&lt;Parametros!$D$4*Parametros!$G$9,
      "MUY DEFICIENTE",
    IF(
      'Tablero de control'!$BC61&lt;Parametros!$D$4*Parametros!$G$8,
      "DEFICIENTE",
   IF(
      'Tablero de control'!$BC61&lt;Parametros!$D$4*Parametros!$G$7,
      "ACEPTABLE",
      IF(
        'Tablero de control'!$BC61&lt;Parametros!$D$4*Parametros!$G$6,
        "BUENO",
        IF(
          'Tablero de control'!$BC61&lt;Parametros!$D$4*Parametros!$G$5,
          "SATISFACTORIO",
          IF(
            'Tablero de control'!$BC61&gt;=Parametros!$D$4*Parametros!$G$4,
            "OPTIMO"
          )
        )
      )
    )
  )
)
)</f>
        <v>SIN AVANCE</v>
      </c>
      <c r="BE61" s="336"/>
      <c r="BF61" s="336"/>
      <c r="BG61" s="555"/>
      <c r="BH61" s="281"/>
      <c r="BI61" s="281"/>
      <c r="BJ61" s="281"/>
      <c r="BL61" s="337"/>
      <c r="BN61" s="535">
        <v>0</v>
      </c>
      <c r="BO61" s="534"/>
      <c r="BP61" s="534"/>
      <c r="BQ61" s="534"/>
      <c r="BR61" s="532" t="s">
        <v>3628</v>
      </c>
      <c r="BS61" s="674"/>
      <c r="BT61" s="281"/>
    </row>
    <row r="62" spans="1:72" s="42" customFormat="1" ht="38.25" hidden="1" customHeight="1">
      <c r="A62" s="554" t="s">
        <v>251</v>
      </c>
      <c r="B62" s="53" t="s">
        <v>258</v>
      </c>
      <c r="C62" s="53" t="s">
        <v>287</v>
      </c>
      <c r="D62" s="53" t="s">
        <v>355</v>
      </c>
      <c r="E62" s="53" t="s">
        <v>391</v>
      </c>
      <c r="F62" s="147">
        <v>0.27529999999999999</v>
      </c>
      <c r="G62" s="99" t="s">
        <v>534</v>
      </c>
      <c r="H62" s="99" t="s">
        <v>1950</v>
      </c>
      <c r="I62" s="99" t="s">
        <v>1964</v>
      </c>
      <c r="J62" s="325">
        <v>59</v>
      </c>
      <c r="K62" s="53" t="s">
        <v>1907</v>
      </c>
      <c r="L62" s="53" t="s">
        <v>1910</v>
      </c>
      <c r="M62" s="53" t="s">
        <v>1911</v>
      </c>
      <c r="N62" s="293">
        <v>410104702</v>
      </c>
      <c r="O62" s="53" t="s">
        <v>1924</v>
      </c>
      <c r="P62" s="53" t="s">
        <v>2031</v>
      </c>
      <c r="Q62" s="53" t="s">
        <v>32</v>
      </c>
      <c r="R62" s="96" t="s">
        <v>1890</v>
      </c>
      <c r="S62" s="96">
        <v>8</v>
      </c>
      <c r="T62" s="96">
        <v>16</v>
      </c>
      <c r="U62" s="96">
        <v>2</v>
      </c>
      <c r="V62" s="96">
        <v>2</v>
      </c>
      <c r="W62" s="96">
        <v>2</v>
      </c>
      <c r="X62" s="96">
        <v>2</v>
      </c>
      <c r="Y62" s="271">
        <v>3</v>
      </c>
      <c r="Z62" s="276">
        <f>IF(
'Tablero de control'!$U62="NP",
 0,
  IF(
     'Tablero de control'!$Q62&lt;&gt;"Reducción",
     'Tablero de control'!$Y62*100/'Tablero de control'!$U62,
     IF(
       'Tablero de control'!$U62&gt;='Tablero de control'!$Y62,
       100,
       IF(
         'Tablero de control'!$S62&lt;='Tablero de control'!$Y62,
         0,
         (('Tablero de control'!$S62-'Tablero de control'!$U62)-('Tablero de control'!$Y62-'Tablero de control'!$U62))*100/('Tablero de control'!$S62-'Tablero de control'!$U62)
       )
     )
   )
)</f>
        <v>150</v>
      </c>
      <c r="AA62" s="302">
        <f>IF('Tablero de control'!$Z62&gt;100,100,'Tablero de control'!$Z62)</f>
        <v>100</v>
      </c>
      <c r="AB62" s="40" t="str">
        <f>IF(
  'Tablero de control'!$U62="NP",
  "NO PROGRAMADA",
  IF(
    OR('Tablero de control'!$Y62="",'Tablero de control'!$Z62&lt;=0),
    "SIN AVANCE",
    IF(
      'Tablero de control'!$Z62&lt;Parametros!$D$4*Parametros!$G$9,
      "MUY DEFICIENTE",
    IF(
      'Tablero de control'!$Z62&lt;Parametros!$D$4*Parametros!$G$8,
      "DEFICIENTE",
   IF(
      'Tablero de control'!$Z62&lt;Parametros!$D$4*Parametros!$G$7,
      "ACEPTABLE",
      IF(
        'Tablero de control'!$Z62&lt;Parametros!$D$4*Parametros!$G$6,
        "BUENO",
        IF(
          'Tablero de control'!$Z62&lt;Parametros!$D$4*Parametros!$G$5,
          "SATISFACTORIO",
          IF(
            'Tablero de control'!$Z62&gt;=Parametros!$D$4*Parametros!$G$4,
            "OPTIMO"
          )
        )
      )
    )
  )
)
)
)</f>
        <v>OPTIMO</v>
      </c>
      <c r="AC62" s="40"/>
      <c r="AD62" s="40"/>
      <c r="AE62" s="40"/>
      <c r="AF62" s="40"/>
      <c r="AG62" s="59">
        <v>109017110</v>
      </c>
      <c r="AH62" s="59">
        <v>0</v>
      </c>
      <c r="AI62" s="59">
        <v>0</v>
      </c>
      <c r="AJ62" s="56"/>
      <c r="AK62" s="276">
        <f>IF(
'Tablero de control'!$V62="NP",
 0,
  IF(
     'Tablero de control'!$Q62&lt;&gt;"Reducción",
     'Tablero de control'!$AJ62*100/'Tablero de control'!$V62,
     IF(
       'Tablero de control'!$V62&gt;='Tablero de control'!$AJ62,
       100,
       IF(
         'Tablero de control'!$S62&lt;='Tablero de control'!$AJ62,
         0,
         (('Tablero de control'!$S62-'Tablero de control'!$V62)-('Tablero de control'!$AJ62-'Tablero de control'!$V62))*100/('Tablero de control'!$S62-'Tablero de control'!$V62)
       )
     )
   )
)</f>
        <v>0</v>
      </c>
      <c r="AL62" s="38" t="str">
        <f>IF(
  'Tablero de control'!$V62="NP",
  "NO PROGRAMADA",
  IF(
    OR('Tablero de control'!$AJ62="",'Tablero de control'!$AK62&lt;=0),
    "SIN AVANCE",
    IF(
      'Tablero de control'!$AK62&lt;Parametros!$D$4*Parametros!$G$9,
      "MUY DEFICIENTE",
    IF(
      'Tablero de control'!$AK62&lt;Parametros!$D$4*Parametros!$G$8,
      "DEFICIENTE",
   IF(
      'Tablero de control'!$AK62&lt;Parametros!$D$4*Parametros!$G$7,
      "ACEPTABLE",
      IF(
        'Tablero de control'!$AK62&lt;Parametros!$D$4*Parametros!$G$6,
        "BUENO",
        IF(
          'Tablero de control'!$AK62&lt;Parametros!$D$4*Parametros!$G$5,
          "SATISFACTORIO",
          IF(
            'Tablero de control'!$AK62&gt;=Parametros!$D$4*Parametros!$G$4,
            "OPTIMO"
          )
        )
      )
    )
  )
)
)
)</f>
        <v>SIN AVANCE</v>
      </c>
      <c r="AM62" s="38"/>
      <c r="AN62" s="38"/>
      <c r="AO62" s="38"/>
      <c r="AP62" s="39"/>
      <c r="AQ62" s="276">
        <f>IF(
'Tablero de control'!$W62="NP",
 0,
  IF(
     'Tablero de control'!$Q62&lt;&gt;"Reducción",
     'Tablero de control'!$AP62*100/'Tablero de control'!$W62,
     IF(
       'Tablero de control'!$W62&gt;='Tablero de control'!$AP62,
       100,
       IF(
         'Tablero de control'!$S62&lt;='Tablero de control'!$AP62,
         0,
         (('Tablero de control'!$S62-'Tablero de control'!$W62)-('Tablero de control'!$AP62-'Tablero de control'!$W62))*100/('Tablero de control'!$S62-'Tablero de control'!$W62)
       )
     )
   )
)</f>
        <v>0</v>
      </c>
      <c r="AR62" s="40" t="str">
        <f>IF(
  'Tablero de control'!$W62="NP",
  "NO PROGRAMADA",
  IF(
    OR('Tablero de control'!$AP62="",'Tablero de control'!$AQ62&lt;=0),
    "SIN AVANCE",
    IF(
      'Tablero de control'!$AQ62&lt;Parametros!$D$4*Parametros!$G$9,
      "MUY DEFICIENTE",
    IF(
      'Tablero de control'!$AQ62&lt;Parametros!$D$4*Parametros!$G$8,
      "DEFICIENTE",
   IF(
      'Tablero de control'!$AQ62&lt;Parametros!$D$4*Parametros!$G$7,
      "ACEPTABLE",
      IF(
        'Tablero de control'!$AQ62&lt;Parametros!$D$4*Parametros!$G$6,
        "BUENO",
        IF(
          'Tablero de control'!$AQ62&lt;Parametros!$D$4*Parametros!$G$5,
          "SATISFACTORIO",
          IF(
            'Tablero de control'!$AQ62&gt;=Parametros!$D$4*Parametros!$G$4,
            "OPTIMO"
          )
        )
      )
    )
  )
)
)
)</f>
        <v>SIN AVANCE</v>
      </c>
      <c r="AS62" s="38"/>
      <c r="AT62" s="38"/>
      <c r="AU62" s="38"/>
      <c r="AV62" s="39"/>
      <c r="AW62" s="276">
        <f>IF(
'Tablero de control'!$X62="NP",
 0,
  IF(
     'Tablero de control'!$Q62&lt;&gt;"Reducción",
     'Tablero de control'!$AV62*100/'Tablero de control'!$X62,
     IF(
       'Tablero de control'!$X62&gt;='Tablero de control'!$AV62,
       100,
       IF(
         'Tablero de control'!$S62&lt;='Tablero de control'!$AV62,
         0,
         (('Tablero de control'!$S62-'Tablero de control'!$X62)-('Tablero de control'!$AV62-'Tablero de control'!$X62))*100/('Tablero de control'!$S62-'Tablero de control'!$X62)
       )
     )
   )
)</f>
        <v>0</v>
      </c>
      <c r="AX62" s="46" t="str">
        <f>IF(
  'Tablero de control'!$X62="NP",
  "NO PROGRAMADA",
  IF(
    OR('Tablero de control'!$AV62="",'Tablero de control'!$AW62&lt;=0),
    "SIN AVANCE",
    IF(
      'Tablero de control'!$AW62&lt;Parametros!$D$4*Parametros!$G$9,
      "MUY DEFICIENTE",
    IF(
      'Tablero de control'!$AW62&lt;Parametros!$D$4*Parametros!$G$8,
      "DEFICIENTE",
   IF(
      'Tablero de control'!$AW62&lt;Parametros!$D$4*Parametros!$G$7,
      "ACEPTABLE",
      IF(
        'Tablero de control'!$AW62&lt;Parametros!$D$4*Parametros!$G$6,
        "BUENO",
        IF(
          'Tablero de control'!$AW62&lt;Parametros!$D$4*Parametros!$G$5,
          "SATISFACTORIO",
          IF(
            'Tablero de control'!$AW62&gt;=Parametros!$D$4*Parametros!$G$4,
            "OPTIMO"
          )
        )
      )
    )
  )
)
)
)</f>
        <v>SIN AVANCE</v>
      </c>
      <c r="AY62" s="38"/>
      <c r="AZ62" s="38"/>
      <c r="BA62" s="38"/>
      <c r="BB62" s="285">
        <f>IF('Tablero de control'!$R62="Acumulada",IF('Tablero de control'!$AV62="",IF('Tablero de control'!$AP62="",IF('Tablero de control'!$AJ62="",'Tablero de control'!$Y62,'Tablero de control'!$AJ62),'Tablero de control'!$AP62),'Tablero de control'!$AV62),'Tablero de control'!$Y62+'Tablero de control'!$AJ62+'Tablero de control'!$AP62+'Tablero de control'!$AV62)</f>
        <v>3</v>
      </c>
      <c r="BC62" s="41">
        <f>IF('Tablero de control'!$Q62="mantenimiento",'Tablero de control'!$BB62/COUNTA('Tablero de control'!$U62:$X62)*100,IF('Tablero de control'!$BB62*100/'Tablero de control'!$T62&gt;100,100,'Tablero de control'!$BB62*100/'Tablero de control'!$T62))</f>
        <v>18.75</v>
      </c>
      <c r="BD62" s="40" t="str">
        <f>IF(
    OR('Tablero de control'!$BB62="",'Tablero de control'!$BC62&lt;=0),
    "SIN AVANCE",
    IF(
      'Tablero de control'!$BC62&lt;Parametros!$D$4*Parametros!$G$9,
      "MUY DEFICIENTE",
    IF(
      'Tablero de control'!$BC62&lt;Parametros!$D$4*Parametros!$G$8,
      "DEFICIENTE",
   IF(
      'Tablero de control'!$BC62&lt;Parametros!$D$4*Parametros!$G$7,
      "ACEPTABLE",
      IF(
        'Tablero de control'!$BC62&lt;Parametros!$D$4*Parametros!$G$6,
        "BUENO",
        IF(
          'Tablero de control'!$BC62&lt;Parametros!$D$4*Parametros!$G$5,
          "SATISFACTORIO",
          IF(
            'Tablero de control'!$BC62&gt;=Parametros!$D$4*Parametros!$G$4,
            "OPTIMO"
          )
        )
      )
    )
  )
)
)</f>
        <v>MUY DEFICIENTE</v>
      </c>
      <c r="BE62" s="336"/>
      <c r="BF62" s="336"/>
      <c r="BG62" s="555"/>
      <c r="BH62" s="281"/>
      <c r="BI62" s="281"/>
      <c r="BJ62" s="281"/>
      <c r="BL62" s="337"/>
      <c r="BN62" s="511">
        <v>3</v>
      </c>
      <c r="BO62" s="512" t="s">
        <v>3629</v>
      </c>
      <c r="BP62" s="512" t="s">
        <v>3630</v>
      </c>
      <c r="BQ62" s="512" t="s">
        <v>3631</v>
      </c>
      <c r="BR62" s="528" t="s">
        <v>3632</v>
      </c>
      <c r="BS62" s="673"/>
      <c r="BT62" s="281"/>
    </row>
    <row r="63" spans="1:72" s="42" customFormat="1" ht="51" hidden="1" customHeight="1">
      <c r="A63" s="554" t="s">
        <v>251</v>
      </c>
      <c r="B63" s="53" t="s">
        <v>258</v>
      </c>
      <c r="C63" s="53" t="s">
        <v>287</v>
      </c>
      <c r="D63" s="53" t="s">
        <v>355</v>
      </c>
      <c r="E63" s="53" t="s">
        <v>391</v>
      </c>
      <c r="F63" s="147">
        <v>0.27529999999999999</v>
      </c>
      <c r="G63" s="99" t="s">
        <v>534</v>
      </c>
      <c r="H63" s="99" t="s">
        <v>1950</v>
      </c>
      <c r="I63" s="99" t="s">
        <v>1964</v>
      </c>
      <c r="J63" s="325">
        <v>60</v>
      </c>
      <c r="K63" s="53" t="s">
        <v>603</v>
      </c>
      <c r="L63" s="53">
        <v>4101068</v>
      </c>
      <c r="M63" s="53" t="s">
        <v>1182</v>
      </c>
      <c r="N63" s="53">
        <v>410106802</v>
      </c>
      <c r="O63" s="53" t="s">
        <v>73</v>
      </c>
      <c r="P63" s="53" t="s">
        <v>2032</v>
      </c>
      <c r="Q63" s="53" t="s">
        <v>33</v>
      </c>
      <c r="R63" s="98" t="s">
        <v>1891</v>
      </c>
      <c r="S63" s="96">
        <v>5</v>
      </c>
      <c r="T63" s="96">
        <v>5</v>
      </c>
      <c r="U63" s="96">
        <v>5</v>
      </c>
      <c r="V63" s="96">
        <v>5</v>
      </c>
      <c r="W63" s="96">
        <v>5</v>
      </c>
      <c r="X63" s="96">
        <v>5</v>
      </c>
      <c r="Y63" s="271">
        <v>2</v>
      </c>
      <c r="Z63" s="276">
        <f>IF(
'Tablero de control'!$U63="NP",
 0,
  IF(
     'Tablero de control'!$Q63&lt;&gt;"Reducción",
     'Tablero de control'!$Y63*100/'Tablero de control'!$U63,
     IF(
       'Tablero de control'!$U63&gt;='Tablero de control'!$Y63,
       100,
       IF(
         'Tablero de control'!$S63&lt;='Tablero de control'!$Y63,
         0,
         (('Tablero de control'!$S63-'Tablero de control'!$U63)-('Tablero de control'!$Y63-'Tablero de control'!$U63))*100/('Tablero de control'!$S63-'Tablero de control'!$U63)
       )
     )
   )
)</f>
        <v>40</v>
      </c>
      <c r="AA63" s="302">
        <f>IF('Tablero de control'!$Z63&gt;100,100,'Tablero de control'!$Z63)</f>
        <v>40</v>
      </c>
      <c r="AB63" s="40" t="str">
        <f>IF(
  'Tablero de control'!$U63="NP",
  "NO PROGRAMADA",
  IF(
    OR('Tablero de control'!$Y63="",'Tablero de control'!$Z63&lt;=0),
    "SIN AVANCE",
    IF(
      'Tablero de control'!$Z63&lt;Parametros!$D$4*Parametros!$G$9,
      "MUY DEFICIENTE",
    IF(
      'Tablero de control'!$Z63&lt;Parametros!$D$4*Parametros!$G$8,
      "DEFICIENTE",
   IF(
      'Tablero de control'!$Z63&lt;Parametros!$D$4*Parametros!$G$7,
      "ACEPTABLE",
      IF(
        'Tablero de control'!$Z63&lt;Parametros!$D$4*Parametros!$G$6,
        "BUENO",
        IF(
          'Tablero de control'!$Z63&lt;Parametros!$D$4*Parametros!$G$5,
          "SATISFACTORIO",
          IF(
            'Tablero de control'!$Z63&gt;=Parametros!$D$4*Parametros!$G$4,
            "OPTIMO"
          )
        )
      )
    )
  )
)
)
)</f>
        <v>DEFICIENTE</v>
      </c>
      <c r="AC63" s="40"/>
      <c r="AD63" s="40"/>
      <c r="AE63" s="40"/>
      <c r="AF63" s="40"/>
      <c r="AG63" s="59">
        <v>109017110</v>
      </c>
      <c r="AH63" s="59">
        <v>0</v>
      </c>
      <c r="AI63" s="59">
        <v>0</v>
      </c>
      <c r="AJ63" s="56"/>
      <c r="AK63" s="276">
        <f>IF(
'Tablero de control'!$V63="NP",
 0,
  IF(
     'Tablero de control'!$Q63&lt;&gt;"Reducción",
     'Tablero de control'!$AJ63*100/'Tablero de control'!$V63,
     IF(
       'Tablero de control'!$V63&gt;='Tablero de control'!$AJ63,
       100,
       IF(
         'Tablero de control'!$S63&lt;='Tablero de control'!$AJ63,
         0,
         (('Tablero de control'!$S63-'Tablero de control'!$V63)-('Tablero de control'!$AJ63-'Tablero de control'!$V63))*100/('Tablero de control'!$S63-'Tablero de control'!$V63)
       )
     )
   )
)</f>
        <v>0</v>
      </c>
      <c r="AL63" s="38" t="str">
        <f>IF(
  'Tablero de control'!$V63="NP",
  "NO PROGRAMADA",
  IF(
    OR('Tablero de control'!$AJ63="",'Tablero de control'!$AK63&lt;=0),
    "SIN AVANCE",
    IF(
      'Tablero de control'!$AK63&lt;Parametros!$D$4*Parametros!$G$9,
      "MUY DEFICIENTE",
    IF(
      'Tablero de control'!$AK63&lt;Parametros!$D$4*Parametros!$G$8,
      "DEFICIENTE",
   IF(
      'Tablero de control'!$AK63&lt;Parametros!$D$4*Parametros!$G$7,
      "ACEPTABLE",
      IF(
        'Tablero de control'!$AK63&lt;Parametros!$D$4*Parametros!$G$6,
        "BUENO",
        IF(
          'Tablero de control'!$AK63&lt;Parametros!$D$4*Parametros!$G$5,
          "SATISFACTORIO",
          IF(
            'Tablero de control'!$AK63&gt;=Parametros!$D$4*Parametros!$G$4,
            "OPTIMO"
          )
        )
      )
    )
  )
)
)
)</f>
        <v>SIN AVANCE</v>
      </c>
      <c r="AM63" s="38"/>
      <c r="AN63" s="38"/>
      <c r="AO63" s="38"/>
      <c r="AP63" s="39"/>
      <c r="AQ63" s="276">
        <f>IF(
'Tablero de control'!$W63="NP",
 0,
  IF(
     'Tablero de control'!$Q63&lt;&gt;"Reducción",
     'Tablero de control'!$AP63*100/'Tablero de control'!$W63,
     IF(
       'Tablero de control'!$W63&gt;='Tablero de control'!$AP63,
       100,
       IF(
         'Tablero de control'!$S63&lt;='Tablero de control'!$AP63,
         0,
         (('Tablero de control'!$S63-'Tablero de control'!$W63)-('Tablero de control'!$AP63-'Tablero de control'!$W63))*100/('Tablero de control'!$S63-'Tablero de control'!$W63)
       )
     )
   )
)</f>
        <v>0</v>
      </c>
      <c r="AR63" s="40" t="str">
        <f>IF(
  'Tablero de control'!$W63="NP",
  "NO PROGRAMADA",
  IF(
    OR('Tablero de control'!$AP63="",'Tablero de control'!$AQ63&lt;=0),
    "SIN AVANCE",
    IF(
      'Tablero de control'!$AQ63&lt;Parametros!$D$4*Parametros!$G$9,
      "MUY DEFICIENTE",
    IF(
      'Tablero de control'!$AQ63&lt;Parametros!$D$4*Parametros!$G$8,
      "DEFICIENTE",
   IF(
      'Tablero de control'!$AQ63&lt;Parametros!$D$4*Parametros!$G$7,
      "ACEPTABLE",
      IF(
        'Tablero de control'!$AQ63&lt;Parametros!$D$4*Parametros!$G$6,
        "BUENO",
        IF(
          'Tablero de control'!$AQ63&lt;Parametros!$D$4*Parametros!$G$5,
          "SATISFACTORIO",
          IF(
            'Tablero de control'!$AQ63&gt;=Parametros!$D$4*Parametros!$G$4,
            "OPTIMO"
          )
        )
      )
    )
  )
)
)
)</f>
        <v>SIN AVANCE</v>
      </c>
      <c r="AS63" s="38"/>
      <c r="AT63" s="38"/>
      <c r="AU63" s="38"/>
      <c r="AV63" s="39"/>
      <c r="AW63" s="276">
        <f>IF(
'Tablero de control'!$X63="NP",
 0,
  IF(
     'Tablero de control'!$Q63&lt;&gt;"Reducción",
     'Tablero de control'!$AV63*100/'Tablero de control'!$X63,
     IF(
       'Tablero de control'!$X63&gt;='Tablero de control'!$AV63,
       100,
       IF(
         'Tablero de control'!$S63&lt;='Tablero de control'!$AV63,
         0,
         (('Tablero de control'!$S63-'Tablero de control'!$X63)-('Tablero de control'!$AV63-'Tablero de control'!$X63))*100/('Tablero de control'!$S63-'Tablero de control'!$X63)
       )
     )
   )
)</f>
        <v>0</v>
      </c>
      <c r="AX63" s="46" t="str">
        <f>IF(
  'Tablero de control'!$X63="NP",
  "NO PROGRAMADA",
  IF(
    OR('Tablero de control'!$AV63="",'Tablero de control'!$AW63&lt;=0),
    "SIN AVANCE",
    IF(
      'Tablero de control'!$AW63&lt;Parametros!$D$4*Parametros!$G$9,
      "MUY DEFICIENTE",
    IF(
      'Tablero de control'!$AW63&lt;Parametros!$D$4*Parametros!$G$8,
      "DEFICIENTE",
   IF(
      'Tablero de control'!$AW63&lt;Parametros!$D$4*Parametros!$G$7,
      "ACEPTABLE",
      IF(
        'Tablero de control'!$AW63&lt;Parametros!$D$4*Parametros!$G$6,
        "BUENO",
        IF(
          'Tablero de control'!$AW63&lt;Parametros!$D$4*Parametros!$G$5,
          "SATISFACTORIO",
          IF(
            'Tablero de control'!$AW63&gt;=Parametros!$D$4*Parametros!$G$4,
            "OPTIMO"
          )
        )
      )
    )
  )
)
)
)</f>
        <v>SIN AVANCE</v>
      </c>
      <c r="AY63" s="38"/>
      <c r="AZ63" s="38"/>
      <c r="BA63" s="38"/>
      <c r="BB63" s="285">
        <f>IF('Tablero de control'!$R63="Acumulada",IF('Tablero de control'!$AV63="",IF('Tablero de control'!$AP63="",IF('Tablero de control'!$AJ63="",'Tablero de control'!$Y63,'Tablero de control'!$AJ63),'Tablero de control'!$AP63),'Tablero de control'!$AV63),'Tablero de control'!$Y63+'Tablero de control'!$AJ63+'Tablero de control'!$AP63+'Tablero de control'!$AV63)</f>
        <v>2</v>
      </c>
      <c r="BC63" s="41">
        <f>IF('Tablero de control'!$Q63="mantenimiento",'Tablero de control'!$BB63/COUNTA('Tablero de control'!$U63:$X63)*100,IF('Tablero de control'!$BB63*100/'Tablero de control'!$T63&gt;100,100,'Tablero de control'!$BB63*100/'Tablero de control'!$T63))</f>
        <v>50</v>
      </c>
      <c r="BD63" s="40" t="str">
        <f>IF(
    OR('Tablero de control'!$BB63="",'Tablero de control'!$BC63&lt;=0),
    "SIN AVANCE",
    IF(
      'Tablero de control'!$BC63&lt;Parametros!$D$4*Parametros!$G$9,
      "MUY DEFICIENTE",
    IF(
      'Tablero de control'!$BC63&lt;Parametros!$D$4*Parametros!$G$8,
      "DEFICIENTE",
   IF(
      'Tablero de control'!$BC63&lt;Parametros!$D$4*Parametros!$G$7,
      "ACEPTABLE",
      IF(
        'Tablero de control'!$BC63&lt;Parametros!$D$4*Parametros!$G$6,
        "BUENO",
        IF(
          'Tablero de control'!$BC63&lt;Parametros!$D$4*Parametros!$G$5,
          "SATISFACTORIO",
          IF(
            'Tablero de control'!$BC63&gt;=Parametros!$D$4*Parametros!$G$4,
            "OPTIMO"
          )
        )
      )
    )
  )
)
)</f>
        <v>DEFICIENTE</v>
      </c>
      <c r="BE63" s="336"/>
      <c r="BF63" s="336"/>
      <c r="BG63" s="555"/>
      <c r="BH63" s="281"/>
      <c r="BI63" s="281"/>
      <c r="BJ63" s="281"/>
      <c r="BL63" s="337"/>
      <c r="BN63" s="511">
        <v>2</v>
      </c>
      <c r="BO63" s="512" t="s">
        <v>3633</v>
      </c>
      <c r="BP63" s="512" t="s">
        <v>3634</v>
      </c>
      <c r="BQ63" s="512" t="s">
        <v>3635</v>
      </c>
      <c r="BR63" s="512"/>
      <c r="BS63" s="673"/>
      <c r="BT63" s="281"/>
    </row>
    <row r="64" spans="1:72" s="42" customFormat="1" ht="38.25" hidden="1" customHeight="1">
      <c r="A64" s="554" t="s">
        <v>251</v>
      </c>
      <c r="B64" s="53" t="s">
        <v>258</v>
      </c>
      <c r="C64" s="53" t="s">
        <v>287</v>
      </c>
      <c r="D64" s="53" t="s">
        <v>355</v>
      </c>
      <c r="E64" s="53" t="s">
        <v>391</v>
      </c>
      <c r="F64" s="147">
        <v>0.27529999999999999</v>
      </c>
      <c r="G64" s="99" t="s">
        <v>534</v>
      </c>
      <c r="H64" s="99" t="s">
        <v>1950</v>
      </c>
      <c r="I64" s="99" t="s">
        <v>1964</v>
      </c>
      <c r="J64" s="325">
        <v>61</v>
      </c>
      <c r="K64" s="53" t="s">
        <v>604</v>
      </c>
      <c r="L64" s="53">
        <v>4101094</v>
      </c>
      <c r="M64" s="53" t="s">
        <v>1183</v>
      </c>
      <c r="N64" s="53">
        <v>410109400</v>
      </c>
      <c r="O64" s="53" t="s">
        <v>1554</v>
      </c>
      <c r="P64" s="53" t="s">
        <v>2032</v>
      </c>
      <c r="Q64" s="53" t="s">
        <v>32</v>
      </c>
      <c r="R64" s="96" t="s">
        <v>1890</v>
      </c>
      <c r="S64" s="96">
        <v>25</v>
      </c>
      <c r="T64" s="96">
        <v>53</v>
      </c>
      <c r="U64" s="96">
        <v>7</v>
      </c>
      <c r="V64" s="96">
        <v>7</v>
      </c>
      <c r="W64" s="96">
        <v>7</v>
      </c>
      <c r="X64" s="96">
        <v>7</v>
      </c>
      <c r="Y64" s="271">
        <v>1</v>
      </c>
      <c r="Z64" s="276">
        <f>IF(
'Tablero de control'!$U64="NP",
 0,
  IF(
     'Tablero de control'!$Q64&lt;&gt;"Reducción",
     'Tablero de control'!$Y64*100/'Tablero de control'!$U64,
     IF(
       'Tablero de control'!$U64&gt;='Tablero de control'!$Y64,
       100,
       IF(
         'Tablero de control'!$S64&lt;='Tablero de control'!$Y64,
         0,
         (('Tablero de control'!$S64-'Tablero de control'!$U64)-('Tablero de control'!$Y64-'Tablero de control'!$U64))*100/('Tablero de control'!$S64-'Tablero de control'!$U64)
       )
     )
   )
)</f>
        <v>14.285714285714286</v>
      </c>
      <c r="AA64" s="302">
        <f>IF('Tablero de control'!$Z64&gt;100,100,'Tablero de control'!$Z64)</f>
        <v>14.285714285714286</v>
      </c>
      <c r="AB64" s="40" t="str">
        <f>IF(
  'Tablero de control'!$U64="NP",
  "NO PROGRAMADA",
  IF(
    OR('Tablero de control'!$Y64="",'Tablero de control'!$Z64&lt;=0),
    "SIN AVANCE",
    IF(
      'Tablero de control'!$Z64&lt;Parametros!$D$4*Parametros!$G$9,
      "MUY DEFICIENTE",
    IF(
      'Tablero de control'!$Z64&lt;Parametros!$D$4*Parametros!$G$8,
      "DEFICIENTE",
   IF(
      'Tablero de control'!$Z64&lt;Parametros!$D$4*Parametros!$G$7,
      "ACEPTABLE",
      IF(
        'Tablero de control'!$Z64&lt;Parametros!$D$4*Parametros!$G$6,
        "BUENO",
        IF(
          'Tablero de control'!$Z64&lt;Parametros!$D$4*Parametros!$G$5,
          "SATISFACTORIO",
          IF(
            'Tablero de control'!$Z64&gt;=Parametros!$D$4*Parametros!$G$4,
            "OPTIMO"
          )
        )
      )
    )
  )
)
)
)</f>
        <v>MUY DEFICIENTE</v>
      </c>
      <c r="AC64" s="40"/>
      <c r="AD64" s="40"/>
      <c r="AE64" s="40"/>
      <c r="AF64" s="40"/>
      <c r="AG64" s="59">
        <v>109017110</v>
      </c>
      <c r="AH64" s="59">
        <v>0</v>
      </c>
      <c r="AI64" s="59">
        <v>0</v>
      </c>
      <c r="AJ64" s="56"/>
      <c r="AK64" s="276">
        <f>IF(
'Tablero de control'!$V64="NP",
 0,
  IF(
     'Tablero de control'!$Q64&lt;&gt;"Reducción",
     'Tablero de control'!$AJ64*100/'Tablero de control'!$V64,
     IF(
       'Tablero de control'!$V64&gt;='Tablero de control'!$AJ64,
       100,
       IF(
         'Tablero de control'!$S64&lt;='Tablero de control'!$AJ64,
         0,
         (('Tablero de control'!$S64-'Tablero de control'!$V64)-('Tablero de control'!$AJ64-'Tablero de control'!$V64))*100/('Tablero de control'!$S64-'Tablero de control'!$V64)
       )
     )
   )
)</f>
        <v>0</v>
      </c>
      <c r="AL64" s="38" t="str">
        <f>IF(
  'Tablero de control'!$V64="NP",
  "NO PROGRAMADA",
  IF(
    OR('Tablero de control'!$AJ64="",'Tablero de control'!$AK64&lt;=0),
    "SIN AVANCE",
    IF(
      'Tablero de control'!$AK64&lt;Parametros!$D$4*Parametros!$G$9,
      "MUY DEFICIENTE",
    IF(
      'Tablero de control'!$AK64&lt;Parametros!$D$4*Parametros!$G$8,
      "DEFICIENTE",
   IF(
      'Tablero de control'!$AK64&lt;Parametros!$D$4*Parametros!$G$7,
      "ACEPTABLE",
      IF(
        'Tablero de control'!$AK64&lt;Parametros!$D$4*Parametros!$G$6,
        "BUENO",
        IF(
          'Tablero de control'!$AK64&lt;Parametros!$D$4*Parametros!$G$5,
          "SATISFACTORIO",
          IF(
            'Tablero de control'!$AK64&gt;=Parametros!$D$4*Parametros!$G$4,
            "OPTIMO"
          )
        )
      )
    )
  )
)
)
)</f>
        <v>SIN AVANCE</v>
      </c>
      <c r="AM64" s="38"/>
      <c r="AN64" s="38"/>
      <c r="AO64" s="38"/>
      <c r="AP64" s="39"/>
      <c r="AQ64" s="276">
        <f>IF(
'Tablero de control'!$W64="NP",
 0,
  IF(
     'Tablero de control'!$Q64&lt;&gt;"Reducción",
     'Tablero de control'!$AP64*100/'Tablero de control'!$W64,
     IF(
       'Tablero de control'!$W64&gt;='Tablero de control'!$AP64,
       100,
       IF(
         'Tablero de control'!$S64&lt;='Tablero de control'!$AP64,
         0,
         (('Tablero de control'!$S64-'Tablero de control'!$W64)-('Tablero de control'!$AP64-'Tablero de control'!$W64))*100/('Tablero de control'!$S64-'Tablero de control'!$W64)
       )
     )
   )
)</f>
        <v>0</v>
      </c>
      <c r="AR64" s="40" t="str">
        <f>IF(
  'Tablero de control'!$W64="NP",
  "NO PROGRAMADA",
  IF(
    OR('Tablero de control'!$AP64="",'Tablero de control'!$AQ64&lt;=0),
    "SIN AVANCE",
    IF(
      'Tablero de control'!$AQ64&lt;Parametros!$D$4*Parametros!$G$9,
      "MUY DEFICIENTE",
    IF(
      'Tablero de control'!$AQ64&lt;Parametros!$D$4*Parametros!$G$8,
      "DEFICIENTE",
   IF(
      'Tablero de control'!$AQ64&lt;Parametros!$D$4*Parametros!$G$7,
      "ACEPTABLE",
      IF(
        'Tablero de control'!$AQ64&lt;Parametros!$D$4*Parametros!$G$6,
        "BUENO",
        IF(
          'Tablero de control'!$AQ64&lt;Parametros!$D$4*Parametros!$G$5,
          "SATISFACTORIO",
          IF(
            'Tablero de control'!$AQ64&gt;=Parametros!$D$4*Parametros!$G$4,
            "OPTIMO"
          )
        )
      )
    )
  )
)
)
)</f>
        <v>SIN AVANCE</v>
      </c>
      <c r="AS64" s="38"/>
      <c r="AT64" s="38"/>
      <c r="AU64" s="38"/>
      <c r="AV64" s="39"/>
      <c r="AW64" s="276">
        <f>IF(
'Tablero de control'!$X64="NP",
 0,
  IF(
     'Tablero de control'!$Q64&lt;&gt;"Reducción",
     'Tablero de control'!$AV64*100/'Tablero de control'!$X64,
     IF(
       'Tablero de control'!$X64&gt;='Tablero de control'!$AV64,
       100,
       IF(
         'Tablero de control'!$S64&lt;='Tablero de control'!$AV64,
         0,
         (('Tablero de control'!$S64-'Tablero de control'!$X64)-('Tablero de control'!$AV64-'Tablero de control'!$X64))*100/('Tablero de control'!$S64-'Tablero de control'!$X64)
       )
     )
   )
)</f>
        <v>0</v>
      </c>
      <c r="AX64" s="46" t="str">
        <f>IF(
  'Tablero de control'!$X64="NP",
  "NO PROGRAMADA",
  IF(
    OR('Tablero de control'!$AV64="",'Tablero de control'!$AW64&lt;=0),
    "SIN AVANCE",
    IF(
      'Tablero de control'!$AW64&lt;Parametros!$D$4*Parametros!$G$9,
      "MUY DEFICIENTE",
    IF(
      'Tablero de control'!$AW64&lt;Parametros!$D$4*Parametros!$G$8,
      "DEFICIENTE",
   IF(
      'Tablero de control'!$AW64&lt;Parametros!$D$4*Parametros!$G$7,
      "ACEPTABLE",
      IF(
        'Tablero de control'!$AW64&lt;Parametros!$D$4*Parametros!$G$6,
        "BUENO",
        IF(
          'Tablero de control'!$AW64&lt;Parametros!$D$4*Parametros!$G$5,
          "SATISFACTORIO",
          IF(
            'Tablero de control'!$AW64&gt;=Parametros!$D$4*Parametros!$G$4,
            "OPTIMO"
          )
        )
      )
    )
  )
)
)
)</f>
        <v>SIN AVANCE</v>
      </c>
      <c r="AY64" s="38"/>
      <c r="AZ64" s="38"/>
      <c r="BA64" s="38"/>
      <c r="BB64" s="285">
        <f>IF('Tablero de control'!$R64="Acumulada",IF('Tablero de control'!$AV64="",IF('Tablero de control'!$AP64="",IF('Tablero de control'!$AJ64="",'Tablero de control'!$Y64,'Tablero de control'!$AJ64),'Tablero de control'!$AP64),'Tablero de control'!$AV64),'Tablero de control'!$Y64+'Tablero de control'!$AJ64+'Tablero de control'!$AP64+'Tablero de control'!$AV64)</f>
        <v>1</v>
      </c>
      <c r="BC64" s="41">
        <f>IF('Tablero de control'!$Q64="mantenimiento",'Tablero de control'!$BB64/COUNTA('Tablero de control'!$U64:$X64)*100,IF('Tablero de control'!$BB64*100/'Tablero de control'!$T64&gt;100,100,'Tablero de control'!$BB64*100/'Tablero de control'!$T64))</f>
        <v>1.8867924528301887</v>
      </c>
      <c r="BD64" s="40" t="str">
        <f>IF(
    OR('Tablero de control'!$BB64="",'Tablero de control'!$BC64&lt;=0),
    "SIN AVANCE",
    IF(
      'Tablero de control'!$BC64&lt;Parametros!$D$4*Parametros!$G$9,
      "MUY DEFICIENTE",
    IF(
      'Tablero de control'!$BC64&lt;Parametros!$D$4*Parametros!$G$8,
      "DEFICIENTE",
   IF(
      'Tablero de control'!$BC64&lt;Parametros!$D$4*Parametros!$G$7,
      "ACEPTABLE",
      IF(
        'Tablero de control'!$BC64&lt;Parametros!$D$4*Parametros!$G$6,
        "BUENO",
        IF(
          'Tablero de control'!$BC64&lt;Parametros!$D$4*Parametros!$G$5,
          "SATISFACTORIO",
          IF(
            'Tablero de control'!$BC64&gt;=Parametros!$D$4*Parametros!$G$4,
            "OPTIMO"
          )
        )
      )
    )
  )
)
)</f>
        <v>MUY DEFICIENTE</v>
      </c>
      <c r="BE64" s="336"/>
      <c r="BF64" s="336"/>
      <c r="BG64" s="555"/>
      <c r="BH64" s="281"/>
      <c r="BI64" s="281"/>
      <c r="BJ64" s="281"/>
      <c r="BL64" s="337"/>
      <c r="BN64" s="511">
        <v>1</v>
      </c>
      <c r="BO64" s="512" t="s">
        <v>3636</v>
      </c>
      <c r="BP64" s="512" t="s">
        <v>3637</v>
      </c>
      <c r="BQ64" s="512" t="s">
        <v>3638</v>
      </c>
      <c r="BR64" s="512"/>
      <c r="BS64" s="673"/>
      <c r="BT64" s="281"/>
    </row>
    <row r="65" spans="1:72" s="42" customFormat="1" ht="38.25" hidden="1" customHeight="1">
      <c r="A65" s="554" t="s">
        <v>251</v>
      </c>
      <c r="B65" s="53" t="s">
        <v>258</v>
      </c>
      <c r="C65" s="53" t="s">
        <v>287</v>
      </c>
      <c r="D65" s="53" t="s">
        <v>355</v>
      </c>
      <c r="E65" s="53" t="s">
        <v>391</v>
      </c>
      <c r="F65" s="147">
        <v>0.27529999999999999</v>
      </c>
      <c r="G65" s="99" t="s">
        <v>534</v>
      </c>
      <c r="H65" s="99" t="s">
        <v>1950</v>
      </c>
      <c r="I65" s="99" t="s">
        <v>1964</v>
      </c>
      <c r="J65" s="325">
        <v>62</v>
      </c>
      <c r="K65" s="53" t="s">
        <v>605</v>
      </c>
      <c r="L65" s="53">
        <v>4101045</v>
      </c>
      <c r="M65" s="53" t="s">
        <v>136</v>
      </c>
      <c r="N65" s="53">
        <v>410104500</v>
      </c>
      <c r="O65" s="53" t="s">
        <v>1555</v>
      </c>
      <c r="P65" s="53" t="s">
        <v>2033</v>
      </c>
      <c r="Q65" s="53" t="s">
        <v>32</v>
      </c>
      <c r="R65" s="96" t="s">
        <v>1890</v>
      </c>
      <c r="S65" s="96">
        <v>21</v>
      </c>
      <c r="T65" s="96">
        <v>49</v>
      </c>
      <c r="U65" s="96">
        <v>5</v>
      </c>
      <c r="V65" s="96">
        <v>7</v>
      </c>
      <c r="W65" s="96">
        <v>7</v>
      </c>
      <c r="X65" s="96">
        <v>9</v>
      </c>
      <c r="Y65" s="271">
        <v>1</v>
      </c>
      <c r="Z65" s="276">
        <f>IF(
'Tablero de control'!$U65="NP",
 0,
  IF(
     'Tablero de control'!$Q65&lt;&gt;"Reducción",
     'Tablero de control'!$Y65*100/'Tablero de control'!$U65,
     IF(
       'Tablero de control'!$U65&gt;='Tablero de control'!$Y65,
       100,
       IF(
         'Tablero de control'!$S65&lt;='Tablero de control'!$Y65,
         0,
         (('Tablero de control'!$S65-'Tablero de control'!$U65)-('Tablero de control'!$Y65-'Tablero de control'!$U65))*100/('Tablero de control'!$S65-'Tablero de control'!$U65)
       )
     )
   )
)</f>
        <v>20</v>
      </c>
      <c r="AA65" s="302">
        <f>IF('Tablero de control'!$Z65&gt;100,100,'Tablero de control'!$Z65)</f>
        <v>20</v>
      </c>
      <c r="AB65" s="40" t="str">
        <f>IF(
  'Tablero de control'!$U65="NP",
  "NO PROGRAMADA",
  IF(
    OR('Tablero de control'!$Y65="",'Tablero de control'!$Z65&lt;=0),
    "SIN AVANCE",
    IF(
      'Tablero de control'!$Z65&lt;Parametros!$D$4*Parametros!$G$9,
      "MUY DEFICIENTE",
    IF(
      'Tablero de control'!$Z65&lt;Parametros!$D$4*Parametros!$G$8,
      "DEFICIENTE",
   IF(
      'Tablero de control'!$Z65&lt;Parametros!$D$4*Parametros!$G$7,
      "ACEPTABLE",
      IF(
        'Tablero de control'!$Z65&lt;Parametros!$D$4*Parametros!$G$6,
        "BUENO",
        IF(
          'Tablero de control'!$Z65&lt;Parametros!$D$4*Parametros!$G$5,
          "SATISFACTORIO",
          IF(
            'Tablero de control'!$Z65&gt;=Parametros!$D$4*Parametros!$G$4,
            "OPTIMO"
          )
        )
      )
    )
  )
)
)
)</f>
        <v>MUY DEFICIENTE</v>
      </c>
      <c r="AC65" s="40"/>
      <c r="AD65" s="40"/>
      <c r="AE65" s="40"/>
      <c r="AF65" s="40"/>
      <c r="AG65" s="59">
        <v>109017110</v>
      </c>
      <c r="AH65" s="59">
        <v>0</v>
      </c>
      <c r="AI65" s="59">
        <v>0</v>
      </c>
      <c r="AJ65" s="56"/>
      <c r="AK65" s="276">
        <f>IF(
'Tablero de control'!$V65="NP",
 0,
  IF(
     'Tablero de control'!$Q65&lt;&gt;"Reducción",
     'Tablero de control'!$AJ65*100/'Tablero de control'!$V65,
     IF(
       'Tablero de control'!$V65&gt;='Tablero de control'!$AJ65,
       100,
       IF(
         'Tablero de control'!$S65&lt;='Tablero de control'!$AJ65,
         0,
         (('Tablero de control'!$S65-'Tablero de control'!$V65)-('Tablero de control'!$AJ65-'Tablero de control'!$V65))*100/('Tablero de control'!$S65-'Tablero de control'!$V65)
       )
     )
   )
)</f>
        <v>0</v>
      </c>
      <c r="AL65" s="38" t="str">
        <f>IF(
  'Tablero de control'!$V65="NP",
  "NO PROGRAMADA",
  IF(
    OR('Tablero de control'!$AJ65="",'Tablero de control'!$AK65&lt;=0),
    "SIN AVANCE",
    IF(
      'Tablero de control'!$AK65&lt;Parametros!$D$4*Parametros!$G$9,
      "MUY DEFICIENTE",
    IF(
      'Tablero de control'!$AK65&lt;Parametros!$D$4*Parametros!$G$8,
      "DEFICIENTE",
   IF(
      'Tablero de control'!$AK65&lt;Parametros!$D$4*Parametros!$G$7,
      "ACEPTABLE",
      IF(
        'Tablero de control'!$AK65&lt;Parametros!$D$4*Parametros!$G$6,
        "BUENO",
        IF(
          'Tablero de control'!$AK65&lt;Parametros!$D$4*Parametros!$G$5,
          "SATISFACTORIO",
          IF(
            'Tablero de control'!$AK65&gt;=Parametros!$D$4*Parametros!$G$4,
            "OPTIMO"
          )
        )
      )
    )
  )
)
)
)</f>
        <v>SIN AVANCE</v>
      </c>
      <c r="AM65" s="38"/>
      <c r="AN65" s="38"/>
      <c r="AO65" s="38"/>
      <c r="AP65" s="39"/>
      <c r="AQ65" s="276">
        <f>IF(
'Tablero de control'!$W65="NP",
 0,
  IF(
     'Tablero de control'!$Q65&lt;&gt;"Reducción",
     'Tablero de control'!$AP65*100/'Tablero de control'!$W65,
     IF(
       'Tablero de control'!$W65&gt;='Tablero de control'!$AP65,
       100,
       IF(
         'Tablero de control'!$S65&lt;='Tablero de control'!$AP65,
         0,
         (('Tablero de control'!$S65-'Tablero de control'!$W65)-('Tablero de control'!$AP65-'Tablero de control'!$W65))*100/('Tablero de control'!$S65-'Tablero de control'!$W65)
       )
     )
   )
)</f>
        <v>0</v>
      </c>
      <c r="AR65" s="40" t="str">
        <f>IF(
  'Tablero de control'!$W65="NP",
  "NO PROGRAMADA",
  IF(
    OR('Tablero de control'!$AP65="",'Tablero de control'!$AQ65&lt;=0),
    "SIN AVANCE",
    IF(
      'Tablero de control'!$AQ65&lt;Parametros!$D$4*Parametros!$G$9,
      "MUY DEFICIENTE",
    IF(
      'Tablero de control'!$AQ65&lt;Parametros!$D$4*Parametros!$G$8,
      "DEFICIENTE",
   IF(
      'Tablero de control'!$AQ65&lt;Parametros!$D$4*Parametros!$G$7,
      "ACEPTABLE",
      IF(
        'Tablero de control'!$AQ65&lt;Parametros!$D$4*Parametros!$G$6,
        "BUENO",
        IF(
          'Tablero de control'!$AQ65&lt;Parametros!$D$4*Parametros!$G$5,
          "SATISFACTORIO",
          IF(
            'Tablero de control'!$AQ65&gt;=Parametros!$D$4*Parametros!$G$4,
            "OPTIMO"
          )
        )
      )
    )
  )
)
)
)</f>
        <v>SIN AVANCE</v>
      </c>
      <c r="AS65" s="38"/>
      <c r="AT65" s="38"/>
      <c r="AU65" s="38"/>
      <c r="AV65" s="39"/>
      <c r="AW65" s="276">
        <f>IF(
'Tablero de control'!$X65="NP",
 0,
  IF(
     'Tablero de control'!$Q65&lt;&gt;"Reducción",
     'Tablero de control'!$AV65*100/'Tablero de control'!$X65,
     IF(
       'Tablero de control'!$X65&gt;='Tablero de control'!$AV65,
       100,
       IF(
         'Tablero de control'!$S65&lt;='Tablero de control'!$AV65,
         0,
         (('Tablero de control'!$S65-'Tablero de control'!$X65)-('Tablero de control'!$AV65-'Tablero de control'!$X65))*100/('Tablero de control'!$S65-'Tablero de control'!$X65)
       )
     )
   )
)</f>
        <v>0</v>
      </c>
      <c r="AX65" s="46" t="str">
        <f>IF(
  'Tablero de control'!$X65="NP",
  "NO PROGRAMADA",
  IF(
    OR('Tablero de control'!$AV65="",'Tablero de control'!$AW65&lt;=0),
    "SIN AVANCE",
    IF(
      'Tablero de control'!$AW65&lt;Parametros!$D$4*Parametros!$G$9,
      "MUY DEFICIENTE",
    IF(
      'Tablero de control'!$AW65&lt;Parametros!$D$4*Parametros!$G$8,
      "DEFICIENTE",
   IF(
      'Tablero de control'!$AW65&lt;Parametros!$D$4*Parametros!$G$7,
      "ACEPTABLE",
      IF(
        'Tablero de control'!$AW65&lt;Parametros!$D$4*Parametros!$G$6,
        "BUENO",
        IF(
          'Tablero de control'!$AW65&lt;Parametros!$D$4*Parametros!$G$5,
          "SATISFACTORIO",
          IF(
            'Tablero de control'!$AW65&gt;=Parametros!$D$4*Parametros!$G$4,
            "OPTIMO"
          )
        )
      )
    )
  )
)
)
)</f>
        <v>SIN AVANCE</v>
      </c>
      <c r="AY65" s="38"/>
      <c r="AZ65" s="38"/>
      <c r="BA65" s="38"/>
      <c r="BB65" s="285">
        <f>IF('Tablero de control'!$R65="Acumulada",IF('Tablero de control'!$AV65="",IF('Tablero de control'!$AP65="",IF('Tablero de control'!$AJ65="",'Tablero de control'!$Y65,'Tablero de control'!$AJ65),'Tablero de control'!$AP65),'Tablero de control'!$AV65),'Tablero de control'!$Y65+'Tablero de control'!$AJ65+'Tablero de control'!$AP65+'Tablero de control'!$AV65)</f>
        <v>1</v>
      </c>
      <c r="BC65" s="41">
        <f>IF('Tablero de control'!$Q65="mantenimiento",'Tablero de control'!$BB65/COUNTA('Tablero de control'!$U65:$X65)*100,IF('Tablero de control'!$BB65*100/'Tablero de control'!$T65&gt;100,100,'Tablero de control'!$BB65*100/'Tablero de control'!$T65))</f>
        <v>2.0408163265306123</v>
      </c>
      <c r="BD65" s="40" t="str">
        <f>IF(
    OR('Tablero de control'!$BB65="",'Tablero de control'!$BC65&lt;=0),
    "SIN AVANCE",
    IF(
      'Tablero de control'!$BC65&lt;Parametros!$D$4*Parametros!$G$9,
      "MUY DEFICIENTE",
    IF(
      'Tablero de control'!$BC65&lt;Parametros!$D$4*Parametros!$G$8,
      "DEFICIENTE",
   IF(
      'Tablero de control'!$BC65&lt;Parametros!$D$4*Parametros!$G$7,
      "ACEPTABLE",
      IF(
        'Tablero de control'!$BC65&lt;Parametros!$D$4*Parametros!$G$6,
        "BUENO",
        IF(
          'Tablero de control'!$BC65&lt;Parametros!$D$4*Parametros!$G$5,
          "SATISFACTORIO",
          IF(
            'Tablero de control'!$BC65&gt;=Parametros!$D$4*Parametros!$G$4,
            "OPTIMO"
          )
        )
      )
    )
  )
)
)</f>
        <v>MUY DEFICIENTE</v>
      </c>
      <c r="BE65" s="336"/>
      <c r="BF65" s="336"/>
      <c r="BG65" s="555"/>
      <c r="BH65" s="281"/>
      <c r="BI65" s="281"/>
      <c r="BJ65" s="281"/>
      <c r="BL65" s="337"/>
      <c r="BN65" s="511">
        <v>1</v>
      </c>
      <c r="BO65" s="525" t="s">
        <v>3639</v>
      </c>
      <c r="BP65" s="526" t="s">
        <v>3640</v>
      </c>
      <c r="BQ65" s="525" t="s">
        <v>3641</v>
      </c>
      <c r="BR65" s="513" t="s">
        <v>3642</v>
      </c>
      <c r="BS65" s="673"/>
      <c r="BT65" s="281"/>
    </row>
    <row r="66" spans="1:72" s="42" customFormat="1" ht="38.25" hidden="1" customHeight="1">
      <c r="A66" s="554" t="s">
        <v>251</v>
      </c>
      <c r="B66" s="53" t="s">
        <v>258</v>
      </c>
      <c r="C66" s="53" t="s">
        <v>287</v>
      </c>
      <c r="D66" s="53" t="s">
        <v>355</v>
      </c>
      <c r="E66" s="53" t="s">
        <v>391</v>
      </c>
      <c r="F66" s="147">
        <v>0.27529999999999999</v>
      </c>
      <c r="G66" s="99" t="s">
        <v>534</v>
      </c>
      <c r="H66" s="99" t="s">
        <v>1950</v>
      </c>
      <c r="I66" s="99" t="s">
        <v>1964</v>
      </c>
      <c r="J66" s="325">
        <v>63</v>
      </c>
      <c r="K66" s="53" t="s">
        <v>606</v>
      </c>
      <c r="L66" s="53">
        <v>4101090</v>
      </c>
      <c r="M66" s="53" t="s">
        <v>1184</v>
      </c>
      <c r="N66" s="53">
        <v>410109000</v>
      </c>
      <c r="O66" s="53" t="s">
        <v>1556</v>
      </c>
      <c r="P66" s="53" t="s">
        <v>2034</v>
      </c>
      <c r="Q66" s="53" t="s">
        <v>32</v>
      </c>
      <c r="R66" s="96" t="s">
        <v>1890</v>
      </c>
      <c r="S66" s="96">
        <v>12</v>
      </c>
      <c r="T66" s="96">
        <v>24</v>
      </c>
      <c r="U66" s="96">
        <v>2</v>
      </c>
      <c r="V66" s="96">
        <v>3</v>
      </c>
      <c r="W66" s="96">
        <v>3</v>
      </c>
      <c r="X66" s="96">
        <v>4</v>
      </c>
      <c r="Y66" s="271">
        <v>0</v>
      </c>
      <c r="Z66" s="276">
        <f>IF(
'Tablero de control'!$U66="NP",
 0,
  IF(
     'Tablero de control'!$Q66&lt;&gt;"Reducción",
     'Tablero de control'!$Y66*100/'Tablero de control'!$U66,
     IF(
       'Tablero de control'!$U66&gt;='Tablero de control'!$Y66,
       100,
       IF(
         'Tablero de control'!$S66&lt;='Tablero de control'!$Y66,
         0,
         (('Tablero de control'!$S66-'Tablero de control'!$U66)-('Tablero de control'!$Y66-'Tablero de control'!$U66))*100/('Tablero de control'!$S66-'Tablero de control'!$U66)
       )
     )
   )
)</f>
        <v>0</v>
      </c>
      <c r="AA66" s="302">
        <f>IF('Tablero de control'!$Z66&gt;100,100,'Tablero de control'!$Z66)</f>
        <v>0</v>
      </c>
      <c r="AB66" s="40" t="str">
        <f>IF(
  'Tablero de control'!$U66="NP",
  "NO PROGRAMADA",
  IF(
    OR('Tablero de control'!$Y66="",'Tablero de control'!$Z66&lt;=0),
    "SIN AVANCE",
    IF(
      'Tablero de control'!$Z66&lt;Parametros!$D$4*Parametros!$G$9,
      "MUY DEFICIENTE",
    IF(
      'Tablero de control'!$Z66&lt;Parametros!$D$4*Parametros!$G$8,
      "DEFICIENTE",
   IF(
      'Tablero de control'!$Z66&lt;Parametros!$D$4*Parametros!$G$7,
      "ACEPTABLE",
      IF(
        'Tablero de control'!$Z66&lt;Parametros!$D$4*Parametros!$G$6,
        "BUENO",
        IF(
          'Tablero de control'!$Z66&lt;Parametros!$D$4*Parametros!$G$5,
          "SATISFACTORIO",
          IF(
            'Tablero de control'!$Z66&gt;=Parametros!$D$4*Parametros!$G$4,
            "OPTIMO"
          )
        )
      )
    )
  )
)
)
)</f>
        <v>SIN AVANCE</v>
      </c>
      <c r="AC66" s="40"/>
      <c r="AD66" s="40"/>
      <c r="AE66" s="40"/>
      <c r="AF66" s="40"/>
      <c r="AG66" s="59">
        <v>109017110</v>
      </c>
      <c r="AH66" s="59">
        <v>0</v>
      </c>
      <c r="AI66" s="59">
        <v>0</v>
      </c>
      <c r="AJ66" s="56"/>
      <c r="AK66" s="276">
        <f>IF(
'Tablero de control'!$V66="NP",
 0,
  IF(
     'Tablero de control'!$Q66&lt;&gt;"Reducción",
     'Tablero de control'!$AJ66*100/'Tablero de control'!$V66,
     IF(
       'Tablero de control'!$V66&gt;='Tablero de control'!$AJ66,
       100,
       IF(
         'Tablero de control'!$S66&lt;='Tablero de control'!$AJ66,
         0,
         (('Tablero de control'!$S66-'Tablero de control'!$V66)-('Tablero de control'!$AJ66-'Tablero de control'!$V66))*100/('Tablero de control'!$S66-'Tablero de control'!$V66)
       )
     )
   )
)</f>
        <v>0</v>
      </c>
      <c r="AL66" s="38" t="str">
        <f>IF(
  'Tablero de control'!$V66="NP",
  "NO PROGRAMADA",
  IF(
    OR('Tablero de control'!$AJ66="",'Tablero de control'!$AK66&lt;=0),
    "SIN AVANCE",
    IF(
      'Tablero de control'!$AK66&lt;Parametros!$D$4*Parametros!$G$9,
      "MUY DEFICIENTE",
    IF(
      'Tablero de control'!$AK66&lt;Parametros!$D$4*Parametros!$G$8,
      "DEFICIENTE",
   IF(
      'Tablero de control'!$AK66&lt;Parametros!$D$4*Parametros!$G$7,
      "ACEPTABLE",
      IF(
        'Tablero de control'!$AK66&lt;Parametros!$D$4*Parametros!$G$6,
        "BUENO",
        IF(
          'Tablero de control'!$AK66&lt;Parametros!$D$4*Parametros!$G$5,
          "SATISFACTORIO",
          IF(
            'Tablero de control'!$AK66&gt;=Parametros!$D$4*Parametros!$G$4,
            "OPTIMO"
          )
        )
      )
    )
  )
)
)
)</f>
        <v>SIN AVANCE</v>
      </c>
      <c r="AM66" s="38"/>
      <c r="AN66" s="38"/>
      <c r="AO66" s="38"/>
      <c r="AP66" s="39"/>
      <c r="AQ66" s="276">
        <f>IF(
'Tablero de control'!$W66="NP",
 0,
  IF(
     'Tablero de control'!$Q66&lt;&gt;"Reducción",
     'Tablero de control'!$AP66*100/'Tablero de control'!$W66,
     IF(
       'Tablero de control'!$W66&gt;='Tablero de control'!$AP66,
       100,
       IF(
         'Tablero de control'!$S66&lt;='Tablero de control'!$AP66,
         0,
         (('Tablero de control'!$S66-'Tablero de control'!$W66)-('Tablero de control'!$AP66-'Tablero de control'!$W66))*100/('Tablero de control'!$S66-'Tablero de control'!$W66)
       )
     )
   )
)</f>
        <v>0</v>
      </c>
      <c r="AR66" s="40" t="str">
        <f>IF(
  'Tablero de control'!$W66="NP",
  "NO PROGRAMADA",
  IF(
    OR('Tablero de control'!$AP66="",'Tablero de control'!$AQ66&lt;=0),
    "SIN AVANCE",
    IF(
      'Tablero de control'!$AQ66&lt;Parametros!$D$4*Parametros!$G$9,
      "MUY DEFICIENTE",
    IF(
      'Tablero de control'!$AQ66&lt;Parametros!$D$4*Parametros!$G$8,
      "DEFICIENTE",
   IF(
      'Tablero de control'!$AQ66&lt;Parametros!$D$4*Parametros!$G$7,
      "ACEPTABLE",
      IF(
        'Tablero de control'!$AQ66&lt;Parametros!$D$4*Parametros!$G$6,
        "BUENO",
        IF(
          'Tablero de control'!$AQ66&lt;Parametros!$D$4*Parametros!$G$5,
          "SATISFACTORIO",
          IF(
            'Tablero de control'!$AQ66&gt;=Parametros!$D$4*Parametros!$G$4,
            "OPTIMO"
          )
        )
      )
    )
  )
)
)
)</f>
        <v>SIN AVANCE</v>
      </c>
      <c r="AS66" s="38"/>
      <c r="AT66" s="38"/>
      <c r="AU66" s="38"/>
      <c r="AV66" s="39"/>
      <c r="AW66" s="276">
        <f>IF(
'Tablero de control'!$X66="NP",
 0,
  IF(
     'Tablero de control'!$Q66&lt;&gt;"Reducción",
     'Tablero de control'!$AV66*100/'Tablero de control'!$X66,
     IF(
       'Tablero de control'!$X66&gt;='Tablero de control'!$AV66,
       100,
       IF(
         'Tablero de control'!$S66&lt;='Tablero de control'!$AV66,
         0,
         (('Tablero de control'!$S66-'Tablero de control'!$X66)-('Tablero de control'!$AV66-'Tablero de control'!$X66))*100/('Tablero de control'!$S66-'Tablero de control'!$X66)
       )
     )
   )
)</f>
        <v>0</v>
      </c>
      <c r="AX66" s="46" t="str">
        <f>IF(
  'Tablero de control'!$X66="NP",
  "NO PROGRAMADA",
  IF(
    OR('Tablero de control'!$AV66="",'Tablero de control'!$AW66&lt;=0),
    "SIN AVANCE",
    IF(
      'Tablero de control'!$AW66&lt;Parametros!$D$4*Parametros!$G$9,
      "MUY DEFICIENTE",
    IF(
      'Tablero de control'!$AW66&lt;Parametros!$D$4*Parametros!$G$8,
      "DEFICIENTE",
   IF(
      'Tablero de control'!$AW66&lt;Parametros!$D$4*Parametros!$G$7,
      "ACEPTABLE",
      IF(
        'Tablero de control'!$AW66&lt;Parametros!$D$4*Parametros!$G$6,
        "BUENO",
        IF(
          'Tablero de control'!$AW66&lt;Parametros!$D$4*Parametros!$G$5,
          "SATISFACTORIO",
          IF(
            'Tablero de control'!$AW66&gt;=Parametros!$D$4*Parametros!$G$4,
            "OPTIMO"
          )
        )
      )
    )
  )
)
)
)</f>
        <v>SIN AVANCE</v>
      </c>
      <c r="AY66" s="38"/>
      <c r="AZ66" s="38"/>
      <c r="BA66" s="38"/>
      <c r="BB66" s="285">
        <f>IF('Tablero de control'!$R66="Acumulada",IF('Tablero de control'!$AV66="",IF('Tablero de control'!$AP66="",IF('Tablero de control'!$AJ66="",'Tablero de control'!$Y66,'Tablero de control'!$AJ66),'Tablero de control'!$AP66),'Tablero de control'!$AV66),'Tablero de control'!$Y66+'Tablero de control'!$AJ66+'Tablero de control'!$AP66+'Tablero de control'!$AV66)</f>
        <v>0</v>
      </c>
      <c r="BC66" s="41">
        <f>IF('Tablero de control'!$Q66="mantenimiento",'Tablero de control'!$BB66/COUNTA('Tablero de control'!$U66:$X66)*100,IF('Tablero de control'!$BB66*100/'Tablero de control'!$T66&gt;100,100,'Tablero de control'!$BB66*100/'Tablero de control'!$T66))</f>
        <v>0</v>
      </c>
      <c r="BD66" s="40" t="str">
        <f>IF(
    OR('Tablero de control'!$BB66="",'Tablero de control'!$BC66&lt;=0),
    "SIN AVANCE",
    IF(
      'Tablero de control'!$BC66&lt;Parametros!$D$4*Parametros!$G$9,
      "MUY DEFICIENTE",
    IF(
      'Tablero de control'!$BC66&lt;Parametros!$D$4*Parametros!$G$8,
      "DEFICIENTE",
   IF(
      'Tablero de control'!$BC66&lt;Parametros!$D$4*Parametros!$G$7,
      "ACEPTABLE",
      IF(
        'Tablero de control'!$BC66&lt;Parametros!$D$4*Parametros!$G$6,
        "BUENO",
        IF(
          'Tablero de control'!$BC66&lt;Parametros!$D$4*Parametros!$G$5,
          "SATISFACTORIO",
          IF(
            'Tablero de control'!$BC66&gt;=Parametros!$D$4*Parametros!$G$4,
            "OPTIMO"
          )
        )
      )
    )
  )
)
)</f>
        <v>SIN AVANCE</v>
      </c>
      <c r="BE66" s="336"/>
      <c r="BF66" s="336"/>
      <c r="BG66" s="555"/>
      <c r="BH66" s="281"/>
      <c r="BI66" s="281"/>
      <c r="BJ66" s="281"/>
      <c r="BL66" s="337"/>
      <c r="BN66" s="535">
        <v>0</v>
      </c>
      <c r="BO66" s="540" t="s">
        <v>3643</v>
      </c>
      <c r="BP66" s="541">
        <v>0</v>
      </c>
      <c r="BQ66" s="540" t="s">
        <v>3644</v>
      </c>
      <c r="BR66" s="527" t="s">
        <v>3645</v>
      </c>
      <c r="BS66" s="673"/>
      <c r="BT66" s="281"/>
    </row>
    <row r="67" spans="1:72" s="42" customFormat="1" ht="63.75" hidden="1" customHeight="1">
      <c r="A67" s="554" t="s">
        <v>251</v>
      </c>
      <c r="B67" s="53" t="s">
        <v>258</v>
      </c>
      <c r="C67" s="53" t="s">
        <v>287</v>
      </c>
      <c r="D67" s="53" t="s">
        <v>355</v>
      </c>
      <c r="E67" s="53" t="s">
        <v>391</v>
      </c>
      <c r="F67" s="147">
        <v>0.27529999999999999</v>
      </c>
      <c r="G67" s="99" t="s">
        <v>534</v>
      </c>
      <c r="H67" s="99" t="s">
        <v>1950</v>
      </c>
      <c r="I67" s="99" t="s">
        <v>1964</v>
      </c>
      <c r="J67" s="325">
        <v>64</v>
      </c>
      <c r="K67" s="53" t="s">
        <v>607</v>
      </c>
      <c r="L67" s="53">
        <v>4101063</v>
      </c>
      <c r="M67" s="53" t="s">
        <v>137</v>
      </c>
      <c r="N67" s="53">
        <v>410106300</v>
      </c>
      <c r="O67" s="53" t="s">
        <v>207</v>
      </c>
      <c r="P67" s="53" t="s">
        <v>2035</v>
      </c>
      <c r="Q67" s="53" t="s">
        <v>33</v>
      </c>
      <c r="R67" s="98" t="s">
        <v>1891</v>
      </c>
      <c r="S67" s="96">
        <v>1</v>
      </c>
      <c r="T67" s="96">
        <v>1</v>
      </c>
      <c r="U67" s="96">
        <v>1</v>
      </c>
      <c r="V67" s="96">
        <v>1</v>
      </c>
      <c r="W67" s="96">
        <v>1</v>
      </c>
      <c r="X67" s="96">
        <v>1</v>
      </c>
      <c r="Y67" s="271">
        <v>90</v>
      </c>
      <c r="Z67" s="276">
        <f>IF(
'Tablero de control'!$U67="NP",
 0,
  IF(
     'Tablero de control'!$Q67&lt;&gt;"Reducción",
     'Tablero de control'!$Y67*100/'Tablero de control'!$U67,
     IF(
       'Tablero de control'!$U67&gt;='Tablero de control'!$Y67,
       100,
       IF(
         'Tablero de control'!$S67&lt;='Tablero de control'!$Y67,
         0,
         (('Tablero de control'!$S67-'Tablero de control'!$U67)-('Tablero de control'!$Y67-'Tablero de control'!$U67))*100/('Tablero de control'!$S67-'Tablero de control'!$U67)
       )
     )
   )
)</f>
        <v>9000</v>
      </c>
      <c r="AA67" s="302">
        <f>IF('Tablero de control'!$Z67&gt;100,100,'Tablero de control'!$Z67)</f>
        <v>100</v>
      </c>
      <c r="AB67" s="40" t="str">
        <f>IF(
  'Tablero de control'!$U67="NP",
  "NO PROGRAMADA",
  IF(
    OR('Tablero de control'!$Y67="",'Tablero de control'!$Z67&lt;=0),
    "SIN AVANCE",
    IF(
      'Tablero de control'!$Z67&lt;Parametros!$D$4*Parametros!$G$9,
      "MUY DEFICIENTE",
    IF(
      'Tablero de control'!$Z67&lt;Parametros!$D$4*Parametros!$G$8,
      "DEFICIENTE",
   IF(
      'Tablero de control'!$Z67&lt;Parametros!$D$4*Parametros!$G$7,
      "ACEPTABLE",
      IF(
        'Tablero de control'!$Z67&lt;Parametros!$D$4*Parametros!$G$6,
        "BUENO",
        IF(
          'Tablero de control'!$Z67&lt;Parametros!$D$4*Parametros!$G$5,
          "SATISFACTORIO",
          IF(
            'Tablero de control'!$Z67&gt;=Parametros!$D$4*Parametros!$G$4,
            "OPTIMO"
          )
        )
      )
    )
  )
)
)
)</f>
        <v>OPTIMO</v>
      </c>
      <c r="AC67" s="40"/>
      <c r="AD67" s="40"/>
      <c r="AE67" s="40"/>
      <c r="AF67" s="40"/>
      <c r="AG67" s="59">
        <v>109017110</v>
      </c>
      <c r="AH67" s="59">
        <v>0</v>
      </c>
      <c r="AI67" s="59">
        <v>0</v>
      </c>
      <c r="AJ67" s="56"/>
      <c r="AK67" s="276">
        <f>IF(
'Tablero de control'!$V67="NP",
 0,
  IF(
     'Tablero de control'!$Q67&lt;&gt;"Reducción",
     'Tablero de control'!$AJ67*100/'Tablero de control'!$V67,
     IF(
       'Tablero de control'!$V67&gt;='Tablero de control'!$AJ67,
       100,
       IF(
         'Tablero de control'!$S67&lt;='Tablero de control'!$AJ67,
         0,
         (('Tablero de control'!$S67-'Tablero de control'!$V67)-('Tablero de control'!$AJ67-'Tablero de control'!$V67))*100/('Tablero de control'!$S67-'Tablero de control'!$V67)
       )
     )
   )
)</f>
        <v>0</v>
      </c>
      <c r="AL67" s="38" t="str">
        <f>IF(
  'Tablero de control'!$V67="NP",
  "NO PROGRAMADA",
  IF(
    OR('Tablero de control'!$AJ67="",'Tablero de control'!$AK67&lt;=0),
    "SIN AVANCE",
    IF(
      'Tablero de control'!$AK67&lt;Parametros!$D$4*Parametros!$G$9,
      "MUY DEFICIENTE",
    IF(
      'Tablero de control'!$AK67&lt;Parametros!$D$4*Parametros!$G$8,
      "DEFICIENTE",
   IF(
      'Tablero de control'!$AK67&lt;Parametros!$D$4*Parametros!$G$7,
      "ACEPTABLE",
      IF(
        'Tablero de control'!$AK67&lt;Parametros!$D$4*Parametros!$G$6,
        "BUENO",
        IF(
          'Tablero de control'!$AK67&lt;Parametros!$D$4*Parametros!$G$5,
          "SATISFACTORIO",
          IF(
            'Tablero de control'!$AK67&gt;=Parametros!$D$4*Parametros!$G$4,
            "OPTIMO"
          )
        )
      )
    )
  )
)
)
)</f>
        <v>SIN AVANCE</v>
      </c>
      <c r="AM67" s="38"/>
      <c r="AN67" s="38"/>
      <c r="AO67" s="38"/>
      <c r="AP67" s="39"/>
      <c r="AQ67" s="276">
        <f>IF(
'Tablero de control'!$W67="NP",
 0,
  IF(
     'Tablero de control'!$Q67&lt;&gt;"Reducción",
     'Tablero de control'!$AP67*100/'Tablero de control'!$W67,
     IF(
       'Tablero de control'!$W67&gt;='Tablero de control'!$AP67,
       100,
       IF(
         'Tablero de control'!$S67&lt;='Tablero de control'!$AP67,
         0,
         (('Tablero de control'!$S67-'Tablero de control'!$W67)-('Tablero de control'!$AP67-'Tablero de control'!$W67))*100/('Tablero de control'!$S67-'Tablero de control'!$W67)
       )
     )
   )
)</f>
        <v>0</v>
      </c>
      <c r="AR67" s="40" t="str">
        <f>IF(
  'Tablero de control'!$W67="NP",
  "NO PROGRAMADA",
  IF(
    OR('Tablero de control'!$AP67="",'Tablero de control'!$AQ67&lt;=0),
    "SIN AVANCE",
    IF(
      'Tablero de control'!$AQ67&lt;Parametros!$D$4*Parametros!$G$9,
      "MUY DEFICIENTE",
    IF(
      'Tablero de control'!$AQ67&lt;Parametros!$D$4*Parametros!$G$8,
      "DEFICIENTE",
   IF(
      'Tablero de control'!$AQ67&lt;Parametros!$D$4*Parametros!$G$7,
      "ACEPTABLE",
      IF(
        'Tablero de control'!$AQ67&lt;Parametros!$D$4*Parametros!$G$6,
        "BUENO",
        IF(
          'Tablero de control'!$AQ67&lt;Parametros!$D$4*Parametros!$G$5,
          "SATISFACTORIO",
          IF(
            'Tablero de control'!$AQ67&gt;=Parametros!$D$4*Parametros!$G$4,
            "OPTIMO"
          )
        )
      )
    )
  )
)
)
)</f>
        <v>SIN AVANCE</v>
      </c>
      <c r="AS67" s="38"/>
      <c r="AT67" s="38"/>
      <c r="AU67" s="38"/>
      <c r="AV67" s="39"/>
      <c r="AW67" s="276">
        <f>IF(
'Tablero de control'!$X67="NP",
 0,
  IF(
     'Tablero de control'!$Q67&lt;&gt;"Reducción",
     'Tablero de control'!$AV67*100/'Tablero de control'!$X67,
     IF(
       'Tablero de control'!$X67&gt;='Tablero de control'!$AV67,
       100,
       IF(
         'Tablero de control'!$S67&lt;='Tablero de control'!$AV67,
         0,
         (('Tablero de control'!$S67-'Tablero de control'!$X67)-('Tablero de control'!$AV67-'Tablero de control'!$X67))*100/('Tablero de control'!$S67-'Tablero de control'!$X67)
       )
     )
   )
)</f>
        <v>0</v>
      </c>
      <c r="AX67" s="46" t="str">
        <f>IF(
  'Tablero de control'!$X67="NP",
  "NO PROGRAMADA",
  IF(
    OR('Tablero de control'!$AV67="",'Tablero de control'!$AW67&lt;=0),
    "SIN AVANCE",
    IF(
      'Tablero de control'!$AW67&lt;Parametros!$D$4*Parametros!$G$9,
      "MUY DEFICIENTE",
    IF(
      'Tablero de control'!$AW67&lt;Parametros!$D$4*Parametros!$G$8,
      "DEFICIENTE",
   IF(
      'Tablero de control'!$AW67&lt;Parametros!$D$4*Parametros!$G$7,
      "ACEPTABLE",
      IF(
        'Tablero de control'!$AW67&lt;Parametros!$D$4*Parametros!$G$6,
        "BUENO",
        IF(
          'Tablero de control'!$AW67&lt;Parametros!$D$4*Parametros!$G$5,
          "SATISFACTORIO",
          IF(
            'Tablero de control'!$AW67&gt;=Parametros!$D$4*Parametros!$G$4,
            "OPTIMO"
          )
        )
      )
    )
  )
)
)
)</f>
        <v>SIN AVANCE</v>
      </c>
      <c r="AY67" s="38"/>
      <c r="AZ67" s="38"/>
      <c r="BA67" s="38"/>
      <c r="BB67" s="285">
        <f>IF('Tablero de control'!$R67="Acumulada",IF('Tablero de control'!$AV67="",IF('Tablero de control'!$AP67="",IF('Tablero de control'!$AJ67="",'Tablero de control'!$Y67,'Tablero de control'!$AJ67),'Tablero de control'!$AP67),'Tablero de control'!$AV67),'Tablero de control'!$Y67+'Tablero de control'!$AJ67+'Tablero de control'!$AP67+'Tablero de control'!$AV67)</f>
        <v>90</v>
      </c>
      <c r="BC67" s="41">
        <f>IF('Tablero de control'!$Q67="mantenimiento",'Tablero de control'!$BB67/COUNTA('Tablero de control'!$U67:$X67)*100,IF('Tablero de control'!$BB67*100/'Tablero de control'!$T67&gt;100,100,'Tablero de control'!$BB67*100/'Tablero de control'!$T67))</f>
        <v>2250</v>
      </c>
      <c r="BD67" s="40" t="str">
        <f>IF(
    OR('Tablero de control'!$BB67="",'Tablero de control'!$BC67&lt;=0),
    "SIN AVANCE",
    IF(
      'Tablero de control'!$BC67&lt;Parametros!$D$4*Parametros!$G$9,
      "MUY DEFICIENTE",
    IF(
      'Tablero de control'!$BC67&lt;Parametros!$D$4*Parametros!$G$8,
      "DEFICIENTE",
   IF(
      'Tablero de control'!$BC67&lt;Parametros!$D$4*Parametros!$G$7,
      "ACEPTABLE",
      IF(
        'Tablero de control'!$BC67&lt;Parametros!$D$4*Parametros!$G$6,
        "BUENO",
        IF(
          'Tablero de control'!$BC67&lt;Parametros!$D$4*Parametros!$G$5,
          "SATISFACTORIO",
          IF(
            'Tablero de control'!$BC67&gt;=Parametros!$D$4*Parametros!$G$4,
            "OPTIMO"
          )
        )
      )
    )
  )
)
)</f>
        <v>OPTIMO</v>
      </c>
      <c r="BE67" s="336"/>
      <c r="BF67" s="336"/>
      <c r="BG67" s="555"/>
      <c r="BH67" s="281"/>
      <c r="BI67" s="281"/>
      <c r="BJ67" s="281"/>
      <c r="BL67" s="337"/>
      <c r="BN67" s="542">
        <v>0.9</v>
      </c>
      <c r="BO67" s="512" t="s">
        <v>3646</v>
      </c>
      <c r="BP67" s="512" t="s">
        <v>3647</v>
      </c>
      <c r="BQ67" s="512" t="s">
        <v>3648</v>
      </c>
      <c r="BR67" s="528" t="s">
        <v>3649</v>
      </c>
      <c r="BS67" s="673" t="s">
        <v>3650</v>
      </c>
      <c r="BT67" s="281"/>
    </row>
    <row r="68" spans="1:72" s="42" customFormat="1" ht="38.25" hidden="1" customHeight="1">
      <c r="A68" s="554" t="s">
        <v>251</v>
      </c>
      <c r="B68" s="53" t="s">
        <v>258</v>
      </c>
      <c r="C68" s="53" t="s">
        <v>287</v>
      </c>
      <c r="D68" s="53" t="s">
        <v>355</v>
      </c>
      <c r="E68" s="53" t="s">
        <v>391</v>
      </c>
      <c r="F68" s="147">
        <v>0.27529999999999999</v>
      </c>
      <c r="G68" s="99" t="s">
        <v>534</v>
      </c>
      <c r="H68" s="99" t="s">
        <v>1950</v>
      </c>
      <c r="I68" s="99" t="s">
        <v>1964</v>
      </c>
      <c r="J68" s="325">
        <v>65</v>
      </c>
      <c r="K68" s="53" t="s">
        <v>608</v>
      </c>
      <c r="L68" s="53">
        <v>4101103</v>
      </c>
      <c r="M68" s="53" t="s">
        <v>103</v>
      </c>
      <c r="N68" s="53">
        <v>410110300</v>
      </c>
      <c r="O68" s="53" t="s">
        <v>1557</v>
      </c>
      <c r="P68" s="53" t="s">
        <v>2036</v>
      </c>
      <c r="Q68" s="53" t="s">
        <v>33</v>
      </c>
      <c r="R68" s="98" t="s">
        <v>1891</v>
      </c>
      <c r="S68" s="96">
        <v>1</v>
      </c>
      <c r="T68" s="96">
        <v>1</v>
      </c>
      <c r="U68" s="96">
        <v>1</v>
      </c>
      <c r="V68" s="96">
        <v>1</v>
      </c>
      <c r="W68" s="96">
        <v>1</v>
      </c>
      <c r="X68" s="96">
        <v>1</v>
      </c>
      <c r="Y68" s="271">
        <v>100</v>
      </c>
      <c r="Z68" s="276">
        <f>IF(
'Tablero de control'!$U68="NP",
 0,
  IF(
     'Tablero de control'!$Q68&lt;&gt;"Reducción",
     'Tablero de control'!$Y68*100/'Tablero de control'!$U68,
     IF(
       'Tablero de control'!$U68&gt;='Tablero de control'!$Y68,
       100,
       IF(
         'Tablero de control'!$S68&lt;='Tablero de control'!$Y68,
         0,
         (('Tablero de control'!$S68-'Tablero de control'!$U68)-('Tablero de control'!$Y68-'Tablero de control'!$U68))*100/('Tablero de control'!$S68-'Tablero de control'!$U68)
       )
     )
   )
)</f>
        <v>10000</v>
      </c>
      <c r="AA68" s="302">
        <f>IF('Tablero de control'!$Z68&gt;100,100,'Tablero de control'!$Z68)</f>
        <v>100</v>
      </c>
      <c r="AB68" s="40" t="str">
        <f>IF(
  'Tablero de control'!$U68="NP",
  "NO PROGRAMADA",
  IF(
    OR('Tablero de control'!$Y68="",'Tablero de control'!$Z68&lt;=0),
    "SIN AVANCE",
    IF(
      'Tablero de control'!$Z68&lt;Parametros!$D$4*Parametros!$G$9,
      "MUY DEFICIENTE",
    IF(
      'Tablero de control'!$Z68&lt;Parametros!$D$4*Parametros!$G$8,
      "DEFICIENTE",
   IF(
      'Tablero de control'!$Z68&lt;Parametros!$D$4*Parametros!$G$7,
      "ACEPTABLE",
      IF(
        'Tablero de control'!$Z68&lt;Parametros!$D$4*Parametros!$G$6,
        "BUENO",
        IF(
          'Tablero de control'!$Z68&lt;Parametros!$D$4*Parametros!$G$5,
          "SATISFACTORIO",
          IF(
            'Tablero de control'!$Z68&gt;=Parametros!$D$4*Parametros!$G$4,
            "OPTIMO"
          )
        )
      )
    )
  )
)
)
)</f>
        <v>OPTIMO</v>
      </c>
      <c r="AC68" s="40"/>
      <c r="AD68" s="40"/>
      <c r="AE68" s="40"/>
      <c r="AF68" s="40"/>
      <c r="AG68" s="59">
        <v>109017110</v>
      </c>
      <c r="AH68" s="59">
        <v>0</v>
      </c>
      <c r="AI68" s="59">
        <v>0</v>
      </c>
      <c r="AJ68" s="56"/>
      <c r="AK68" s="276">
        <f>IF(
'Tablero de control'!$V68="NP",
 0,
  IF(
     'Tablero de control'!$Q68&lt;&gt;"Reducción",
     'Tablero de control'!$AJ68*100/'Tablero de control'!$V68,
     IF(
       'Tablero de control'!$V68&gt;='Tablero de control'!$AJ68,
       100,
       IF(
         'Tablero de control'!$S68&lt;='Tablero de control'!$AJ68,
         0,
         (('Tablero de control'!$S68-'Tablero de control'!$V68)-('Tablero de control'!$AJ68-'Tablero de control'!$V68))*100/('Tablero de control'!$S68-'Tablero de control'!$V68)
       )
     )
   )
)</f>
        <v>0</v>
      </c>
      <c r="AL68" s="38" t="str">
        <f>IF(
  'Tablero de control'!$V68="NP",
  "NO PROGRAMADA",
  IF(
    OR('Tablero de control'!$AJ68="",'Tablero de control'!$AK68&lt;=0),
    "SIN AVANCE",
    IF(
      'Tablero de control'!$AK68&lt;Parametros!$D$4*Parametros!$G$9,
      "MUY DEFICIENTE",
    IF(
      'Tablero de control'!$AK68&lt;Parametros!$D$4*Parametros!$G$8,
      "DEFICIENTE",
   IF(
      'Tablero de control'!$AK68&lt;Parametros!$D$4*Parametros!$G$7,
      "ACEPTABLE",
      IF(
        'Tablero de control'!$AK68&lt;Parametros!$D$4*Parametros!$G$6,
        "BUENO",
        IF(
          'Tablero de control'!$AK68&lt;Parametros!$D$4*Parametros!$G$5,
          "SATISFACTORIO",
          IF(
            'Tablero de control'!$AK68&gt;=Parametros!$D$4*Parametros!$G$4,
            "OPTIMO"
          )
        )
      )
    )
  )
)
)
)</f>
        <v>SIN AVANCE</v>
      </c>
      <c r="AM68" s="38"/>
      <c r="AN68" s="38"/>
      <c r="AO68" s="38"/>
      <c r="AP68" s="39"/>
      <c r="AQ68" s="276">
        <f>IF(
'Tablero de control'!$W68="NP",
 0,
  IF(
     'Tablero de control'!$Q68&lt;&gt;"Reducción",
     'Tablero de control'!$AP68*100/'Tablero de control'!$W68,
     IF(
       'Tablero de control'!$W68&gt;='Tablero de control'!$AP68,
       100,
       IF(
         'Tablero de control'!$S68&lt;='Tablero de control'!$AP68,
         0,
         (('Tablero de control'!$S68-'Tablero de control'!$W68)-('Tablero de control'!$AP68-'Tablero de control'!$W68))*100/('Tablero de control'!$S68-'Tablero de control'!$W68)
       )
     )
   )
)</f>
        <v>0</v>
      </c>
      <c r="AR68" s="40" t="str">
        <f>IF(
  'Tablero de control'!$W68="NP",
  "NO PROGRAMADA",
  IF(
    OR('Tablero de control'!$AP68="",'Tablero de control'!$AQ68&lt;=0),
    "SIN AVANCE",
    IF(
      'Tablero de control'!$AQ68&lt;Parametros!$D$4*Parametros!$G$9,
      "MUY DEFICIENTE",
    IF(
      'Tablero de control'!$AQ68&lt;Parametros!$D$4*Parametros!$G$8,
      "DEFICIENTE",
   IF(
      'Tablero de control'!$AQ68&lt;Parametros!$D$4*Parametros!$G$7,
      "ACEPTABLE",
      IF(
        'Tablero de control'!$AQ68&lt;Parametros!$D$4*Parametros!$G$6,
        "BUENO",
        IF(
          'Tablero de control'!$AQ68&lt;Parametros!$D$4*Parametros!$G$5,
          "SATISFACTORIO",
          IF(
            'Tablero de control'!$AQ68&gt;=Parametros!$D$4*Parametros!$G$4,
            "OPTIMO"
          )
        )
      )
    )
  )
)
)
)</f>
        <v>SIN AVANCE</v>
      </c>
      <c r="AS68" s="38"/>
      <c r="AT68" s="38"/>
      <c r="AU68" s="38"/>
      <c r="AV68" s="39"/>
      <c r="AW68" s="276">
        <f>IF(
'Tablero de control'!$X68="NP",
 0,
  IF(
     'Tablero de control'!$Q68&lt;&gt;"Reducción",
     'Tablero de control'!$AV68*100/'Tablero de control'!$X68,
     IF(
       'Tablero de control'!$X68&gt;='Tablero de control'!$AV68,
       100,
       IF(
         'Tablero de control'!$S68&lt;='Tablero de control'!$AV68,
         0,
         (('Tablero de control'!$S68-'Tablero de control'!$X68)-('Tablero de control'!$AV68-'Tablero de control'!$X68))*100/('Tablero de control'!$S68-'Tablero de control'!$X68)
       )
     )
   )
)</f>
        <v>0</v>
      </c>
      <c r="AX68" s="46" t="str">
        <f>IF(
  'Tablero de control'!$X68="NP",
  "NO PROGRAMADA",
  IF(
    OR('Tablero de control'!$AV68="",'Tablero de control'!$AW68&lt;=0),
    "SIN AVANCE",
    IF(
      'Tablero de control'!$AW68&lt;Parametros!$D$4*Parametros!$G$9,
      "MUY DEFICIENTE",
    IF(
      'Tablero de control'!$AW68&lt;Parametros!$D$4*Parametros!$G$8,
      "DEFICIENTE",
   IF(
      'Tablero de control'!$AW68&lt;Parametros!$D$4*Parametros!$G$7,
      "ACEPTABLE",
      IF(
        'Tablero de control'!$AW68&lt;Parametros!$D$4*Parametros!$G$6,
        "BUENO",
        IF(
          'Tablero de control'!$AW68&lt;Parametros!$D$4*Parametros!$G$5,
          "SATISFACTORIO",
          IF(
            'Tablero de control'!$AW68&gt;=Parametros!$D$4*Parametros!$G$4,
            "OPTIMO"
          )
        )
      )
    )
  )
)
)
)</f>
        <v>SIN AVANCE</v>
      </c>
      <c r="AY68" s="38"/>
      <c r="AZ68" s="38"/>
      <c r="BA68" s="38"/>
      <c r="BB68" s="285">
        <f>IF('Tablero de control'!$R68="Acumulada",IF('Tablero de control'!$AV68="",IF('Tablero de control'!$AP68="",IF('Tablero de control'!$AJ68="",'Tablero de control'!$Y68,'Tablero de control'!$AJ68),'Tablero de control'!$AP68),'Tablero de control'!$AV68),'Tablero de control'!$Y68+'Tablero de control'!$AJ68+'Tablero de control'!$AP68+'Tablero de control'!$AV68)</f>
        <v>100</v>
      </c>
      <c r="BC68" s="41">
        <f>IF('Tablero de control'!$Q68="mantenimiento",'Tablero de control'!$BB68/COUNTA('Tablero de control'!$U68:$X68)*100,IF('Tablero de control'!$BB68*100/'Tablero de control'!$T68&gt;100,100,'Tablero de control'!$BB68*100/'Tablero de control'!$T68))</f>
        <v>2500</v>
      </c>
      <c r="BD68" s="40" t="str">
        <f>IF(
    OR('Tablero de control'!$BB68="",'Tablero de control'!$BC68&lt;=0),
    "SIN AVANCE",
    IF(
      'Tablero de control'!$BC68&lt;Parametros!$D$4*Parametros!$G$9,
      "MUY DEFICIENTE",
    IF(
      'Tablero de control'!$BC68&lt;Parametros!$D$4*Parametros!$G$8,
      "DEFICIENTE",
   IF(
      'Tablero de control'!$BC68&lt;Parametros!$D$4*Parametros!$G$7,
      "ACEPTABLE",
      IF(
        'Tablero de control'!$BC68&lt;Parametros!$D$4*Parametros!$G$6,
        "BUENO",
        IF(
          'Tablero de control'!$BC68&lt;Parametros!$D$4*Parametros!$G$5,
          "SATISFACTORIO",
          IF(
            'Tablero de control'!$BC68&gt;=Parametros!$D$4*Parametros!$G$4,
            "OPTIMO"
          )
        )
      )
    )
  )
)
)</f>
        <v>OPTIMO</v>
      </c>
      <c r="BE68" s="336"/>
      <c r="BF68" s="336"/>
      <c r="BG68" s="555"/>
      <c r="BH68" s="281"/>
      <c r="BI68" s="281"/>
      <c r="BJ68" s="281"/>
      <c r="BL68" s="337"/>
      <c r="BN68" s="542">
        <v>1</v>
      </c>
      <c r="BO68" s="512" t="s">
        <v>3651</v>
      </c>
      <c r="BP68" s="512" t="s">
        <v>3652</v>
      </c>
      <c r="BQ68" s="512" t="s">
        <v>3653</v>
      </c>
      <c r="BR68" s="512"/>
      <c r="BS68" s="673"/>
      <c r="BT68" s="281"/>
    </row>
    <row r="69" spans="1:72" s="42" customFormat="1" ht="51" hidden="1" customHeight="1">
      <c r="A69" s="554" t="s">
        <v>251</v>
      </c>
      <c r="B69" s="53" t="s">
        <v>258</v>
      </c>
      <c r="C69" s="53" t="s">
        <v>287</v>
      </c>
      <c r="D69" s="53" t="s">
        <v>355</v>
      </c>
      <c r="E69" s="53" t="s">
        <v>391</v>
      </c>
      <c r="F69" s="147">
        <v>0.27529999999999999</v>
      </c>
      <c r="G69" s="99" t="s">
        <v>534</v>
      </c>
      <c r="H69" s="99" t="s">
        <v>1950</v>
      </c>
      <c r="I69" s="99" t="s">
        <v>1964</v>
      </c>
      <c r="J69" s="325">
        <v>66</v>
      </c>
      <c r="K69" s="53" t="s">
        <v>609</v>
      </c>
      <c r="L69" s="53">
        <v>4101038</v>
      </c>
      <c r="M69" s="53" t="s">
        <v>138</v>
      </c>
      <c r="N69" s="53">
        <v>410103801</v>
      </c>
      <c r="O69" s="53" t="s">
        <v>208</v>
      </c>
      <c r="P69" s="53" t="s">
        <v>2037</v>
      </c>
      <c r="Q69" s="53" t="s">
        <v>33</v>
      </c>
      <c r="R69" s="98" t="s">
        <v>1891</v>
      </c>
      <c r="S69" s="96">
        <v>1</v>
      </c>
      <c r="T69" s="96">
        <v>1</v>
      </c>
      <c r="U69" s="96">
        <v>1</v>
      </c>
      <c r="V69" s="96">
        <v>1</v>
      </c>
      <c r="W69" s="96">
        <v>1</v>
      </c>
      <c r="X69" s="96">
        <v>1</v>
      </c>
      <c r="Y69" s="271">
        <v>90</v>
      </c>
      <c r="Z69" s="276">
        <f>IF(
'Tablero de control'!$U69="NP",
 0,
  IF(
     'Tablero de control'!$Q69&lt;&gt;"Reducción",
     'Tablero de control'!$Y69*100/'Tablero de control'!$U69,
     IF(
       'Tablero de control'!$U69&gt;='Tablero de control'!$Y69,
       100,
       IF(
         'Tablero de control'!$S69&lt;='Tablero de control'!$Y69,
         0,
         (('Tablero de control'!$S69-'Tablero de control'!$U69)-('Tablero de control'!$Y69-'Tablero de control'!$U69))*100/('Tablero de control'!$S69-'Tablero de control'!$U69)
       )
     )
   )
)</f>
        <v>9000</v>
      </c>
      <c r="AA69" s="302">
        <f>IF('Tablero de control'!$Z69&gt;100,100,'Tablero de control'!$Z69)</f>
        <v>100</v>
      </c>
      <c r="AB69" s="40" t="str">
        <f>IF(
  'Tablero de control'!$U69="NP",
  "NO PROGRAMADA",
  IF(
    OR('Tablero de control'!$Y69="",'Tablero de control'!$Z69&lt;=0),
    "SIN AVANCE",
    IF(
      'Tablero de control'!$Z69&lt;Parametros!$D$4*Parametros!$G$9,
      "MUY DEFICIENTE",
    IF(
      'Tablero de control'!$Z69&lt;Parametros!$D$4*Parametros!$G$8,
      "DEFICIENTE",
   IF(
      'Tablero de control'!$Z69&lt;Parametros!$D$4*Parametros!$G$7,
      "ACEPTABLE",
      IF(
        'Tablero de control'!$Z69&lt;Parametros!$D$4*Parametros!$G$6,
        "BUENO",
        IF(
          'Tablero de control'!$Z69&lt;Parametros!$D$4*Parametros!$G$5,
          "SATISFACTORIO",
          IF(
            'Tablero de control'!$Z69&gt;=Parametros!$D$4*Parametros!$G$4,
            "OPTIMO"
          )
        )
      )
    )
  )
)
)
)</f>
        <v>OPTIMO</v>
      </c>
      <c r="AC69" s="40"/>
      <c r="AD69" s="40"/>
      <c r="AE69" s="40"/>
      <c r="AF69" s="40"/>
      <c r="AG69" s="59">
        <v>144169184</v>
      </c>
      <c r="AH69" s="59">
        <v>0</v>
      </c>
      <c r="AI69" s="59">
        <v>0</v>
      </c>
      <c r="AJ69" s="56"/>
      <c r="AK69" s="276">
        <f>IF(
'Tablero de control'!$V69="NP",
 0,
  IF(
     'Tablero de control'!$Q69&lt;&gt;"Reducción",
     'Tablero de control'!$AJ69*100/'Tablero de control'!$V69,
     IF(
       'Tablero de control'!$V69&gt;='Tablero de control'!$AJ69,
       100,
       IF(
         'Tablero de control'!$S69&lt;='Tablero de control'!$AJ69,
         0,
         (('Tablero de control'!$S69-'Tablero de control'!$V69)-('Tablero de control'!$AJ69-'Tablero de control'!$V69))*100/('Tablero de control'!$S69-'Tablero de control'!$V69)
       )
     )
   )
)</f>
        <v>0</v>
      </c>
      <c r="AL69" s="38" t="str">
        <f>IF(
  'Tablero de control'!$V69="NP",
  "NO PROGRAMADA",
  IF(
    OR('Tablero de control'!$AJ69="",'Tablero de control'!$AK69&lt;=0),
    "SIN AVANCE",
    IF(
      'Tablero de control'!$AK69&lt;Parametros!$D$4*Parametros!$G$9,
      "MUY DEFICIENTE",
    IF(
      'Tablero de control'!$AK69&lt;Parametros!$D$4*Parametros!$G$8,
      "DEFICIENTE",
   IF(
      'Tablero de control'!$AK69&lt;Parametros!$D$4*Parametros!$G$7,
      "ACEPTABLE",
      IF(
        'Tablero de control'!$AK69&lt;Parametros!$D$4*Parametros!$G$6,
        "BUENO",
        IF(
          'Tablero de control'!$AK69&lt;Parametros!$D$4*Parametros!$G$5,
          "SATISFACTORIO",
          IF(
            'Tablero de control'!$AK69&gt;=Parametros!$D$4*Parametros!$G$4,
            "OPTIMO"
          )
        )
      )
    )
  )
)
)
)</f>
        <v>SIN AVANCE</v>
      </c>
      <c r="AM69" s="38"/>
      <c r="AN69" s="38"/>
      <c r="AO69" s="38"/>
      <c r="AP69" s="39"/>
      <c r="AQ69" s="276">
        <f>IF(
'Tablero de control'!$W69="NP",
 0,
  IF(
     'Tablero de control'!$Q69&lt;&gt;"Reducción",
     'Tablero de control'!$AP69*100/'Tablero de control'!$W69,
     IF(
       'Tablero de control'!$W69&gt;='Tablero de control'!$AP69,
       100,
       IF(
         'Tablero de control'!$S69&lt;='Tablero de control'!$AP69,
         0,
         (('Tablero de control'!$S69-'Tablero de control'!$W69)-('Tablero de control'!$AP69-'Tablero de control'!$W69))*100/('Tablero de control'!$S69-'Tablero de control'!$W69)
       )
     )
   )
)</f>
        <v>0</v>
      </c>
      <c r="AR69" s="40" t="str">
        <f>IF(
  'Tablero de control'!$W69="NP",
  "NO PROGRAMADA",
  IF(
    OR('Tablero de control'!$AP69="",'Tablero de control'!$AQ69&lt;=0),
    "SIN AVANCE",
    IF(
      'Tablero de control'!$AQ69&lt;Parametros!$D$4*Parametros!$G$9,
      "MUY DEFICIENTE",
    IF(
      'Tablero de control'!$AQ69&lt;Parametros!$D$4*Parametros!$G$8,
      "DEFICIENTE",
   IF(
      'Tablero de control'!$AQ69&lt;Parametros!$D$4*Parametros!$G$7,
      "ACEPTABLE",
      IF(
        'Tablero de control'!$AQ69&lt;Parametros!$D$4*Parametros!$G$6,
        "BUENO",
        IF(
          'Tablero de control'!$AQ69&lt;Parametros!$D$4*Parametros!$G$5,
          "SATISFACTORIO",
          IF(
            'Tablero de control'!$AQ69&gt;=Parametros!$D$4*Parametros!$G$4,
            "OPTIMO"
          )
        )
      )
    )
  )
)
)
)</f>
        <v>SIN AVANCE</v>
      </c>
      <c r="AS69" s="38"/>
      <c r="AT69" s="38"/>
      <c r="AU69" s="38"/>
      <c r="AV69" s="39"/>
      <c r="AW69" s="276">
        <f>IF(
'Tablero de control'!$X69="NP",
 0,
  IF(
     'Tablero de control'!$Q69&lt;&gt;"Reducción",
     'Tablero de control'!$AV69*100/'Tablero de control'!$X69,
     IF(
       'Tablero de control'!$X69&gt;='Tablero de control'!$AV69,
       100,
       IF(
         'Tablero de control'!$S69&lt;='Tablero de control'!$AV69,
         0,
         (('Tablero de control'!$S69-'Tablero de control'!$X69)-('Tablero de control'!$AV69-'Tablero de control'!$X69))*100/('Tablero de control'!$S69-'Tablero de control'!$X69)
       )
     )
   )
)</f>
        <v>0</v>
      </c>
      <c r="AX69" s="46" t="str">
        <f>IF(
  'Tablero de control'!$X69="NP",
  "NO PROGRAMADA",
  IF(
    OR('Tablero de control'!$AV69="",'Tablero de control'!$AW69&lt;=0),
    "SIN AVANCE",
    IF(
      'Tablero de control'!$AW69&lt;Parametros!$D$4*Parametros!$G$9,
      "MUY DEFICIENTE",
    IF(
      'Tablero de control'!$AW69&lt;Parametros!$D$4*Parametros!$G$8,
      "DEFICIENTE",
   IF(
      'Tablero de control'!$AW69&lt;Parametros!$D$4*Parametros!$G$7,
      "ACEPTABLE",
      IF(
        'Tablero de control'!$AW69&lt;Parametros!$D$4*Parametros!$G$6,
        "BUENO",
        IF(
          'Tablero de control'!$AW69&lt;Parametros!$D$4*Parametros!$G$5,
          "SATISFACTORIO",
          IF(
            'Tablero de control'!$AW69&gt;=Parametros!$D$4*Parametros!$G$4,
            "OPTIMO"
          )
        )
      )
    )
  )
)
)
)</f>
        <v>SIN AVANCE</v>
      </c>
      <c r="AY69" s="38"/>
      <c r="AZ69" s="38"/>
      <c r="BA69" s="38"/>
      <c r="BB69" s="285">
        <f>IF('Tablero de control'!$R69="Acumulada",IF('Tablero de control'!$AV69="",IF('Tablero de control'!$AP69="",IF('Tablero de control'!$AJ69="",'Tablero de control'!$Y69,'Tablero de control'!$AJ69),'Tablero de control'!$AP69),'Tablero de control'!$AV69),'Tablero de control'!$Y69+'Tablero de control'!$AJ69+'Tablero de control'!$AP69+'Tablero de control'!$AV69)</f>
        <v>90</v>
      </c>
      <c r="BC69" s="41">
        <f>IF('Tablero de control'!$Q69="mantenimiento",'Tablero de control'!$BB69/COUNTA('Tablero de control'!$U69:$X69)*100,IF('Tablero de control'!$BB69*100/'Tablero de control'!$T69&gt;100,100,'Tablero de control'!$BB69*100/'Tablero de control'!$T69))</f>
        <v>2250</v>
      </c>
      <c r="BD69" s="40" t="str">
        <f>IF(
    OR('Tablero de control'!$BB69="",'Tablero de control'!$BC69&lt;=0),
    "SIN AVANCE",
    IF(
      'Tablero de control'!$BC69&lt;Parametros!$D$4*Parametros!$G$9,
      "MUY DEFICIENTE",
    IF(
      'Tablero de control'!$BC69&lt;Parametros!$D$4*Parametros!$G$8,
      "DEFICIENTE",
   IF(
      'Tablero de control'!$BC69&lt;Parametros!$D$4*Parametros!$G$7,
      "ACEPTABLE",
      IF(
        'Tablero de control'!$BC69&lt;Parametros!$D$4*Parametros!$G$6,
        "BUENO",
        IF(
          'Tablero de control'!$BC69&lt;Parametros!$D$4*Parametros!$G$5,
          "SATISFACTORIO",
          IF(
            'Tablero de control'!$BC69&gt;=Parametros!$D$4*Parametros!$G$4,
            "OPTIMO"
          )
        )
      )
    )
  )
)
)</f>
        <v>OPTIMO</v>
      </c>
      <c r="BE69" s="336"/>
      <c r="BF69" s="336"/>
      <c r="BG69" s="555"/>
      <c r="BH69" s="281"/>
      <c r="BI69" s="281"/>
      <c r="BJ69" s="281"/>
      <c r="BL69" s="337"/>
      <c r="BN69" s="542">
        <v>0.9</v>
      </c>
      <c r="BO69" s="512"/>
      <c r="BP69" s="512" t="s">
        <v>3654</v>
      </c>
      <c r="BQ69" s="512"/>
      <c r="BR69" s="532" t="s">
        <v>3655</v>
      </c>
      <c r="BS69" s="673"/>
      <c r="BT69" s="281"/>
    </row>
    <row r="70" spans="1:72" s="42" customFormat="1" ht="38.25" hidden="1" customHeight="1">
      <c r="A70" s="554" t="s">
        <v>251</v>
      </c>
      <c r="B70" s="53" t="s">
        <v>258</v>
      </c>
      <c r="C70" s="53" t="s">
        <v>287</v>
      </c>
      <c r="D70" s="53" t="s">
        <v>355</v>
      </c>
      <c r="E70" s="53" t="s">
        <v>391</v>
      </c>
      <c r="F70" s="147">
        <v>0.27529999999999999</v>
      </c>
      <c r="G70" s="99" t="s">
        <v>534</v>
      </c>
      <c r="H70" s="99" t="s">
        <v>1950</v>
      </c>
      <c r="I70" s="99" t="s">
        <v>1964</v>
      </c>
      <c r="J70" s="325">
        <v>67</v>
      </c>
      <c r="K70" s="53" t="s">
        <v>610</v>
      </c>
      <c r="L70" s="53" t="s">
        <v>1185</v>
      </c>
      <c r="M70" s="53" t="s">
        <v>66</v>
      </c>
      <c r="N70" s="293">
        <v>410110300</v>
      </c>
      <c r="O70" s="53" t="s">
        <v>62</v>
      </c>
      <c r="P70" s="53" t="s">
        <v>2037</v>
      </c>
      <c r="Q70" s="53" t="s">
        <v>33</v>
      </c>
      <c r="R70" s="98" t="s">
        <v>1891</v>
      </c>
      <c r="S70" s="96">
        <v>1</v>
      </c>
      <c r="T70" s="96">
        <v>1</v>
      </c>
      <c r="U70" s="96">
        <v>1</v>
      </c>
      <c r="V70" s="96">
        <v>1</v>
      </c>
      <c r="W70" s="96">
        <v>1</v>
      </c>
      <c r="X70" s="96">
        <v>1</v>
      </c>
      <c r="Y70" s="271">
        <v>0.5</v>
      </c>
      <c r="Z70" s="276">
        <f>IF(
'Tablero de control'!$U70="NP",
 0,
  IF(
     'Tablero de control'!$Q70&lt;&gt;"Reducción",
     'Tablero de control'!$Y70*100/'Tablero de control'!$U70,
     IF(
       'Tablero de control'!$U70&gt;='Tablero de control'!$Y70,
       100,
       IF(
         'Tablero de control'!$S70&lt;='Tablero de control'!$Y70,
         0,
         (('Tablero de control'!$S70-'Tablero de control'!$U70)-('Tablero de control'!$Y70-'Tablero de control'!$U70))*100/('Tablero de control'!$S70-'Tablero de control'!$U70)
       )
     )
   )
)</f>
        <v>50</v>
      </c>
      <c r="AA70" s="302">
        <f>IF('Tablero de control'!$Z70&gt;100,100,'Tablero de control'!$Z70)</f>
        <v>50</v>
      </c>
      <c r="AB70" s="40" t="str">
        <f>IF(
  'Tablero de control'!$U70="NP",
  "NO PROGRAMADA",
  IF(
    OR('Tablero de control'!$Y70="",'Tablero de control'!$Z70&lt;=0),
    "SIN AVANCE",
    IF(
      'Tablero de control'!$Z70&lt;Parametros!$D$4*Parametros!$G$9,
      "MUY DEFICIENTE",
    IF(
      'Tablero de control'!$Z70&lt;Parametros!$D$4*Parametros!$G$8,
      "DEFICIENTE",
   IF(
      'Tablero de control'!$Z70&lt;Parametros!$D$4*Parametros!$G$7,
      "ACEPTABLE",
      IF(
        'Tablero de control'!$Z70&lt;Parametros!$D$4*Parametros!$G$6,
        "BUENO",
        IF(
          'Tablero de control'!$Z70&lt;Parametros!$D$4*Parametros!$G$5,
          "SATISFACTORIO",
          IF(
            'Tablero de control'!$Z70&gt;=Parametros!$D$4*Parametros!$G$4,
            "OPTIMO"
          )
        )
      )
    )
  )
)
)
)</f>
        <v>DEFICIENTE</v>
      </c>
      <c r="AC70" s="40"/>
      <c r="AD70" s="40"/>
      <c r="AE70" s="40"/>
      <c r="AF70" s="40"/>
      <c r="AG70" s="59">
        <v>109017110</v>
      </c>
      <c r="AH70" s="59">
        <v>0</v>
      </c>
      <c r="AI70" s="59">
        <v>0</v>
      </c>
      <c r="AJ70" s="56"/>
      <c r="AK70" s="276">
        <f>IF(
'Tablero de control'!$V70="NP",
 0,
  IF(
     'Tablero de control'!$Q70&lt;&gt;"Reducción",
     'Tablero de control'!$AJ70*100/'Tablero de control'!$V70,
     IF(
       'Tablero de control'!$V70&gt;='Tablero de control'!$AJ70,
       100,
       IF(
         'Tablero de control'!$S70&lt;='Tablero de control'!$AJ70,
         0,
         (('Tablero de control'!$S70-'Tablero de control'!$V70)-('Tablero de control'!$AJ70-'Tablero de control'!$V70))*100/('Tablero de control'!$S70-'Tablero de control'!$V70)
       )
     )
   )
)</f>
        <v>0</v>
      </c>
      <c r="AL70" s="38" t="str">
        <f>IF(
  'Tablero de control'!$V70="NP",
  "NO PROGRAMADA",
  IF(
    OR('Tablero de control'!$AJ70="",'Tablero de control'!$AK70&lt;=0),
    "SIN AVANCE",
    IF(
      'Tablero de control'!$AK70&lt;Parametros!$D$4*Parametros!$G$9,
      "MUY DEFICIENTE",
    IF(
      'Tablero de control'!$AK70&lt;Parametros!$D$4*Parametros!$G$8,
      "DEFICIENTE",
   IF(
      'Tablero de control'!$AK70&lt;Parametros!$D$4*Parametros!$G$7,
      "ACEPTABLE",
      IF(
        'Tablero de control'!$AK70&lt;Parametros!$D$4*Parametros!$G$6,
        "BUENO",
        IF(
          'Tablero de control'!$AK70&lt;Parametros!$D$4*Parametros!$G$5,
          "SATISFACTORIO",
          IF(
            'Tablero de control'!$AK70&gt;=Parametros!$D$4*Parametros!$G$4,
            "OPTIMO"
          )
        )
      )
    )
  )
)
)
)</f>
        <v>SIN AVANCE</v>
      </c>
      <c r="AM70" s="38"/>
      <c r="AN70" s="38"/>
      <c r="AO70" s="38"/>
      <c r="AP70" s="39"/>
      <c r="AQ70" s="276">
        <f>IF(
'Tablero de control'!$W70="NP",
 0,
  IF(
     'Tablero de control'!$Q70&lt;&gt;"Reducción",
     'Tablero de control'!$AP70*100/'Tablero de control'!$W70,
     IF(
       'Tablero de control'!$W70&gt;='Tablero de control'!$AP70,
       100,
       IF(
         'Tablero de control'!$S70&lt;='Tablero de control'!$AP70,
         0,
         (('Tablero de control'!$S70-'Tablero de control'!$W70)-('Tablero de control'!$AP70-'Tablero de control'!$W70))*100/('Tablero de control'!$S70-'Tablero de control'!$W70)
       )
     )
   )
)</f>
        <v>0</v>
      </c>
      <c r="AR70" s="40" t="str">
        <f>IF(
  'Tablero de control'!$W70="NP",
  "NO PROGRAMADA",
  IF(
    OR('Tablero de control'!$AP70="",'Tablero de control'!$AQ70&lt;=0),
    "SIN AVANCE",
    IF(
      'Tablero de control'!$AQ70&lt;Parametros!$D$4*Parametros!$G$9,
      "MUY DEFICIENTE",
    IF(
      'Tablero de control'!$AQ70&lt;Parametros!$D$4*Parametros!$G$8,
      "DEFICIENTE",
   IF(
      'Tablero de control'!$AQ70&lt;Parametros!$D$4*Parametros!$G$7,
      "ACEPTABLE",
      IF(
        'Tablero de control'!$AQ70&lt;Parametros!$D$4*Parametros!$G$6,
        "BUENO",
        IF(
          'Tablero de control'!$AQ70&lt;Parametros!$D$4*Parametros!$G$5,
          "SATISFACTORIO",
          IF(
            'Tablero de control'!$AQ70&gt;=Parametros!$D$4*Parametros!$G$4,
            "OPTIMO"
          )
        )
      )
    )
  )
)
)
)</f>
        <v>SIN AVANCE</v>
      </c>
      <c r="AS70" s="38"/>
      <c r="AT70" s="38"/>
      <c r="AU70" s="38"/>
      <c r="AV70" s="39"/>
      <c r="AW70" s="276">
        <f>IF(
'Tablero de control'!$X70="NP",
 0,
  IF(
     'Tablero de control'!$Q70&lt;&gt;"Reducción",
     'Tablero de control'!$AV70*100/'Tablero de control'!$X70,
     IF(
       'Tablero de control'!$X70&gt;='Tablero de control'!$AV70,
       100,
       IF(
         'Tablero de control'!$S70&lt;='Tablero de control'!$AV70,
         0,
         (('Tablero de control'!$S70-'Tablero de control'!$X70)-('Tablero de control'!$AV70-'Tablero de control'!$X70))*100/('Tablero de control'!$S70-'Tablero de control'!$X70)
       )
     )
   )
)</f>
        <v>0</v>
      </c>
      <c r="AX70" s="46" t="str">
        <f>IF(
  'Tablero de control'!$X70="NP",
  "NO PROGRAMADA",
  IF(
    OR('Tablero de control'!$AV70="",'Tablero de control'!$AW70&lt;=0),
    "SIN AVANCE",
    IF(
      'Tablero de control'!$AW70&lt;Parametros!$D$4*Parametros!$G$9,
      "MUY DEFICIENTE",
    IF(
      'Tablero de control'!$AW70&lt;Parametros!$D$4*Parametros!$G$8,
      "DEFICIENTE",
   IF(
      'Tablero de control'!$AW70&lt;Parametros!$D$4*Parametros!$G$7,
      "ACEPTABLE",
      IF(
        'Tablero de control'!$AW70&lt;Parametros!$D$4*Parametros!$G$6,
        "BUENO",
        IF(
          'Tablero de control'!$AW70&lt;Parametros!$D$4*Parametros!$G$5,
          "SATISFACTORIO",
          IF(
            'Tablero de control'!$AW70&gt;=Parametros!$D$4*Parametros!$G$4,
            "OPTIMO"
          )
        )
      )
    )
  )
)
)
)</f>
        <v>SIN AVANCE</v>
      </c>
      <c r="AY70" s="38"/>
      <c r="AZ70" s="38"/>
      <c r="BA70" s="38"/>
      <c r="BB70" s="285">
        <f>IF('Tablero de control'!$R70="Acumulada",IF('Tablero de control'!$AV70="",IF('Tablero de control'!$AP70="",IF('Tablero de control'!$AJ70="",'Tablero de control'!$Y70,'Tablero de control'!$AJ70),'Tablero de control'!$AP70),'Tablero de control'!$AV70),'Tablero de control'!$Y70+'Tablero de control'!$AJ70+'Tablero de control'!$AP70+'Tablero de control'!$AV70)</f>
        <v>0.5</v>
      </c>
      <c r="BC70" s="41">
        <f>IF('Tablero de control'!$Q70="mantenimiento",'Tablero de control'!$BB70/COUNTA('Tablero de control'!$U70:$X70)*100,IF('Tablero de control'!$BB70*100/'Tablero de control'!$T70&gt;100,100,'Tablero de control'!$BB70*100/'Tablero de control'!$T70))</f>
        <v>12.5</v>
      </c>
      <c r="BD70" s="40" t="str">
        <f>IF(
    OR('Tablero de control'!$BB70="",'Tablero de control'!$BC70&lt;=0),
    "SIN AVANCE",
    IF(
      'Tablero de control'!$BC70&lt;Parametros!$D$4*Parametros!$G$9,
      "MUY DEFICIENTE",
    IF(
      'Tablero de control'!$BC70&lt;Parametros!$D$4*Parametros!$G$8,
      "DEFICIENTE",
   IF(
      'Tablero de control'!$BC70&lt;Parametros!$D$4*Parametros!$G$7,
      "ACEPTABLE",
      IF(
        'Tablero de control'!$BC70&lt;Parametros!$D$4*Parametros!$G$6,
        "BUENO",
        IF(
          'Tablero de control'!$BC70&lt;Parametros!$D$4*Parametros!$G$5,
          "SATISFACTORIO",
          IF(
            'Tablero de control'!$BC70&gt;=Parametros!$D$4*Parametros!$G$4,
            "OPTIMO"
          )
        )
      )
    )
  )
)
)</f>
        <v>MUY DEFICIENTE</v>
      </c>
      <c r="BE70" s="336"/>
      <c r="BF70" s="336"/>
      <c r="BG70" s="555"/>
      <c r="BH70" s="281"/>
      <c r="BI70" s="281"/>
      <c r="BJ70" s="281"/>
      <c r="BL70" s="337"/>
      <c r="BN70" s="511">
        <v>0.5</v>
      </c>
      <c r="BO70" s="512" t="s">
        <v>3617</v>
      </c>
      <c r="BP70" s="534" t="s">
        <v>3618</v>
      </c>
      <c r="BQ70" s="534" t="s">
        <v>3619</v>
      </c>
      <c r="BR70" s="512"/>
      <c r="BS70" s="673"/>
      <c r="BT70" s="281"/>
    </row>
    <row r="71" spans="1:72" s="42" customFormat="1" ht="63.75" hidden="1" customHeight="1">
      <c r="A71" s="554" t="s">
        <v>251</v>
      </c>
      <c r="B71" s="53" t="s">
        <v>258</v>
      </c>
      <c r="C71" s="53" t="s">
        <v>288</v>
      </c>
      <c r="D71" s="53" t="s">
        <v>355</v>
      </c>
      <c r="E71" s="53" t="s">
        <v>392</v>
      </c>
      <c r="F71" s="147">
        <v>6.9999999999999999E-4</v>
      </c>
      <c r="G71" s="162">
        <v>1E-3</v>
      </c>
      <c r="H71" s="99" t="s">
        <v>1943</v>
      </c>
      <c r="I71" s="162" t="s">
        <v>1961</v>
      </c>
      <c r="J71" s="325">
        <v>68</v>
      </c>
      <c r="K71" s="53" t="s">
        <v>611</v>
      </c>
      <c r="L71" s="53">
        <v>4502035</v>
      </c>
      <c r="M71" s="53" t="s">
        <v>66</v>
      </c>
      <c r="N71" s="53">
        <v>450203501</v>
      </c>
      <c r="O71" s="53" t="s">
        <v>160</v>
      </c>
      <c r="P71" s="53" t="s">
        <v>2017</v>
      </c>
      <c r="Q71" s="53" t="s">
        <v>33</v>
      </c>
      <c r="R71" s="98" t="s">
        <v>1891</v>
      </c>
      <c r="S71" s="96">
        <v>4</v>
      </c>
      <c r="T71" s="96">
        <v>4</v>
      </c>
      <c r="U71" s="96">
        <v>1</v>
      </c>
      <c r="V71" s="96">
        <v>1</v>
      </c>
      <c r="W71" s="96">
        <v>1</v>
      </c>
      <c r="X71" s="96">
        <v>1</v>
      </c>
      <c r="Y71" s="271">
        <v>1</v>
      </c>
      <c r="Z71" s="276">
        <f>IF(
'Tablero de control'!$U71="NP",
 0,
  IF(
     'Tablero de control'!$Q71&lt;&gt;"Reducción",
     'Tablero de control'!$Y71*100/'Tablero de control'!$U71,
     IF(
       'Tablero de control'!$U71&gt;='Tablero de control'!$Y71,
       100,
       IF(
         'Tablero de control'!$S71&lt;='Tablero de control'!$Y71,
         0,
         (('Tablero de control'!$S71-'Tablero de control'!$U71)-('Tablero de control'!$Y71-'Tablero de control'!$U71))*100/('Tablero de control'!$S71-'Tablero de control'!$U71)
       )
     )
   )
)</f>
        <v>100</v>
      </c>
      <c r="AA71" s="302">
        <f>IF('Tablero de control'!$Z71&gt;100,100,'Tablero de control'!$Z71)</f>
        <v>100</v>
      </c>
      <c r="AB71" s="40" t="str">
        <f>IF(
  'Tablero de control'!$U71="NP",
  "NO PROGRAMADA",
  IF(
    OR('Tablero de control'!$Y71="",'Tablero de control'!$Z71&lt;=0),
    "SIN AVANCE",
    IF(
      'Tablero de control'!$Z71&lt;Parametros!$D$4*Parametros!$G$9,
      "MUY DEFICIENTE",
    IF(
      'Tablero de control'!$Z71&lt;Parametros!$D$4*Parametros!$G$8,
      "DEFICIENTE",
   IF(
      'Tablero de control'!$Z71&lt;Parametros!$D$4*Parametros!$G$7,
      "ACEPTABLE",
      IF(
        'Tablero de control'!$Z71&lt;Parametros!$D$4*Parametros!$G$6,
        "BUENO",
        IF(
          'Tablero de control'!$Z71&lt;Parametros!$D$4*Parametros!$G$5,
          "SATISFACTORIO",
          IF(
            'Tablero de control'!$Z71&gt;=Parametros!$D$4*Parametros!$G$4,
            "OPTIMO"
          )
        )
      )
    )
  )
)
)
)</f>
        <v>OPTIMO</v>
      </c>
      <c r="AC71" s="40"/>
      <c r="AD71" s="40"/>
      <c r="AE71" s="40"/>
      <c r="AF71" s="40"/>
      <c r="AG71" s="59">
        <v>4744550</v>
      </c>
      <c r="AH71" s="59">
        <v>0</v>
      </c>
      <c r="AI71" s="59">
        <v>0</v>
      </c>
      <c r="AJ71" s="56"/>
      <c r="AK71" s="276">
        <f>IF(
'Tablero de control'!$V71="NP",
 0,
  IF(
     'Tablero de control'!$Q71&lt;&gt;"Reducción",
     'Tablero de control'!$AJ71*100/'Tablero de control'!$V71,
     IF(
       'Tablero de control'!$V71&gt;='Tablero de control'!$AJ71,
       100,
       IF(
         'Tablero de control'!$S71&lt;='Tablero de control'!$AJ71,
         0,
         (('Tablero de control'!$S71-'Tablero de control'!$V71)-('Tablero de control'!$AJ71-'Tablero de control'!$V71))*100/('Tablero de control'!$S71-'Tablero de control'!$V71)
       )
     )
   )
)</f>
        <v>0</v>
      </c>
      <c r="AL71" s="38" t="str">
        <f>IF(
  'Tablero de control'!$V71="NP",
  "NO PROGRAMADA",
  IF(
    OR('Tablero de control'!$AJ71="",'Tablero de control'!$AK71&lt;=0),
    "SIN AVANCE",
    IF(
      'Tablero de control'!$AK71&lt;Parametros!$D$4*Parametros!$G$9,
      "MUY DEFICIENTE",
    IF(
      'Tablero de control'!$AK71&lt;Parametros!$D$4*Parametros!$G$8,
      "DEFICIENTE",
   IF(
      'Tablero de control'!$AK71&lt;Parametros!$D$4*Parametros!$G$7,
      "ACEPTABLE",
      IF(
        'Tablero de control'!$AK71&lt;Parametros!$D$4*Parametros!$G$6,
        "BUENO",
        IF(
          'Tablero de control'!$AK71&lt;Parametros!$D$4*Parametros!$G$5,
          "SATISFACTORIO",
          IF(
            'Tablero de control'!$AK71&gt;=Parametros!$D$4*Parametros!$G$4,
            "OPTIMO"
          )
        )
      )
    )
  )
)
)
)</f>
        <v>SIN AVANCE</v>
      </c>
      <c r="AM71" s="38"/>
      <c r="AN71" s="38"/>
      <c r="AO71" s="38"/>
      <c r="AP71" s="39"/>
      <c r="AQ71" s="276">
        <f>IF(
'Tablero de control'!$W71="NP",
 0,
  IF(
     'Tablero de control'!$Q71&lt;&gt;"Reducción",
     'Tablero de control'!$AP71*100/'Tablero de control'!$W71,
     IF(
       'Tablero de control'!$W71&gt;='Tablero de control'!$AP71,
       100,
       IF(
         'Tablero de control'!$S71&lt;='Tablero de control'!$AP71,
         0,
         (('Tablero de control'!$S71-'Tablero de control'!$W71)-('Tablero de control'!$AP71-'Tablero de control'!$W71))*100/('Tablero de control'!$S71-'Tablero de control'!$W71)
       )
     )
   )
)</f>
        <v>0</v>
      </c>
      <c r="AR71" s="40" t="str">
        <f>IF(
  'Tablero de control'!$W71="NP",
  "NO PROGRAMADA",
  IF(
    OR('Tablero de control'!$AP71="",'Tablero de control'!$AQ71&lt;=0),
    "SIN AVANCE",
    IF(
      'Tablero de control'!$AQ71&lt;Parametros!$D$4*Parametros!$G$9,
      "MUY DEFICIENTE",
    IF(
      'Tablero de control'!$AQ71&lt;Parametros!$D$4*Parametros!$G$8,
      "DEFICIENTE",
   IF(
      'Tablero de control'!$AQ71&lt;Parametros!$D$4*Parametros!$G$7,
      "ACEPTABLE",
      IF(
        'Tablero de control'!$AQ71&lt;Parametros!$D$4*Parametros!$G$6,
        "BUENO",
        IF(
          'Tablero de control'!$AQ71&lt;Parametros!$D$4*Parametros!$G$5,
          "SATISFACTORIO",
          IF(
            'Tablero de control'!$AQ71&gt;=Parametros!$D$4*Parametros!$G$4,
            "OPTIMO"
          )
        )
      )
    )
  )
)
)
)</f>
        <v>SIN AVANCE</v>
      </c>
      <c r="AS71" s="38"/>
      <c r="AT71" s="38"/>
      <c r="AU71" s="38"/>
      <c r="AV71" s="39"/>
      <c r="AW71" s="276">
        <f>IF(
'Tablero de control'!$X71="NP",
 0,
  IF(
     'Tablero de control'!$Q71&lt;&gt;"Reducción",
     'Tablero de control'!$AV71*100/'Tablero de control'!$X71,
     IF(
       'Tablero de control'!$X71&gt;='Tablero de control'!$AV71,
       100,
       IF(
         'Tablero de control'!$S71&lt;='Tablero de control'!$AV71,
         0,
         (('Tablero de control'!$S71-'Tablero de control'!$X71)-('Tablero de control'!$AV71-'Tablero de control'!$X71))*100/('Tablero de control'!$S71-'Tablero de control'!$X71)
       )
     )
   )
)</f>
        <v>0</v>
      </c>
      <c r="AX71" s="46" t="str">
        <f>IF(
  'Tablero de control'!$X71="NP",
  "NO PROGRAMADA",
  IF(
    OR('Tablero de control'!$AV71="",'Tablero de control'!$AW71&lt;=0),
    "SIN AVANCE",
    IF(
      'Tablero de control'!$AW71&lt;Parametros!$D$4*Parametros!$G$9,
      "MUY DEFICIENTE",
    IF(
      'Tablero de control'!$AW71&lt;Parametros!$D$4*Parametros!$G$8,
      "DEFICIENTE",
   IF(
      'Tablero de control'!$AW71&lt;Parametros!$D$4*Parametros!$G$7,
      "ACEPTABLE",
      IF(
        'Tablero de control'!$AW71&lt;Parametros!$D$4*Parametros!$G$6,
        "BUENO",
        IF(
          'Tablero de control'!$AW71&lt;Parametros!$D$4*Parametros!$G$5,
          "SATISFACTORIO",
          IF(
            'Tablero de control'!$AW71&gt;=Parametros!$D$4*Parametros!$G$4,
            "OPTIMO"
          )
        )
      )
    )
  )
)
)
)</f>
        <v>SIN AVANCE</v>
      </c>
      <c r="AY71" s="38"/>
      <c r="AZ71" s="38"/>
      <c r="BA71" s="38"/>
      <c r="BB71" s="285">
        <f>IF('Tablero de control'!$R71="Acumulada",IF('Tablero de control'!$AV71="",IF('Tablero de control'!$AP71="",IF('Tablero de control'!$AJ71="",'Tablero de control'!$Y71,'Tablero de control'!$AJ71),'Tablero de control'!$AP71),'Tablero de control'!$AV71),'Tablero de control'!$Y71+'Tablero de control'!$AJ71+'Tablero de control'!$AP71+'Tablero de control'!$AV71)</f>
        <v>1</v>
      </c>
      <c r="BC71" s="41">
        <f>IF('Tablero de control'!$Q71="mantenimiento",'Tablero de control'!$BB71/COUNTA('Tablero de control'!$U71:$X71)*100,IF('Tablero de control'!$BB71*100/'Tablero de control'!$T71&gt;100,100,'Tablero de control'!$BB71*100/'Tablero de control'!$T71))</f>
        <v>25</v>
      </c>
      <c r="BD71" s="40" t="str">
        <f>IF(
    OR('Tablero de control'!$BB71="",'Tablero de control'!$BC71&lt;=0),
    "SIN AVANCE",
    IF(
      'Tablero de control'!$BC71&lt;Parametros!$D$4*Parametros!$G$9,
      "MUY DEFICIENTE",
    IF(
      'Tablero de control'!$BC71&lt;Parametros!$D$4*Parametros!$G$8,
      "DEFICIENTE",
   IF(
      'Tablero de control'!$BC71&lt;Parametros!$D$4*Parametros!$G$7,
      "ACEPTABLE",
      IF(
        'Tablero de control'!$BC71&lt;Parametros!$D$4*Parametros!$G$6,
        "BUENO",
        IF(
          'Tablero de control'!$BC71&lt;Parametros!$D$4*Parametros!$G$5,
          "SATISFACTORIO",
          IF(
            'Tablero de control'!$BC71&gt;=Parametros!$D$4*Parametros!$G$4,
            "OPTIMO"
          )
        )
      )
    )
  )
)
)</f>
        <v>MUY DEFICIENTE</v>
      </c>
      <c r="BE71" s="336"/>
      <c r="BF71" s="336"/>
      <c r="BG71" s="555"/>
      <c r="BH71" s="281"/>
      <c r="BI71" s="281"/>
      <c r="BJ71" s="281"/>
      <c r="BL71" s="337"/>
      <c r="BN71" s="511">
        <v>1</v>
      </c>
      <c r="BO71" s="512" t="s">
        <v>3656</v>
      </c>
      <c r="BP71" s="512" t="s">
        <v>3657</v>
      </c>
      <c r="BQ71" s="512" t="s">
        <v>3658</v>
      </c>
      <c r="BR71" s="512"/>
      <c r="BS71" s="675" t="s">
        <v>3659</v>
      </c>
      <c r="BT71" s="281"/>
    </row>
    <row r="72" spans="1:72" s="42" customFormat="1" ht="38.25" hidden="1" customHeight="1">
      <c r="A72" s="554" t="s">
        <v>251</v>
      </c>
      <c r="B72" s="53" t="s">
        <v>258</v>
      </c>
      <c r="C72" s="53" t="s">
        <v>288</v>
      </c>
      <c r="D72" s="53" t="s">
        <v>355</v>
      </c>
      <c r="E72" s="53" t="s">
        <v>392</v>
      </c>
      <c r="F72" s="147">
        <v>6.9999999999999999E-4</v>
      </c>
      <c r="G72" s="162">
        <v>1E-3</v>
      </c>
      <c r="H72" s="99" t="s">
        <v>1943</v>
      </c>
      <c r="I72" s="162" t="s">
        <v>1961</v>
      </c>
      <c r="J72" s="325">
        <v>69</v>
      </c>
      <c r="K72" s="53" t="s">
        <v>612</v>
      </c>
      <c r="L72" s="53">
        <v>4502022</v>
      </c>
      <c r="M72" s="53" t="s">
        <v>60</v>
      </c>
      <c r="N72" s="53">
        <v>450202200</v>
      </c>
      <c r="O72" s="53" t="s">
        <v>191</v>
      </c>
      <c r="P72" s="53" t="s">
        <v>2017</v>
      </c>
      <c r="Q72" s="53" t="s">
        <v>32</v>
      </c>
      <c r="R72" s="96" t="s">
        <v>1891</v>
      </c>
      <c r="S72" s="96">
        <v>64</v>
      </c>
      <c r="T72" s="96">
        <v>64</v>
      </c>
      <c r="U72" s="96">
        <v>10</v>
      </c>
      <c r="V72" s="96">
        <v>18</v>
      </c>
      <c r="W72" s="96">
        <v>18</v>
      </c>
      <c r="X72" s="96">
        <v>18</v>
      </c>
      <c r="Y72" s="271">
        <v>46</v>
      </c>
      <c r="Z72" s="276">
        <f>IF(
'Tablero de control'!$U72="NP",
 0,
  IF(
     'Tablero de control'!$Q72&lt;&gt;"Reducción",
     'Tablero de control'!$Y72*100/'Tablero de control'!$U72,
     IF(
       'Tablero de control'!$U72&gt;='Tablero de control'!$Y72,
       100,
       IF(
         'Tablero de control'!$S72&lt;='Tablero de control'!$Y72,
         0,
         (('Tablero de control'!$S72-'Tablero de control'!$U72)-('Tablero de control'!$Y72-'Tablero de control'!$U72))*100/('Tablero de control'!$S72-'Tablero de control'!$U72)
       )
     )
   )
)</f>
        <v>460</v>
      </c>
      <c r="AA72" s="302">
        <f>IF('Tablero de control'!$Z72&gt;100,100,'Tablero de control'!$Z72)</f>
        <v>100</v>
      </c>
      <c r="AB72" s="40" t="str">
        <f>IF(
  'Tablero de control'!$U72="NP",
  "NO PROGRAMADA",
  IF(
    OR('Tablero de control'!$Y72="",'Tablero de control'!$Z72&lt;=0),
    "SIN AVANCE",
    IF(
      'Tablero de control'!$Z72&lt;Parametros!$D$4*Parametros!$G$9,
      "MUY DEFICIENTE",
    IF(
      'Tablero de control'!$Z72&lt;Parametros!$D$4*Parametros!$G$8,
      "DEFICIENTE",
   IF(
      'Tablero de control'!$Z72&lt;Parametros!$D$4*Parametros!$G$7,
      "ACEPTABLE",
      IF(
        'Tablero de control'!$Z72&lt;Parametros!$D$4*Parametros!$G$6,
        "BUENO",
        IF(
          'Tablero de control'!$Z72&lt;Parametros!$D$4*Parametros!$G$5,
          "SATISFACTORIO",
          IF(
            'Tablero de control'!$Z72&gt;=Parametros!$D$4*Parametros!$G$4,
            "OPTIMO"
          )
        )
      )
    )
  )
)
)
)</f>
        <v>OPTIMO</v>
      </c>
      <c r="AC72" s="40"/>
      <c r="AD72" s="40"/>
      <c r="AE72" s="40"/>
      <c r="AF72" s="40"/>
      <c r="AG72" s="59">
        <v>66144394</v>
      </c>
      <c r="AH72" s="59">
        <v>0</v>
      </c>
      <c r="AI72" s="59">
        <v>0</v>
      </c>
      <c r="AJ72" s="56"/>
      <c r="AK72" s="276">
        <f>IF(
'Tablero de control'!$V72="NP",
 0,
  IF(
     'Tablero de control'!$Q72&lt;&gt;"Reducción",
     'Tablero de control'!$AJ72*100/'Tablero de control'!$V72,
     IF(
       'Tablero de control'!$V72&gt;='Tablero de control'!$AJ72,
       100,
       IF(
         'Tablero de control'!$S72&lt;='Tablero de control'!$AJ72,
         0,
         (('Tablero de control'!$S72-'Tablero de control'!$V72)-('Tablero de control'!$AJ72-'Tablero de control'!$V72))*100/('Tablero de control'!$S72-'Tablero de control'!$V72)
       )
     )
   )
)</f>
        <v>0</v>
      </c>
      <c r="AL72" s="38" t="str">
        <f>IF(
  'Tablero de control'!$V72="NP",
  "NO PROGRAMADA",
  IF(
    OR('Tablero de control'!$AJ72="",'Tablero de control'!$AK72&lt;=0),
    "SIN AVANCE",
    IF(
      'Tablero de control'!$AK72&lt;Parametros!$D$4*Parametros!$G$9,
      "MUY DEFICIENTE",
    IF(
      'Tablero de control'!$AK72&lt;Parametros!$D$4*Parametros!$G$8,
      "DEFICIENTE",
   IF(
      'Tablero de control'!$AK72&lt;Parametros!$D$4*Parametros!$G$7,
      "ACEPTABLE",
      IF(
        'Tablero de control'!$AK72&lt;Parametros!$D$4*Parametros!$G$6,
        "BUENO",
        IF(
          'Tablero de control'!$AK72&lt;Parametros!$D$4*Parametros!$G$5,
          "SATISFACTORIO",
          IF(
            'Tablero de control'!$AK72&gt;=Parametros!$D$4*Parametros!$G$4,
            "OPTIMO"
          )
        )
      )
    )
  )
)
)
)</f>
        <v>SIN AVANCE</v>
      </c>
      <c r="AM72" s="38"/>
      <c r="AN72" s="38"/>
      <c r="AO72" s="38"/>
      <c r="AP72" s="39"/>
      <c r="AQ72" s="276">
        <f>IF(
'Tablero de control'!$W72="NP",
 0,
  IF(
     'Tablero de control'!$Q72&lt;&gt;"Reducción",
     'Tablero de control'!$AP72*100/'Tablero de control'!$W72,
     IF(
       'Tablero de control'!$W72&gt;='Tablero de control'!$AP72,
       100,
       IF(
         'Tablero de control'!$S72&lt;='Tablero de control'!$AP72,
         0,
         (('Tablero de control'!$S72-'Tablero de control'!$W72)-('Tablero de control'!$AP72-'Tablero de control'!$W72))*100/('Tablero de control'!$S72-'Tablero de control'!$W72)
       )
     )
   )
)</f>
        <v>0</v>
      </c>
      <c r="AR72" s="40" t="str">
        <f>IF(
  'Tablero de control'!$W72="NP",
  "NO PROGRAMADA",
  IF(
    OR('Tablero de control'!$AP72="",'Tablero de control'!$AQ72&lt;=0),
    "SIN AVANCE",
    IF(
      'Tablero de control'!$AQ72&lt;Parametros!$D$4*Parametros!$G$9,
      "MUY DEFICIENTE",
    IF(
      'Tablero de control'!$AQ72&lt;Parametros!$D$4*Parametros!$G$8,
      "DEFICIENTE",
   IF(
      'Tablero de control'!$AQ72&lt;Parametros!$D$4*Parametros!$G$7,
      "ACEPTABLE",
      IF(
        'Tablero de control'!$AQ72&lt;Parametros!$D$4*Parametros!$G$6,
        "BUENO",
        IF(
          'Tablero de control'!$AQ72&lt;Parametros!$D$4*Parametros!$G$5,
          "SATISFACTORIO",
          IF(
            'Tablero de control'!$AQ72&gt;=Parametros!$D$4*Parametros!$G$4,
            "OPTIMO"
          )
        )
      )
    )
  )
)
)
)</f>
        <v>SIN AVANCE</v>
      </c>
      <c r="AS72" s="38"/>
      <c r="AT72" s="38"/>
      <c r="AU72" s="38"/>
      <c r="AV72" s="39"/>
      <c r="AW72" s="276">
        <f>IF(
'Tablero de control'!$X72="NP",
 0,
  IF(
     'Tablero de control'!$Q72&lt;&gt;"Reducción",
     'Tablero de control'!$AV72*100/'Tablero de control'!$X72,
     IF(
       'Tablero de control'!$X72&gt;='Tablero de control'!$AV72,
       100,
       IF(
         'Tablero de control'!$S72&lt;='Tablero de control'!$AV72,
         0,
         (('Tablero de control'!$S72-'Tablero de control'!$X72)-('Tablero de control'!$AV72-'Tablero de control'!$X72))*100/('Tablero de control'!$S72-'Tablero de control'!$X72)
       )
     )
   )
)</f>
        <v>0</v>
      </c>
      <c r="AX72" s="46" t="str">
        <f>IF(
  'Tablero de control'!$X72="NP",
  "NO PROGRAMADA",
  IF(
    OR('Tablero de control'!$AV72="",'Tablero de control'!$AW72&lt;=0),
    "SIN AVANCE",
    IF(
      'Tablero de control'!$AW72&lt;Parametros!$D$4*Parametros!$G$9,
      "MUY DEFICIENTE",
    IF(
      'Tablero de control'!$AW72&lt;Parametros!$D$4*Parametros!$G$8,
      "DEFICIENTE",
   IF(
      'Tablero de control'!$AW72&lt;Parametros!$D$4*Parametros!$G$7,
      "ACEPTABLE",
      IF(
        'Tablero de control'!$AW72&lt;Parametros!$D$4*Parametros!$G$6,
        "BUENO",
        IF(
          'Tablero de control'!$AW72&lt;Parametros!$D$4*Parametros!$G$5,
          "SATISFACTORIO",
          IF(
            'Tablero de control'!$AW72&gt;=Parametros!$D$4*Parametros!$G$4,
            "OPTIMO"
          )
        )
      )
    )
  )
)
)
)</f>
        <v>SIN AVANCE</v>
      </c>
      <c r="AY72" s="38"/>
      <c r="AZ72" s="38"/>
      <c r="BA72" s="38"/>
      <c r="BB72" s="285">
        <f>IF('Tablero de control'!$R72="Acumulada",IF('Tablero de control'!$AV72="",IF('Tablero de control'!$AP72="",IF('Tablero de control'!$AJ72="",'Tablero de control'!$Y72,'Tablero de control'!$AJ72),'Tablero de control'!$AP72),'Tablero de control'!$AV72),'Tablero de control'!$Y72+'Tablero de control'!$AJ72+'Tablero de control'!$AP72+'Tablero de control'!$AV72)</f>
        <v>46</v>
      </c>
      <c r="BC72" s="41">
        <f>IF('Tablero de control'!$Q72="mantenimiento",'Tablero de control'!$BB72/COUNTA('Tablero de control'!$U72:$X72)*100,IF('Tablero de control'!$BB72*100/'Tablero de control'!$T72&gt;100,100,'Tablero de control'!$BB72*100/'Tablero de control'!$T72))</f>
        <v>71.875</v>
      </c>
      <c r="BD72" s="40" t="str">
        <f>IF(
    OR('Tablero de control'!$BB72="",'Tablero de control'!$BC72&lt;=0),
    "SIN AVANCE",
    IF(
      'Tablero de control'!$BC72&lt;Parametros!$D$4*Parametros!$G$9,
      "MUY DEFICIENTE",
    IF(
      'Tablero de control'!$BC72&lt;Parametros!$D$4*Parametros!$G$8,
      "DEFICIENTE",
   IF(
      'Tablero de control'!$BC72&lt;Parametros!$D$4*Parametros!$G$7,
      "ACEPTABLE",
      IF(
        'Tablero de control'!$BC72&lt;Parametros!$D$4*Parametros!$G$6,
        "BUENO",
        IF(
          'Tablero de control'!$BC72&lt;Parametros!$D$4*Parametros!$G$5,
          "SATISFACTORIO",
          IF(
            'Tablero de control'!$BC72&gt;=Parametros!$D$4*Parametros!$G$4,
            "OPTIMO"
          )
        )
      )
    )
  )
)
)</f>
        <v>BUENO</v>
      </c>
      <c r="BE72" s="336"/>
      <c r="BF72" s="336"/>
      <c r="BG72" s="555"/>
      <c r="BH72" s="281"/>
      <c r="BI72" s="281"/>
      <c r="BJ72" s="281"/>
      <c r="BL72" s="337"/>
      <c r="BN72" s="511">
        <v>46</v>
      </c>
      <c r="BO72" s="525" t="s">
        <v>3660</v>
      </c>
      <c r="BP72" s="526" t="s">
        <v>3661</v>
      </c>
      <c r="BQ72" s="525" t="s">
        <v>3662</v>
      </c>
      <c r="BR72" s="531" t="s">
        <v>3663</v>
      </c>
      <c r="BS72" s="673"/>
      <c r="BT72" s="281"/>
    </row>
    <row r="73" spans="1:72" s="42" customFormat="1" ht="63.75" hidden="1" customHeight="1">
      <c r="A73" s="554" t="s">
        <v>251</v>
      </c>
      <c r="B73" s="53" t="s">
        <v>258</v>
      </c>
      <c r="C73" s="53" t="s">
        <v>288</v>
      </c>
      <c r="D73" s="53" t="s">
        <v>355</v>
      </c>
      <c r="E73" s="53" t="s">
        <v>392</v>
      </c>
      <c r="F73" s="147">
        <v>6.9999999999999999E-4</v>
      </c>
      <c r="G73" s="162">
        <v>1E-3</v>
      </c>
      <c r="H73" s="99" t="s">
        <v>1943</v>
      </c>
      <c r="I73" s="162" t="s">
        <v>1961</v>
      </c>
      <c r="J73" s="325">
        <v>70</v>
      </c>
      <c r="K73" s="53" t="s">
        <v>613</v>
      </c>
      <c r="L73" s="53">
        <v>4502038</v>
      </c>
      <c r="M73" s="53" t="s">
        <v>118</v>
      </c>
      <c r="N73" s="53">
        <v>450203800</v>
      </c>
      <c r="O73" s="53" t="s">
        <v>190</v>
      </c>
      <c r="P73" s="53" t="s">
        <v>2038</v>
      </c>
      <c r="Q73" s="53" t="s">
        <v>32</v>
      </c>
      <c r="R73" s="96" t="s">
        <v>1891</v>
      </c>
      <c r="S73" s="96">
        <v>4</v>
      </c>
      <c r="T73" s="96">
        <v>4</v>
      </c>
      <c r="U73" s="96">
        <v>1</v>
      </c>
      <c r="V73" s="96">
        <v>1</v>
      </c>
      <c r="W73" s="96">
        <v>1</v>
      </c>
      <c r="X73" s="96">
        <v>1</v>
      </c>
      <c r="Y73" s="271">
        <v>1</v>
      </c>
      <c r="Z73" s="276">
        <f>IF(
'Tablero de control'!$U73="NP",
 0,
  IF(
     'Tablero de control'!$Q73&lt;&gt;"Reducción",
     'Tablero de control'!$Y73*100/'Tablero de control'!$U73,
     IF(
       'Tablero de control'!$U73&gt;='Tablero de control'!$Y73,
       100,
       IF(
         'Tablero de control'!$S73&lt;='Tablero de control'!$Y73,
         0,
         (('Tablero de control'!$S73-'Tablero de control'!$U73)-('Tablero de control'!$Y73-'Tablero de control'!$U73))*100/('Tablero de control'!$S73-'Tablero de control'!$U73)
       )
     )
   )
)</f>
        <v>100</v>
      </c>
      <c r="AA73" s="302">
        <f>IF('Tablero de control'!$Z73&gt;100,100,'Tablero de control'!$Z73)</f>
        <v>100</v>
      </c>
      <c r="AB73" s="40" t="str">
        <f>IF(
  'Tablero de control'!$U73="NP",
  "NO PROGRAMADA",
  IF(
    OR('Tablero de control'!$Y73="",'Tablero de control'!$Z73&lt;=0),
    "SIN AVANCE",
    IF(
      'Tablero de control'!$Z73&lt;Parametros!$D$4*Parametros!$G$9,
      "MUY DEFICIENTE",
    IF(
      'Tablero de control'!$Z73&lt;Parametros!$D$4*Parametros!$G$8,
      "DEFICIENTE",
   IF(
      'Tablero de control'!$Z73&lt;Parametros!$D$4*Parametros!$G$7,
      "ACEPTABLE",
      IF(
        'Tablero de control'!$Z73&lt;Parametros!$D$4*Parametros!$G$6,
        "BUENO",
        IF(
          'Tablero de control'!$Z73&lt;Parametros!$D$4*Parametros!$G$5,
          "SATISFACTORIO",
          IF(
            'Tablero de control'!$Z73&gt;=Parametros!$D$4*Parametros!$G$4,
            "OPTIMO"
          )
        )
      )
    )
  )
)
)
)</f>
        <v>OPTIMO</v>
      </c>
      <c r="AC73" s="40"/>
      <c r="AD73" s="40"/>
      <c r="AE73" s="40"/>
      <c r="AF73" s="40"/>
      <c r="AG73" s="59">
        <v>0</v>
      </c>
      <c r="AH73" s="59">
        <v>0</v>
      </c>
      <c r="AI73" s="59">
        <v>0</v>
      </c>
      <c r="AJ73" s="56"/>
      <c r="AK73" s="276">
        <f>IF(
'Tablero de control'!$V73="NP",
 0,
  IF(
     'Tablero de control'!$Q73&lt;&gt;"Reducción",
     'Tablero de control'!$AJ73*100/'Tablero de control'!$V73,
     IF(
       'Tablero de control'!$V73&gt;='Tablero de control'!$AJ73,
       100,
       IF(
         'Tablero de control'!$S73&lt;='Tablero de control'!$AJ73,
         0,
         (('Tablero de control'!$S73-'Tablero de control'!$V73)-('Tablero de control'!$AJ73-'Tablero de control'!$V73))*100/('Tablero de control'!$S73-'Tablero de control'!$V73)
       )
     )
   )
)</f>
        <v>0</v>
      </c>
      <c r="AL73" s="38" t="str">
        <f>IF(
  'Tablero de control'!$V73="NP",
  "NO PROGRAMADA",
  IF(
    OR('Tablero de control'!$AJ73="",'Tablero de control'!$AK73&lt;=0),
    "SIN AVANCE",
    IF(
      'Tablero de control'!$AK73&lt;Parametros!$D$4*Parametros!$G$9,
      "MUY DEFICIENTE",
    IF(
      'Tablero de control'!$AK73&lt;Parametros!$D$4*Parametros!$G$8,
      "DEFICIENTE",
   IF(
      'Tablero de control'!$AK73&lt;Parametros!$D$4*Parametros!$G$7,
      "ACEPTABLE",
      IF(
        'Tablero de control'!$AK73&lt;Parametros!$D$4*Parametros!$G$6,
        "BUENO",
        IF(
          'Tablero de control'!$AK73&lt;Parametros!$D$4*Parametros!$G$5,
          "SATISFACTORIO",
          IF(
            'Tablero de control'!$AK73&gt;=Parametros!$D$4*Parametros!$G$4,
            "OPTIMO"
          )
        )
      )
    )
  )
)
)
)</f>
        <v>SIN AVANCE</v>
      </c>
      <c r="AM73" s="38"/>
      <c r="AN73" s="38"/>
      <c r="AO73" s="38"/>
      <c r="AP73" s="39"/>
      <c r="AQ73" s="276">
        <f>IF(
'Tablero de control'!$W73="NP",
 0,
  IF(
     'Tablero de control'!$Q73&lt;&gt;"Reducción",
     'Tablero de control'!$AP73*100/'Tablero de control'!$W73,
     IF(
       'Tablero de control'!$W73&gt;='Tablero de control'!$AP73,
       100,
       IF(
         'Tablero de control'!$S73&lt;='Tablero de control'!$AP73,
         0,
         (('Tablero de control'!$S73-'Tablero de control'!$W73)-('Tablero de control'!$AP73-'Tablero de control'!$W73))*100/('Tablero de control'!$S73-'Tablero de control'!$W73)
       )
     )
   )
)</f>
        <v>0</v>
      </c>
      <c r="AR73" s="40" t="str">
        <f>IF(
  'Tablero de control'!$W73="NP",
  "NO PROGRAMADA",
  IF(
    OR('Tablero de control'!$AP73="",'Tablero de control'!$AQ73&lt;=0),
    "SIN AVANCE",
    IF(
      'Tablero de control'!$AQ73&lt;Parametros!$D$4*Parametros!$G$9,
      "MUY DEFICIENTE",
    IF(
      'Tablero de control'!$AQ73&lt;Parametros!$D$4*Parametros!$G$8,
      "DEFICIENTE",
   IF(
      'Tablero de control'!$AQ73&lt;Parametros!$D$4*Parametros!$G$7,
      "ACEPTABLE",
      IF(
        'Tablero de control'!$AQ73&lt;Parametros!$D$4*Parametros!$G$6,
        "BUENO",
        IF(
          'Tablero de control'!$AQ73&lt;Parametros!$D$4*Parametros!$G$5,
          "SATISFACTORIO",
          IF(
            'Tablero de control'!$AQ73&gt;=Parametros!$D$4*Parametros!$G$4,
            "OPTIMO"
          )
        )
      )
    )
  )
)
)
)</f>
        <v>SIN AVANCE</v>
      </c>
      <c r="AS73" s="38"/>
      <c r="AT73" s="38"/>
      <c r="AU73" s="38"/>
      <c r="AV73" s="39"/>
      <c r="AW73" s="276">
        <f>IF(
'Tablero de control'!$X73="NP",
 0,
  IF(
     'Tablero de control'!$Q73&lt;&gt;"Reducción",
     'Tablero de control'!$AV73*100/'Tablero de control'!$X73,
     IF(
       'Tablero de control'!$X73&gt;='Tablero de control'!$AV73,
       100,
       IF(
         'Tablero de control'!$S73&lt;='Tablero de control'!$AV73,
         0,
         (('Tablero de control'!$S73-'Tablero de control'!$X73)-('Tablero de control'!$AV73-'Tablero de control'!$X73))*100/('Tablero de control'!$S73-'Tablero de control'!$X73)
       )
     )
   )
)</f>
        <v>0</v>
      </c>
      <c r="AX73" s="46" t="str">
        <f>IF(
  'Tablero de control'!$X73="NP",
  "NO PROGRAMADA",
  IF(
    OR('Tablero de control'!$AV73="",'Tablero de control'!$AW73&lt;=0),
    "SIN AVANCE",
    IF(
      'Tablero de control'!$AW73&lt;Parametros!$D$4*Parametros!$G$9,
      "MUY DEFICIENTE",
    IF(
      'Tablero de control'!$AW73&lt;Parametros!$D$4*Parametros!$G$8,
      "DEFICIENTE",
   IF(
      'Tablero de control'!$AW73&lt;Parametros!$D$4*Parametros!$G$7,
      "ACEPTABLE",
      IF(
        'Tablero de control'!$AW73&lt;Parametros!$D$4*Parametros!$G$6,
        "BUENO",
        IF(
          'Tablero de control'!$AW73&lt;Parametros!$D$4*Parametros!$G$5,
          "SATISFACTORIO",
          IF(
            'Tablero de control'!$AW73&gt;=Parametros!$D$4*Parametros!$G$4,
            "OPTIMO"
          )
        )
      )
    )
  )
)
)
)</f>
        <v>SIN AVANCE</v>
      </c>
      <c r="AY73" s="38"/>
      <c r="AZ73" s="38"/>
      <c r="BA73" s="38"/>
      <c r="BB73" s="285">
        <f>IF('Tablero de control'!$R73="Acumulada",IF('Tablero de control'!$AV73="",IF('Tablero de control'!$AP73="",IF('Tablero de control'!$AJ73="",'Tablero de control'!$Y73,'Tablero de control'!$AJ73),'Tablero de control'!$AP73),'Tablero de control'!$AV73),'Tablero de control'!$Y73+'Tablero de control'!$AJ73+'Tablero de control'!$AP73+'Tablero de control'!$AV73)</f>
        <v>1</v>
      </c>
      <c r="BC73" s="41">
        <f>IF('Tablero de control'!$Q73="mantenimiento",'Tablero de control'!$BB73/COUNTA('Tablero de control'!$U73:$X73)*100,IF('Tablero de control'!$BB73*100/'Tablero de control'!$T73&gt;100,100,'Tablero de control'!$BB73*100/'Tablero de control'!$T73))</f>
        <v>25</v>
      </c>
      <c r="BD73" s="40" t="str">
        <f>IF(
    OR('Tablero de control'!$BB73="",'Tablero de control'!$BC73&lt;=0),
    "SIN AVANCE",
    IF(
      'Tablero de control'!$BC73&lt;Parametros!$D$4*Parametros!$G$9,
      "MUY DEFICIENTE",
    IF(
      'Tablero de control'!$BC73&lt;Parametros!$D$4*Parametros!$G$8,
      "DEFICIENTE",
   IF(
      'Tablero de control'!$BC73&lt;Parametros!$D$4*Parametros!$G$7,
      "ACEPTABLE",
      IF(
        'Tablero de control'!$BC73&lt;Parametros!$D$4*Parametros!$G$6,
        "BUENO",
        IF(
          'Tablero de control'!$BC73&lt;Parametros!$D$4*Parametros!$G$5,
          "SATISFACTORIO",
          IF(
            'Tablero de control'!$BC73&gt;=Parametros!$D$4*Parametros!$G$4,
            "OPTIMO"
          )
        )
      )
    )
  )
)
)</f>
        <v>MUY DEFICIENTE</v>
      </c>
      <c r="BE73" s="336"/>
      <c r="BF73" s="336"/>
      <c r="BG73" s="555"/>
      <c r="BH73" s="281"/>
      <c r="BI73" s="281"/>
      <c r="BJ73" s="281"/>
      <c r="BL73" s="337"/>
      <c r="BN73" s="511">
        <v>1</v>
      </c>
      <c r="BO73" s="512"/>
      <c r="BP73" s="512"/>
      <c r="BQ73" s="512"/>
      <c r="BR73" s="512"/>
      <c r="BS73" s="673"/>
      <c r="BT73" s="281"/>
    </row>
    <row r="74" spans="1:72" s="42" customFormat="1" ht="63.75" hidden="1" customHeight="1">
      <c r="A74" s="554" t="s">
        <v>251</v>
      </c>
      <c r="B74" s="53" t="s">
        <v>258</v>
      </c>
      <c r="C74" s="53" t="s">
        <v>288</v>
      </c>
      <c r="D74" s="53" t="s">
        <v>355</v>
      </c>
      <c r="E74" s="53" t="s">
        <v>392</v>
      </c>
      <c r="F74" s="147">
        <v>6.9999999999999999E-4</v>
      </c>
      <c r="G74" s="162">
        <v>1E-3</v>
      </c>
      <c r="H74" s="99" t="s">
        <v>1943</v>
      </c>
      <c r="I74" s="162" t="s">
        <v>1961</v>
      </c>
      <c r="J74" s="325">
        <v>71</v>
      </c>
      <c r="K74" s="53" t="s">
        <v>614</v>
      </c>
      <c r="L74" s="53">
        <v>4502020</v>
      </c>
      <c r="M74" s="53" t="s">
        <v>1186</v>
      </c>
      <c r="N74" s="53">
        <v>450202001</v>
      </c>
      <c r="O74" s="53" t="s">
        <v>1558</v>
      </c>
      <c r="P74" s="53" t="s">
        <v>2038</v>
      </c>
      <c r="Q74" s="53" t="s">
        <v>33</v>
      </c>
      <c r="R74" s="98" t="s">
        <v>1891</v>
      </c>
      <c r="S74" s="96">
        <v>1</v>
      </c>
      <c r="T74" s="96">
        <v>14</v>
      </c>
      <c r="U74" s="96">
        <v>2</v>
      </c>
      <c r="V74" s="96">
        <v>4</v>
      </c>
      <c r="W74" s="96">
        <v>4</v>
      </c>
      <c r="X74" s="96">
        <v>4</v>
      </c>
      <c r="Y74" s="271">
        <v>0.5</v>
      </c>
      <c r="Z74" s="276">
        <f>IF(
'Tablero de control'!$U74="NP",
 0,
  IF(
     'Tablero de control'!$Q74&lt;&gt;"Reducción",
     'Tablero de control'!$Y74*100/'Tablero de control'!$U74,
     IF(
       'Tablero de control'!$U74&gt;='Tablero de control'!$Y74,
       100,
       IF(
         'Tablero de control'!$S74&lt;='Tablero de control'!$Y74,
         0,
         (('Tablero de control'!$S74-'Tablero de control'!$U74)-('Tablero de control'!$Y74-'Tablero de control'!$U74))*100/('Tablero de control'!$S74-'Tablero de control'!$U74)
       )
     )
   )
)</f>
        <v>25</v>
      </c>
      <c r="AA74" s="302">
        <f>IF('Tablero de control'!$Z74&gt;100,100,'Tablero de control'!$Z74)</f>
        <v>25</v>
      </c>
      <c r="AB74" s="40" t="str">
        <f>IF(
  'Tablero de control'!$U74="NP",
  "NO PROGRAMADA",
  IF(
    OR('Tablero de control'!$Y74="",'Tablero de control'!$Z74&lt;=0),
    "SIN AVANCE",
    IF(
      'Tablero de control'!$Z74&lt;Parametros!$D$4*Parametros!$G$9,
      "MUY DEFICIENTE",
    IF(
      'Tablero de control'!$Z74&lt;Parametros!$D$4*Parametros!$G$8,
      "DEFICIENTE",
   IF(
      'Tablero de control'!$Z74&lt;Parametros!$D$4*Parametros!$G$7,
      "ACEPTABLE",
      IF(
        'Tablero de control'!$Z74&lt;Parametros!$D$4*Parametros!$G$6,
        "BUENO",
        IF(
          'Tablero de control'!$Z74&lt;Parametros!$D$4*Parametros!$G$5,
          "SATISFACTORIO",
          IF(
            'Tablero de control'!$Z74&gt;=Parametros!$D$4*Parametros!$G$4,
            "OPTIMO"
          )
        )
      )
    )
  )
)
)
)</f>
        <v>MUY DEFICIENTE</v>
      </c>
      <c r="AC74" s="40"/>
      <c r="AD74" s="40"/>
      <c r="AE74" s="40"/>
      <c r="AF74" s="40"/>
      <c r="AG74" s="59">
        <v>0</v>
      </c>
      <c r="AH74" s="59">
        <v>0</v>
      </c>
      <c r="AI74" s="59">
        <v>0</v>
      </c>
      <c r="AJ74" s="56"/>
      <c r="AK74" s="276">
        <f>IF(
'Tablero de control'!$V74="NP",
 0,
  IF(
     'Tablero de control'!$Q74&lt;&gt;"Reducción",
     'Tablero de control'!$AJ74*100/'Tablero de control'!$V74,
     IF(
       'Tablero de control'!$V74&gt;='Tablero de control'!$AJ74,
       100,
       IF(
         'Tablero de control'!$S74&lt;='Tablero de control'!$AJ74,
         0,
         (('Tablero de control'!$S74-'Tablero de control'!$V74)-('Tablero de control'!$AJ74-'Tablero de control'!$V74))*100/('Tablero de control'!$S74-'Tablero de control'!$V74)
       )
     )
   )
)</f>
        <v>0</v>
      </c>
      <c r="AL74" s="38" t="str">
        <f>IF(
  'Tablero de control'!$V74="NP",
  "NO PROGRAMADA",
  IF(
    OR('Tablero de control'!$AJ74="",'Tablero de control'!$AK74&lt;=0),
    "SIN AVANCE",
    IF(
      'Tablero de control'!$AK74&lt;Parametros!$D$4*Parametros!$G$9,
      "MUY DEFICIENTE",
    IF(
      'Tablero de control'!$AK74&lt;Parametros!$D$4*Parametros!$G$8,
      "DEFICIENTE",
   IF(
      'Tablero de control'!$AK74&lt;Parametros!$D$4*Parametros!$G$7,
      "ACEPTABLE",
      IF(
        'Tablero de control'!$AK74&lt;Parametros!$D$4*Parametros!$G$6,
        "BUENO",
        IF(
          'Tablero de control'!$AK74&lt;Parametros!$D$4*Parametros!$G$5,
          "SATISFACTORIO",
          IF(
            'Tablero de control'!$AK74&gt;=Parametros!$D$4*Parametros!$G$4,
            "OPTIMO"
          )
        )
      )
    )
  )
)
)
)</f>
        <v>SIN AVANCE</v>
      </c>
      <c r="AM74" s="38"/>
      <c r="AN74" s="38"/>
      <c r="AO74" s="38"/>
      <c r="AP74" s="39"/>
      <c r="AQ74" s="276">
        <f>IF(
'Tablero de control'!$W74="NP",
 0,
  IF(
     'Tablero de control'!$Q74&lt;&gt;"Reducción",
     'Tablero de control'!$AP74*100/'Tablero de control'!$W74,
     IF(
       'Tablero de control'!$W74&gt;='Tablero de control'!$AP74,
       100,
       IF(
         'Tablero de control'!$S74&lt;='Tablero de control'!$AP74,
         0,
         (('Tablero de control'!$S74-'Tablero de control'!$W74)-('Tablero de control'!$AP74-'Tablero de control'!$W74))*100/('Tablero de control'!$S74-'Tablero de control'!$W74)
       )
     )
   )
)</f>
        <v>0</v>
      </c>
      <c r="AR74" s="40" t="str">
        <f>IF(
  'Tablero de control'!$W74="NP",
  "NO PROGRAMADA",
  IF(
    OR('Tablero de control'!$AP74="",'Tablero de control'!$AQ74&lt;=0),
    "SIN AVANCE",
    IF(
      'Tablero de control'!$AQ74&lt;Parametros!$D$4*Parametros!$G$9,
      "MUY DEFICIENTE",
    IF(
      'Tablero de control'!$AQ74&lt;Parametros!$D$4*Parametros!$G$8,
      "DEFICIENTE",
   IF(
      'Tablero de control'!$AQ74&lt;Parametros!$D$4*Parametros!$G$7,
      "ACEPTABLE",
      IF(
        'Tablero de control'!$AQ74&lt;Parametros!$D$4*Parametros!$G$6,
        "BUENO",
        IF(
          'Tablero de control'!$AQ74&lt;Parametros!$D$4*Parametros!$G$5,
          "SATISFACTORIO",
          IF(
            'Tablero de control'!$AQ74&gt;=Parametros!$D$4*Parametros!$G$4,
            "OPTIMO"
          )
        )
      )
    )
  )
)
)
)</f>
        <v>SIN AVANCE</v>
      </c>
      <c r="AS74" s="38"/>
      <c r="AT74" s="38"/>
      <c r="AU74" s="38"/>
      <c r="AV74" s="39"/>
      <c r="AW74" s="276">
        <f>IF(
'Tablero de control'!$X74="NP",
 0,
  IF(
     'Tablero de control'!$Q74&lt;&gt;"Reducción",
     'Tablero de control'!$AV74*100/'Tablero de control'!$X74,
     IF(
       'Tablero de control'!$X74&gt;='Tablero de control'!$AV74,
       100,
       IF(
         'Tablero de control'!$S74&lt;='Tablero de control'!$AV74,
         0,
         (('Tablero de control'!$S74-'Tablero de control'!$X74)-('Tablero de control'!$AV74-'Tablero de control'!$X74))*100/('Tablero de control'!$S74-'Tablero de control'!$X74)
       )
     )
   )
)</f>
        <v>0</v>
      </c>
      <c r="AX74" s="46" t="str">
        <f>IF(
  'Tablero de control'!$X74="NP",
  "NO PROGRAMADA",
  IF(
    OR('Tablero de control'!$AV74="",'Tablero de control'!$AW74&lt;=0),
    "SIN AVANCE",
    IF(
      'Tablero de control'!$AW74&lt;Parametros!$D$4*Parametros!$G$9,
      "MUY DEFICIENTE",
    IF(
      'Tablero de control'!$AW74&lt;Parametros!$D$4*Parametros!$G$8,
      "DEFICIENTE",
   IF(
      'Tablero de control'!$AW74&lt;Parametros!$D$4*Parametros!$G$7,
      "ACEPTABLE",
      IF(
        'Tablero de control'!$AW74&lt;Parametros!$D$4*Parametros!$G$6,
        "BUENO",
        IF(
          'Tablero de control'!$AW74&lt;Parametros!$D$4*Parametros!$G$5,
          "SATISFACTORIO",
          IF(
            'Tablero de control'!$AW74&gt;=Parametros!$D$4*Parametros!$G$4,
            "OPTIMO"
          )
        )
      )
    )
  )
)
)
)</f>
        <v>SIN AVANCE</v>
      </c>
      <c r="AY74" s="38"/>
      <c r="AZ74" s="38"/>
      <c r="BA74" s="38"/>
      <c r="BB74" s="285">
        <f>IF('Tablero de control'!$R74="Acumulada",IF('Tablero de control'!$AV74="",IF('Tablero de control'!$AP74="",IF('Tablero de control'!$AJ74="",'Tablero de control'!$Y74,'Tablero de control'!$AJ74),'Tablero de control'!$AP74),'Tablero de control'!$AV74),'Tablero de control'!$Y74+'Tablero de control'!$AJ74+'Tablero de control'!$AP74+'Tablero de control'!$AV74)</f>
        <v>0.5</v>
      </c>
      <c r="BC74" s="41">
        <f>IF('Tablero de control'!$Q74="mantenimiento",'Tablero de control'!$BB74/COUNTA('Tablero de control'!$U74:$X74)*100,IF('Tablero de control'!$BB74*100/'Tablero de control'!$T74&gt;100,100,'Tablero de control'!$BB74*100/'Tablero de control'!$T74))</f>
        <v>12.5</v>
      </c>
      <c r="BD74" s="40" t="str">
        <f>IF(
    OR('Tablero de control'!$BB74="",'Tablero de control'!$BC74&lt;=0),
    "SIN AVANCE",
    IF(
      'Tablero de control'!$BC74&lt;Parametros!$D$4*Parametros!$G$9,
      "MUY DEFICIENTE",
    IF(
      'Tablero de control'!$BC74&lt;Parametros!$D$4*Parametros!$G$8,
      "DEFICIENTE",
   IF(
      'Tablero de control'!$BC74&lt;Parametros!$D$4*Parametros!$G$7,
      "ACEPTABLE",
      IF(
        'Tablero de control'!$BC74&lt;Parametros!$D$4*Parametros!$G$6,
        "BUENO",
        IF(
          'Tablero de control'!$BC74&lt;Parametros!$D$4*Parametros!$G$5,
          "SATISFACTORIO",
          IF(
            'Tablero de control'!$BC74&gt;=Parametros!$D$4*Parametros!$G$4,
            "OPTIMO"
          )
        )
      )
    )
  )
)
)</f>
        <v>MUY DEFICIENTE</v>
      </c>
      <c r="BE74" s="336"/>
      <c r="BF74" s="336"/>
      <c r="BG74" s="555"/>
      <c r="BH74" s="281"/>
      <c r="BI74" s="281"/>
      <c r="BJ74" s="281"/>
      <c r="BL74" s="337"/>
      <c r="BN74" s="511">
        <v>0.5</v>
      </c>
      <c r="BO74" s="512"/>
      <c r="BP74" s="512"/>
      <c r="BQ74" s="512"/>
      <c r="BR74" s="512"/>
      <c r="BS74" s="673"/>
      <c r="BT74" s="281"/>
    </row>
    <row r="75" spans="1:72" s="42" customFormat="1" ht="33.75" hidden="1" customHeight="1">
      <c r="A75" s="554" t="s">
        <v>251</v>
      </c>
      <c r="B75" s="53" t="s">
        <v>258</v>
      </c>
      <c r="C75" s="53" t="s">
        <v>288</v>
      </c>
      <c r="D75" s="53" t="s">
        <v>355</v>
      </c>
      <c r="E75" s="53" t="s">
        <v>392</v>
      </c>
      <c r="F75" s="147">
        <v>6.9999999999999999E-4</v>
      </c>
      <c r="G75" s="162">
        <v>1E-3</v>
      </c>
      <c r="H75" s="99" t="s">
        <v>1943</v>
      </c>
      <c r="I75" s="162" t="s">
        <v>1961</v>
      </c>
      <c r="J75" s="325">
        <v>72</v>
      </c>
      <c r="K75" s="53" t="s">
        <v>615</v>
      </c>
      <c r="L75" s="53" t="s">
        <v>1175</v>
      </c>
      <c r="M75" s="53" t="s">
        <v>104</v>
      </c>
      <c r="N75" s="293">
        <v>450200110</v>
      </c>
      <c r="O75" s="53" t="s">
        <v>1559</v>
      </c>
      <c r="P75" s="53" t="s">
        <v>2038</v>
      </c>
      <c r="Q75" s="53" t="s">
        <v>33</v>
      </c>
      <c r="R75" s="98" t="s">
        <v>1891</v>
      </c>
      <c r="S75" s="96">
        <v>4</v>
      </c>
      <c r="T75" s="96">
        <v>4</v>
      </c>
      <c r="U75" s="96">
        <v>4</v>
      </c>
      <c r="V75" s="96">
        <v>4</v>
      </c>
      <c r="W75" s="96">
        <v>4</v>
      </c>
      <c r="X75" s="96">
        <v>4</v>
      </c>
      <c r="Y75" s="271">
        <v>2</v>
      </c>
      <c r="Z75" s="276">
        <f>IF(
'Tablero de control'!$U75="NP",
 0,
  IF(
     'Tablero de control'!$Q75&lt;&gt;"Reducción",
     'Tablero de control'!$Y75*100/'Tablero de control'!$U75,
     IF(
       'Tablero de control'!$U75&gt;='Tablero de control'!$Y75,
       100,
       IF(
         'Tablero de control'!$S75&lt;='Tablero de control'!$Y75,
         0,
         (('Tablero de control'!$S75-'Tablero de control'!$U75)-('Tablero de control'!$Y75-'Tablero de control'!$U75))*100/('Tablero de control'!$S75-'Tablero de control'!$U75)
       )
     )
   )
)</f>
        <v>50</v>
      </c>
      <c r="AA75" s="302">
        <f>IF('Tablero de control'!$Z75&gt;100,100,'Tablero de control'!$Z75)</f>
        <v>50</v>
      </c>
      <c r="AB75" s="40" t="str">
        <f>IF(
  'Tablero de control'!$U75="NP",
  "NO PROGRAMADA",
  IF(
    OR('Tablero de control'!$Y75="",'Tablero de control'!$Z75&lt;=0),
    "SIN AVANCE",
    IF(
      'Tablero de control'!$Z75&lt;Parametros!$D$4*Parametros!$G$9,
      "MUY DEFICIENTE",
    IF(
      'Tablero de control'!$Z75&lt;Parametros!$D$4*Parametros!$G$8,
      "DEFICIENTE",
   IF(
      'Tablero de control'!$Z75&lt;Parametros!$D$4*Parametros!$G$7,
      "ACEPTABLE",
      IF(
        'Tablero de control'!$Z75&lt;Parametros!$D$4*Parametros!$G$6,
        "BUENO",
        IF(
          'Tablero de control'!$Z75&lt;Parametros!$D$4*Parametros!$G$5,
          "SATISFACTORIO",
          IF(
            'Tablero de control'!$Z75&gt;=Parametros!$D$4*Parametros!$G$4,
            "OPTIMO"
          )
        )
      )
    )
  )
)
)
)</f>
        <v>DEFICIENTE</v>
      </c>
      <c r="AC75" s="40"/>
      <c r="AD75" s="40"/>
      <c r="AE75" s="40"/>
      <c r="AF75" s="40"/>
      <c r="AG75" s="59">
        <v>8976800</v>
      </c>
      <c r="AH75" s="59">
        <v>0</v>
      </c>
      <c r="AI75" s="59">
        <v>0</v>
      </c>
      <c r="AJ75" s="56"/>
      <c r="AK75" s="276">
        <f>IF(
'Tablero de control'!$V75="NP",
 0,
  IF(
     'Tablero de control'!$Q75&lt;&gt;"Reducción",
     'Tablero de control'!$AJ75*100/'Tablero de control'!$V75,
     IF(
       'Tablero de control'!$V75&gt;='Tablero de control'!$AJ75,
       100,
       IF(
         'Tablero de control'!$S75&lt;='Tablero de control'!$AJ75,
         0,
         (('Tablero de control'!$S75-'Tablero de control'!$V75)-('Tablero de control'!$AJ75-'Tablero de control'!$V75))*100/('Tablero de control'!$S75-'Tablero de control'!$V75)
       )
     )
   )
)</f>
        <v>0</v>
      </c>
      <c r="AL75" s="38" t="str">
        <f>IF(
  'Tablero de control'!$V75="NP",
  "NO PROGRAMADA",
  IF(
    OR('Tablero de control'!$AJ75="",'Tablero de control'!$AK75&lt;=0),
    "SIN AVANCE",
    IF(
      'Tablero de control'!$AK75&lt;Parametros!$D$4*Parametros!$G$9,
      "MUY DEFICIENTE",
    IF(
      'Tablero de control'!$AK75&lt;Parametros!$D$4*Parametros!$G$8,
      "DEFICIENTE",
   IF(
      'Tablero de control'!$AK75&lt;Parametros!$D$4*Parametros!$G$7,
      "ACEPTABLE",
      IF(
        'Tablero de control'!$AK75&lt;Parametros!$D$4*Parametros!$G$6,
        "BUENO",
        IF(
          'Tablero de control'!$AK75&lt;Parametros!$D$4*Parametros!$G$5,
          "SATISFACTORIO",
          IF(
            'Tablero de control'!$AK75&gt;=Parametros!$D$4*Parametros!$G$4,
            "OPTIMO"
          )
        )
      )
    )
  )
)
)
)</f>
        <v>SIN AVANCE</v>
      </c>
      <c r="AM75" s="38"/>
      <c r="AN75" s="38"/>
      <c r="AO75" s="38"/>
      <c r="AP75" s="39"/>
      <c r="AQ75" s="276">
        <f>IF(
'Tablero de control'!$W75="NP",
 0,
  IF(
     'Tablero de control'!$Q75&lt;&gt;"Reducción",
     'Tablero de control'!$AP75*100/'Tablero de control'!$W75,
     IF(
       'Tablero de control'!$W75&gt;='Tablero de control'!$AP75,
       100,
       IF(
         'Tablero de control'!$S75&lt;='Tablero de control'!$AP75,
         0,
         (('Tablero de control'!$S75-'Tablero de control'!$W75)-('Tablero de control'!$AP75-'Tablero de control'!$W75))*100/('Tablero de control'!$S75-'Tablero de control'!$W75)
       )
     )
   )
)</f>
        <v>0</v>
      </c>
      <c r="AR75" s="40" t="str">
        <f>IF(
  'Tablero de control'!$W75="NP",
  "NO PROGRAMADA",
  IF(
    OR('Tablero de control'!$AP75="",'Tablero de control'!$AQ75&lt;=0),
    "SIN AVANCE",
    IF(
      'Tablero de control'!$AQ75&lt;Parametros!$D$4*Parametros!$G$9,
      "MUY DEFICIENTE",
    IF(
      'Tablero de control'!$AQ75&lt;Parametros!$D$4*Parametros!$G$8,
      "DEFICIENTE",
   IF(
      'Tablero de control'!$AQ75&lt;Parametros!$D$4*Parametros!$G$7,
      "ACEPTABLE",
      IF(
        'Tablero de control'!$AQ75&lt;Parametros!$D$4*Parametros!$G$6,
        "BUENO",
        IF(
          'Tablero de control'!$AQ75&lt;Parametros!$D$4*Parametros!$G$5,
          "SATISFACTORIO",
          IF(
            'Tablero de control'!$AQ75&gt;=Parametros!$D$4*Parametros!$G$4,
            "OPTIMO"
          )
        )
      )
    )
  )
)
)
)</f>
        <v>SIN AVANCE</v>
      </c>
      <c r="AS75" s="38"/>
      <c r="AT75" s="38"/>
      <c r="AU75" s="38"/>
      <c r="AV75" s="39"/>
      <c r="AW75" s="276">
        <f>IF(
'Tablero de control'!$X75="NP",
 0,
  IF(
     'Tablero de control'!$Q75&lt;&gt;"Reducción",
     'Tablero de control'!$AV75*100/'Tablero de control'!$X75,
     IF(
       'Tablero de control'!$X75&gt;='Tablero de control'!$AV75,
       100,
       IF(
         'Tablero de control'!$S75&lt;='Tablero de control'!$AV75,
         0,
         (('Tablero de control'!$S75-'Tablero de control'!$X75)-('Tablero de control'!$AV75-'Tablero de control'!$X75))*100/('Tablero de control'!$S75-'Tablero de control'!$X75)
       )
     )
   )
)</f>
        <v>0</v>
      </c>
      <c r="AX75" s="46" t="str">
        <f>IF(
  'Tablero de control'!$X75="NP",
  "NO PROGRAMADA",
  IF(
    OR('Tablero de control'!$AV75="",'Tablero de control'!$AW75&lt;=0),
    "SIN AVANCE",
    IF(
      'Tablero de control'!$AW75&lt;Parametros!$D$4*Parametros!$G$9,
      "MUY DEFICIENTE",
    IF(
      'Tablero de control'!$AW75&lt;Parametros!$D$4*Parametros!$G$8,
      "DEFICIENTE",
   IF(
      'Tablero de control'!$AW75&lt;Parametros!$D$4*Parametros!$G$7,
      "ACEPTABLE",
      IF(
        'Tablero de control'!$AW75&lt;Parametros!$D$4*Parametros!$G$6,
        "BUENO",
        IF(
          'Tablero de control'!$AW75&lt;Parametros!$D$4*Parametros!$G$5,
          "SATISFACTORIO",
          IF(
            'Tablero de control'!$AW75&gt;=Parametros!$D$4*Parametros!$G$4,
            "OPTIMO"
          )
        )
      )
    )
  )
)
)
)</f>
        <v>SIN AVANCE</v>
      </c>
      <c r="AY75" s="38"/>
      <c r="AZ75" s="38"/>
      <c r="BA75" s="38"/>
      <c r="BB75" s="285">
        <f>IF('Tablero de control'!$R75="Acumulada",IF('Tablero de control'!$AV75="",IF('Tablero de control'!$AP75="",IF('Tablero de control'!$AJ75="",'Tablero de control'!$Y75,'Tablero de control'!$AJ75),'Tablero de control'!$AP75),'Tablero de control'!$AV75),'Tablero de control'!$Y75+'Tablero de control'!$AJ75+'Tablero de control'!$AP75+'Tablero de control'!$AV75)</f>
        <v>2</v>
      </c>
      <c r="BC75" s="41">
        <f>IF('Tablero de control'!$Q75="mantenimiento",'Tablero de control'!$BB75/COUNTA('Tablero de control'!$U75:$X75)*100,IF('Tablero de control'!$BB75*100/'Tablero de control'!$T75&gt;100,100,'Tablero de control'!$BB75*100/'Tablero de control'!$T75))</f>
        <v>50</v>
      </c>
      <c r="BD75" s="40" t="str">
        <f>IF(
    OR('Tablero de control'!$BB75="",'Tablero de control'!$BC75&lt;=0),
    "SIN AVANCE",
    IF(
      'Tablero de control'!$BC75&lt;Parametros!$D$4*Parametros!$G$9,
      "MUY DEFICIENTE",
    IF(
      'Tablero de control'!$BC75&lt;Parametros!$D$4*Parametros!$G$8,
      "DEFICIENTE",
   IF(
      'Tablero de control'!$BC75&lt;Parametros!$D$4*Parametros!$G$7,
      "ACEPTABLE",
      IF(
        'Tablero de control'!$BC75&lt;Parametros!$D$4*Parametros!$G$6,
        "BUENO",
        IF(
          'Tablero de control'!$BC75&lt;Parametros!$D$4*Parametros!$G$5,
          "SATISFACTORIO",
          IF(
            'Tablero de control'!$BC75&gt;=Parametros!$D$4*Parametros!$G$4,
            "OPTIMO"
          )
        )
      )
    )
  )
)
)</f>
        <v>DEFICIENTE</v>
      </c>
      <c r="BE75" s="336"/>
      <c r="BF75" s="336"/>
      <c r="BG75" s="555"/>
      <c r="BH75" s="281"/>
      <c r="BI75" s="281"/>
      <c r="BJ75" s="281"/>
      <c r="BL75" s="337"/>
      <c r="BN75" s="511">
        <v>2</v>
      </c>
      <c r="BO75" s="512" t="s">
        <v>3664</v>
      </c>
      <c r="BP75" s="526" t="s">
        <v>3665</v>
      </c>
      <c r="BQ75" s="512"/>
      <c r="BR75" s="512"/>
      <c r="BS75" s="673"/>
      <c r="BT75" s="281"/>
    </row>
    <row r="76" spans="1:72" s="42" customFormat="1" ht="33.75" hidden="1" customHeight="1">
      <c r="A76" s="554" t="s">
        <v>251</v>
      </c>
      <c r="B76" s="53" t="s">
        <v>258</v>
      </c>
      <c r="C76" s="53" t="s">
        <v>288</v>
      </c>
      <c r="D76" s="53" t="s">
        <v>355</v>
      </c>
      <c r="E76" s="53" t="s">
        <v>392</v>
      </c>
      <c r="F76" s="147">
        <v>6.9999999999999999E-4</v>
      </c>
      <c r="G76" s="162">
        <v>1E-3</v>
      </c>
      <c r="H76" s="99" t="s">
        <v>1943</v>
      </c>
      <c r="I76" s="162" t="s">
        <v>1961</v>
      </c>
      <c r="J76" s="325">
        <v>73</v>
      </c>
      <c r="K76" s="53" t="s">
        <v>616</v>
      </c>
      <c r="L76" s="53">
        <v>4502021</v>
      </c>
      <c r="M76" s="53" t="s">
        <v>122</v>
      </c>
      <c r="N76" s="53">
        <v>4502001</v>
      </c>
      <c r="O76" s="53" t="s">
        <v>215</v>
      </c>
      <c r="P76" s="53" t="s">
        <v>2038</v>
      </c>
      <c r="Q76" s="53" t="s">
        <v>32</v>
      </c>
      <c r="R76" s="96" t="s">
        <v>1891</v>
      </c>
      <c r="S76" s="96">
        <v>1</v>
      </c>
      <c r="T76" s="96">
        <v>4</v>
      </c>
      <c r="U76" s="96">
        <v>1</v>
      </c>
      <c r="V76" s="96">
        <v>1</v>
      </c>
      <c r="W76" s="96">
        <v>1</v>
      </c>
      <c r="X76" s="96">
        <v>1</v>
      </c>
      <c r="Y76" s="271">
        <v>1</v>
      </c>
      <c r="Z76" s="276">
        <f>IF(
'Tablero de control'!$U76="NP",
 0,
  IF(
     'Tablero de control'!$Q76&lt;&gt;"Reducción",
     'Tablero de control'!$Y76*100/'Tablero de control'!$U76,
     IF(
       'Tablero de control'!$U76&gt;='Tablero de control'!$Y76,
       100,
       IF(
         'Tablero de control'!$S76&lt;='Tablero de control'!$Y76,
         0,
         (('Tablero de control'!$S76-'Tablero de control'!$U76)-('Tablero de control'!$Y76-'Tablero de control'!$U76))*100/('Tablero de control'!$S76-'Tablero de control'!$U76)
       )
     )
   )
)</f>
        <v>100</v>
      </c>
      <c r="AA76" s="302">
        <f>IF('Tablero de control'!$Z76&gt;100,100,'Tablero de control'!$Z76)</f>
        <v>100</v>
      </c>
      <c r="AB76" s="40" t="str">
        <f>IF(
  'Tablero de control'!$U76="NP",
  "NO PROGRAMADA",
  IF(
    OR('Tablero de control'!$Y76="",'Tablero de control'!$Z76&lt;=0),
    "SIN AVANCE",
    IF(
      'Tablero de control'!$Z76&lt;Parametros!$D$4*Parametros!$G$9,
      "MUY DEFICIENTE",
    IF(
      'Tablero de control'!$Z76&lt;Parametros!$D$4*Parametros!$G$8,
      "DEFICIENTE",
   IF(
      'Tablero de control'!$Z76&lt;Parametros!$D$4*Parametros!$G$7,
      "ACEPTABLE",
      IF(
        'Tablero de control'!$Z76&lt;Parametros!$D$4*Parametros!$G$6,
        "BUENO",
        IF(
          'Tablero de control'!$Z76&lt;Parametros!$D$4*Parametros!$G$5,
          "SATISFACTORIO",
          IF(
            'Tablero de control'!$Z76&gt;=Parametros!$D$4*Parametros!$G$4,
            "OPTIMO"
          )
        )
      )
    )
  )
)
)
)</f>
        <v>OPTIMO</v>
      </c>
      <c r="AC76" s="40"/>
      <c r="AD76" s="40"/>
      <c r="AE76" s="40"/>
      <c r="AF76" s="40"/>
      <c r="AG76" s="59">
        <v>66144394</v>
      </c>
      <c r="AH76" s="59">
        <v>0</v>
      </c>
      <c r="AI76" s="59">
        <v>0</v>
      </c>
      <c r="AJ76" s="56"/>
      <c r="AK76" s="276">
        <f>IF(
'Tablero de control'!$V76="NP",
 0,
  IF(
     'Tablero de control'!$Q76&lt;&gt;"Reducción",
     'Tablero de control'!$AJ76*100/'Tablero de control'!$V76,
     IF(
       'Tablero de control'!$V76&gt;='Tablero de control'!$AJ76,
       100,
       IF(
         'Tablero de control'!$S76&lt;='Tablero de control'!$AJ76,
         0,
         (('Tablero de control'!$S76-'Tablero de control'!$V76)-('Tablero de control'!$AJ76-'Tablero de control'!$V76))*100/('Tablero de control'!$S76-'Tablero de control'!$V76)
       )
     )
   )
)</f>
        <v>0</v>
      </c>
      <c r="AL76" s="38" t="str">
        <f>IF(
  'Tablero de control'!$V76="NP",
  "NO PROGRAMADA",
  IF(
    OR('Tablero de control'!$AJ76="",'Tablero de control'!$AK76&lt;=0),
    "SIN AVANCE",
    IF(
      'Tablero de control'!$AK76&lt;Parametros!$D$4*Parametros!$G$9,
      "MUY DEFICIENTE",
    IF(
      'Tablero de control'!$AK76&lt;Parametros!$D$4*Parametros!$G$8,
      "DEFICIENTE",
   IF(
      'Tablero de control'!$AK76&lt;Parametros!$D$4*Parametros!$G$7,
      "ACEPTABLE",
      IF(
        'Tablero de control'!$AK76&lt;Parametros!$D$4*Parametros!$G$6,
        "BUENO",
        IF(
          'Tablero de control'!$AK76&lt;Parametros!$D$4*Parametros!$G$5,
          "SATISFACTORIO",
          IF(
            'Tablero de control'!$AK76&gt;=Parametros!$D$4*Parametros!$G$4,
            "OPTIMO"
          )
        )
      )
    )
  )
)
)
)</f>
        <v>SIN AVANCE</v>
      </c>
      <c r="AM76" s="38"/>
      <c r="AN76" s="38"/>
      <c r="AO76" s="38"/>
      <c r="AP76" s="39"/>
      <c r="AQ76" s="276">
        <f>IF(
'Tablero de control'!$W76="NP",
 0,
  IF(
     'Tablero de control'!$Q76&lt;&gt;"Reducción",
     'Tablero de control'!$AP76*100/'Tablero de control'!$W76,
     IF(
       'Tablero de control'!$W76&gt;='Tablero de control'!$AP76,
       100,
       IF(
         'Tablero de control'!$S76&lt;='Tablero de control'!$AP76,
         0,
         (('Tablero de control'!$S76-'Tablero de control'!$W76)-('Tablero de control'!$AP76-'Tablero de control'!$W76))*100/('Tablero de control'!$S76-'Tablero de control'!$W76)
       )
     )
   )
)</f>
        <v>0</v>
      </c>
      <c r="AR76" s="40" t="str">
        <f>IF(
  'Tablero de control'!$W76="NP",
  "NO PROGRAMADA",
  IF(
    OR('Tablero de control'!$AP76="",'Tablero de control'!$AQ76&lt;=0),
    "SIN AVANCE",
    IF(
      'Tablero de control'!$AQ76&lt;Parametros!$D$4*Parametros!$G$9,
      "MUY DEFICIENTE",
    IF(
      'Tablero de control'!$AQ76&lt;Parametros!$D$4*Parametros!$G$8,
      "DEFICIENTE",
   IF(
      'Tablero de control'!$AQ76&lt;Parametros!$D$4*Parametros!$G$7,
      "ACEPTABLE",
      IF(
        'Tablero de control'!$AQ76&lt;Parametros!$D$4*Parametros!$G$6,
        "BUENO",
        IF(
          'Tablero de control'!$AQ76&lt;Parametros!$D$4*Parametros!$G$5,
          "SATISFACTORIO",
          IF(
            'Tablero de control'!$AQ76&gt;=Parametros!$D$4*Parametros!$G$4,
            "OPTIMO"
          )
        )
      )
    )
  )
)
)
)</f>
        <v>SIN AVANCE</v>
      </c>
      <c r="AS76" s="38"/>
      <c r="AT76" s="38"/>
      <c r="AU76" s="38"/>
      <c r="AV76" s="39"/>
      <c r="AW76" s="276">
        <f>IF(
'Tablero de control'!$X76="NP",
 0,
  IF(
     'Tablero de control'!$Q76&lt;&gt;"Reducción",
     'Tablero de control'!$AV76*100/'Tablero de control'!$X76,
     IF(
       'Tablero de control'!$X76&gt;='Tablero de control'!$AV76,
       100,
       IF(
         'Tablero de control'!$S76&lt;='Tablero de control'!$AV76,
         0,
         (('Tablero de control'!$S76-'Tablero de control'!$X76)-('Tablero de control'!$AV76-'Tablero de control'!$X76))*100/('Tablero de control'!$S76-'Tablero de control'!$X76)
       )
     )
   )
)</f>
        <v>0</v>
      </c>
      <c r="AX76" s="46" t="str">
        <f>IF(
  'Tablero de control'!$X76="NP",
  "NO PROGRAMADA",
  IF(
    OR('Tablero de control'!$AV76="",'Tablero de control'!$AW76&lt;=0),
    "SIN AVANCE",
    IF(
      'Tablero de control'!$AW76&lt;Parametros!$D$4*Parametros!$G$9,
      "MUY DEFICIENTE",
    IF(
      'Tablero de control'!$AW76&lt;Parametros!$D$4*Parametros!$G$8,
      "DEFICIENTE",
   IF(
      'Tablero de control'!$AW76&lt;Parametros!$D$4*Parametros!$G$7,
      "ACEPTABLE",
      IF(
        'Tablero de control'!$AW76&lt;Parametros!$D$4*Parametros!$G$6,
        "BUENO",
        IF(
          'Tablero de control'!$AW76&lt;Parametros!$D$4*Parametros!$G$5,
          "SATISFACTORIO",
          IF(
            'Tablero de control'!$AW76&gt;=Parametros!$D$4*Parametros!$G$4,
            "OPTIMO"
          )
        )
      )
    )
  )
)
)
)</f>
        <v>SIN AVANCE</v>
      </c>
      <c r="AY76" s="38"/>
      <c r="AZ76" s="38"/>
      <c r="BA76" s="38"/>
      <c r="BB76" s="285">
        <f>IF('Tablero de control'!$R76="Acumulada",IF('Tablero de control'!$AV76="",IF('Tablero de control'!$AP76="",IF('Tablero de control'!$AJ76="",'Tablero de control'!$Y76,'Tablero de control'!$AJ76),'Tablero de control'!$AP76),'Tablero de control'!$AV76),'Tablero de control'!$Y76+'Tablero de control'!$AJ76+'Tablero de control'!$AP76+'Tablero de control'!$AV76)</f>
        <v>1</v>
      </c>
      <c r="BC76" s="41">
        <f>IF('Tablero de control'!$Q76="mantenimiento",'Tablero de control'!$BB76/COUNTA('Tablero de control'!$U76:$X76)*100,IF('Tablero de control'!$BB76*100/'Tablero de control'!$T76&gt;100,100,'Tablero de control'!$BB76*100/'Tablero de control'!$T76))</f>
        <v>25</v>
      </c>
      <c r="BD76" s="40" t="str">
        <f>IF(
    OR('Tablero de control'!$BB76="",'Tablero de control'!$BC76&lt;=0),
    "SIN AVANCE",
    IF(
      'Tablero de control'!$BC76&lt;Parametros!$D$4*Parametros!$G$9,
      "MUY DEFICIENTE",
    IF(
      'Tablero de control'!$BC76&lt;Parametros!$D$4*Parametros!$G$8,
      "DEFICIENTE",
   IF(
      'Tablero de control'!$BC76&lt;Parametros!$D$4*Parametros!$G$7,
      "ACEPTABLE",
      IF(
        'Tablero de control'!$BC76&lt;Parametros!$D$4*Parametros!$G$6,
        "BUENO",
        IF(
          'Tablero de control'!$BC76&lt;Parametros!$D$4*Parametros!$G$5,
          "SATISFACTORIO",
          IF(
            'Tablero de control'!$BC76&gt;=Parametros!$D$4*Parametros!$G$4,
            "OPTIMO"
          )
        )
      )
    )
  )
)
)</f>
        <v>MUY DEFICIENTE</v>
      </c>
      <c r="BE76" s="336"/>
      <c r="BF76" s="336"/>
      <c r="BG76" s="555"/>
      <c r="BH76" s="281"/>
      <c r="BI76" s="281"/>
      <c r="BJ76" s="281"/>
      <c r="BL76" s="337"/>
      <c r="BN76" s="511">
        <v>1</v>
      </c>
      <c r="BO76" s="525" t="s">
        <v>3666</v>
      </c>
      <c r="BP76" s="526" t="s">
        <v>3667</v>
      </c>
      <c r="BQ76" s="525" t="s">
        <v>3668</v>
      </c>
      <c r="BR76" s="513" t="s">
        <v>3669</v>
      </c>
      <c r="BS76" s="673"/>
      <c r="BT76" s="281"/>
    </row>
    <row r="77" spans="1:72" s="42" customFormat="1" ht="38.25" hidden="1" customHeight="1">
      <c r="A77" s="554" t="s">
        <v>251</v>
      </c>
      <c r="B77" s="53" t="s">
        <v>258</v>
      </c>
      <c r="C77" s="53" t="s">
        <v>288</v>
      </c>
      <c r="D77" s="53" t="s">
        <v>355</v>
      </c>
      <c r="E77" s="53" t="s">
        <v>392</v>
      </c>
      <c r="F77" s="147">
        <v>6.9999999999999999E-4</v>
      </c>
      <c r="G77" s="162">
        <v>1E-3</v>
      </c>
      <c r="H77" s="99" t="s">
        <v>1943</v>
      </c>
      <c r="I77" s="162" t="s">
        <v>1961</v>
      </c>
      <c r="J77" s="325">
        <v>74</v>
      </c>
      <c r="K77" s="53" t="s">
        <v>617</v>
      </c>
      <c r="L77" s="53">
        <v>4502035</v>
      </c>
      <c r="M77" s="53" t="s">
        <v>66</v>
      </c>
      <c r="N77" s="53">
        <v>450203501</v>
      </c>
      <c r="O77" s="53" t="s">
        <v>160</v>
      </c>
      <c r="P77" s="53" t="s">
        <v>2038</v>
      </c>
      <c r="Q77" s="53" t="s">
        <v>33</v>
      </c>
      <c r="R77" s="98" t="s">
        <v>1891</v>
      </c>
      <c r="S77" s="96">
        <v>4</v>
      </c>
      <c r="T77" s="96">
        <v>4</v>
      </c>
      <c r="U77" s="96">
        <v>4</v>
      </c>
      <c r="V77" s="96">
        <v>4</v>
      </c>
      <c r="W77" s="96">
        <v>4</v>
      </c>
      <c r="X77" s="96">
        <v>4</v>
      </c>
      <c r="Y77" s="271">
        <v>3</v>
      </c>
      <c r="Z77" s="276">
        <f>IF(
'Tablero de control'!$U77="NP",
 0,
  IF(
     'Tablero de control'!$Q77&lt;&gt;"Reducción",
     'Tablero de control'!$Y77*100/'Tablero de control'!$U77,
     IF(
       'Tablero de control'!$U77&gt;='Tablero de control'!$Y77,
       100,
       IF(
         'Tablero de control'!$S77&lt;='Tablero de control'!$Y77,
         0,
         (('Tablero de control'!$S77-'Tablero de control'!$U77)-('Tablero de control'!$Y77-'Tablero de control'!$U77))*100/('Tablero de control'!$S77-'Tablero de control'!$U77)
       )
     )
   )
)</f>
        <v>75</v>
      </c>
      <c r="AA77" s="302">
        <f>IF('Tablero de control'!$Z77&gt;100,100,'Tablero de control'!$Z77)</f>
        <v>75</v>
      </c>
      <c r="AB77" s="40" t="str">
        <f>IF(
  'Tablero de control'!$U77="NP",
  "NO PROGRAMADA",
  IF(
    OR('Tablero de control'!$Y77="",'Tablero de control'!$Z77&lt;=0),
    "SIN AVANCE",
    IF(
      'Tablero de control'!$Z77&lt;Parametros!$D$4*Parametros!$G$9,
      "MUY DEFICIENTE",
    IF(
      'Tablero de control'!$Z77&lt;Parametros!$D$4*Parametros!$G$8,
      "DEFICIENTE",
   IF(
      'Tablero de control'!$Z77&lt;Parametros!$D$4*Parametros!$G$7,
      "ACEPTABLE",
      IF(
        'Tablero de control'!$Z77&lt;Parametros!$D$4*Parametros!$G$6,
        "BUENO",
        IF(
          'Tablero de control'!$Z77&lt;Parametros!$D$4*Parametros!$G$5,
          "SATISFACTORIO",
          IF(
            'Tablero de control'!$Z77&gt;=Parametros!$D$4*Parametros!$G$4,
            "OPTIMO"
          )
        )
      )
    )
  )
)
)
)</f>
        <v>BUENO</v>
      </c>
      <c r="AC77" s="40"/>
      <c r="AD77" s="40"/>
      <c r="AE77" s="40"/>
      <c r="AF77" s="40"/>
      <c r="AG77" s="59">
        <v>66144394</v>
      </c>
      <c r="AH77" s="59">
        <v>0</v>
      </c>
      <c r="AI77" s="59">
        <v>0</v>
      </c>
      <c r="AJ77" s="56"/>
      <c r="AK77" s="276">
        <f>IF(
'Tablero de control'!$V77="NP",
 0,
  IF(
     'Tablero de control'!$Q77&lt;&gt;"Reducción",
     'Tablero de control'!$AJ77*100/'Tablero de control'!$V77,
     IF(
       'Tablero de control'!$V77&gt;='Tablero de control'!$AJ77,
       100,
       IF(
         'Tablero de control'!$S77&lt;='Tablero de control'!$AJ77,
         0,
         (('Tablero de control'!$S77-'Tablero de control'!$V77)-('Tablero de control'!$AJ77-'Tablero de control'!$V77))*100/('Tablero de control'!$S77-'Tablero de control'!$V77)
       )
     )
   )
)</f>
        <v>0</v>
      </c>
      <c r="AL77" s="38" t="str">
        <f>IF(
  'Tablero de control'!$V77="NP",
  "NO PROGRAMADA",
  IF(
    OR('Tablero de control'!$AJ77="",'Tablero de control'!$AK77&lt;=0),
    "SIN AVANCE",
    IF(
      'Tablero de control'!$AK77&lt;Parametros!$D$4*Parametros!$G$9,
      "MUY DEFICIENTE",
    IF(
      'Tablero de control'!$AK77&lt;Parametros!$D$4*Parametros!$G$8,
      "DEFICIENTE",
   IF(
      'Tablero de control'!$AK77&lt;Parametros!$D$4*Parametros!$G$7,
      "ACEPTABLE",
      IF(
        'Tablero de control'!$AK77&lt;Parametros!$D$4*Parametros!$G$6,
        "BUENO",
        IF(
          'Tablero de control'!$AK77&lt;Parametros!$D$4*Parametros!$G$5,
          "SATISFACTORIO",
          IF(
            'Tablero de control'!$AK77&gt;=Parametros!$D$4*Parametros!$G$4,
            "OPTIMO"
          )
        )
      )
    )
  )
)
)
)</f>
        <v>SIN AVANCE</v>
      </c>
      <c r="AM77" s="38"/>
      <c r="AN77" s="38"/>
      <c r="AO77" s="38"/>
      <c r="AP77" s="39"/>
      <c r="AQ77" s="276">
        <f>IF(
'Tablero de control'!$W77="NP",
 0,
  IF(
     'Tablero de control'!$Q77&lt;&gt;"Reducción",
     'Tablero de control'!$AP77*100/'Tablero de control'!$W77,
     IF(
       'Tablero de control'!$W77&gt;='Tablero de control'!$AP77,
       100,
       IF(
         'Tablero de control'!$S77&lt;='Tablero de control'!$AP77,
         0,
         (('Tablero de control'!$S77-'Tablero de control'!$W77)-('Tablero de control'!$AP77-'Tablero de control'!$W77))*100/('Tablero de control'!$S77-'Tablero de control'!$W77)
       )
     )
   )
)</f>
        <v>0</v>
      </c>
      <c r="AR77" s="40" t="str">
        <f>IF(
  'Tablero de control'!$W77="NP",
  "NO PROGRAMADA",
  IF(
    OR('Tablero de control'!$AP77="",'Tablero de control'!$AQ77&lt;=0),
    "SIN AVANCE",
    IF(
      'Tablero de control'!$AQ77&lt;Parametros!$D$4*Parametros!$G$9,
      "MUY DEFICIENTE",
    IF(
      'Tablero de control'!$AQ77&lt;Parametros!$D$4*Parametros!$G$8,
      "DEFICIENTE",
   IF(
      'Tablero de control'!$AQ77&lt;Parametros!$D$4*Parametros!$G$7,
      "ACEPTABLE",
      IF(
        'Tablero de control'!$AQ77&lt;Parametros!$D$4*Parametros!$G$6,
        "BUENO",
        IF(
          'Tablero de control'!$AQ77&lt;Parametros!$D$4*Parametros!$G$5,
          "SATISFACTORIO",
          IF(
            'Tablero de control'!$AQ77&gt;=Parametros!$D$4*Parametros!$G$4,
            "OPTIMO"
          )
        )
      )
    )
  )
)
)
)</f>
        <v>SIN AVANCE</v>
      </c>
      <c r="AS77" s="38"/>
      <c r="AT77" s="38"/>
      <c r="AU77" s="38"/>
      <c r="AV77" s="39"/>
      <c r="AW77" s="276">
        <f>IF(
'Tablero de control'!$X77="NP",
 0,
  IF(
     'Tablero de control'!$Q77&lt;&gt;"Reducción",
     'Tablero de control'!$AV77*100/'Tablero de control'!$X77,
     IF(
       'Tablero de control'!$X77&gt;='Tablero de control'!$AV77,
       100,
       IF(
         'Tablero de control'!$S77&lt;='Tablero de control'!$AV77,
         0,
         (('Tablero de control'!$S77-'Tablero de control'!$X77)-('Tablero de control'!$AV77-'Tablero de control'!$X77))*100/('Tablero de control'!$S77-'Tablero de control'!$X77)
       )
     )
   )
)</f>
        <v>0</v>
      </c>
      <c r="AX77" s="46" t="str">
        <f>IF(
  'Tablero de control'!$X77="NP",
  "NO PROGRAMADA",
  IF(
    OR('Tablero de control'!$AV77="",'Tablero de control'!$AW77&lt;=0),
    "SIN AVANCE",
    IF(
      'Tablero de control'!$AW77&lt;Parametros!$D$4*Parametros!$G$9,
      "MUY DEFICIENTE",
    IF(
      'Tablero de control'!$AW77&lt;Parametros!$D$4*Parametros!$G$8,
      "DEFICIENTE",
   IF(
      'Tablero de control'!$AW77&lt;Parametros!$D$4*Parametros!$G$7,
      "ACEPTABLE",
      IF(
        'Tablero de control'!$AW77&lt;Parametros!$D$4*Parametros!$G$6,
        "BUENO",
        IF(
          'Tablero de control'!$AW77&lt;Parametros!$D$4*Parametros!$G$5,
          "SATISFACTORIO",
          IF(
            'Tablero de control'!$AW77&gt;=Parametros!$D$4*Parametros!$G$4,
            "OPTIMO"
          )
        )
      )
    )
  )
)
)
)</f>
        <v>SIN AVANCE</v>
      </c>
      <c r="AY77" s="38"/>
      <c r="AZ77" s="38"/>
      <c r="BA77" s="38"/>
      <c r="BB77" s="285">
        <f>IF('Tablero de control'!$R77="Acumulada",IF('Tablero de control'!$AV77="",IF('Tablero de control'!$AP77="",IF('Tablero de control'!$AJ77="",'Tablero de control'!$Y77,'Tablero de control'!$AJ77),'Tablero de control'!$AP77),'Tablero de control'!$AV77),'Tablero de control'!$Y77+'Tablero de control'!$AJ77+'Tablero de control'!$AP77+'Tablero de control'!$AV77)</f>
        <v>3</v>
      </c>
      <c r="BC77" s="41">
        <f>IF('Tablero de control'!$Q77="mantenimiento",'Tablero de control'!$BB77/COUNTA('Tablero de control'!$U77:$X77)*100,IF('Tablero de control'!$BB77*100/'Tablero de control'!$T77&gt;100,100,'Tablero de control'!$BB77*100/'Tablero de control'!$T77))</f>
        <v>75</v>
      </c>
      <c r="BD77" s="40" t="str">
        <f>IF(
    OR('Tablero de control'!$BB77="",'Tablero de control'!$BC77&lt;=0),
    "SIN AVANCE",
    IF(
      'Tablero de control'!$BC77&lt;Parametros!$D$4*Parametros!$G$9,
      "MUY DEFICIENTE",
    IF(
      'Tablero de control'!$BC77&lt;Parametros!$D$4*Parametros!$G$8,
      "DEFICIENTE",
   IF(
      'Tablero de control'!$BC77&lt;Parametros!$D$4*Parametros!$G$7,
      "ACEPTABLE",
      IF(
        'Tablero de control'!$BC77&lt;Parametros!$D$4*Parametros!$G$6,
        "BUENO",
        IF(
          'Tablero de control'!$BC77&lt;Parametros!$D$4*Parametros!$G$5,
          "SATISFACTORIO",
          IF(
            'Tablero de control'!$BC77&gt;=Parametros!$D$4*Parametros!$G$4,
            "OPTIMO"
          )
        )
      )
    )
  )
)
)</f>
        <v>BUENO</v>
      </c>
      <c r="BE77" s="336"/>
      <c r="BF77" s="336"/>
      <c r="BG77" s="555"/>
      <c r="BH77" s="281"/>
      <c r="BI77" s="281"/>
      <c r="BJ77" s="281"/>
      <c r="BL77" s="337"/>
      <c r="BN77" s="511">
        <v>3</v>
      </c>
      <c r="BO77" s="512" t="s">
        <v>3670</v>
      </c>
      <c r="BP77" s="512" t="s">
        <v>3671</v>
      </c>
      <c r="BQ77" s="512" t="s">
        <v>3672</v>
      </c>
      <c r="BR77" s="513" t="s">
        <v>3673</v>
      </c>
      <c r="BS77" s="742" t="s">
        <v>3674</v>
      </c>
      <c r="BT77" s="281"/>
    </row>
    <row r="78" spans="1:72" s="42" customFormat="1" ht="51" hidden="1" customHeight="1">
      <c r="A78" s="554" t="s">
        <v>251</v>
      </c>
      <c r="B78" s="53" t="s">
        <v>258</v>
      </c>
      <c r="C78" s="53" t="s">
        <v>288</v>
      </c>
      <c r="D78" s="53" t="s">
        <v>355</v>
      </c>
      <c r="E78" s="53" t="s">
        <v>392</v>
      </c>
      <c r="F78" s="147">
        <v>6.9999999999999999E-4</v>
      </c>
      <c r="G78" s="162">
        <v>1E-3</v>
      </c>
      <c r="H78" s="99" t="s">
        <v>1943</v>
      </c>
      <c r="I78" s="162" t="s">
        <v>1961</v>
      </c>
      <c r="J78" s="325">
        <v>75</v>
      </c>
      <c r="K78" s="325" t="s">
        <v>618</v>
      </c>
      <c r="L78" s="325">
        <v>4502021</v>
      </c>
      <c r="M78" s="325" t="s">
        <v>122</v>
      </c>
      <c r="N78" s="325">
        <v>450202100</v>
      </c>
      <c r="O78" s="325" t="s">
        <v>195</v>
      </c>
      <c r="P78" s="325" t="s">
        <v>2039</v>
      </c>
      <c r="Q78" s="325" t="s">
        <v>33</v>
      </c>
      <c r="R78" s="334" t="s">
        <v>1891</v>
      </c>
      <c r="S78" s="329">
        <v>0</v>
      </c>
      <c r="T78" s="334">
        <v>1</v>
      </c>
      <c r="U78" s="329">
        <v>1</v>
      </c>
      <c r="V78" s="334">
        <v>1</v>
      </c>
      <c r="W78" s="334">
        <v>1</v>
      </c>
      <c r="X78" s="334">
        <v>1</v>
      </c>
      <c r="Y78" s="487">
        <v>0</v>
      </c>
      <c r="Z78" s="276">
        <f>IF(
'Tablero de control'!$U78="NP",
 0,
  IF(
     'Tablero de control'!$Q78&lt;&gt;"Reducción",
     'Tablero de control'!$Y78*100/'Tablero de control'!$U78,
     IF(
       'Tablero de control'!$U78&gt;='Tablero de control'!$Y78,
       100,
       IF(
         'Tablero de control'!$S78&lt;='Tablero de control'!$Y78,
         0,
         (('Tablero de control'!$S78-'Tablero de control'!$U78)-('Tablero de control'!$Y78-'Tablero de control'!$U78))*100/('Tablero de control'!$S78-'Tablero de control'!$U78)
       )
     )
   )
)</f>
        <v>0</v>
      </c>
      <c r="AA78" s="302">
        <f>IF('Tablero de control'!$Z78&gt;100,100,'Tablero de control'!$Z78)</f>
        <v>0</v>
      </c>
      <c r="AB78" s="40" t="str">
        <f>IF(
  'Tablero de control'!$U78="NP",
  "NO PROGRAMADA",
  IF(
    OR('Tablero de control'!$Y78="",'Tablero de control'!$Z78&lt;=0),
    "SIN AVANCE",
    IF(
      'Tablero de control'!$Z78&lt;Parametros!$D$4*Parametros!$G$9,
      "MUY DEFICIENTE",
    IF(
      'Tablero de control'!$Z78&lt;Parametros!$D$4*Parametros!$G$8,
      "DEFICIENTE",
   IF(
      'Tablero de control'!$Z78&lt;Parametros!$D$4*Parametros!$G$7,
      "ACEPTABLE",
      IF(
        'Tablero de control'!$Z78&lt;Parametros!$D$4*Parametros!$G$6,
        "BUENO",
        IF(
          'Tablero de control'!$Z78&lt;Parametros!$D$4*Parametros!$G$5,
          "SATISFACTORIO",
          IF(
            'Tablero de control'!$Z78&gt;=Parametros!$D$4*Parametros!$G$4,
            "OPTIMO"
          )
        )
      )
    )
  )
)
)
)</f>
        <v>SIN AVANCE</v>
      </c>
      <c r="AC78" s="40"/>
      <c r="AD78" s="40"/>
      <c r="AE78" s="40"/>
      <c r="AF78" s="40"/>
      <c r="AG78" s="59">
        <v>66144394</v>
      </c>
      <c r="AH78" s="59">
        <v>0</v>
      </c>
      <c r="AI78" s="59">
        <v>0</v>
      </c>
      <c r="AJ78" s="56"/>
      <c r="AK78" s="276">
        <f>IF(
'Tablero de control'!$V78="NP",
 0,
  IF(
     'Tablero de control'!$Q78&lt;&gt;"Reducción",
     'Tablero de control'!$AJ78*100/'Tablero de control'!$V78,
     IF(
       'Tablero de control'!$V78&gt;='Tablero de control'!$AJ78,
       100,
       IF(
         'Tablero de control'!$S78&lt;='Tablero de control'!$AJ78,
         0,
         (('Tablero de control'!$S78-'Tablero de control'!$V78)-('Tablero de control'!$AJ78-'Tablero de control'!$V78))*100/('Tablero de control'!$S78-'Tablero de control'!$V78)
       )
     )
   )
)</f>
        <v>0</v>
      </c>
      <c r="AL78" s="38" t="str">
        <f>IF(
  'Tablero de control'!$V78="NP",
  "NO PROGRAMADA",
  IF(
    OR('Tablero de control'!$AJ78="",'Tablero de control'!$AK78&lt;=0),
    "SIN AVANCE",
    IF(
      'Tablero de control'!$AK78&lt;Parametros!$D$4*Parametros!$G$9,
      "MUY DEFICIENTE",
    IF(
      'Tablero de control'!$AK78&lt;Parametros!$D$4*Parametros!$G$8,
      "DEFICIENTE",
   IF(
      'Tablero de control'!$AK78&lt;Parametros!$D$4*Parametros!$G$7,
      "ACEPTABLE",
      IF(
        'Tablero de control'!$AK78&lt;Parametros!$D$4*Parametros!$G$6,
        "BUENO",
        IF(
          'Tablero de control'!$AK78&lt;Parametros!$D$4*Parametros!$G$5,
          "SATISFACTORIO",
          IF(
            'Tablero de control'!$AK78&gt;=Parametros!$D$4*Parametros!$G$4,
            "OPTIMO"
          )
        )
      )
    )
  )
)
)
)</f>
        <v>SIN AVANCE</v>
      </c>
      <c r="AM78" s="38"/>
      <c r="AN78" s="38"/>
      <c r="AO78" s="38"/>
      <c r="AP78" s="39"/>
      <c r="AQ78" s="276">
        <f>IF(
'Tablero de control'!$W78="NP",
 0,
  IF(
     'Tablero de control'!$Q78&lt;&gt;"Reducción",
     'Tablero de control'!$AP78*100/'Tablero de control'!$W78,
     IF(
       'Tablero de control'!$W78&gt;='Tablero de control'!$AP78,
       100,
       IF(
         'Tablero de control'!$S78&lt;='Tablero de control'!$AP78,
         0,
         (('Tablero de control'!$S78-'Tablero de control'!$W78)-('Tablero de control'!$AP78-'Tablero de control'!$W78))*100/('Tablero de control'!$S78-'Tablero de control'!$W78)
       )
     )
   )
)</f>
        <v>0</v>
      </c>
      <c r="AR78" s="40" t="str">
        <f>IF(
  'Tablero de control'!$W78="NP",
  "NO PROGRAMADA",
  IF(
    OR('Tablero de control'!$AP78="",'Tablero de control'!$AQ78&lt;=0),
    "SIN AVANCE",
    IF(
      'Tablero de control'!$AQ78&lt;Parametros!$D$4*Parametros!$G$9,
      "MUY DEFICIENTE",
    IF(
      'Tablero de control'!$AQ78&lt;Parametros!$D$4*Parametros!$G$8,
      "DEFICIENTE",
   IF(
      'Tablero de control'!$AQ78&lt;Parametros!$D$4*Parametros!$G$7,
      "ACEPTABLE",
      IF(
        'Tablero de control'!$AQ78&lt;Parametros!$D$4*Parametros!$G$6,
        "BUENO",
        IF(
          'Tablero de control'!$AQ78&lt;Parametros!$D$4*Parametros!$G$5,
          "SATISFACTORIO",
          IF(
            'Tablero de control'!$AQ78&gt;=Parametros!$D$4*Parametros!$G$4,
            "OPTIMO"
          )
        )
      )
    )
  )
)
)
)</f>
        <v>SIN AVANCE</v>
      </c>
      <c r="AS78" s="38"/>
      <c r="AT78" s="38"/>
      <c r="AU78" s="38"/>
      <c r="AV78" s="39"/>
      <c r="AW78" s="276">
        <f>IF(
'Tablero de control'!$X78="NP",
 0,
  IF(
     'Tablero de control'!$Q78&lt;&gt;"Reducción",
     'Tablero de control'!$AV78*100/'Tablero de control'!$X78,
     IF(
       'Tablero de control'!$X78&gt;='Tablero de control'!$AV78,
       100,
       IF(
         'Tablero de control'!$S78&lt;='Tablero de control'!$AV78,
         0,
         (('Tablero de control'!$S78-'Tablero de control'!$X78)-('Tablero de control'!$AV78-'Tablero de control'!$X78))*100/('Tablero de control'!$S78-'Tablero de control'!$X78)
       )
     )
   )
)</f>
        <v>0</v>
      </c>
      <c r="AX78" s="46" t="str">
        <f>IF(
  'Tablero de control'!$X78="NP",
  "NO PROGRAMADA",
  IF(
    OR('Tablero de control'!$AV78="",'Tablero de control'!$AW78&lt;=0),
    "SIN AVANCE",
    IF(
      'Tablero de control'!$AW78&lt;Parametros!$D$4*Parametros!$G$9,
      "MUY DEFICIENTE",
    IF(
      'Tablero de control'!$AW78&lt;Parametros!$D$4*Parametros!$G$8,
      "DEFICIENTE",
   IF(
      'Tablero de control'!$AW78&lt;Parametros!$D$4*Parametros!$G$7,
      "ACEPTABLE",
      IF(
        'Tablero de control'!$AW78&lt;Parametros!$D$4*Parametros!$G$6,
        "BUENO",
        IF(
          'Tablero de control'!$AW78&lt;Parametros!$D$4*Parametros!$G$5,
          "SATISFACTORIO",
          IF(
            'Tablero de control'!$AW78&gt;=Parametros!$D$4*Parametros!$G$4,
            "OPTIMO"
          )
        )
      )
    )
  )
)
)
)</f>
        <v>SIN AVANCE</v>
      </c>
      <c r="AY78" s="38"/>
      <c r="AZ78" s="38"/>
      <c r="BA78" s="38"/>
      <c r="BB78" s="285">
        <f>IF('Tablero de control'!$R78="Acumulada",IF('Tablero de control'!$AV78="",IF('Tablero de control'!$AP78="",IF('Tablero de control'!$AJ78="",'Tablero de control'!$Y78,'Tablero de control'!$AJ78),'Tablero de control'!$AP78),'Tablero de control'!$AV78),'Tablero de control'!$Y78+'Tablero de control'!$AJ78+'Tablero de control'!$AP78+'Tablero de control'!$AV78)</f>
        <v>0</v>
      </c>
      <c r="BC78" s="41">
        <f>IF('Tablero de control'!$Q78="mantenimiento",'Tablero de control'!$BB78/COUNTA('Tablero de control'!$U78:$X78)*100,IF('Tablero de control'!$BB78*100/'Tablero de control'!$T78&gt;100,100,'Tablero de control'!$BB78*100/'Tablero de control'!$T78))</f>
        <v>0</v>
      </c>
      <c r="BD78" s="40" t="str">
        <f>IF(
    OR('Tablero de control'!$BB78="",'Tablero de control'!$BC78&lt;=0),
    "SIN AVANCE",
    IF(
      'Tablero de control'!$BC78&lt;Parametros!$D$4*Parametros!$G$9,
      "MUY DEFICIENTE",
    IF(
      'Tablero de control'!$BC78&lt;Parametros!$D$4*Parametros!$G$8,
      "DEFICIENTE",
   IF(
      'Tablero de control'!$BC78&lt;Parametros!$D$4*Parametros!$G$7,
      "ACEPTABLE",
      IF(
        'Tablero de control'!$BC78&lt;Parametros!$D$4*Parametros!$G$6,
        "BUENO",
        IF(
          'Tablero de control'!$BC78&lt;Parametros!$D$4*Parametros!$G$5,
          "SATISFACTORIO",
          IF(
            'Tablero de control'!$BC78&gt;=Parametros!$D$4*Parametros!$G$4,
            "OPTIMO"
          )
        )
      )
    )
  )
)
)</f>
        <v>SIN AVANCE</v>
      </c>
      <c r="BE78" s="336"/>
      <c r="BF78" s="336"/>
      <c r="BG78" s="555"/>
      <c r="BH78" s="281"/>
      <c r="BI78" s="281"/>
      <c r="BJ78" s="281"/>
      <c r="BL78" s="337"/>
      <c r="BN78" s="511">
        <v>0</v>
      </c>
      <c r="BO78" s="525" t="s">
        <v>3675</v>
      </c>
      <c r="BP78" s="526" t="s">
        <v>3676</v>
      </c>
      <c r="BQ78" s="525" t="s">
        <v>3677</v>
      </c>
      <c r="BR78" s="528" t="s">
        <v>3678</v>
      </c>
      <c r="BS78" s="673"/>
      <c r="BT78" s="281"/>
    </row>
    <row r="79" spans="1:72" s="42" customFormat="1" ht="63.75" hidden="1" customHeight="1">
      <c r="A79" s="554" t="s">
        <v>251</v>
      </c>
      <c r="B79" s="53" t="s">
        <v>258</v>
      </c>
      <c r="C79" s="53" t="s">
        <v>288</v>
      </c>
      <c r="D79" s="53" t="s">
        <v>355</v>
      </c>
      <c r="E79" s="53" t="s">
        <v>392</v>
      </c>
      <c r="F79" s="147">
        <v>6.9999999999999999E-4</v>
      </c>
      <c r="G79" s="162">
        <v>1E-3</v>
      </c>
      <c r="H79" s="99" t="s">
        <v>1943</v>
      </c>
      <c r="I79" s="162" t="s">
        <v>1961</v>
      </c>
      <c r="J79" s="325">
        <v>76</v>
      </c>
      <c r="K79" s="53" t="s">
        <v>619</v>
      </c>
      <c r="L79" s="53">
        <v>4502034</v>
      </c>
      <c r="M79" s="53" t="s">
        <v>82</v>
      </c>
      <c r="N79" s="53">
        <v>450203414</v>
      </c>
      <c r="O79" s="53" t="s">
        <v>1560</v>
      </c>
      <c r="P79" s="53" t="s">
        <v>2017</v>
      </c>
      <c r="Q79" s="53" t="s">
        <v>32</v>
      </c>
      <c r="R79" s="96" t="s">
        <v>1891</v>
      </c>
      <c r="S79" s="96" t="s">
        <v>12</v>
      </c>
      <c r="T79" s="96">
        <v>4</v>
      </c>
      <c r="U79" s="96">
        <v>1</v>
      </c>
      <c r="V79" s="96">
        <v>1</v>
      </c>
      <c r="W79" s="96">
        <v>1</v>
      </c>
      <c r="X79" s="96">
        <v>1</v>
      </c>
      <c r="Y79" s="271">
        <v>1</v>
      </c>
      <c r="Z79" s="276">
        <f>IF(
'Tablero de control'!$U79="NP",
 0,
  IF(
     'Tablero de control'!$Q79&lt;&gt;"Reducción",
     'Tablero de control'!$Y79*100/'Tablero de control'!$U79,
     IF(
       'Tablero de control'!$U79&gt;='Tablero de control'!$Y79,
       100,
       IF(
         'Tablero de control'!$S79&lt;='Tablero de control'!$Y79,
         0,
         (('Tablero de control'!$S79-'Tablero de control'!$U79)-('Tablero de control'!$Y79-'Tablero de control'!$U79))*100/('Tablero de control'!$S79-'Tablero de control'!$U79)
       )
     )
   )
)</f>
        <v>100</v>
      </c>
      <c r="AA79" s="302">
        <f>IF('Tablero de control'!$Z79&gt;100,100,'Tablero de control'!$Z79)</f>
        <v>100</v>
      </c>
      <c r="AB79" s="40" t="str">
        <f>IF(
  'Tablero de control'!$U79="NP",
  "NO PROGRAMADA",
  IF(
    OR('Tablero de control'!$Y79="",'Tablero de control'!$Z79&lt;=0),
    "SIN AVANCE",
    IF(
      'Tablero de control'!$Z79&lt;Parametros!$D$4*Parametros!$G$9,
      "MUY DEFICIENTE",
    IF(
      'Tablero de control'!$Z79&lt;Parametros!$D$4*Parametros!$G$8,
      "DEFICIENTE",
   IF(
      'Tablero de control'!$Z79&lt;Parametros!$D$4*Parametros!$G$7,
      "ACEPTABLE",
      IF(
        'Tablero de control'!$Z79&lt;Parametros!$D$4*Parametros!$G$6,
        "BUENO",
        IF(
          'Tablero de control'!$Z79&lt;Parametros!$D$4*Parametros!$G$5,
          "SATISFACTORIO",
          IF(
            'Tablero de control'!$Z79&gt;=Parametros!$D$4*Parametros!$G$4,
            "OPTIMO"
          )
        )
      )
    )
  )
)
)
)</f>
        <v>OPTIMO</v>
      </c>
      <c r="AC79" s="40"/>
      <c r="AD79" s="40"/>
      <c r="AE79" s="40"/>
      <c r="AF79" s="40"/>
      <c r="AG79" s="59">
        <v>0</v>
      </c>
      <c r="AH79" s="59">
        <v>0</v>
      </c>
      <c r="AI79" s="59">
        <v>0</v>
      </c>
      <c r="AJ79" s="56"/>
      <c r="AK79" s="276">
        <f>IF(
'Tablero de control'!$V79="NP",
 0,
  IF(
     'Tablero de control'!$Q79&lt;&gt;"Reducción",
     'Tablero de control'!$AJ79*100/'Tablero de control'!$V79,
     IF(
       'Tablero de control'!$V79&gt;='Tablero de control'!$AJ79,
       100,
       IF(
         'Tablero de control'!$S79&lt;='Tablero de control'!$AJ79,
         0,
         (('Tablero de control'!$S79-'Tablero de control'!$V79)-('Tablero de control'!$AJ79-'Tablero de control'!$V79))*100/('Tablero de control'!$S79-'Tablero de control'!$V79)
       )
     )
   )
)</f>
        <v>0</v>
      </c>
      <c r="AL79" s="38" t="str">
        <f>IF(
  'Tablero de control'!$V79="NP",
  "NO PROGRAMADA",
  IF(
    OR('Tablero de control'!$AJ79="",'Tablero de control'!$AK79&lt;=0),
    "SIN AVANCE",
    IF(
      'Tablero de control'!$AK79&lt;Parametros!$D$4*Parametros!$G$9,
      "MUY DEFICIENTE",
    IF(
      'Tablero de control'!$AK79&lt;Parametros!$D$4*Parametros!$G$8,
      "DEFICIENTE",
   IF(
      'Tablero de control'!$AK79&lt;Parametros!$D$4*Parametros!$G$7,
      "ACEPTABLE",
      IF(
        'Tablero de control'!$AK79&lt;Parametros!$D$4*Parametros!$G$6,
        "BUENO",
        IF(
          'Tablero de control'!$AK79&lt;Parametros!$D$4*Parametros!$G$5,
          "SATISFACTORIO",
          IF(
            'Tablero de control'!$AK79&gt;=Parametros!$D$4*Parametros!$G$4,
            "OPTIMO"
          )
        )
      )
    )
  )
)
)
)</f>
        <v>SIN AVANCE</v>
      </c>
      <c r="AM79" s="38"/>
      <c r="AN79" s="38"/>
      <c r="AO79" s="38"/>
      <c r="AP79" s="39"/>
      <c r="AQ79" s="276">
        <f>IF(
'Tablero de control'!$W79="NP",
 0,
  IF(
     'Tablero de control'!$Q79&lt;&gt;"Reducción",
     'Tablero de control'!$AP79*100/'Tablero de control'!$W79,
     IF(
       'Tablero de control'!$W79&gt;='Tablero de control'!$AP79,
       100,
       IF(
         'Tablero de control'!$S79&lt;='Tablero de control'!$AP79,
         0,
         (('Tablero de control'!$S79-'Tablero de control'!$W79)-('Tablero de control'!$AP79-'Tablero de control'!$W79))*100/('Tablero de control'!$S79-'Tablero de control'!$W79)
       )
     )
   )
)</f>
        <v>0</v>
      </c>
      <c r="AR79" s="40" t="str">
        <f>IF(
  'Tablero de control'!$W79="NP",
  "NO PROGRAMADA",
  IF(
    OR('Tablero de control'!$AP79="",'Tablero de control'!$AQ79&lt;=0),
    "SIN AVANCE",
    IF(
      'Tablero de control'!$AQ79&lt;Parametros!$D$4*Parametros!$G$9,
      "MUY DEFICIENTE",
    IF(
      'Tablero de control'!$AQ79&lt;Parametros!$D$4*Parametros!$G$8,
      "DEFICIENTE",
   IF(
      'Tablero de control'!$AQ79&lt;Parametros!$D$4*Parametros!$G$7,
      "ACEPTABLE",
      IF(
        'Tablero de control'!$AQ79&lt;Parametros!$D$4*Parametros!$G$6,
        "BUENO",
        IF(
          'Tablero de control'!$AQ79&lt;Parametros!$D$4*Parametros!$G$5,
          "SATISFACTORIO",
          IF(
            'Tablero de control'!$AQ79&gt;=Parametros!$D$4*Parametros!$G$4,
            "OPTIMO"
          )
        )
      )
    )
  )
)
)
)</f>
        <v>SIN AVANCE</v>
      </c>
      <c r="AS79" s="38"/>
      <c r="AT79" s="38"/>
      <c r="AU79" s="38"/>
      <c r="AV79" s="39"/>
      <c r="AW79" s="276">
        <f>IF(
'Tablero de control'!$X79="NP",
 0,
  IF(
     'Tablero de control'!$Q79&lt;&gt;"Reducción",
     'Tablero de control'!$AV79*100/'Tablero de control'!$X79,
     IF(
       'Tablero de control'!$X79&gt;='Tablero de control'!$AV79,
       100,
       IF(
         'Tablero de control'!$S79&lt;='Tablero de control'!$AV79,
         0,
         (('Tablero de control'!$S79-'Tablero de control'!$X79)-('Tablero de control'!$AV79-'Tablero de control'!$X79))*100/('Tablero de control'!$S79-'Tablero de control'!$X79)
       )
     )
   )
)</f>
        <v>0</v>
      </c>
      <c r="AX79" s="46" t="str">
        <f>IF(
  'Tablero de control'!$X79="NP",
  "NO PROGRAMADA",
  IF(
    OR('Tablero de control'!$AV79="",'Tablero de control'!$AW79&lt;=0),
    "SIN AVANCE",
    IF(
      'Tablero de control'!$AW79&lt;Parametros!$D$4*Parametros!$G$9,
      "MUY DEFICIENTE",
    IF(
      'Tablero de control'!$AW79&lt;Parametros!$D$4*Parametros!$G$8,
      "DEFICIENTE",
   IF(
      'Tablero de control'!$AW79&lt;Parametros!$D$4*Parametros!$G$7,
      "ACEPTABLE",
      IF(
        'Tablero de control'!$AW79&lt;Parametros!$D$4*Parametros!$G$6,
        "BUENO",
        IF(
          'Tablero de control'!$AW79&lt;Parametros!$D$4*Parametros!$G$5,
          "SATISFACTORIO",
          IF(
            'Tablero de control'!$AW79&gt;=Parametros!$D$4*Parametros!$G$4,
            "OPTIMO"
          )
        )
      )
    )
  )
)
)
)</f>
        <v>SIN AVANCE</v>
      </c>
      <c r="AY79" s="38"/>
      <c r="AZ79" s="38"/>
      <c r="BA79" s="38"/>
      <c r="BB79" s="285">
        <f>IF('Tablero de control'!$R79="Acumulada",IF('Tablero de control'!$AV79="",IF('Tablero de control'!$AP79="",IF('Tablero de control'!$AJ79="",'Tablero de control'!$Y79,'Tablero de control'!$AJ79),'Tablero de control'!$AP79),'Tablero de control'!$AV79),'Tablero de control'!$Y79+'Tablero de control'!$AJ79+'Tablero de control'!$AP79+'Tablero de control'!$AV79)</f>
        <v>1</v>
      </c>
      <c r="BC79" s="41">
        <f>IF('Tablero de control'!$Q79="mantenimiento",'Tablero de control'!$BB79/COUNTA('Tablero de control'!$U79:$X79)*100,IF('Tablero de control'!$BB79*100/'Tablero de control'!$T79&gt;100,100,'Tablero de control'!$BB79*100/'Tablero de control'!$T79))</f>
        <v>25</v>
      </c>
      <c r="BD79" s="40" t="str">
        <f>IF(
    OR('Tablero de control'!$BB79="",'Tablero de control'!$BC79&lt;=0),
    "SIN AVANCE",
    IF(
      'Tablero de control'!$BC79&lt;Parametros!$D$4*Parametros!$G$9,
      "MUY DEFICIENTE",
    IF(
      'Tablero de control'!$BC79&lt;Parametros!$D$4*Parametros!$G$8,
      "DEFICIENTE",
   IF(
      'Tablero de control'!$BC79&lt;Parametros!$D$4*Parametros!$G$7,
      "ACEPTABLE",
      IF(
        'Tablero de control'!$BC79&lt;Parametros!$D$4*Parametros!$G$6,
        "BUENO",
        IF(
          'Tablero de control'!$BC79&lt;Parametros!$D$4*Parametros!$G$5,
          "SATISFACTORIO",
          IF(
            'Tablero de control'!$BC79&gt;=Parametros!$D$4*Parametros!$G$4,
            "OPTIMO"
          )
        )
      )
    )
  )
)
)</f>
        <v>MUY DEFICIENTE</v>
      </c>
      <c r="BE79" s="336"/>
      <c r="BF79" s="336"/>
      <c r="BG79" s="555"/>
      <c r="BH79" s="281"/>
      <c r="BI79" s="281"/>
      <c r="BJ79" s="281"/>
      <c r="BL79" s="337"/>
      <c r="BN79" s="511">
        <v>1</v>
      </c>
      <c r="BO79" s="512" t="s">
        <v>3679</v>
      </c>
      <c r="BP79" s="512" t="s">
        <v>3680</v>
      </c>
      <c r="BQ79" s="512" t="s">
        <v>3611</v>
      </c>
      <c r="BR79" s="512"/>
      <c r="BS79" s="673"/>
      <c r="BT79" s="281"/>
    </row>
    <row r="80" spans="1:72" s="42" customFormat="1" ht="63.75" hidden="1" customHeight="1">
      <c r="A80" s="554" t="s">
        <v>251</v>
      </c>
      <c r="B80" s="53" t="s">
        <v>258</v>
      </c>
      <c r="C80" s="53" t="s">
        <v>288</v>
      </c>
      <c r="D80" s="53" t="s">
        <v>355</v>
      </c>
      <c r="E80" s="53" t="s">
        <v>392</v>
      </c>
      <c r="F80" s="147">
        <v>6.9999999999999999E-4</v>
      </c>
      <c r="G80" s="162">
        <v>1E-3</v>
      </c>
      <c r="H80" s="99" t="s">
        <v>1943</v>
      </c>
      <c r="I80" s="162" t="s">
        <v>1961</v>
      </c>
      <c r="J80" s="325">
        <v>77</v>
      </c>
      <c r="K80" s="53" t="s">
        <v>620</v>
      </c>
      <c r="L80" s="53">
        <v>4502034</v>
      </c>
      <c r="M80" s="53" t="s">
        <v>82</v>
      </c>
      <c r="N80" s="53">
        <v>450203413</v>
      </c>
      <c r="O80" s="53" t="s">
        <v>1561</v>
      </c>
      <c r="P80" s="53" t="s">
        <v>2017</v>
      </c>
      <c r="Q80" s="53" t="s">
        <v>32</v>
      </c>
      <c r="R80" s="96" t="s">
        <v>1891</v>
      </c>
      <c r="S80" s="96" t="s">
        <v>12</v>
      </c>
      <c r="T80" s="96">
        <v>80</v>
      </c>
      <c r="U80" s="96">
        <v>20</v>
      </c>
      <c r="V80" s="96">
        <v>20</v>
      </c>
      <c r="W80" s="96">
        <v>20</v>
      </c>
      <c r="X80" s="96">
        <v>20</v>
      </c>
      <c r="Y80" s="271">
        <v>12</v>
      </c>
      <c r="Z80" s="276">
        <f>IF(
'Tablero de control'!$U80="NP",
 0,
  IF(
     'Tablero de control'!$Q80&lt;&gt;"Reducción",
     'Tablero de control'!$Y80*100/'Tablero de control'!$U80,
     IF(
       'Tablero de control'!$U80&gt;='Tablero de control'!$Y80,
       100,
       IF(
         'Tablero de control'!$S80&lt;='Tablero de control'!$Y80,
         0,
         (('Tablero de control'!$S80-'Tablero de control'!$U80)-('Tablero de control'!$Y80-'Tablero de control'!$U80))*100/('Tablero de control'!$S80-'Tablero de control'!$U80)
       )
     )
   )
)</f>
        <v>60</v>
      </c>
      <c r="AA80" s="302">
        <f>IF('Tablero de control'!$Z80&gt;100,100,'Tablero de control'!$Z80)</f>
        <v>60</v>
      </c>
      <c r="AB80" s="40" t="str">
        <f>IF(
  'Tablero de control'!$U80="NP",
  "NO PROGRAMADA",
  IF(
    OR('Tablero de control'!$Y80="",'Tablero de control'!$Z80&lt;=0),
    "SIN AVANCE",
    IF(
      'Tablero de control'!$Z80&lt;Parametros!$D$4*Parametros!$G$9,
      "MUY DEFICIENTE",
    IF(
      'Tablero de control'!$Z80&lt;Parametros!$D$4*Parametros!$G$8,
      "DEFICIENTE",
   IF(
      'Tablero de control'!$Z80&lt;Parametros!$D$4*Parametros!$G$7,
      "ACEPTABLE",
      IF(
        'Tablero de control'!$Z80&lt;Parametros!$D$4*Parametros!$G$6,
        "BUENO",
        IF(
          'Tablero de control'!$Z80&lt;Parametros!$D$4*Parametros!$G$5,
          "SATISFACTORIO",
          IF(
            'Tablero de control'!$Z80&gt;=Parametros!$D$4*Parametros!$G$4,
            "OPTIMO"
          )
        )
      )
    )
  )
)
)
)</f>
        <v>ACEPTABLE</v>
      </c>
      <c r="AC80" s="40"/>
      <c r="AD80" s="40"/>
      <c r="AE80" s="40"/>
      <c r="AF80" s="40"/>
      <c r="AG80" s="59">
        <v>66144394</v>
      </c>
      <c r="AH80" s="59">
        <v>0</v>
      </c>
      <c r="AI80" s="59">
        <v>0</v>
      </c>
      <c r="AJ80" s="56"/>
      <c r="AK80" s="276">
        <f>IF(
'Tablero de control'!$V80="NP",
 0,
  IF(
     'Tablero de control'!$Q80&lt;&gt;"Reducción",
     'Tablero de control'!$AJ80*100/'Tablero de control'!$V80,
     IF(
       'Tablero de control'!$V80&gt;='Tablero de control'!$AJ80,
       100,
       IF(
         'Tablero de control'!$S80&lt;='Tablero de control'!$AJ80,
         0,
         (('Tablero de control'!$S80-'Tablero de control'!$V80)-('Tablero de control'!$AJ80-'Tablero de control'!$V80))*100/('Tablero de control'!$S80-'Tablero de control'!$V80)
       )
     )
   )
)</f>
        <v>0</v>
      </c>
      <c r="AL80" s="38" t="str">
        <f>IF(
  'Tablero de control'!$V80="NP",
  "NO PROGRAMADA",
  IF(
    OR('Tablero de control'!$AJ80="",'Tablero de control'!$AK80&lt;=0),
    "SIN AVANCE",
    IF(
      'Tablero de control'!$AK80&lt;Parametros!$D$4*Parametros!$G$9,
      "MUY DEFICIENTE",
    IF(
      'Tablero de control'!$AK80&lt;Parametros!$D$4*Parametros!$G$8,
      "DEFICIENTE",
   IF(
      'Tablero de control'!$AK80&lt;Parametros!$D$4*Parametros!$G$7,
      "ACEPTABLE",
      IF(
        'Tablero de control'!$AK80&lt;Parametros!$D$4*Parametros!$G$6,
        "BUENO",
        IF(
          'Tablero de control'!$AK80&lt;Parametros!$D$4*Parametros!$G$5,
          "SATISFACTORIO",
          IF(
            'Tablero de control'!$AK80&gt;=Parametros!$D$4*Parametros!$G$4,
            "OPTIMO"
          )
        )
      )
    )
  )
)
)
)</f>
        <v>SIN AVANCE</v>
      </c>
      <c r="AM80" s="38"/>
      <c r="AN80" s="38"/>
      <c r="AO80" s="38"/>
      <c r="AP80" s="39"/>
      <c r="AQ80" s="276">
        <f>IF(
'Tablero de control'!$W80="NP",
 0,
  IF(
     'Tablero de control'!$Q80&lt;&gt;"Reducción",
     'Tablero de control'!$AP80*100/'Tablero de control'!$W80,
     IF(
       'Tablero de control'!$W80&gt;='Tablero de control'!$AP80,
       100,
       IF(
         'Tablero de control'!$S80&lt;='Tablero de control'!$AP80,
         0,
         (('Tablero de control'!$S80-'Tablero de control'!$W80)-('Tablero de control'!$AP80-'Tablero de control'!$W80))*100/('Tablero de control'!$S80-'Tablero de control'!$W80)
       )
     )
   )
)</f>
        <v>0</v>
      </c>
      <c r="AR80" s="40" t="str">
        <f>IF(
  'Tablero de control'!$W80="NP",
  "NO PROGRAMADA",
  IF(
    OR('Tablero de control'!$AP80="",'Tablero de control'!$AQ80&lt;=0),
    "SIN AVANCE",
    IF(
      'Tablero de control'!$AQ80&lt;Parametros!$D$4*Parametros!$G$9,
      "MUY DEFICIENTE",
    IF(
      'Tablero de control'!$AQ80&lt;Parametros!$D$4*Parametros!$G$8,
      "DEFICIENTE",
   IF(
      'Tablero de control'!$AQ80&lt;Parametros!$D$4*Parametros!$G$7,
      "ACEPTABLE",
      IF(
        'Tablero de control'!$AQ80&lt;Parametros!$D$4*Parametros!$G$6,
        "BUENO",
        IF(
          'Tablero de control'!$AQ80&lt;Parametros!$D$4*Parametros!$G$5,
          "SATISFACTORIO",
          IF(
            'Tablero de control'!$AQ80&gt;=Parametros!$D$4*Parametros!$G$4,
            "OPTIMO"
          )
        )
      )
    )
  )
)
)
)</f>
        <v>SIN AVANCE</v>
      </c>
      <c r="AS80" s="38"/>
      <c r="AT80" s="38"/>
      <c r="AU80" s="38"/>
      <c r="AV80" s="39"/>
      <c r="AW80" s="276">
        <f>IF(
'Tablero de control'!$X80="NP",
 0,
  IF(
     'Tablero de control'!$Q80&lt;&gt;"Reducción",
     'Tablero de control'!$AV80*100/'Tablero de control'!$X80,
     IF(
       'Tablero de control'!$X80&gt;='Tablero de control'!$AV80,
       100,
       IF(
         'Tablero de control'!$S80&lt;='Tablero de control'!$AV80,
         0,
         (('Tablero de control'!$S80-'Tablero de control'!$X80)-('Tablero de control'!$AV80-'Tablero de control'!$X80))*100/('Tablero de control'!$S80-'Tablero de control'!$X80)
       )
     )
   )
)</f>
        <v>0</v>
      </c>
      <c r="AX80" s="46" t="str">
        <f>IF(
  'Tablero de control'!$X80="NP",
  "NO PROGRAMADA",
  IF(
    OR('Tablero de control'!$AV80="",'Tablero de control'!$AW80&lt;=0),
    "SIN AVANCE",
    IF(
      'Tablero de control'!$AW80&lt;Parametros!$D$4*Parametros!$G$9,
      "MUY DEFICIENTE",
    IF(
      'Tablero de control'!$AW80&lt;Parametros!$D$4*Parametros!$G$8,
      "DEFICIENTE",
   IF(
      'Tablero de control'!$AW80&lt;Parametros!$D$4*Parametros!$G$7,
      "ACEPTABLE",
      IF(
        'Tablero de control'!$AW80&lt;Parametros!$D$4*Parametros!$G$6,
        "BUENO",
        IF(
          'Tablero de control'!$AW80&lt;Parametros!$D$4*Parametros!$G$5,
          "SATISFACTORIO",
          IF(
            'Tablero de control'!$AW80&gt;=Parametros!$D$4*Parametros!$G$4,
            "OPTIMO"
          )
        )
      )
    )
  )
)
)
)</f>
        <v>SIN AVANCE</v>
      </c>
      <c r="AY80" s="38"/>
      <c r="AZ80" s="38"/>
      <c r="BA80" s="38"/>
      <c r="BB80" s="285">
        <f>IF('Tablero de control'!$R80="Acumulada",IF('Tablero de control'!$AV80="",IF('Tablero de control'!$AP80="",IF('Tablero de control'!$AJ80="",'Tablero de control'!$Y80,'Tablero de control'!$AJ80),'Tablero de control'!$AP80),'Tablero de control'!$AV80),'Tablero de control'!$Y80+'Tablero de control'!$AJ80+'Tablero de control'!$AP80+'Tablero de control'!$AV80)</f>
        <v>12</v>
      </c>
      <c r="BC80" s="41">
        <f>IF('Tablero de control'!$Q80="mantenimiento",'Tablero de control'!$BB80/COUNTA('Tablero de control'!$U80:$X80)*100,IF('Tablero de control'!$BB80*100/'Tablero de control'!$T80&gt;100,100,'Tablero de control'!$BB80*100/'Tablero de control'!$T80))</f>
        <v>15</v>
      </c>
      <c r="BD80" s="40" t="str">
        <f>IF(
    OR('Tablero de control'!$BB80="",'Tablero de control'!$BC80&lt;=0),
    "SIN AVANCE",
    IF(
      'Tablero de control'!$BC80&lt;Parametros!$D$4*Parametros!$G$9,
      "MUY DEFICIENTE",
    IF(
      'Tablero de control'!$BC80&lt;Parametros!$D$4*Parametros!$G$8,
      "DEFICIENTE",
   IF(
      'Tablero de control'!$BC80&lt;Parametros!$D$4*Parametros!$G$7,
      "ACEPTABLE",
      IF(
        'Tablero de control'!$BC80&lt;Parametros!$D$4*Parametros!$G$6,
        "BUENO",
        IF(
          'Tablero de control'!$BC80&lt;Parametros!$D$4*Parametros!$G$5,
          "SATISFACTORIO",
          IF(
            'Tablero de control'!$BC80&gt;=Parametros!$D$4*Parametros!$G$4,
            "OPTIMO"
          )
        )
      )
    )
  )
)
)</f>
        <v>MUY DEFICIENTE</v>
      </c>
      <c r="BE80" s="336"/>
      <c r="BF80" s="336"/>
      <c r="BG80" s="555"/>
      <c r="BH80" s="281"/>
      <c r="BI80" s="281"/>
      <c r="BJ80" s="281"/>
      <c r="BL80" s="337"/>
      <c r="BN80" s="511">
        <v>12</v>
      </c>
      <c r="BO80" s="512" t="s">
        <v>3681</v>
      </c>
      <c r="BP80" s="512" t="s">
        <v>3682</v>
      </c>
      <c r="BQ80" s="512" t="s">
        <v>3683</v>
      </c>
      <c r="BR80" s="528" t="s">
        <v>3684</v>
      </c>
      <c r="BS80" s="673"/>
      <c r="BT80" s="281"/>
    </row>
    <row r="81" spans="1:72" s="42" customFormat="1" ht="76.5" hidden="1" customHeight="1">
      <c r="A81" s="554" t="s">
        <v>251</v>
      </c>
      <c r="B81" s="53" t="s">
        <v>258</v>
      </c>
      <c r="C81" s="53" t="s">
        <v>288</v>
      </c>
      <c r="D81" s="53" t="s">
        <v>355</v>
      </c>
      <c r="E81" s="53" t="s">
        <v>392</v>
      </c>
      <c r="F81" s="147">
        <v>6.9999999999999999E-4</v>
      </c>
      <c r="G81" s="162">
        <v>1E-3</v>
      </c>
      <c r="H81" s="99" t="s">
        <v>1943</v>
      </c>
      <c r="I81" s="162" t="s">
        <v>1961</v>
      </c>
      <c r="J81" s="325">
        <v>78</v>
      </c>
      <c r="K81" s="53" t="s">
        <v>621</v>
      </c>
      <c r="L81" s="53">
        <v>4502001</v>
      </c>
      <c r="M81" s="53" t="s">
        <v>104</v>
      </c>
      <c r="N81" s="53">
        <v>450200113</v>
      </c>
      <c r="O81" s="53" t="s">
        <v>1562</v>
      </c>
      <c r="P81" s="53" t="s">
        <v>2017</v>
      </c>
      <c r="Q81" s="53" t="s">
        <v>33</v>
      </c>
      <c r="R81" s="96" t="s">
        <v>1891</v>
      </c>
      <c r="S81" s="96">
        <v>0</v>
      </c>
      <c r="T81" s="96">
        <v>1</v>
      </c>
      <c r="U81" s="96">
        <v>1</v>
      </c>
      <c r="V81" s="96">
        <v>1</v>
      </c>
      <c r="W81" s="96">
        <v>1</v>
      </c>
      <c r="X81" s="96">
        <v>1</v>
      </c>
      <c r="Y81" s="271">
        <v>1</v>
      </c>
      <c r="Z81" s="276">
        <f>IF(
'Tablero de control'!$U81="NP",
 0,
  IF(
     'Tablero de control'!$Q81&lt;&gt;"Reducción",
     'Tablero de control'!$Y81*100/'Tablero de control'!$U81,
     IF(
       'Tablero de control'!$U81&gt;='Tablero de control'!$Y81,
       100,
       IF(
         'Tablero de control'!$S81&lt;='Tablero de control'!$Y81,
         0,
         (('Tablero de control'!$S81-'Tablero de control'!$U81)-('Tablero de control'!$Y81-'Tablero de control'!$U81))*100/('Tablero de control'!$S81-'Tablero de control'!$U81)
       )
     )
   )
)</f>
        <v>100</v>
      </c>
      <c r="AA81" s="302">
        <f>IF('Tablero de control'!$Z81&gt;100,100,'Tablero de control'!$Z81)</f>
        <v>100</v>
      </c>
      <c r="AB81" s="40" t="str">
        <f>IF(
  'Tablero de control'!$U81="NP",
  "NO PROGRAMADA",
  IF(
    OR('Tablero de control'!$Y81="",'Tablero de control'!$Z81&lt;=0),
    "SIN AVANCE",
    IF(
      'Tablero de control'!$Z81&lt;Parametros!$D$4*Parametros!$G$9,
      "MUY DEFICIENTE",
    IF(
      'Tablero de control'!$Z81&lt;Parametros!$D$4*Parametros!$G$8,
      "DEFICIENTE",
   IF(
      'Tablero de control'!$Z81&lt;Parametros!$D$4*Parametros!$G$7,
      "ACEPTABLE",
      IF(
        'Tablero de control'!$Z81&lt;Parametros!$D$4*Parametros!$G$6,
        "BUENO",
        IF(
          'Tablero de control'!$Z81&lt;Parametros!$D$4*Parametros!$G$5,
          "SATISFACTORIO",
          IF(
            'Tablero de control'!$Z81&gt;=Parametros!$D$4*Parametros!$G$4,
            "OPTIMO"
          )
        )
      )
    )
  )
)
)
)</f>
        <v>OPTIMO</v>
      </c>
      <c r="AC81" s="40"/>
      <c r="AD81" s="40"/>
      <c r="AE81" s="40"/>
      <c r="AF81" s="40"/>
      <c r="AG81" s="59">
        <v>66144394</v>
      </c>
      <c r="AH81" s="59">
        <v>0</v>
      </c>
      <c r="AI81" s="59">
        <v>0</v>
      </c>
      <c r="AJ81" s="56"/>
      <c r="AK81" s="276">
        <f>IF(
'Tablero de control'!$V81="NP",
 0,
  IF(
     'Tablero de control'!$Q81&lt;&gt;"Reducción",
     'Tablero de control'!$AJ81*100/'Tablero de control'!$V81,
     IF(
       'Tablero de control'!$V81&gt;='Tablero de control'!$AJ81,
       100,
       IF(
         'Tablero de control'!$S81&lt;='Tablero de control'!$AJ81,
         0,
         (('Tablero de control'!$S81-'Tablero de control'!$V81)-('Tablero de control'!$AJ81-'Tablero de control'!$V81))*100/('Tablero de control'!$S81-'Tablero de control'!$V81)
       )
     )
   )
)</f>
        <v>0</v>
      </c>
      <c r="AL81" s="38" t="str">
        <f>IF(
  'Tablero de control'!$V81="NP",
  "NO PROGRAMADA",
  IF(
    OR('Tablero de control'!$AJ81="",'Tablero de control'!$AK81&lt;=0),
    "SIN AVANCE",
    IF(
      'Tablero de control'!$AK81&lt;Parametros!$D$4*Parametros!$G$9,
      "MUY DEFICIENTE",
    IF(
      'Tablero de control'!$AK81&lt;Parametros!$D$4*Parametros!$G$8,
      "DEFICIENTE",
   IF(
      'Tablero de control'!$AK81&lt;Parametros!$D$4*Parametros!$G$7,
      "ACEPTABLE",
      IF(
        'Tablero de control'!$AK81&lt;Parametros!$D$4*Parametros!$G$6,
        "BUENO",
        IF(
          'Tablero de control'!$AK81&lt;Parametros!$D$4*Parametros!$G$5,
          "SATISFACTORIO",
          IF(
            'Tablero de control'!$AK81&gt;=Parametros!$D$4*Parametros!$G$4,
            "OPTIMO"
          )
        )
      )
    )
  )
)
)
)</f>
        <v>SIN AVANCE</v>
      </c>
      <c r="AM81" s="38"/>
      <c r="AN81" s="38"/>
      <c r="AO81" s="38"/>
      <c r="AP81" s="39"/>
      <c r="AQ81" s="276">
        <f>IF(
'Tablero de control'!$W81="NP",
 0,
  IF(
     'Tablero de control'!$Q81&lt;&gt;"Reducción",
     'Tablero de control'!$AP81*100/'Tablero de control'!$W81,
     IF(
       'Tablero de control'!$W81&gt;='Tablero de control'!$AP81,
       100,
       IF(
         'Tablero de control'!$S81&lt;='Tablero de control'!$AP81,
         0,
         (('Tablero de control'!$S81-'Tablero de control'!$W81)-('Tablero de control'!$AP81-'Tablero de control'!$W81))*100/('Tablero de control'!$S81-'Tablero de control'!$W81)
       )
     )
   )
)</f>
        <v>0</v>
      </c>
      <c r="AR81" s="40" t="str">
        <f>IF(
  'Tablero de control'!$W81="NP",
  "NO PROGRAMADA",
  IF(
    OR('Tablero de control'!$AP81="",'Tablero de control'!$AQ81&lt;=0),
    "SIN AVANCE",
    IF(
      'Tablero de control'!$AQ81&lt;Parametros!$D$4*Parametros!$G$9,
      "MUY DEFICIENTE",
    IF(
      'Tablero de control'!$AQ81&lt;Parametros!$D$4*Parametros!$G$8,
      "DEFICIENTE",
   IF(
      'Tablero de control'!$AQ81&lt;Parametros!$D$4*Parametros!$G$7,
      "ACEPTABLE",
      IF(
        'Tablero de control'!$AQ81&lt;Parametros!$D$4*Parametros!$G$6,
        "BUENO",
        IF(
          'Tablero de control'!$AQ81&lt;Parametros!$D$4*Parametros!$G$5,
          "SATISFACTORIO",
          IF(
            'Tablero de control'!$AQ81&gt;=Parametros!$D$4*Parametros!$G$4,
            "OPTIMO"
          )
        )
      )
    )
  )
)
)
)</f>
        <v>SIN AVANCE</v>
      </c>
      <c r="AS81" s="38"/>
      <c r="AT81" s="38"/>
      <c r="AU81" s="38"/>
      <c r="AV81" s="39"/>
      <c r="AW81" s="276">
        <f>IF(
'Tablero de control'!$X81="NP",
 0,
  IF(
     'Tablero de control'!$Q81&lt;&gt;"Reducción",
     'Tablero de control'!$AV81*100/'Tablero de control'!$X81,
     IF(
       'Tablero de control'!$X81&gt;='Tablero de control'!$AV81,
       100,
       IF(
         'Tablero de control'!$S81&lt;='Tablero de control'!$AV81,
         0,
         (('Tablero de control'!$S81-'Tablero de control'!$X81)-('Tablero de control'!$AV81-'Tablero de control'!$X81))*100/('Tablero de control'!$S81-'Tablero de control'!$X81)
       )
     )
   )
)</f>
        <v>0</v>
      </c>
      <c r="AX81" s="46" t="str">
        <f>IF(
  'Tablero de control'!$X81="NP",
  "NO PROGRAMADA",
  IF(
    OR('Tablero de control'!$AV81="",'Tablero de control'!$AW81&lt;=0),
    "SIN AVANCE",
    IF(
      'Tablero de control'!$AW81&lt;Parametros!$D$4*Parametros!$G$9,
      "MUY DEFICIENTE",
    IF(
      'Tablero de control'!$AW81&lt;Parametros!$D$4*Parametros!$G$8,
      "DEFICIENTE",
   IF(
      'Tablero de control'!$AW81&lt;Parametros!$D$4*Parametros!$G$7,
      "ACEPTABLE",
      IF(
        'Tablero de control'!$AW81&lt;Parametros!$D$4*Parametros!$G$6,
        "BUENO",
        IF(
          'Tablero de control'!$AW81&lt;Parametros!$D$4*Parametros!$G$5,
          "SATISFACTORIO",
          IF(
            'Tablero de control'!$AW81&gt;=Parametros!$D$4*Parametros!$G$4,
            "OPTIMO"
          )
        )
      )
    )
  )
)
)
)</f>
        <v>SIN AVANCE</v>
      </c>
      <c r="AY81" s="38"/>
      <c r="AZ81" s="38"/>
      <c r="BA81" s="38"/>
      <c r="BB81" s="285">
        <f>IF('Tablero de control'!$R81="Acumulada",IF('Tablero de control'!$AV81="",IF('Tablero de control'!$AP81="",IF('Tablero de control'!$AJ81="",'Tablero de control'!$Y81,'Tablero de control'!$AJ81),'Tablero de control'!$AP81),'Tablero de control'!$AV81),'Tablero de control'!$Y81+'Tablero de control'!$AJ81+'Tablero de control'!$AP81+'Tablero de control'!$AV81)</f>
        <v>1</v>
      </c>
      <c r="BC81" s="41">
        <f>IF('Tablero de control'!$Q81="mantenimiento",'Tablero de control'!$BB81/COUNTA('Tablero de control'!$U81:$X81)*100,IF('Tablero de control'!$BB81*100/'Tablero de control'!$T81&gt;100,100,'Tablero de control'!$BB81*100/'Tablero de control'!$T81))</f>
        <v>25</v>
      </c>
      <c r="BD81" s="40" t="str">
        <f>IF(
    OR('Tablero de control'!$BB81="",'Tablero de control'!$BC81&lt;=0),
    "SIN AVANCE",
    IF(
      'Tablero de control'!$BC81&lt;Parametros!$D$4*Parametros!$G$9,
      "MUY DEFICIENTE",
    IF(
      'Tablero de control'!$BC81&lt;Parametros!$D$4*Parametros!$G$8,
      "DEFICIENTE",
   IF(
      'Tablero de control'!$BC81&lt;Parametros!$D$4*Parametros!$G$7,
      "ACEPTABLE",
      IF(
        'Tablero de control'!$BC81&lt;Parametros!$D$4*Parametros!$G$6,
        "BUENO",
        IF(
          'Tablero de control'!$BC81&lt;Parametros!$D$4*Parametros!$G$5,
          "SATISFACTORIO",
          IF(
            'Tablero de control'!$BC81&gt;=Parametros!$D$4*Parametros!$G$4,
            "OPTIMO"
          )
        )
      )
    )
  )
)
)</f>
        <v>MUY DEFICIENTE</v>
      </c>
      <c r="BE81" s="336"/>
      <c r="BF81" s="336"/>
      <c r="BG81" s="555"/>
      <c r="BH81" s="281"/>
      <c r="BI81" s="281"/>
      <c r="BJ81" s="281"/>
      <c r="BL81" s="337"/>
      <c r="BN81" s="511">
        <v>1</v>
      </c>
      <c r="BO81" s="512" t="s">
        <v>3685</v>
      </c>
      <c r="BP81" s="512" t="s">
        <v>3686</v>
      </c>
      <c r="BQ81" s="512" t="s">
        <v>3687</v>
      </c>
      <c r="BR81" s="513" t="s">
        <v>3688</v>
      </c>
      <c r="BS81" s="673"/>
      <c r="BT81" s="281"/>
    </row>
    <row r="82" spans="1:72" s="42" customFormat="1" ht="42" hidden="1" customHeight="1">
      <c r="A82" s="554" t="s">
        <v>251</v>
      </c>
      <c r="B82" s="53" t="s">
        <v>258</v>
      </c>
      <c r="C82" s="53" t="s">
        <v>288</v>
      </c>
      <c r="D82" s="53" t="s">
        <v>355</v>
      </c>
      <c r="E82" s="53" t="s">
        <v>392</v>
      </c>
      <c r="F82" s="147">
        <v>6.9999999999999999E-4</v>
      </c>
      <c r="G82" s="162">
        <v>1E-3</v>
      </c>
      <c r="H82" s="99" t="s">
        <v>1943</v>
      </c>
      <c r="I82" s="162" t="s">
        <v>1961</v>
      </c>
      <c r="J82" s="325">
        <v>79</v>
      </c>
      <c r="K82" s="53" t="s">
        <v>622</v>
      </c>
      <c r="L82" s="53" t="s">
        <v>1187</v>
      </c>
      <c r="M82" s="53" t="s">
        <v>53</v>
      </c>
      <c r="N82" s="293">
        <v>450203200</v>
      </c>
      <c r="O82" s="53" t="s">
        <v>105</v>
      </c>
      <c r="P82" s="53" t="s">
        <v>2017</v>
      </c>
      <c r="Q82" s="53" t="s">
        <v>33</v>
      </c>
      <c r="R82" s="98" t="s">
        <v>1891</v>
      </c>
      <c r="S82" s="96">
        <v>1</v>
      </c>
      <c r="T82" s="96">
        <v>1</v>
      </c>
      <c r="U82" s="96">
        <v>1</v>
      </c>
      <c r="V82" s="96">
        <v>1</v>
      </c>
      <c r="W82" s="96">
        <v>1</v>
      </c>
      <c r="X82" s="96">
        <v>1</v>
      </c>
      <c r="Y82" s="271">
        <v>0.5</v>
      </c>
      <c r="Z82" s="276">
        <f>IF(
'Tablero de control'!$U82="NP",
 0,
  IF(
     'Tablero de control'!$Q82&lt;&gt;"Reducción",
     'Tablero de control'!$Y82*100/'Tablero de control'!$U82,
     IF(
       'Tablero de control'!$U82&gt;='Tablero de control'!$Y82,
       100,
       IF(
         'Tablero de control'!$S82&lt;='Tablero de control'!$Y82,
         0,
         (('Tablero de control'!$S82-'Tablero de control'!$U82)-('Tablero de control'!$Y82-'Tablero de control'!$U82))*100/('Tablero de control'!$S82-'Tablero de control'!$U82)
       )
     )
   )
)</f>
        <v>50</v>
      </c>
      <c r="AA82" s="302">
        <f>IF('Tablero de control'!$Z82&gt;100,100,'Tablero de control'!$Z82)</f>
        <v>50</v>
      </c>
      <c r="AB82" s="40" t="str">
        <f>IF(
  'Tablero de control'!$U82="NP",
  "NO PROGRAMADA",
  IF(
    OR('Tablero de control'!$Y82="",'Tablero de control'!$Z82&lt;=0),
    "SIN AVANCE",
    IF(
      'Tablero de control'!$Z82&lt;Parametros!$D$4*Parametros!$G$9,
      "MUY DEFICIENTE",
    IF(
      'Tablero de control'!$Z82&lt;Parametros!$D$4*Parametros!$G$8,
      "DEFICIENTE",
   IF(
      'Tablero de control'!$Z82&lt;Parametros!$D$4*Parametros!$G$7,
      "ACEPTABLE",
      IF(
        'Tablero de control'!$Z82&lt;Parametros!$D$4*Parametros!$G$6,
        "BUENO",
        IF(
          'Tablero de control'!$Z82&lt;Parametros!$D$4*Parametros!$G$5,
          "SATISFACTORIO",
          IF(
            'Tablero de control'!$Z82&gt;=Parametros!$D$4*Parametros!$G$4,
            "OPTIMO"
          )
        )
      )
    )
  )
)
)
)</f>
        <v>DEFICIENTE</v>
      </c>
      <c r="AC82" s="40"/>
      <c r="AD82" s="40"/>
      <c r="AE82" s="40"/>
      <c r="AF82" s="40"/>
      <c r="AG82" s="59">
        <v>0</v>
      </c>
      <c r="AH82" s="59">
        <v>0</v>
      </c>
      <c r="AI82" s="59">
        <v>0</v>
      </c>
      <c r="AJ82" s="56"/>
      <c r="AK82" s="276">
        <f>IF(
'Tablero de control'!$V82="NP",
 0,
  IF(
     'Tablero de control'!$Q82&lt;&gt;"Reducción",
     'Tablero de control'!$AJ82*100/'Tablero de control'!$V82,
     IF(
       'Tablero de control'!$V82&gt;='Tablero de control'!$AJ82,
       100,
       IF(
         'Tablero de control'!$S82&lt;='Tablero de control'!$AJ82,
         0,
         (('Tablero de control'!$S82-'Tablero de control'!$V82)-('Tablero de control'!$AJ82-'Tablero de control'!$V82))*100/('Tablero de control'!$S82-'Tablero de control'!$V82)
       )
     )
   )
)</f>
        <v>0</v>
      </c>
      <c r="AL82" s="38" t="str">
        <f>IF(
  'Tablero de control'!$V82="NP",
  "NO PROGRAMADA",
  IF(
    OR('Tablero de control'!$AJ82="",'Tablero de control'!$AK82&lt;=0),
    "SIN AVANCE",
    IF(
      'Tablero de control'!$AK82&lt;Parametros!$D$4*Parametros!$G$9,
      "MUY DEFICIENTE",
    IF(
      'Tablero de control'!$AK82&lt;Parametros!$D$4*Parametros!$G$8,
      "DEFICIENTE",
   IF(
      'Tablero de control'!$AK82&lt;Parametros!$D$4*Parametros!$G$7,
      "ACEPTABLE",
      IF(
        'Tablero de control'!$AK82&lt;Parametros!$D$4*Parametros!$G$6,
        "BUENO",
        IF(
          'Tablero de control'!$AK82&lt;Parametros!$D$4*Parametros!$G$5,
          "SATISFACTORIO",
          IF(
            'Tablero de control'!$AK82&gt;=Parametros!$D$4*Parametros!$G$4,
            "OPTIMO"
          )
        )
      )
    )
  )
)
)
)</f>
        <v>SIN AVANCE</v>
      </c>
      <c r="AM82" s="38"/>
      <c r="AN82" s="38"/>
      <c r="AO82" s="38"/>
      <c r="AP82" s="39"/>
      <c r="AQ82" s="276">
        <f>IF(
'Tablero de control'!$W82="NP",
 0,
  IF(
     'Tablero de control'!$Q82&lt;&gt;"Reducción",
     'Tablero de control'!$AP82*100/'Tablero de control'!$W82,
     IF(
       'Tablero de control'!$W82&gt;='Tablero de control'!$AP82,
       100,
       IF(
         'Tablero de control'!$S82&lt;='Tablero de control'!$AP82,
         0,
         (('Tablero de control'!$S82-'Tablero de control'!$W82)-('Tablero de control'!$AP82-'Tablero de control'!$W82))*100/('Tablero de control'!$S82-'Tablero de control'!$W82)
       )
     )
   )
)</f>
        <v>0</v>
      </c>
      <c r="AR82" s="40" t="str">
        <f>IF(
  'Tablero de control'!$W82="NP",
  "NO PROGRAMADA",
  IF(
    OR('Tablero de control'!$AP82="",'Tablero de control'!$AQ82&lt;=0),
    "SIN AVANCE",
    IF(
      'Tablero de control'!$AQ82&lt;Parametros!$D$4*Parametros!$G$9,
      "MUY DEFICIENTE",
    IF(
      'Tablero de control'!$AQ82&lt;Parametros!$D$4*Parametros!$G$8,
      "DEFICIENTE",
   IF(
      'Tablero de control'!$AQ82&lt;Parametros!$D$4*Parametros!$G$7,
      "ACEPTABLE",
      IF(
        'Tablero de control'!$AQ82&lt;Parametros!$D$4*Parametros!$G$6,
        "BUENO",
        IF(
          'Tablero de control'!$AQ82&lt;Parametros!$D$4*Parametros!$G$5,
          "SATISFACTORIO",
          IF(
            'Tablero de control'!$AQ82&gt;=Parametros!$D$4*Parametros!$G$4,
            "OPTIMO"
          )
        )
      )
    )
  )
)
)
)</f>
        <v>SIN AVANCE</v>
      </c>
      <c r="AS82" s="38"/>
      <c r="AT82" s="38"/>
      <c r="AU82" s="38"/>
      <c r="AV82" s="39"/>
      <c r="AW82" s="276">
        <f>IF(
'Tablero de control'!$X82="NP",
 0,
  IF(
     'Tablero de control'!$Q82&lt;&gt;"Reducción",
     'Tablero de control'!$AV82*100/'Tablero de control'!$X82,
     IF(
       'Tablero de control'!$X82&gt;='Tablero de control'!$AV82,
       100,
       IF(
         'Tablero de control'!$S82&lt;='Tablero de control'!$AV82,
         0,
         (('Tablero de control'!$S82-'Tablero de control'!$X82)-('Tablero de control'!$AV82-'Tablero de control'!$X82))*100/('Tablero de control'!$S82-'Tablero de control'!$X82)
       )
     )
   )
)</f>
        <v>0</v>
      </c>
      <c r="AX82" s="46" t="str">
        <f>IF(
  'Tablero de control'!$X82="NP",
  "NO PROGRAMADA",
  IF(
    OR('Tablero de control'!$AV82="",'Tablero de control'!$AW82&lt;=0),
    "SIN AVANCE",
    IF(
      'Tablero de control'!$AW82&lt;Parametros!$D$4*Parametros!$G$9,
      "MUY DEFICIENTE",
    IF(
      'Tablero de control'!$AW82&lt;Parametros!$D$4*Parametros!$G$8,
      "DEFICIENTE",
   IF(
      'Tablero de control'!$AW82&lt;Parametros!$D$4*Parametros!$G$7,
      "ACEPTABLE",
      IF(
        'Tablero de control'!$AW82&lt;Parametros!$D$4*Parametros!$G$6,
        "BUENO",
        IF(
          'Tablero de control'!$AW82&lt;Parametros!$D$4*Parametros!$G$5,
          "SATISFACTORIO",
          IF(
            'Tablero de control'!$AW82&gt;=Parametros!$D$4*Parametros!$G$4,
            "OPTIMO"
          )
        )
      )
    )
  )
)
)
)</f>
        <v>SIN AVANCE</v>
      </c>
      <c r="AY82" s="38"/>
      <c r="AZ82" s="38"/>
      <c r="BA82" s="38"/>
      <c r="BB82" s="285">
        <f>IF('Tablero de control'!$R82="Acumulada",IF('Tablero de control'!$AV82="",IF('Tablero de control'!$AP82="",IF('Tablero de control'!$AJ82="",'Tablero de control'!$Y82,'Tablero de control'!$AJ82),'Tablero de control'!$AP82),'Tablero de control'!$AV82),'Tablero de control'!$Y82+'Tablero de control'!$AJ82+'Tablero de control'!$AP82+'Tablero de control'!$AV82)</f>
        <v>0.5</v>
      </c>
      <c r="BC82" s="41">
        <f>IF('Tablero de control'!$Q82="mantenimiento",'Tablero de control'!$BB82/COUNTA('Tablero de control'!$U82:$X82)*100,IF('Tablero de control'!$BB82*100/'Tablero de control'!$T82&gt;100,100,'Tablero de control'!$BB82*100/'Tablero de control'!$T82))</f>
        <v>12.5</v>
      </c>
      <c r="BD82" s="40" t="str">
        <f>IF(
    OR('Tablero de control'!$BB82="",'Tablero de control'!$BC82&lt;=0),
    "SIN AVANCE",
    IF(
      'Tablero de control'!$BC82&lt;Parametros!$D$4*Parametros!$G$9,
      "MUY DEFICIENTE",
    IF(
      'Tablero de control'!$BC82&lt;Parametros!$D$4*Parametros!$G$8,
      "DEFICIENTE",
   IF(
      'Tablero de control'!$BC82&lt;Parametros!$D$4*Parametros!$G$7,
      "ACEPTABLE",
      IF(
        'Tablero de control'!$BC82&lt;Parametros!$D$4*Parametros!$G$6,
        "BUENO",
        IF(
          'Tablero de control'!$BC82&lt;Parametros!$D$4*Parametros!$G$5,
          "SATISFACTORIO",
          IF(
            'Tablero de control'!$BC82&gt;=Parametros!$D$4*Parametros!$G$4,
            "OPTIMO"
          )
        )
      )
    )
  )
)
)</f>
        <v>MUY DEFICIENTE</v>
      </c>
      <c r="BE82" s="336"/>
      <c r="BF82" s="336"/>
      <c r="BG82" s="555"/>
      <c r="BH82" s="281"/>
      <c r="BI82" s="281"/>
      <c r="BJ82" s="281"/>
      <c r="BL82" s="337"/>
      <c r="BN82" s="511">
        <v>0.5</v>
      </c>
      <c r="BO82" s="512" t="s">
        <v>3463</v>
      </c>
      <c r="BP82" s="512" t="s">
        <v>3464</v>
      </c>
      <c r="BQ82" s="512" t="s">
        <v>3465</v>
      </c>
      <c r="BR82" s="513" t="s">
        <v>3466</v>
      </c>
      <c r="BS82" s="673" t="s">
        <v>3467</v>
      </c>
      <c r="BT82" s="281"/>
    </row>
    <row r="83" spans="1:72" s="42" customFormat="1" ht="42.75" hidden="1" customHeight="1">
      <c r="A83" s="554" t="s">
        <v>251</v>
      </c>
      <c r="B83" s="53" t="s">
        <v>258</v>
      </c>
      <c r="C83" s="53" t="s">
        <v>289</v>
      </c>
      <c r="D83" s="53" t="s">
        <v>356</v>
      </c>
      <c r="E83" s="53" t="s">
        <v>393</v>
      </c>
      <c r="F83" s="99" t="s">
        <v>517</v>
      </c>
      <c r="G83" s="99" t="s">
        <v>535</v>
      </c>
      <c r="H83" s="99" t="s">
        <v>1943</v>
      </c>
      <c r="I83" s="99" t="s">
        <v>1965</v>
      </c>
      <c r="J83" s="325">
        <v>80</v>
      </c>
      <c r="K83" s="53" t="s">
        <v>623</v>
      </c>
      <c r="L83" s="53">
        <v>4502038</v>
      </c>
      <c r="M83" s="53" t="s">
        <v>118</v>
      </c>
      <c r="N83" s="53">
        <v>450203800</v>
      </c>
      <c r="O83" s="53" t="s">
        <v>190</v>
      </c>
      <c r="P83" s="53" t="s">
        <v>2040</v>
      </c>
      <c r="Q83" s="53" t="s">
        <v>33</v>
      </c>
      <c r="R83" s="96" t="s">
        <v>1891</v>
      </c>
      <c r="S83" s="96">
        <v>0</v>
      </c>
      <c r="T83" s="96">
        <v>1</v>
      </c>
      <c r="U83" s="97" t="s">
        <v>13</v>
      </c>
      <c r="V83" s="100">
        <v>1</v>
      </c>
      <c r="W83" s="96">
        <v>1</v>
      </c>
      <c r="X83" s="96">
        <v>1</v>
      </c>
      <c r="Y83" s="271">
        <v>0</v>
      </c>
      <c r="Z83" s="276">
        <f>IF(
'Tablero de control'!$U83="NP",
 0,
  IF(
     'Tablero de control'!$Q83&lt;&gt;"Reducción",
     'Tablero de control'!$Y83*100/'Tablero de control'!$U83,
     IF(
       'Tablero de control'!$U83&gt;='Tablero de control'!$Y83,
       100,
       IF(
         'Tablero de control'!$S83&lt;='Tablero de control'!$Y83,
         0,
         (('Tablero de control'!$S83-'Tablero de control'!$U83)-('Tablero de control'!$Y83-'Tablero de control'!$U83))*100/('Tablero de control'!$S83-'Tablero de control'!$U83)
       )
     )
   )
)</f>
        <v>0</v>
      </c>
      <c r="AA83" s="302">
        <f>IF('Tablero de control'!$Z83&gt;100,100,'Tablero de control'!$Z83)</f>
        <v>0</v>
      </c>
      <c r="AB83" s="40" t="str">
        <f>IF(
  'Tablero de control'!$U83="NP",
  "NO PROGRAMADA",
  IF(
    OR('Tablero de control'!$Y83="",'Tablero de control'!$Z83&lt;=0),
    "SIN AVANCE",
    IF(
      'Tablero de control'!$Z83&lt;Parametros!$D$4*Parametros!$G$9,
      "MUY DEFICIENTE",
    IF(
      'Tablero de control'!$Z83&lt;Parametros!$D$4*Parametros!$G$8,
      "DEFICIENTE",
   IF(
      'Tablero de control'!$Z83&lt;Parametros!$D$4*Parametros!$G$7,
      "ACEPTABLE",
      IF(
        'Tablero de control'!$Z83&lt;Parametros!$D$4*Parametros!$G$6,
        "BUENO",
        IF(
          'Tablero de control'!$Z83&lt;Parametros!$D$4*Parametros!$G$5,
          "SATISFACTORIO",
          IF(
            'Tablero de control'!$Z83&gt;=Parametros!$D$4*Parametros!$G$4,
            "OPTIMO"
          )
        )
      )
    )
  )
)
)
)</f>
        <v>NO PROGRAMADA</v>
      </c>
      <c r="AC83" s="40"/>
      <c r="AD83" s="40"/>
      <c r="AE83" s="40"/>
      <c r="AF83" s="40"/>
      <c r="AG83" s="243">
        <v>91022400</v>
      </c>
      <c r="AH83" s="59">
        <v>0</v>
      </c>
      <c r="AI83" s="59">
        <v>0</v>
      </c>
      <c r="AJ83" s="56"/>
      <c r="AK83" s="276">
        <f>IF(
'Tablero de control'!$V83="NP",
 0,
  IF(
     'Tablero de control'!$Q83&lt;&gt;"Reducción",
     'Tablero de control'!$AJ83*100/'Tablero de control'!$V83,
     IF(
       'Tablero de control'!$V83&gt;='Tablero de control'!$AJ83,
       100,
       IF(
         'Tablero de control'!$S83&lt;='Tablero de control'!$AJ83,
         0,
         (('Tablero de control'!$S83-'Tablero de control'!$V83)-('Tablero de control'!$AJ83-'Tablero de control'!$V83))*100/('Tablero de control'!$S83-'Tablero de control'!$V83)
       )
     )
   )
)</f>
        <v>0</v>
      </c>
      <c r="AL83" s="38" t="str">
        <f>IF(
  'Tablero de control'!$V83="NP",
  "NO PROGRAMADA",
  IF(
    OR('Tablero de control'!$AJ83="",'Tablero de control'!$AK83&lt;=0),
    "SIN AVANCE",
    IF(
      'Tablero de control'!$AK83&lt;Parametros!$D$4*Parametros!$G$9,
      "MUY DEFICIENTE",
    IF(
      'Tablero de control'!$AK83&lt;Parametros!$D$4*Parametros!$G$8,
      "DEFICIENTE",
   IF(
      'Tablero de control'!$AK83&lt;Parametros!$D$4*Parametros!$G$7,
      "ACEPTABLE",
      IF(
        'Tablero de control'!$AK83&lt;Parametros!$D$4*Parametros!$G$6,
        "BUENO",
        IF(
          'Tablero de control'!$AK83&lt;Parametros!$D$4*Parametros!$G$5,
          "SATISFACTORIO",
          IF(
            'Tablero de control'!$AK83&gt;=Parametros!$D$4*Parametros!$G$4,
            "OPTIMO"
          )
        )
      )
    )
  )
)
)
)</f>
        <v>SIN AVANCE</v>
      </c>
      <c r="AM83" s="38"/>
      <c r="AN83" s="38"/>
      <c r="AO83" s="38"/>
      <c r="AP83" s="39"/>
      <c r="AQ83" s="276">
        <f>IF(
'Tablero de control'!$W83="NP",
 0,
  IF(
     'Tablero de control'!$Q83&lt;&gt;"Reducción",
     'Tablero de control'!$AP83*100/'Tablero de control'!$W83,
     IF(
       'Tablero de control'!$W83&gt;='Tablero de control'!$AP83,
       100,
       IF(
         'Tablero de control'!$S83&lt;='Tablero de control'!$AP83,
         0,
         (('Tablero de control'!$S83-'Tablero de control'!$W83)-('Tablero de control'!$AP83-'Tablero de control'!$W83))*100/('Tablero de control'!$S83-'Tablero de control'!$W83)
       )
     )
   )
)</f>
        <v>0</v>
      </c>
      <c r="AR83" s="40" t="str">
        <f>IF(
  'Tablero de control'!$W83="NP",
  "NO PROGRAMADA",
  IF(
    OR('Tablero de control'!$AP83="",'Tablero de control'!$AQ83&lt;=0),
    "SIN AVANCE",
    IF(
      'Tablero de control'!$AQ83&lt;Parametros!$D$4*Parametros!$G$9,
      "MUY DEFICIENTE",
    IF(
      'Tablero de control'!$AQ83&lt;Parametros!$D$4*Parametros!$G$8,
      "DEFICIENTE",
   IF(
      'Tablero de control'!$AQ83&lt;Parametros!$D$4*Parametros!$G$7,
      "ACEPTABLE",
      IF(
        'Tablero de control'!$AQ83&lt;Parametros!$D$4*Parametros!$G$6,
        "BUENO",
        IF(
          'Tablero de control'!$AQ83&lt;Parametros!$D$4*Parametros!$G$5,
          "SATISFACTORIO",
          IF(
            'Tablero de control'!$AQ83&gt;=Parametros!$D$4*Parametros!$G$4,
            "OPTIMO"
          )
        )
      )
    )
  )
)
)
)</f>
        <v>SIN AVANCE</v>
      </c>
      <c r="AS83" s="38"/>
      <c r="AT83" s="38"/>
      <c r="AU83" s="38"/>
      <c r="AV83" s="39"/>
      <c r="AW83" s="276">
        <f>IF(
'Tablero de control'!$X83="NP",
 0,
  IF(
     'Tablero de control'!$Q83&lt;&gt;"Reducción",
     'Tablero de control'!$AV83*100/'Tablero de control'!$X83,
     IF(
       'Tablero de control'!$X83&gt;='Tablero de control'!$AV83,
       100,
       IF(
         'Tablero de control'!$S83&lt;='Tablero de control'!$AV83,
         0,
         (('Tablero de control'!$S83-'Tablero de control'!$X83)-('Tablero de control'!$AV83-'Tablero de control'!$X83))*100/('Tablero de control'!$S83-'Tablero de control'!$X83)
       )
     )
   )
)</f>
        <v>0</v>
      </c>
      <c r="AX83" s="46" t="str">
        <f>IF(
  'Tablero de control'!$X83="NP",
  "NO PROGRAMADA",
  IF(
    OR('Tablero de control'!$AV83="",'Tablero de control'!$AW83&lt;=0),
    "SIN AVANCE",
    IF(
      'Tablero de control'!$AW83&lt;Parametros!$D$4*Parametros!$G$9,
      "MUY DEFICIENTE",
    IF(
      'Tablero de control'!$AW83&lt;Parametros!$D$4*Parametros!$G$8,
      "DEFICIENTE",
   IF(
      'Tablero de control'!$AW83&lt;Parametros!$D$4*Parametros!$G$7,
      "ACEPTABLE",
      IF(
        'Tablero de control'!$AW83&lt;Parametros!$D$4*Parametros!$G$6,
        "BUENO",
        IF(
          'Tablero de control'!$AW83&lt;Parametros!$D$4*Parametros!$G$5,
          "SATISFACTORIO",
          IF(
            'Tablero de control'!$AW83&gt;=Parametros!$D$4*Parametros!$G$4,
            "OPTIMO"
          )
        )
      )
    )
  )
)
)
)</f>
        <v>SIN AVANCE</v>
      </c>
      <c r="AY83" s="38"/>
      <c r="AZ83" s="38"/>
      <c r="BA83" s="38"/>
      <c r="BB83" s="285">
        <f>IF('Tablero de control'!$R83="Acumulada",IF('Tablero de control'!$AV83="",IF('Tablero de control'!$AP83="",IF('Tablero de control'!$AJ83="",'Tablero de control'!$Y83,'Tablero de control'!$AJ83),'Tablero de control'!$AP83),'Tablero de control'!$AV83),'Tablero de control'!$Y83+'Tablero de control'!$AJ83+'Tablero de control'!$AP83+'Tablero de control'!$AV83)</f>
        <v>0</v>
      </c>
      <c r="BC83" s="41">
        <f>IF('Tablero de control'!$Q83="mantenimiento",'Tablero de control'!$BB83/COUNTA('Tablero de control'!$U83:$X83)*100,IF('Tablero de control'!$BB83*100/'Tablero de control'!$T83&gt;100,100,'Tablero de control'!$BB83*100/'Tablero de control'!$T83))</f>
        <v>0</v>
      </c>
      <c r="BD83" s="40" t="str">
        <f>IF(
    OR('Tablero de control'!$BB83="",'Tablero de control'!$BC83&lt;=0),
    "SIN AVANCE",
    IF(
      'Tablero de control'!$BC83&lt;Parametros!$D$4*Parametros!$G$9,
      "MUY DEFICIENTE",
    IF(
      'Tablero de control'!$BC83&lt;Parametros!$D$4*Parametros!$G$8,
      "DEFICIENTE",
   IF(
      'Tablero de control'!$BC83&lt;Parametros!$D$4*Parametros!$G$7,
      "ACEPTABLE",
      IF(
        'Tablero de control'!$BC83&lt;Parametros!$D$4*Parametros!$G$6,
        "BUENO",
        IF(
          'Tablero de control'!$BC83&lt;Parametros!$D$4*Parametros!$G$5,
          "SATISFACTORIO",
          IF(
            'Tablero de control'!$BC83&gt;=Parametros!$D$4*Parametros!$G$4,
            "OPTIMO"
          )
        )
      )
    )
  )
)
)</f>
        <v>SIN AVANCE</v>
      </c>
      <c r="BE83" s="336"/>
      <c r="BF83" s="336"/>
      <c r="BG83" s="555"/>
      <c r="BH83" s="281"/>
      <c r="BI83" s="281"/>
      <c r="BJ83" s="281"/>
      <c r="BL83" s="337"/>
      <c r="BN83" s="422"/>
      <c r="BO83" s="422"/>
      <c r="BP83" s="422"/>
      <c r="BQ83" s="422"/>
      <c r="BR83" s="422"/>
      <c r="BS83" s="515"/>
      <c r="BT83" s="281"/>
    </row>
    <row r="84" spans="1:72" s="42" customFormat="1" ht="51" hidden="1" customHeight="1">
      <c r="A84" s="554" t="s">
        <v>251</v>
      </c>
      <c r="B84" s="53" t="s">
        <v>258</v>
      </c>
      <c r="C84" s="53" t="s">
        <v>289</v>
      </c>
      <c r="D84" s="53" t="s">
        <v>356</v>
      </c>
      <c r="E84" s="53" t="s">
        <v>393</v>
      </c>
      <c r="F84" s="99" t="s">
        <v>517</v>
      </c>
      <c r="G84" s="99" t="s">
        <v>535</v>
      </c>
      <c r="H84" s="99" t="s">
        <v>1943</v>
      </c>
      <c r="I84" s="99" t="s">
        <v>1965</v>
      </c>
      <c r="J84" s="325">
        <v>81</v>
      </c>
      <c r="K84" s="53" t="s">
        <v>624</v>
      </c>
      <c r="L84" s="53">
        <v>4502001</v>
      </c>
      <c r="M84" s="53" t="s">
        <v>104</v>
      </c>
      <c r="N84" s="53">
        <v>450200100</v>
      </c>
      <c r="O84" s="53" t="s">
        <v>196</v>
      </c>
      <c r="P84" s="53" t="s">
        <v>2040</v>
      </c>
      <c r="Q84" s="53" t="s">
        <v>32</v>
      </c>
      <c r="R84" s="96" t="s">
        <v>1891</v>
      </c>
      <c r="S84" s="96">
        <v>0</v>
      </c>
      <c r="T84" s="96">
        <v>14</v>
      </c>
      <c r="U84" s="96">
        <v>2</v>
      </c>
      <c r="V84" s="96">
        <v>4</v>
      </c>
      <c r="W84" s="96">
        <v>4</v>
      </c>
      <c r="X84" s="96">
        <v>4</v>
      </c>
      <c r="Y84" s="271">
        <v>2</v>
      </c>
      <c r="Z84" s="276">
        <f>IF(
'Tablero de control'!$U84="NP",
 0,
  IF(
     'Tablero de control'!$Q84&lt;&gt;"Reducción",
     'Tablero de control'!$Y84*100/'Tablero de control'!$U84,
     IF(
       'Tablero de control'!$U84&gt;='Tablero de control'!$Y84,
       100,
       IF(
         'Tablero de control'!$S84&lt;='Tablero de control'!$Y84,
         0,
         (('Tablero de control'!$S84-'Tablero de control'!$U84)-('Tablero de control'!$Y84-'Tablero de control'!$U84))*100/('Tablero de control'!$S84-'Tablero de control'!$U84)
       )
     )
   )
)</f>
        <v>100</v>
      </c>
      <c r="AA84" s="302">
        <f>IF('Tablero de control'!$Z84&gt;100,100,'Tablero de control'!$Z84)</f>
        <v>100</v>
      </c>
      <c r="AB84" s="40" t="str">
        <f>IF(
  'Tablero de control'!$U84="NP",
  "NO PROGRAMADA",
  IF(
    OR('Tablero de control'!$Y84="",'Tablero de control'!$Z84&lt;=0),
    "SIN AVANCE",
    IF(
      'Tablero de control'!$Z84&lt;Parametros!$D$4*Parametros!$G$9,
      "MUY DEFICIENTE",
    IF(
      'Tablero de control'!$Z84&lt;Parametros!$D$4*Parametros!$G$8,
      "DEFICIENTE",
   IF(
      'Tablero de control'!$Z84&lt;Parametros!$D$4*Parametros!$G$7,
      "ACEPTABLE",
      IF(
        'Tablero de control'!$Z84&lt;Parametros!$D$4*Parametros!$G$6,
        "BUENO",
        IF(
          'Tablero de control'!$Z84&lt;Parametros!$D$4*Parametros!$G$5,
          "SATISFACTORIO",
          IF(
            'Tablero de control'!$Z84&gt;=Parametros!$D$4*Parametros!$G$4,
            "OPTIMO"
          )
        )
      )
    )
  )
)
)
)</f>
        <v>OPTIMO</v>
      </c>
      <c r="AC84" s="40"/>
      <c r="AD84" s="40"/>
      <c r="AE84" s="40"/>
      <c r="AF84" s="40"/>
      <c r="AG84" s="59">
        <v>150000000</v>
      </c>
      <c r="AH84" s="59">
        <v>67223199</v>
      </c>
      <c r="AI84" s="59">
        <v>67223199</v>
      </c>
      <c r="AJ84" s="56"/>
      <c r="AK84" s="276">
        <f>IF(
'Tablero de control'!$V84="NP",
 0,
  IF(
     'Tablero de control'!$Q84&lt;&gt;"Reducción",
     'Tablero de control'!$AJ84*100/'Tablero de control'!$V84,
     IF(
       'Tablero de control'!$V84&gt;='Tablero de control'!$AJ84,
       100,
       IF(
         'Tablero de control'!$S84&lt;='Tablero de control'!$AJ84,
         0,
         (('Tablero de control'!$S84-'Tablero de control'!$V84)-('Tablero de control'!$AJ84-'Tablero de control'!$V84))*100/('Tablero de control'!$S84-'Tablero de control'!$V84)
       )
     )
   )
)</f>
        <v>0</v>
      </c>
      <c r="AL84" s="38" t="str">
        <f>IF(
  'Tablero de control'!$V84="NP",
  "NO PROGRAMADA",
  IF(
    OR('Tablero de control'!$AJ84="",'Tablero de control'!$AK84&lt;=0),
    "SIN AVANCE",
    IF(
      'Tablero de control'!$AK84&lt;Parametros!$D$4*Parametros!$G$9,
      "MUY DEFICIENTE",
    IF(
      'Tablero de control'!$AK84&lt;Parametros!$D$4*Parametros!$G$8,
      "DEFICIENTE",
   IF(
      'Tablero de control'!$AK84&lt;Parametros!$D$4*Parametros!$G$7,
      "ACEPTABLE",
      IF(
        'Tablero de control'!$AK84&lt;Parametros!$D$4*Parametros!$G$6,
        "BUENO",
        IF(
          'Tablero de control'!$AK84&lt;Parametros!$D$4*Parametros!$G$5,
          "SATISFACTORIO",
          IF(
            'Tablero de control'!$AK84&gt;=Parametros!$D$4*Parametros!$G$4,
            "OPTIMO"
          )
        )
      )
    )
  )
)
)
)</f>
        <v>SIN AVANCE</v>
      </c>
      <c r="AM84" s="38"/>
      <c r="AN84" s="38"/>
      <c r="AO84" s="38"/>
      <c r="AP84" s="39"/>
      <c r="AQ84" s="276">
        <f>IF(
'Tablero de control'!$W84="NP",
 0,
  IF(
     'Tablero de control'!$Q84&lt;&gt;"Reducción",
     'Tablero de control'!$AP84*100/'Tablero de control'!$W84,
     IF(
       'Tablero de control'!$W84&gt;='Tablero de control'!$AP84,
       100,
       IF(
         'Tablero de control'!$S84&lt;='Tablero de control'!$AP84,
         0,
         (('Tablero de control'!$S84-'Tablero de control'!$W84)-('Tablero de control'!$AP84-'Tablero de control'!$W84))*100/('Tablero de control'!$S84-'Tablero de control'!$W84)
       )
     )
   )
)</f>
        <v>0</v>
      </c>
      <c r="AR84" s="40" t="str">
        <f>IF(
  'Tablero de control'!$W84="NP",
  "NO PROGRAMADA",
  IF(
    OR('Tablero de control'!$AP84="",'Tablero de control'!$AQ84&lt;=0),
    "SIN AVANCE",
    IF(
      'Tablero de control'!$AQ84&lt;Parametros!$D$4*Parametros!$G$9,
      "MUY DEFICIENTE",
    IF(
      'Tablero de control'!$AQ84&lt;Parametros!$D$4*Parametros!$G$8,
      "DEFICIENTE",
   IF(
      'Tablero de control'!$AQ84&lt;Parametros!$D$4*Parametros!$G$7,
      "ACEPTABLE",
      IF(
        'Tablero de control'!$AQ84&lt;Parametros!$D$4*Parametros!$G$6,
        "BUENO",
        IF(
          'Tablero de control'!$AQ84&lt;Parametros!$D$4*Parametros!$G$5,
          "SATISFACTORIO",
          IF(
            'Tablero de control'!$AQ84&gt;=Parametros!$D$4*Parametros!$G$4,
            "OPTIMO"
          )
        )
      )
    )
  )
)
)
)</f>
        <v>SIN AVANCE</v>
      </c>
      <c r="AS84" s="38"/>
      <c r="AT84" s="38"/>
      <c r="AU84" s="38"/>
      <c r="AV84" s="39"/>
      <c r="AW84" s="276">
        <f>IF(
'Tablero de control'!$X84="NP",
 0,
  IF(
     'Tablero de control'!$Q84&lt;&gt;"Reducción",
     'Tablero de control'!$AV84*100/'Tablero de control'!$X84,
     IF(
       'Tablero de control'!$X84&gt;='Tablero de control'!$AV84,
       100,
       IF(
         'Tablero de control'!$S84&lt;='Tablero de control'!$AV84,
         0,
         (('Tablero de control'!$S84-'Tablero de control'!$X84)-('Tablero de control'!$AV84-'Tablero de control'!$X84))*100/('Tablero de control'!$S84-'Tablero de control'!$X84)
       )
     )
   )
)</f>
        <v>0</v>
      </c>
      <c r="AX84" s="46" t="str">
        <f>IF(
  'Tablero de control'!$X84="NP",
  "NO PROGRAMADA",
  IF(
    OR('Tablero de control'!$AV84="",'Tablero de control'!$AW84&lt;=0),
    "SIN AVANCE",
    IF(
      'Tablero de control'!$AW84&lt;Parametros!$D$4*Parametros!$G$9,
      "MUY DEFICIENTE",
    IF(
      'Tablero de control'!$AW84&lt;Parametros!$D$4*Parametros!$G$8,
      "DEFICIENTE",
   IF(
      'Tablero de control'!$AW84&lt;Parametros!$D$4*Parametros!$G$7,
      "ACEPTABLE",
      IF(
        'Tablero de control'!$AW84&lt;Parametros!$D$4*Parametros!$G$6,
        "BUENO",
        IF(
          'Tablero de control'!$AW84&lt;Parametros!$D$4*Parametros!$G$5,
          "SATISFACTORIO",
          IF(
            'Tablero de control'!$AW84&gt;=Parametros!$D$4*Parametros!$G$4,
            "OPTIMO"
          )
        )
      )
    )
  )
)
)
)</f>
        <v>SIN AVANCE</v>
      </c>
      <c r="AY84" s="38"/>
      <c r="AZ84" s="38"/>
      <c r="BA84" s="38"/>
      <c r="BB84" s="285">
        <f>IF('Tablero de control'!$R84="Acumulada",IF('Tablero de control'!$AV84="",IF('Tablero de control'!$AP84="",IF('Tablero de control'!$AJ84="",'Tablero de control'!$Y84,'Tablero de control'!$AJ84),'Tablero de control'!$AP84),'Tablero de control'!$AV84),'Tablero de control'!$Y84+'Tablero de control'!$AJ84+'Tablero de control'!$AP84+'Tablero de control'!$AV84)</f>
        <v>2</v>
      </c>
      <c r="BC84" s="41">
        <f>IF('Tablero de control'!$Q84="mantenimiento",'Tablero de control'!$BB84/COUNTA('Tablero de control'!$U84:$X84)*100,IF('Tablero de control'!$BB84*100/'Tablero de control'!$T84&gt;100,100,'Tablero de control'!$BB84*100/'Tablero de control'!$T84))</f>
        <v>14.285714285714286</v>
      </c>
      <c r="BD84" s="40" t="str">
        <f>IF(
    OR('Tablero de control'!$BB84="",'Tablero de control'!$BC84&lt;=0),
    "SIN AVANCE",
    IF(
      'Tablero de control'!$BC84&lt;Parametros!$D$4*Parametros!$G$9,
      "MUY DEFICIENTE",
    IF(
      'Tablero de control'!$BC84&lt;Parametros!$D$4*Parametros!$G$8,
      "DEFICIENTE",
   IF(
      'Tablero de control'!$BC84&lt;Parametros!$D$4*Parametros!$G$7,
      "ACEPTABLE",
      IF(
        'Tablero de control'!$BC84&lt;Parametros!$D$4*Parametros!$G$6,
        "BUENO",
        IF(
          'Tablero de control'!$BC84&lt;Parametros!$D$4*Parametros!$G$5,
          "SATISFACTORIO",
          IF(
            'Tablero de control'!$BC84&gt;=Parametros!$D$4*Parametros!$G$4,
            "OPTIMO"
          )
        )
      )
    )
  )
)
)</f>
        <v>MUY DEFICIENTE</v>
      </c>
      <c r="BE84" s="336"/>
      <c r="BF84" s="336"/>
      <c r="BG84" s="555"/>
      <c r="BH84" s="281"/>
      <c r="BI84" s="281"/>
      <c r="BJ84" s="281"/>
      <c r="BL84" s="337"/>
      <c r="BN84" s="514">
        <v>2</v>
      </c>
      <c r="BO84" s="515" t="s">
        <v>3468</v>
      </c>
      <c r="BP84" s="372" t="s">
        <v>3469</v>
      </c>
      <c r="BQ84" s="372" t="s">
        <v>3470</v>
      </c>
      <c r="BR84" s="372" t="s">
        <v>3471</v>
      </c>
      <c r="BS84" s="514"/>
      <c r="BT84" s="281"/>
    </row>
    <row r="85" spans="1:72" s="42" customFormat="1" ht="38.25" hidden="1" customHeight="1">
      <c r="A85" s="554" t="s">
        <v>251</v>
      </c>
      <c r="B85" s="53" t="s">
        <v>258</v>
      </c>
      <c r="C85" s="53" t="s">
        <v>289</v>
      </c>
      <c r="D85" s="53" t="s">
        <v>356</v>
      </c>
      <c r="E85" s="53" t="s">
        <v>393</v>
      </c>
      <c r="F85" s="99" t="s">
        <v>517</v>
      </c>
      <c r="G85" s="99" t="s">
        <v>535</v>
      </c>
      <c r="H85" s="99" t="s">
        <v>1943</v>
      </c>
      <c r="I85" s="99" t="s">
        <v>1965</v>
      </c>
      <c r="J85" s="325">
        <v>82</v>
      </c>
      <c r="K85" s="53" t="s">
        <v>625</v>
      </c>
      <c r="L85" s="53">
        <v>4502022</v>
      </c>
      <c r="M85" s="53" t="s">
        <v>60</v>
      </c>
      <c r="N85" s="53">
        <v>450202201</v>
      </c>
      <c r="O85" s="53" t="s">
        <v>1563</v>
      </c>
      <c r="P85" s="53" t="s">
        <v>2040</v>
      </c>
      <c r="Q85" s="53" t="s">
        <v>33</v>
      </c>
      <c r="R85" s="96" t="s">
        <v>1891</v>
      </c>
      <c r="S85" s="96">
        <v>0</v>
      </c>
      <c r="T85" s="96">
        <v>4</v>
      </c>
      <c r="U85" s="96">
        <v>4</v>
      </c>
      <c r="V85" s="96">
        <v>4</v>
      </c>
      <c r="W85" s="96">
        <v>4</v>
      </c>
      <c r="X85" s="96">
        <v>4</v>
      </c>
      <c r="Y85" s="271">
        <v>4</v>
      </c>
      <c r="Z85" s="276">
        <f>IF(
'Tablero de control'!$U85="NP",
 0,
  IF(
     'Tablero de control'!$Q85&lt;&gt;"Reducción",
     'Tablero de control'!$Y85*100/'Tablero de control'!$U85,
     IF(
       'Tablero de control'!$U85&gt;='Tablero de control'!$Y85,
       100,
       IF(
         'Tablero de control'!$S85&lt;='Tablero de control'!$Y85,
         0,
         (('Tablero de control'!$S85-'Tablero de control'!$U85)-('Tablero de control'!$Y85-'Tablero de control'!$U85))*100/('Tablero de control'!$S85-'Tablero de control'!$U85)
       )
     )
   )
)</f>
        <v>100</v>
      </c>
      <c r="AA85" s="302">
        <f>IF('Tablero de control'!$Z85&gt;100,100,'Tablero de control'!$Z85)</f>
        <v>100</v>
      </c>
      <c r="AB85" s="40" t="str">
        <f>IF(
  'Tablero de control'!$U85="NP",
  "NO PROGRAMADA",
  IF(
    OR('Tablero de control'!$Y85="",'Tablero de control'!$Z85&lt;=0),
    "SIN AVANCE",
    IF(
      'Tablero de control'!$Z85&lt;Parametros!$D$4*Parametros!$G$9,
      "MUY DEFICIENTE",
    IF(
      'Tablero de control'!$Z85&lt;Parametros!$D$4*Parametros!$G$8,
      "DEFICIENTE",
   IF(
      'Tablero de control'!$Z85&lt;Parametros!$D$4*Parametros!$G$7,
      "ACEPTABLE",
      IF(
        'Tablero de control'!$Z85&lt;Parametros!$D$4*Parametros!$G$6,
        "BUENO",
        IF(
          'Tablero de control'!$Z85&lt;Parametros!$D$4*Parametros!$G$5,
          "SATISFACTORIO",
          IF(
            'Tablero de control'!$Z85&gt;=Parametros!$D$4*Parametros!$G$4,
            "OPTIMO"
          )
        )
      )
    )
  )
)
)
)</f>
        <v>OPTIMO</v>
      </c>
      <c r="AC85" s="40"/>
      <c r="AD85" s="40"/>
      <c r="AE85" s="40"/>
      <c r="AF85" s="40"/>
      <c r="AG85" s="59">
        <v>191022400</v>
      </c>
      <c r="AH85" s="59">
        <v>134784396</v>
      </c>
      <c r="AI85" s="59">
        <v>70561242</v>
      </c>
      <c r="AJ85" s="56"/>
      <c r="AK85" s="276">
        <f>IF(
'Tablero de control'!$V85="NP",
 0,
  IF(
     'Tablero de control'!$Q85&lt;&gt;"Reducción",
     'Tablero de control'!$AJ85*100/'Tablero de control'!$V85,
     IF(
       'Tablero de control'!$V85&gt;='Tablero de control'!$AJ85,
       100,
       IF(
         'Tablero de control'!$S85&lt;='Tablero de control'!$AJ85,
         0,
         (('Tablero de control'!$S85-'Tablero de control'!$V85)-('Tablero de control'!$AJ85-'Tablero de control'!$V85))*100/('Tablero de control'!$S85-'Tablero de control'!$V85)
       )
     )
   )
)</f>
        <v>0</v>
      </c>
      <c r="AL85" s="38" t="str">
        <f>IF(
  'Tablero de control'!$V85="NP",
  "NO PROGRAMADA",
  IF(
    OR('Tablero de control'!$AJ85="",'Tablero de control'!$AK85&lt;=0),
    "SIN AVANCE",
    IF(
      'Tablero de control'!$AK85&lt;Parametros!$D$4*Parametros!$G$9,
      "MUY DEFICIENTE",
    IF(
      'Tablero de control'!$AK85&lt;Parametros!$D$4*Parametros!$G$8,
      "DEFICIENTE",
   IF(
      'Tablero de control'!$AK85&lt;Parametros!$D$4*Parametros!$G$7,
      "ACEPTABLE",
      IF(
        'Tablero de control'!$AK85&lt;Parametros!$D$4*Parametros!$G$6,
        "BUENO",
        IF(
          'Tablero de control'!$AK85&lt;Parametros!$D$4*Parametros!$G$5,
          "SATISFACTORIO",
          IF(
            'Tablero de control'!$AK85&gt;=Parametros!$D$4*Parametros!$G$4,
            "OPTIMO"
          )
        )
      )
    )
  )
)
)
)</f>
        <v>SIN AVANCE</v>
      </c>
      <c r="AM85" s="38"/>
      <c r="AN85" s="38"/>
      <c r="AO85" s="38"/>
      <c r="AP85" s="39"/>
      <c r="AQ85" s="276">
        <f>IF(
'Tablero de control'!$W85="NP",
 0,
  IF(
     'Tablero de control'!$Q85&lt;&gt;"Reducción",
     'Tablero de control'!$AP85*100/'Tablero de control'!$W85,
     IF(
       'Tablero de control'!$W85&gt;='Tablero de control'!$AP85,
       100,
       IF(
         'Tablero de control'!$S85&lt;='Tablero de control'!$AP85,
         0,
         (('Tablero de control'!$S85-'Tablero de control'!$W85)-('Tablero de control'!$AP85-'Tablero de control'!$W85))*100/('Tablero de control'!$S85-'Tablero de control'!$W85)
       )
     )
   )
)</f>
        <v>0</v>
      </c>
      <c r="AR85" s="40" t="str">
        <f>IF(
  'Tablero de control'!$W85="NP",
  "NO PROGRAMADA",
  IF(
    OR('Tablero de control'!$AP85="",'Tablero de control'!$AQ85&lt;=0),
    "SIN AVANCE",
    IF(
      'Tablero de control'!$AQ85&lt;Parametros!$D$4*Parametros!$G$9,
      "MUY DEFICIENTE",
    IF(
      'Tablero de control'!$AQ85&lt;Parametros!$D$4*Parametros!$G$8,
      "DEFICIENTE",
   IF(
      'Tablero de control'!$AQ85&lt;Parametros!$D$4*Parametros!$G$7,
      "ACEPTABLE",
      IF(
        'Tablero de control'!$AQ85&lt;Parametros!$D$4*Parametros!$G$6,
        "BUENO",
        IF(
          'Tablero de control'!$AQ85&lt;Parametros!$D$4*Parametros!$G$5,
          "SATISFACTORIO",
          IF(
            'Tablero de control'!$AQ85&gt;=Parametros!$D$4*Parametros!$G$4,
            "OPTIMO"
          )
        )
      )
    )
  )
)
)
)</f>
        <v>SIN AVANCE</v>
      </c>
      <c r="AS85" s="38"/>
      <c r="AT85" s="38"/>
      <c r="AU85" s="38"/>
      <c r="AV85" s="39"/>
      <c r="AW85" s="276">
        <f>IF(
'Tablero de control'!$X85="NP",
 0,
  IF(
     'Tablero de control'!$Q85&lt;&gt;"Reducción",
     'Tablero de control'!$AV85*100/'Tablero de control'!$X85,
     IF(
       'Tablero de control'!$X85&gt;='Tablero de control'!$AV85,
       100,
       IF(
         'Tablero de control'!$S85&lt;='Tablero de control'!$AV85,
         0,
         (('Tablero de control'!$S85-'Tablero de control'!$X85)-('Tablero de control'!$AV85-'Tablero de control'!$X85))*100/('Tablero de control'!$S85-'Tablero de control'!$X85)
       )
     )
   )
)</f>
        <v>0</v>
      </c>
      <c r="AX85" s="46" t="str">
        <f>IF(
  'Tablero de control'!$X85="NP",
  "NO PROGRAMADA",
  IF(
    OR('Tablero de control'!$AV85="",'Tablero de control'!$AW85&lt;=0),
    "SIN AVANCE",
    IF(
      'Tablero de control'!$AW85&lt;Parametros!$D$4*Parametros!$G$9,
      "MUY DEFICIENTE",
    IF(
      'Tablero de control'!$AW85&lt;Parametros!$D$4*Parametros!$G$8,
      "DEFICIENTE",
   IF(
      'Tablero de control'!$AW85&lt;Parametros!$D$4*Parametros!$G$7,
      "ACEPTABLE",
      IF(
        'Tablero de control'!$AW85&lt;Parametros!$D$4*Parametros!$G$6,
        "BUENO",
        IF(
          'Tablero de control'!$AW85&lt;Parametros!$D$4*Parametros!$G$5,
          "SATISFACTORIO",
          IF(
            'Tablero de control'!$AW85&gt;=Parametros!$D$4*Parametros!$G$4,
            "OPTIMO"
          )
        )
      )
    )
  )
)
)
)</f>
        <v>SIN AVANCE</v>
      </c>
      <c r="AY85" s="38"/>
      <c r="AZ85" s="38"/>
      <c r="BA85" s="38"/>
      <c r="BB85" s="285">
        <f>IF('Tablero de control'!$R85="Acumulada",IF('Tablero de control'!$AV85="",IF('Tablero de control'!$AP85="",IF('Tablero de control'!$AJ85="",'Tablero de control'!$Y85,'Tablero de control'!$AJ85),'Tablero de control'!$AP85),'Tablero de control'!$AV85),'Tablero de control'!$Y85+'Tablero de control'!$AJ85+'Tablero de control'!$AP85+'Tablero de control'!$AV85)</f>
        <v>4</v>
      </c>
      <c r="BC85" s="41">
        <f>IF('Tablero de control'!$Q85="mantenimiento",'Tablero de control'!$BB85/COUNTA('Tablero de control'!$U85:$X85)*100,IF('Tablero de control'!$BB85*100/'Tablero de control'!$T85&gt;100,100,'Tablero de control'!$BB85*100/'Tablero de control'!$T85))</f>
        <v>100</v>
      </c>
      <c r="BD85" s="40" t="str">
        <f>IF(
    OR('Tablero de control'!$BB85="",'Tablero de control'!$BC85&lt;=0),
    "SIN AVANCE",
    IF(
      'Tablero de control'!$BC85&lt;Parametros!$D$4*Parametros!$G$9,
      "MUY DEFICIENTE",
    IF(
      'Tablero de control'!$BC85&lt;Parametros!$D$4*Parametros!$G$8,
      "DEFICIENTE",
   IF(
      'Tablero de control'!$BC85&lt;Parametros!$D$4*Parametros!$G$7,
      "ACEPTABLE",
      IF(
        'Tablero de control'!$BC85&lt;Parametros!$D$4*Parametros!$G$6,
        "BUENO",
        IF(
          'Tablero de control'!$BC85&lt;Parametros!$D$4*Parametros!$G$5,
          "SATISFACTORIO",
          IF(
            'Tablero de control'!$BC85&gt;=Parametros!$D$4*Parametros!$G$4,
            "OPTIMO"
          )
        )
      )
    )
  )
)
)</f>
        <v>OPTIMO</v>
      </c>
      <c r="BE85" s="336"/>
      <c r="BF85" s="336"/>
      <c r="BG85" s="555"/>
      <c r="BH85" s="281"/>
      <c r="BI85" s="281"/>
      <c r="BJ85" s="281"/>
      <c r="BL85" s="337"/>
      <c r="BN85" s="372">
        <v>4</v>
      </c>
      <c r="BO85" s="515" t="s">
        <v>3472</v>
      </c>
      <c r="BP85" s="372" t="s">
        <v>3473</v>
      </c>
      <c r="BQ85" s="424" t="s">
        <v>2434</v>
      </c>
      <c r="BR85" s="372"/>
      <c r="BS85" s="676"/>
      <c r="BT85" s="281"/>
    </row>
    <row r="86" spans="1:72" s="42" customFormat="1" ht="38.25" hidden="1" customHeight="1">
      <c r="A86" s="554" t="s">
        <v>251</v>
      </c>
      <c r="B86" s="53" t="s">
        <v>258</v>
      </c>
      <c r="C86" s="53" t="s">
        <v>289</v>
      </c>
      <c r="D86" s="53" t="s">
        <v>356</v>
      </c>
      <c r="E86" s="53" t="s">
        <v>393</v>
      </c>
      <c r="F86" s="99" t="s">
        <v>517</v>
      </c>
      <c r="G86" s="99" t="s">
        <v>535</v>
      </c>
      <c r="H86" s="99" t="s">
        <v>1943</v>
      </c>
      <c r="I86" s="99" t="s">
        <v>1965</v>
      </c>
      <c r="J86" s="325">
        <v>83</v>
      </c>
      <c r="K86" s="53" t="s">
        <v>626</v>
      </c>
      <c r="L86" s="53">
        <v>4502034</v>
      </c>
      <c r="M86" s="53" t="s">
        <v>82</v>
      </c>
      <c r="N86" s="53">
        <v>450203418</v>
      </c>
      <c r="O86" s="53" t="s">
        <v>1564</v>
      </c>
      <c r="P86" s="53" t="s">
        <v>2040</v>
      </c>
      <c r="Q86" s="53" t="s">
        <v>32</v>
      </c>
      <c r="R86" s="96" t="s">
        <v>1891</v>
      </c>
      <c r="S86" s="96" t="s">
        <v>12</v>
      </c>
      <c r="T86" s="96">
        <v>400</v>
      </c>
      <c r="U86" s="96">
        <v>100</v>
      </c>
      <c r="V86" s="96">
        <v>100</v>
      </c>
      <c r="W86" s="96">
        <v>100</v>
      </c>
      <c r="X86" s="96">
        <v>100</v>
      </c>
      <c r="Y86" s="272">
        <v>100</v>
      </c>
      <c r="Z86" s="276">
        <f>IF(
'Tablero de control'!$U86="NP",
 0,
  IF(
     'Tablero de control'!$Q86&lt;&gt;"Reducción",
     'Tablero de control'!$Y86*100/'Tablero de control'!$U86,
     IF(
       'Tablero de control'!$U86&gt;='Tablero de control'!$Y86,
       100,
       IF(
         'Tablero de control'!$S86&lt;='Tablero de control'!$Y86,
         0,
         (('Tablero de control'!$S86-'Tablero de control'!$U86)-('Tablero de control'!$Y86-'Tablero de control'!$U86))*100/('Tablero de control'!$S86-'Tablero de control'!$U86)
       )
     )
   )
)</f>
        <v>100</v>
      </c>
      <c r="AA86" s="302">
        <f>IF('Tablero de control'!$Z86&gt;100,100,'Tablero de control'!$Z86)</f>
        <v>100</v>
      </c>
      <c r="AB86" s="40" t="str">
        <f>IF(
  'Tablero de control'!$U86="NP",
  "NO PROGRAMADA",
  IF(
    OR('Tablero de control'!$Y86="",'Tablero de control'!$Z86&lt;=0),
    "SIN AVANCE",
    IF(
      'Tablero de control'!$Z86&lt;Parametros!$D$4*Parametros!$G$9,
      "MUY DEFICIENTE",
    IF(
      'Tablero de control'!$Z86&lt;Parametros!$D$4*Parametros!$G$8,
      "DEFICIENTE",
   IF(
      'Tablero de control'!$Z86&lt;Parametros!$D$4*Parametros!$G$7,
      "ACEPTABLE",
      IF(
        'Tablero de control'!$Z86&lt;Parametros!$D$4*Parametros!$G$6,
        "BUENO",
        IF(
          'Tablero de control'!$Z86&lt;Parametros!$D$4*Parametros!$G$5,
          "SATISFACTORIO",
          IF(
            'Tablero de control'!$Z86&gt;=Parametros!$D$4*Parametros!$G$4,
            "OPTIMO"
          )
        )
      )
    )
  )
)
)
)</f>
        <v>OPTIMO</v>
      </c>
      <c r="AC86" s="40"/>
      <c r="AD86" s="40"/>
      <c r="AE86" s="40"/>
      <c r="AF86" s="40"/>
      <c r="AG86" s="59">
        <v>150000000</v>
      </c>
      <c r="AH86" s="59">
        <v>74413619</v>
      </c>
      <c r="AI86" s="59">
        <v>20561242</v>
      </c>
      <c r="AJ86" s="56"/>
      <c r="AK86" s="276">
        <f>IF(
'Tablero de control'!$V86="NP",
 0,
  IF(
     'Tablero de control'!$Q86&lt;&gt;"Reducción",
     'Tablero de control'!$AJ86*100/'Tablero de control'!$V86,
     IF(
       'Tablero de control'!$V86&gt;='Tablero de control'!$AJ86,
       100,
       IF(
         'Tablero de control'!$S86&lt;='Tablero de control'!$AJ86,
         0,
         (('Tablero de control'!$S86-'Tablero de control'!$V86)-('Tablero de control'!$AJ86-'Tablero de control'!$V86))*100/('Tablero de control'!$S86-'Tablero de control'!$V86)
       )
     )
   )
)</f>
        <v>0</v>
      </c>
      <c r="AL86" s="38" t="str">
        <f>IF(
  'Tablero de control'!$V86="NP",
  "NO PROGRAMADA",
  IF(
    OR('Tablero de control'!$AJ86="",'Tablero de control'!$AK86&lt;=0),
    "SIN AVANCE",
    IF(
      'Tablero de control'!$AK86&lt;Parametros!$D$4*Parametros!$G$9,
      "MUY DEFICIENTE",
    IF(
      'Tablero de control'!$AK86&lt;Parametros!$D$4*Parametros!$G$8,
      "DEFICIENTE",
   IF(
      'Tablero de control'!$AK86&lt;Parametros!$D$4*Parametros!$G$7,
      "ACEPTABLE",
      IF(
        'Tablero de control'!$AK86&lt;Parametros!$D$4*Parametros!$G$6,
        "BUENO",
        IF(
          'Tablero de control'!$AK86&lt;Parametros!$D$4*Parametros!$G$5,
          "SATISFACTORIO",
          IF(
            'Tablero de control'!$AK86&gt;=Parametros!$D$4*Parametros!$G$4,
            "OPTIMO"
          )
        )
      )
    )
  )
)
)
)</f>
        <v>SIN AVANCE</v>
      </c>
      <c r="AM86" s="38"/>
      <c r="AN86" s="38"/>
      <c r="AO86" s="38"/>
      <c r="AP86" s="43"/>
      <c r="AQ86" s="276">
        <f>IF(
'Tablero de control'!$W86="NP",
 0,
  IF(
     'Tablero de control'!$Q86&lt;&gt;"Reducción",
     'Tablero de control'!$AP86*100/'Tablero de control'!$W86,
     IF(
       'Tablero de control'!$W86&gt;='Tablero de control'!$AP86,
       100,
       IF(
         'Tablero de control'!$S86&lt;='Tablero de control'!$AP86,
         0,
         (('Tablero de control'!$S86-'Tablero de control'!$W86)-('Tablero de control'!$AP86-'Tablero de control'!$W86))*100/('Tablero de control'!$S86-'Tablero de control'!$W86)
       )
     )
   )
)</f>
        <v>0</v>
      </c>
      <c r="AR86" s="40" t="str">
        <f>IF(
  'Tablero de control'!$W86="NP",
  "NO PROGRAMADA",
  IF(
    OR('Tablero de control'!$AP86="",'Tablero de control'!$AQ86&lt;=0),
    "SIN AVANCE",
    IF(
      'Tablero de control'!$AQ86&lt;Parametros!$D$4*Parametros!$G$9,
      "MUY DEFICIENTE",
    IF(
      'Tablero de control'!$AQ86&lt;Parametros!$D$4*Parametros!$G$8,
      "DEFICIENTE",
   IF(
      'Tablero de control'!$AQ86&lt;Parametros!$D$4*Parametros!$G$7,
      "ACEPTABLE",
      IF(
        'Tablero de control'!$AQ86&lt;Parametros!$D$4*Parametros!$G$6,
        "BUENO",
        IF(
          'Tablero de control'!$AQ86&lt;Parametros!$D$4*Parametros!$G$5,
          "SATISFACTORIO",
          IF(
            'Tablero de control'!$AQ86&gt;=Parametros!$D$4*Parametros!$G$4,
            "OPTIMO"
          )
        )
      )
    )
  )
)
)
)</f>
        <v>SIN AVANCE</v>
      </c>
      <c r="AS86" s="38"/>
      <c r="AT86" s="38"/>
      <c r="AU86" s="38"/>
      <c r="AV86" s="39"/>
      <c r="AW86" s="276">
        <f>IF(
'Tablero de control'!$X86="NP",
 0,
  IF(
     'Tablero de control'!$Q86&lt;&gt;"Reducción",
     'Tablero de control'!$AV86*100/'Tablero de control'!$X86,
     IF(
       'Tablero de control'!$X86&gt;='Tablero de control'!$AV86,
       100,
       IF(
         'Tablero de control'!$S86&lt;='Tablero de control'!$AV86,
         0,
         (('Tablero de control'!$S86-'Tablero de control'!$X86)-('Tablero de control'!$AV86-'Tablero de control'!$X86))*100/('Tablero de control'!$S86-'Tablero de control'!$X86)
       )
     )
   )
)</f>
        <v>0</v>
      </c>
      <c r="AX86" s="46" t="str">
        <f>IF(
  'Tablero de control'!$X86="NP",
  "NO PROGRAMADA",
  IF(
    OR('Tablero de control'!$AV86="",'Tablero de control'!$AW86&lt;=0),
    "SIN AVANCE",
    IF(
      'Tablero de control'!$AW86&lt;Parametros!$D$4*Parametros!$G$9,
      "MUY DEFICIENTE",
    IF(
      'Tablero de control'!$AW86&lt;Parametros!$D$4*Parametros!$G$8,
      "DEFICIENTE",
   IF(
      'Tablero de control'!$AW86&lt;Parametros!$D$4*Parametros!$G$7,
      "ACEPTABLE",
      IF(
        'Tablero de control'!$AW86&lt;Parametros!$D$4*Parametros!$G$6,
        "BUENO",
        IF(
          'Tablero de control'!$AW86&lt;Parametros!$D$4*Parametros!$G$5,
          "SATISFACTORIO",
          IF(
            'Tablero de control'!$AW86&gt;=Parametros!$D$4*Parametros!$G$4,
            "OPTIMO"
          )
        )
      )
    )
  )
)
)
)</f>
        <v>SIN AVANCE</v>
      </c>
      <c r="AY86" s="38"/>
      <c r="AZ86" s="38"/>
      <c r="BA86" s="38"/>
      <c r="BB86" s="285">
        <f>IF('Tablero de control'!$R86="Acumulada",IF('Tablero de control'!$AV86="",IF('Tablero de control'!$AP86="",IF('Tablero de control'!$AJ86="",'Tablero de control'!$Y86,'Tablero de control'!$AJ86),'Tablero de control'!$AP86),'Tablero de control'!$AV86),'Tablero de control'!$Y86+'Tablero de control'!$AJ86+'Tablero de control'!$AP86+'Tablero de control'!$AV86)</f>
        <v>100</v>
      </c>
      <c r="BC86" s="41">
        <f>IF('Tablero de control'!$Q86="mantenimiento",'Tablero de control'!$BB86/COUNTA('Tablero de control'!$U86:$X86)*100,IF('Tablero de control'!$BB86*100/'Tablero de control'!$T86&gt;100,100,'Tablero de control'!$BB86*100/'Tablero de control'!$T86))</f>
        <v>25</v>
      </c>
      <c r="BD86" s="40" t="str">
        <f>IF(
    OR('Tablero de control'!$BB86="",'Tablero de control'!$BC86&lt;=0),
    "SIN AVANCE",
    IF(
      'Tablero de control'!$BC86&lt;Parametros!$D$4*Parametros!$G$9,
      "MUY DEFICIENTE",
    IF(
      'Tablero de control'!$BC86&lt;Parametros!$D$4*Parametros!$G$8,
      "DEFICIENTE",
   IF(
      'Tablero de control'!$BC86&lt;Parametros!$D$4*Parametros!$G$7,
      "ACEPTABLE",
      IF(
        'Tablero de control'!$BC86&lt;Parametros!$D$4*Parametros!$G$6,
        "BUENO",
        IF(
          'Tablero de control'!$BC86&lt;Parametros!$D$4*Parametros!$G$5,
          "SATISFACTORIO",
          IF(
            'Tablero de control'!$BC86&gt;=Parametros!$D$4*Parametros!$G$4,
            "OPTIMO"
          )
        )
      )
    )
  )
)
)</f>
        <v>MUY DEFICIENTE</v>
      </c>
      <c r="BE86" s="336"/>
      <c r="BF86" s="336"/>
      <c r="BG86" s="555"/>
      <c r="BH86" s="281"/>
      <c r="BI86" s="281"/>
      <c r="BJ86" s="281"/>
      <c r="BL86" s="337"/>
      <c r="BN86" s="372">
        <v>100</v>
      </c>
      <c r="BO86" s="515" t="s">
        <v>3474</v>
      </c>
      <c r="BP86" s="372" t="s">
        <v>3475</v>
      </c>
      <c r="BQ86" s="424" t="s">
        <v>2434</v>
      </c>
      <c r="BR86" s="372" t="s">
        <v>3476</v>
      </c>
      <c r="BS86" s="676"/>
      <c r="BT86" s="281"/>
    </row>
    <row r="87" spans="1:72" s="42" customFormat="1" ht="66" hidden="1" customHeight="1">
      <c r="A87" s="554" t="s">
        <v>251</v>
      </c>
      <c r="B87" s="53" t="s">
        <v>258</v>
      </c>
      <c r="C87" s="53" t="s">
        <v>289</v>
      </c>
      <c r="D87" s="53" t="s">
        <v>356</v>
      </c>
      <c r="E87" s="53" t="s">
        <v>393</v>
      </c>
      <c r="F87" s="99" t="s">
        <v>517</v>
      </c>
      <c r="G87" s="99" t="s">
        <v>535</v>
      </c>
      <c r="H87" s="99" t="s">
        <v>1943</v>
      </c>
      <c r="I87" s="99" t="s">
        <v>1965</v>
      </c>
      <c r="J87" s="325">
        <v>84</v>
      </c>
      <c r="K87" s="53" t="s">
        <v>627</v>
      </c>
      <c r="L87" s="53">
        <v>4502001</v>
      </c>
      <c r="M87" s="53" t="s">
        <v>104</v>
      </c>
      <c r="N87" s="53">
        <v>450200110</v>
      </c>
      <c r="O87" s="53" t="s">
        <v>1559</v>
      </c>
      <c r="P87" s="53" t="s">
        <v>2040</v>
      </c>
      <c r="Q87" s="53" t="s">
        <v>32</v>
      </c>
      <c r="R87" s="96" t="s">
        <v>1890</v>
      </c>
      <c r="S87" s="96">
        <v>3</v>
      </c>
      <c r="T87" s="96">
        <v>7</v>
      </c>
      <c r="U87" s="96">
        <v>1</v>
      </c>
      <c r="V87" s="96">
        <v>1</v>
      </c>
      <c r="W87" s="96">
        <v>1</v>
      </c>
      <c r="X87" s="96">
        <v>1</v>
      </c>
      <c r="Y87" s="272">
        <v>0.5</v>
      </c>
      <c r="Z87" s="276">
        <f>IF(
'Tablero de control'!$U87="NP",
 0,
  IF(
     'Tablero de control'!$Q87&lt;&gt;"Reducción",
     'Tablero de control'!$Y87*100/'Tablero de control'!$U87,
     IF(
       'Tablero de control'!$U87&gt;='Tablero de control'!$Y87,
       100,
       IF(
         'Tablero de control'!$S87&lt;='Tablero de control'!$Y87,
         0,
         (('Tablero de control'!$S87-'Tablero de control'!$U87)-('Tablero de control'!$Y87-'Tablero de control'!$U87))*100/('Tablero de control'!$S87-'Tablero de control'!$U87)
       )
     )
   )
)</f>
        <v>50</v>
      </c>
      <c r="AA87" s="302">
        <f>IF('Tablero de control'!$Z87&gt;100,100,'Tablero de control'!$Z87)</f>
        <v>50</v>
      </c>
      <c r="AB87" s="40" t="str">
        <f>IF(
  'Tablero de control'!$U87="NP",
  "NO PROGRAMADA",
  IF(
    OR('Tablero de control'!$Y87="",'Tablero de control'!$Z87&lt;=0),
    "SIN AVANCE",
    IF(
      'Tablero de control'!$Z87&lt;Parametros!$D$4*Parametros!$G$9,
      "MUY DEFICIENTE",
    IF(
      'Tablero de control'!$Z87&lt;Parametros!$D$4*Parametros!$G$8,
      "DEFICIENTE",
   IF(
      'Tablero de control'!$Z87&lt;Parametros!$D$4*Parametros!$G$7,
      "ACEPTABLE",
      IF(
        'Tablero de control'!$Z87&lt;Parametros!$D$4*Parametros!$G$6,
        "BUENO",
        IF(
          'Tablero de control'!$Z87&lt;Parametros!$D$4*Parametros!$G$5,
          "SATISFACTORIO",
          IF(
            'Tablero de control'!$Z87&gt;=Parametros!$D$4*Parametros!$G$4,
            "OPTIMO"
          )
        )
      )
    )
  )
)
)
)</f>
        <v>DEFICIENTE</v>
      </c>
      <c r="AC87" s="40"/>
      <c r="AD87" s="40"/>
      <c r="AE87" s="40"/>
      <c r="AF87" s="40"/>
      <c r="AG87" s="59">
        <v>160000000</v>
      </c>
      <c r="AH87" s="59">
        <v>79413619</v>
      </c>
      <c r="AI87" s="59">
        <v>30562242</v>
      </c>
      <c r="AJ87" s="56"/>
      <c r="AK87" s="276">
        <f>IF(
'Tablero de control'!$V87="NP",
 0,
  IF(
     'Tablero de control'!$Q87&lt;&gt;"Reducción",
     'Tablero de control'!$AJ87*100/'Tablero de control'!$V87,
     IF(
       'Tablero de control'!$V87&gt;='Tablero de control'!$AJ87,
       100,
       IF(
         'Tablero de control'!$S87&lt;='Tablero de control'!$AJ87,
         0,
         (('Tablero de control'!$S87-'Tablero de control'!$V87)-('Tablero de control'!$AJ87-'Tablero de control'!$V87))*100/('Tablero de control'!$S87-'Tablero de control'!$V87)
       )
     )
   )
)</f>
        <v>0</v>
      </c>
      <c r="AL87" s="38" t="str">
        <f>IF(
  'Tablero de control'!$V87="NP",
  "NO PROGRAMADA",
  IF(
    OR('Tablero de control'!$AJ87="",'Tablero de control'!$AK87&lt;=0),
    "SIN AVANCE",
    IF(
      'Tablero de control'!$AK87&lt;Parametros!$D$4*Parametros!$G$9,
      "MUY DEFICIENTE",
    IF(
      'Tablero de control'!$AK87&lt;Parametros!$D$4*Parametros!$G$8,
      "DEFICIENTE",
   IF(
      'Tablero de control'!$AK87&lt;Parametros!$D$4*Parametros!$G$7,
      "ACEPTABLE",
      IF(
        'Tablero de control'!$AK87&lt;Parametros!$D$4*Parametros!$G$6,
        "BUENO",
        IF(
          'Tablero de control'!$AK87&lt;Parametros!$D$4*Parametros!$G$5,
          "SATISFACTORIO",
          IF(
            'Tablero de control'!$AK87&gt;=Parametros!$D$4*Parametros!$G$4,
            "OPTIMO"
          )
        )
      )
    )
  )
)
)
)</f>
        <v>SIN AVANCE</v>
      </c>
      <c r="AM87" s="38"/>
      <c r="AN87" s="38"/>
      <c r="AO87" s="38"/>
      <c r="AP87" s="43"/>
      <c r="AQ87" s="276">
        <f>IF(
'Tablero de control'!$W87="NP",
 0,
  IF(
     'Tablero de control'!$Q87&lt;&gt;"Reducción",
     'Tablero de control'!$AP87*100/'Tablero de control'!$W87,
     IF(
       'Tablero de control'!$W87&gt;='Tablero de control'!$AP87,
       100,
       IF(
         'Tablero de control'!$S87&lt;='Tablero de control'!$AP87,
         0,
         (('Tablero de control'!$S87-'Tablero de control'!$W87)-('Tablero de control'!$AP87-'Tablero de control'!$W87))*100/('Tablero de control'!$S87-'Tablero de control'!$W87)
       )
     )
   )
)</f>
        <v>0</v>
      </c>
      <c r="AR87" s="40" t="str">
        <f>IF(
  'Tablero de control'!$W87="NP",
  "NO PROGRAMADA",
  IF(
    OR('Tablero de control'!$AP87="",'Tablero de control'!$AQ87&lt;=0),
    "SIN AVANCE",
    IF(
      'Tablero de control'!$AQ87&lt;Parametros!$D$4*Parametros!$G$9,
      "MUY DEFICIENTE",
    IF(
      'Tablero de control'!$AQ87&lt;Parametros!$D$4*Parametros!$G$8,
      "DEFICIENTE",
   IF(
      'Tablero de control'!$AQ87&lt;Parametros!$D$4*Parametros!$G$7,
      "ACEPTABLE",
      IF(
        'Tablero de control'!$AQ87&lt;Parametros!$D$4*Parametros!$G$6,
        "BUENO",
        IF(
          'Tablero de control'!$AQ87&lt;Parametros!$D$4*Parametros!$G$5,
          "SATISFACTORIO",
          IF(
            'Tablero de control'!$AQ87&gt;=Parametros!$D$4*Parametros!$G$4,
            "OPTIMO"
          )
        )
      )
    )
  )
)
)
)</f>
        <v>SIN AVANCE</v>
      </c>
      <c r="AS87" s="38"/>
      <c r="AT87" s="38"/>
      <c r="AU87" s="38"/>
      <c r="AV87" s="39"/>
      <c r="AW87" s="276">
        <f>IF(
'Tablero de control'!$X87="NP",
 0,
  IF(
     'Tablero de control'!$Q87&lt;&gt;"Reducción",
     'Tablero de control'!$AV87*100/'Tablero de control'!$X87,
     IF(
       'Tablero de control'!$X87&gt;='Tablero de control'!$AV87,
       100,
       IF(
         'Tablero de control'!$S87&lt;='Tablero de control'!$AV87,
         0,
         (('Tablero de control'!$S87-'Tablero de control'!$X87)-('Tablero de control'!$AV87-'Tablero de control'!$X87))*100/('Tablero de control'!$S87-'Tablero de control'!$X87)
       )
     )
   )
)</f>
        <v>0</v>
      </c>
      <c r="AX87" s="46" t="str">
        <f>IF(
  'Tablero de control'!$X87="NP",
  "NO PROGRAMADA",
  IF(
    OR('Tablero de control'!$AV87="",'Tablero de control'!$AW87&lt;=0),
    "SIN AVANCE",
    IF(
      'Tablero de control'!$AW87&lt;Parametros!$D$4*Parametros!$G$9,
      "MUY DEFICIENTE",
    IF(
      'Tablero de control'!$AW87&lt;Parametros!$D$4*Parametros!$G$8,
      "DEFICIENTE",
   IF(
      'Tablero de control'!$AW87&lt;Parametros!$D$4*Parametros!$G$7,
      "ACEPTABLE",
      IF(
        'Tablero de control'!$AW87&lt;Parametros!$D$4*Parametros!$G$6,
        "BUENO",
        IF(
          'Tablero de control'!$AW87&lt;Parametros!$D$4*Parametros!$G$5,
          "SATISFACTORIO",
          IF(
            'Tablero de control'!$AW87&gt;=Parametros!$D$4*Parametros!$G$4,
            "OPTIMO"
          )
        )
      )
    )
  )
)
)
)</f>
        <v>SIN AVANCE</v>
      </c>
      <c r="AY87" s="38"/>
      <c r="AZ87" s="38"/>
      <c r="BA87" s="38"/>
      <c r="BB87" s="285">
        <f>IF('Tablero de control'!$R87="Acumulada",IF('Tablero de control'!$AV87="",IF('Tablero de control'!$AP87="",IF('Tablero de control'!$AJ87="",'Tablero de control'!$Y87,'Tablero de control'!$AJ87),'Tablero de control'!$AP87),'Tablero de control'!$AV87),'Tablero de control'!$Y87+'Tablero de control'!$AJ87+'Tablero de control'!$AP87+'Tablero de control'!$AV87)</f>
        <v>0.5</v>
      </c>
      <c r="BC87" s="41">
        <f>IF('Tablero de control'!$Q87="mantenimiento",'Tablero de control'!$BB87/COUNTA('Tablero de control'!$U87:$X87)*100,IF('Tablero de control'!$BB87*100/'Tablero de control'!$T87&gt;100,100,'Tablero de control'!$BB87*100/'Tablero de control'!$T87))</f>
        <v>7.1428571428571432</v>
      </c>
      <c r="BD87" s="40" t="str">
        <f>IF(
    OR('Tablero de control'!$BB87="",'Tablero de control'!$BC87&lt;=0),
    "SIN AVANCE",
    IF(
      'Tablero de control'!$BC87&lt;Parametros!$D$4*Parametros!$G$9,
      "MUY DEFICIENTE",
    IF(
      'Tablero de control'!$BC87&lt;Parametros!$D$4*Parametros!$G$8,
      "DEFICIENTE",
   IF(
      'Tablero de control'!$BC87&lt;Parametros!$D$4*Parametros!$G$7,
      "ACEPTABLE",
      IF(
        'Tablero de control'!$BC87&lt;Parametros!$D$4*Parametros!$G$6,
        "BUENO",
        IF(
          'Tablero de control'!$BC87&lt;Parametros!$D$4*Parametros!$G$5,
          "SATISFACTORIO",
          IF(
            'Tablero de control'!$BC87&gt;=Parametros!$D$4*Parametros!$G$4,
            "OPTIMO"
          )
        )
      )
    )
  )
)
)</f>
        <v>MUY DEFICIENTE</v>
      </c>
      <c r="BE87" s="336"/>
      <c r="BF87" s="336"/>
      <c r="BG87" s="555"/>
      <c r="BH87" s="281"/>
      <c r="BI87" s="281"/>
      <c r="BJ87" s="281"/>
      <c r="BL87" s="337"/>
      <c r="BN87" s="372">
        <v>0.5</v>
      </c>
      <c r="BO87" s="515" t="s">
        <v>3477</v>
      </c>
      <c r="BP87" s="424" t="s">
        <v>3478</v>
      </c>
      <c r="BQ87" s="424" t="s">
        <v>2434</v>
      </c>
      <c r="BR87" s="372"/>
      <c r="BS87" s="676"/>
      <c r="BT87" s="281"/>
    </row>
    <row r="88" spans="1:72" s="42" customFormat="1" ht="66" hidden="1" customHeight="1">
      <c r="A88" s="554" t="s">
        <v>251</v>
      </c>
      <c r="B88" s="53" t="s">
        <v>258</v>
      </c>
      <c r="C88" s="53" t="s">
        <v>289</v>
      </c>
      <c r="D88" s="53" t="s">
        <v>356</v>
      </c>
      <c r="E88" s="53" t="s">
        <v>393</v>
      </c>
      <c r="F88" s="99" t="s">
        <v>517</v>
      </c>
      <c r="G88" s="99" t="s">
        <v>535</v>
      </c>
      <c r="H88" s="99" t="s">
        <v>1943</v>
      </c>
      <c r="I88" s="99" t="s">
        <v>1965</v>
      </c>
      <c r="J88" s="325">
        <v>85</v>
      </c>
      <c r="K88" s="53" t="s">
        <v>628</v>
      </c>
      <c r="L88" s="53">
        <v>4502022</v>
      </c>
      <c r="M88" s="53" t="s">
        <v>60</v>
      </c>
      <c r="N88" s="53">
        <v>450202203</v>
      </c>
      <c r="O88" s="53" t="s">
        <v>1565</v>
      </c>
      <c r="P88" s="53" t="s">
        <v>2040</v>
      </c>
      <c r="Q88" s="53" t="s">
        <v>33</v>
      </c>
      <c r="R88" s="98" t="s">
        <v>1891</v>
      </c>
      <c r="S88" s="97">
        <v>1</v>
      </c>
      <c r="T88" s="96">
        <v>1</v>
      </c>
      <c r="U88" s="96">
        <v>1</v>
      </c>
      <c r="V88" s="96">
        <v>1</v>
      </c>
      <c r="W88" s="96">
        <v>1</v>
      </c>
      <c r="X88" s="96">
        <v>1</v>
      </c>
      <c r="Y88" s="272">
        <v>1</v>
      </c>
      <c r="Z88" s="276">
        <f>IF(
'Tablero de control'!$U88="NP",
 0,
  IF(
     'Tablero de control'!$Q88&lt;&gt;"Reducción",
     'Tablero de control'!$Y88*100/'Tablero de control'!$U88,
     IF(
       'Tablero de control'!$U88&gt;='Tablero de control'!$Y88,
       100,
       IF(
         'Tablero de control'!$S88&lt;='Tablero de control'!$Y88,
         0,
         (('Tablero de control'!$S88-'Tablero de control'!$U88)-('Tablero de control'!$Y88-'Tablero de control'!$U88))*100/('Tablero de control'!$S88-'Tablero de control'!$U88)
       )
     )
   )
)</f>
        <v>100</v>
      </c>
      <c r="AA88" s="302">
        <f>IF('Tablero de control'!$Z88&gt;100,100,'Tablero de control'!$Z88)</f>
        <v>100</v>
      </c>
      <c r="AB88" s="40" t="str">
        <f>IF(
  'Tablero de control'!$U88="NP",
  "NO PROGRAMADA",
  IF(
    OR('Tablero de control'!$Y88="",'Tablero de control'!$Z88&lt;=0),
    "SIN AVANCE",
    IF(
      'Tablero de control'!$Z88&lt;Parametros!$D$4*Parametros!$G$9,
      "MUY DEFICIENTE",
    IF(
      'Tablero de control'!$Z88&lt;Parametros!$D$4*Parametros!$G$8,
      "DEFICIENTE",
   IF(
      'Tablero de control'!$Z88&lt;Parametros!$D$4*Parametros!$G$7,
      "ACEPTABLE",
      IF(
        'Tablero de control'!$Z88&lt;Parametros!$D$4*Parametros!$G$6,
        "BUENO",
        IF(
          'Tablero de control'!$Z88&lt;Parametros!$D$4*Parametros!$G$5,
          "SATISFACTORIO",
          IF(
            'Tablero de control'!$Z88&gt;=Parametros!$D$4*Parametros!$G$4,
            "OPTIMO"
          )
        )
      )
    )
  )
)
)
)</f>
        <v>OPTIMO</v>
      </c>
      <c r="AC88" s="40"/>
      <c r="AD88" s="40"/>
      <c r="AE88" s="40"/>
      <c r="AF88" s="40"/>
      <c r="AG88" s="59">
        <v>45511200</v>
      </c>
      <c r="AH88" s="59">
        <v>32580583</v>
      </c>
      <c r="AI88" s="59">
        <v>15280621</v>
      </c>
      <c r="AJ88" s="56"/>
      <c r="AK88" s="276">
        <f>IF(
'Tablero de control'!$V88="NP",
 0,
  IF(
     'Tablero de control'!$Q88&lt;&gt;"Reducción",
     'Tablero de control'!$AJ88*100/'Tablero de control'!$V88,
     IF(
       'Tablero de control'!$V88&gt;='Tablero de control'!$AJ88,
       100,
       IF(
         'Tablero de control'!$S88&lt;='Tablero de control'!$AJ88,
         0,
         (('Tablero de control'!$S88-'Tablero de control'!$V88)-('Tablero de control'!$AJ88-'Tablero de control'!$V88))*100/('Tablero de control'!$S88-'Tablero de control'!$V88)
       )
     )
   )
)</f>
        <v>0</v>
      </c>
      <c r="AL88" s="38" t="str">
        <f>IF(
  'Tablero de control'!$V88="NP",
  "NO PROGRAMADA",
  IF(
    OR('Tablero de control'!$AJ88="",'Tablero de control'!$AK88&lt;=0),
    "SIN AVANCE",
    IF(
      'Tablero de control'!$AK88&lt;Parametros!$D$4*Parametros!$G$9,
      "MUY DEFICIENTE",
    IF(
      'Tablero de control'!$AK88&lt;Parametros!$D$4*Parametros!$G$8,
      "DEFICIENTE",
   IF(
      'Tablero de control'!$AK88&lt;Parametros!$D$4*Parametros!$G$7,
      "ACEPTABLE",
      IF(
        'Tablero de control'!$AK88&lt;Parametros!$D$4*Parametros!$G$6,
        "BUENO",
        IF(
          'Tablero de control'!$AK88&lt;Parametros!$D$4*Parametros!$G$5,
          "SATISFACTORIO",
          IF(
            'Tablero de control'!$AK88&gt;=Parametros!$D$4*Parametros!$G$4,
            "OPTIMO"
          )
        )
      )
    )
  )
)
)
)</f>
        <v>SIN AVANCE</v>
      </c>
      <c r="AM88" s="38"/>
      <c r="AN88" s="38"/>
      <c r="AO88" s="38"/>
      <c r="AP88" s="43"/>
      <c r="AQ88" s="276">
        <f>IF(
'Tablero de control'!$W88="NP",
 0,
  IF(
     'Tablero de control'!$Q88&lt;&gt;"Reducción",
     'Tablero de control'!$AP88*100/'Tablero de control'!$W88,
     IF(
       'Tablero de control'!$W88&gt;='Tablero de control'!$AP88,
       100,
       IF(
         'Tablero de control'!$S88&lt;='Tablero de control'!$AP88,
         0,
         (('Tablero de control'!$S88-'Tablero de control'!$W88)-('Tablero de control'!$AP88-'Tablero de control'!$W88))*100/('Tablero de control'!$S88-'Tablero de control'!$W88)
       )
     )
   )
)</f>
        <v>0</v>
      </c>
      <c r="AR88" s="40" t="str">
        <f>IF(
  'Tablero de control'!$W88="NP",
  "NO PROGRAMADA",
  IF(
    OR('Tablero de control'!$AP88="",'Tablero de control'!$AQ88&lt;=0),
    "SIN AVANCE",
    IF(
      'Tablero de control'!$AQ88&lt;Parametros!$D$4*Parametros!$G$9,
      "MUY DEFICIENTE",
    IF(
      'Tablero de control'!$AQ88&lt;Parametros!$D$4*Parametros!$G$8,
      "DEFICIENTE",
   IF(
      'Tablero de control'!$AQ88&lt;Parametros!$D$4*Parametros!$G$7,
      "ACEPTABLE",
      IF(
        'Tablero de control'!$AQ88&lt;Parametros!$D$4*Parametros!$G$6,
        "BUENO",
        IF(
          'Tablero de control'!$AQ88&lt;Parametros!$D$4*Parametros!$G$5,
          "SATISFACTORIO",
          IF(
            'Tablero de control'!$AQ88&gt;=Parametros!$D$4*Parametros!$G$4,
            "OPTIMO"
          )
        )
      )
    )
  )
)
)
)</f>
        <v>SIN AVANCE</v>
      </c>
      <c r="AS88" s="38"/>
      <c r="AT88" s="38"/>
      <c r="AU88" s="38"/>
      <c r="AV88" s="39"/>
      <c r="AW88" s="276">
        <f>IF(
'Tablero de control'!$X88="NP",
 0,
  IF(
     'Tablero de control'!$Q88&lt;&gt;"Reducción",
     'Tablero de control'!$AV88*100/'Tablero de control'!$X88,
     IF(
       'Tablero de control'!$X88&gt;='Tablero de control'!$AV88,
       100,
       IF(
         'Tablero de control'!$S88&lt;='Tablero de control'!$AV88,
         0,
         (('Tablero de control'!$S88-'Tablero de control'!$X88)-('Tablero de control'!$AV88-'Tablero de control'!$X88))*100/('Tablero de control'!$S88-'Tablero de control'!$X88)
       )
     )
   )
)</f>
        <v>0</v>
      </c>
      <c r="AX88" s="46" t="str">
        <f>IF(
  'Tablero de control'!$X88="NP",
  "NO PROGRAMADA",
  IF(
    OR('Tablero de control'!$AV88="",'Tablero de control'!$AW88&lt;=0),
    "SIN AVANCE",
    IF(
      'Tablero de control'!$AW88&lt;Parametros!$D$4*Parametros!$G$9,
      "MUY DEFICIENTE",
    IF(
      'Tablero de control'!$AW88&lt;Parametros!$D$4*Parametros!$G$8,
      "DEFICIENTE",
   IF(
      'Tablero de control'!$AW88&lt;Parametros!$D$4*Parametros!$G$7,
      "ACEPTABLE",
      IF(
        'Tablero de control'!$AW88&lt;Parametros!$D$4*Parametros!$G$6,
        "BUENO",
        IF(
          'Tablero de control'!$AW88&lt;Parametros!$D$4*Parametros!$G$5,
          "SATISFACTORIO",
          IF(
            'Tablero de control'!$AW88&gt;=Parametros!$D$4*Parametros!$G$4,
            "OPTIMO"
          )
        )
      )
    )
  )
)
)
)</f>
        <v>SIN AVANCE</v>
      </c>
      <c r="AY88" s="38"/>
      <c r="AZ88" s="38"/>
      <c r="BA88" s="38"/>
      <c r="BB88" s="285">
        <f>IF('Tablero de control'!$R88="Acumulada",IF('Tablero de control'!$AV88="",IF('Tablero de control'!$AP88="",IF('Tablero de control'!$AJ88="",'Tablero de control'!$Y88,'Tablero de control'!$AJ88),'Tablero de control'!$AP88),'Tablero de control'!$AV88),'Tablero de control'!$Y88+'Tablero de control'!$AJ88+'Tablero de control'!$AP88+'Tablero de control'!$AV88)</f>
        <v>1</v>
      </c>
      <c r="BC88" s="41">
        <f>IF('Tablero de control'!$Q88="mantenimiento",'Tablero de control'!$BB88/COUNTA('Tablero de control'!$U88:$X88)*100,IF('Tablero de control'!$BB88*100/'Tablero de control'!$T88&gt;100,100,'Tablero de control'!$BB88*100/'Tablero de control'!$T88))</f>
        <v>25</v>
      </c>
      <c r="BD88" s="40" t="str">
        <f>IF(
    OR('Tablero de control'!$BB88="",'Tablero de control'!$BC88&lt;=0),
    "SIN AVANCE",
    IF(
      'Tablero de control'!$BC88&lt;Parametros!$D$4*Parametros!$G$9,
      "MUY DEFICIENTE",
    IF(
      'Tablero de control'!$BC88&lt;Parametros!$D$4*Parametros!$G$8,
      "DEFICIENTE",
   IF(
      'Tablero de control'!$BC88&lt;Parametros!$D$4*Parametros!$G$7,
      "ACEPTABLE",
      IF(
        'Tablero de control'!$BC88&lt;Parametros!$D$4*Parametros!$G$6,
        "BUENO",
        IF(
          'Tablero de control'!$BC88&lt;Parametros!$D$4*Parametros!$G$5,
          "SATISFACTORIO",
          IF(
            'Tablero de control'!$BC88&gt;=Parametros!$D$4*Parametros!$G$4,
            "OPTIMO"
          )
        )
      )
    )
  )
)
)</f>
        <v>MUY DEFICIENTE</v>
      </c>
      <c r="BE88" s="336"/>
      <c r="BF88" s="336"/>
      <c r="BG88" s="555"/>
      <c r="BH88" s="281"/>
      <c r="BI88" s="281"/>
      <c r="BJ88" s="281"/>
      <c r="BL88" s="337"/>
      <c r="BN88" s="372">
        <v>1</v>
      </c>
      <c r="BO88" s="515" t="s">
        <v>3479</v>
      </c>
      <c r="BP88" s="424" t="s">
        <v>3480</v>
      </c>
      <c r="BQ88" s="424" t="s">
        <v>2434</v>
      </c>
      <c r="BR88" s="372"/>
      <c r="BS88" s="676"/>
      <c r="BT88" s="281"/>
    </row>
    <row r="89" spans="1:72" s="42" customFormat="1" ht="38.25" hidden="1" customHeight="1">
      <c r="A89" s="554" t="s">
        <v>251</v>
      </c>
      <c r="B89" s="53" t="s">
        <v>258</v>
      </c>
      <c r="C89" s="53" t="s">
        <v>289</v>
      </c>
      <c r="D89" s="53" t="s">
        <v>356</v>
      </c>
      <c r="E89" s="53" t="s">
        <v>393</v>
      </c>
      <c r="F89" s="99" t="s">
        <v>517</v>
      </c>
      <c r="G89" s="99" t="s">
        <v>535</v>
      </c>
      <c r="H89" s="99" t="s">
        <v>1943</v>
      </c>
      <c r="I89" s="99" t="s">
        <v>1965</v>
      </c>
      <c r="J89" s="325">
        <v>86</v>
      </c>
      <c r="K89" s="53" t="s">
        <v>629</v>
      </c>
      <c r="L89" s="53">
        <v>4502035</v>
      </c>
      <c r="M89" s="53" t="s">
        <v>66</v>
      </c>
      <c r="N89" s="53">
        <v>450203503</v>
      </c>
      <c r="O89" s="53" t="s">
        <v>1566</v>
      </c>
      <c r="P89" s="53" t="s">
        <v>2040</v>
      </c>
      <c r="Q89" s="53" t="s">
        <v>32</v>
      </c>
      <c r="R89" s="96" t="s">
        <v>1891</v>
      </c>
      <c r="S89" s="96">
        <v>0</v>
      </c>
      <c r="T89" s="96">
        <v>20</v>
      </c>
      <c r="U89" s="96">
        <v>5</v>
      </c>
      <c r="V89" s="96">
        <v>5</v>
      </c>
      <c r="W89" s="96">
        <v>5</v>
      </c>
      <c r="X89" s="96">
        <v>5</v>
      </c>
      <c r="Y89" s="272">
        <v>0.9</v>
      </c>
      <c r="Z89" s="276">
        <f>IF(
'Tablero de control'!$U89="NP",
 0,
  IF(
     'Tablero de control'!$Q89&lt;&gt;"Reducción",
     'Tablero de control'!$Y89*100/'Tablero de control'!$U89,
     IF(
       'Tablero de control'!$U89&gt;='Tablero de control'!$Y89,
       100,
       IF(
         'Tablero de control'!$S89&lt;='Tablero de control'!$Y89,
         0,
         (('Tablero de control'!$S89-'Tablero de control'!$U89)-('Tablero de control'!$Y89-'Tablero de control'!$U89))*100/('Tablero de control'!$S89-'Tablero de control'!$U89)
       )
     )
   )
)</f>
        <v>18</v>
      </c>
      <c r="AA89" s="302">
        <f>IF('Tablero de control'!$Z89&gt;100,100,'Tablero de control'!$Z89)</f>
        <v>18</v>
      </c>
      <c r="AB89" s="40" t="str">
        <f>IF(
  'Tablero de control'!$U89="NP",
  "NO PROGRAMADA",
  IF(
    OR('Tablero de control'!$Y89="",'Tablero de control'!$Z89&lt;=0),
    "SIN AVANCE",
    IF(
      'Tablero de control'!$Z89&lt;Parametros!$D$4*Parametros!$G$9,
      "MUY DEFICIENTE",
    IF(
      'Tablero de control'!$Z89&lt;Parametros!$D$4*Parametros!$G$8,
      "DEFICIENTE",
   IF(
      'Tablero de control'!$Z89&lt;Parametros!$D$4*Parametros!$G$7,
      "ACEPTABLE",
      IF(
        'Tablero de control'!$Z89&lt;Parametros!$D$4*Parametros!$G$6,
        "BUENO",
        IF(
          'Tablero de control'!$Z89&lt;Parametros!$D$4*Parametros!$G$5,
          "SATISFACTORIO",
          IF(
            'Tablero de control'!$Z89&gt;=Parametros!$D$4*Parametros!$G$4,
            "OPTIMO"
          )
        )
      )
    )
  )
)
)
)</f>
        <v>MUY DEFICIENTE</v>
      </c>
      <c r="AC89" s="40"/>
      <c r="AD89" s="40"/>
      <c r="AE89" s="40"/>
      <c r="AF89" s="40"/>
      <c r="AG89" s="59">
        <v>150000000</v>
      </c>
      <c r="AH89" s="59">
        <v>92561242</v>
      </c>
      <c r="AI89" s="59">
        <v>60122488</v>
      </c>
      <c r="AJ89" s="56"/>
      <c r="AK89" s="276">
        <f>IF(
'Tablero de control'!$V89="NP",
 0,
  IF(
     'Tablero de control'!$Q89&lt;&gt;"Reducción",
     'Tablero de control'!$AJ89*100/'Tablero de control'!$V89,
     IF(
       'Tablero de control'!$V89&gt;='Tablero de control'!$AJ89,
       100,
       IF(
         'Tablero de control'!$S89&lt;='Tablero de control'!$AJ89,
         0,
         (('Tablero de control'!$S89-'Tablero de control'!$V89)-('Tablero de control'!$AJ89-'Tablero de control'!$V89))*100/('Tablero de control'!$S89-'Tablero de control'!$V89)
       )
     )
   )
)</f>
        <v>0</v>
      </c>
      <c r="AL89" s="38" t="str">
        <f>IF(
  'Tablero de control'!$V89="NP",
  "NO PROGRAMADA",
  IF(
    OR('Tablero de control'!$AJ89="",'Tablero de control'!$AK89&lt;=0),
    "SIN AVANCE",
    IF(
      'Tablero de control'!$AK89&lt;Parametros!$D$4*Parametros!$G$9,
      "MUY DEFICIENTE",
    IF(
      'Tablero de control'!$AK89&lt;Parametros!$D$4*Parametros!$G$8,
      "DEFICIENTE",
   IF(
      'Tablero de control'!$AK89&lt;Parametros!$D$4*Parametros!$G$7,
      "ACEPTABLE",
      IF(
        'Tablero de control'!$AK89&lt;Parametros!$D$4*Parametros!$G$6,
        "BUENO",
        IF(
          'Tablero de control'!$AK89&lt;Parametros!$D$4*Parametros!$G$5,
          "SATISFACTORIO",
          IF(
            'Tablero de control'!$AK89&gt;=Parametros!$D$4*Parametros!$G$4,
            "OPTIMO"
          )
        )
      )
    )
  )
)
)
)</f>
        <v>SIN AVANCE</v>
      </c>
      <c r="AM89" s="38"/>
      <c r="AN89" s="38"/>
      <c r="AO89" s="38"/>
      <c r="AP89" s="43"/>
      <c r="AQ89" s="276">
        <f>IF(
'Tablero de control'!$W89="NP",
 0,
  IF(
     'Tablero de control'!$Q89&lt;&gt;"Reducción",
     'Tablero de control'!$AP89*100/'Tablero de control'!$W89,
     IF(
       'Tablero de control'!$W89&gt;='Tablero de control'!$AP89,
       100,
       IF(
         'Tablero de control'!$S89&lt;='Tablero de control'!$AP89,
         0,
         (('Tablero de control'!$S89-'Tablero de control'!$W89)-('Tablero de control'!$AP89-'Tablero de control'!$W89))*100/('Tablero de control'!$S89-'Tablero de control'!$W89)
       )
     )
   )
)</f>
        <v>0</v>
      </c>
      <c r="AR89" s="40" t="str">
        <f>IF(
  'Tablero de control'!$W89="NP",
  "NO PROGRAMADA",
  IF(
    OR('Tablero de control'!$AP89="",'Tablero de control'!$AQ89&lt;=0),
    "SIN AVANCE",
    IF(
      'Tablero de control'!$AQ89&lt;Parametros!$D$4*Parametros!$G$9,
      "MUY DEFICIENTE",
    IF(
      'Tablero de control'!$AQ89&lt;Parametros!$D$4*Parametros!$G$8,
      "DEFICIENTE",
   IF(
      'Tablero de control'!$AQ89&lt;Parametros!$D$4*Parametros!$G$7,
      "ACEPTABLE",
      IF(
        'Tablero de control'!$AQ89&lt;Parametros!$D$4*Parametros!$G$6,
        "BUENO",
        IF(
          'Tablero de control'!$AQ89&lt;Parametros!$D$4*Parametros!$G$5,
          "SATISFACTORIO",
          IF(
            'Tablero de control'!$AQ89&gt;=Parametros!$D$4*Parametros!$G$4,
            "OPTIMO"
          )
        )
      )
    )
  )
)
)
)</f>
        <v>SIN AVANCE</v>
      </c>
      <c r="AS89" s="38"/>
      <c r="AT89" s="38"/>
      <c r="AU89" s="38"/>
      <c r="AV89" s="39"/>
      <c r="AW89" s="276">
        <f>IF(
'Tablero de control'!$X89="NP",
 0,
  IF(
     'Tablero de control'!$Q89&lt;&gt;"Reducción",
     'Tablero de control'!$AV89*100/'Tablero de control'!$X89,
     IF(
       'Tablero de control'!$X89&gt;='Tablero de control'!$AV89,
       100,
       IF(
         'Tablero de control'!$S89&lt;='Tablero de control'!$AV89,
         0,
         (('Tablero de control'!$S89-'Tablero de control'!$X89)-('Tablero de control'!$AV89-'Tablero de control'!$X89))*100/('Tablero de control'!$S89-'Tablero de control'!$X89)
       )
     )
   )
)</f>
        <v>0</v>
      </c>
      <c r="AX89" s="46" t="str">
        <f>IF(
  'Tablero de control'!$X89="NP",
  "NO PROGRAMADA",
  IF(
    OR('Tablero de control'!$AV89="",'Tablero de control'!$AW89&lt;=0),
    "SIN AVANCE",
    IF(
      'Tablero de control'!$AW89&lt;Parametros!$D$4*Parametros!$G$9,
      "MUY DEFICIENTE",
    IF(
      'Tablero de control'!$AW89&lt;Parametros!$D$4*Parametros!$G$8,
      "DEFICIENTE",
   IF(
      'Tablero de control'!$AW89&lt;Parametros!$D$4*Parametros!$G$7,
      "ACEPTABLE",
      IF(
        'Tablero de control'!$AW89&lt;Parametros!$D$4*Parametros!$G$6,
        "BUENO",
        IF(
          'Tablero de control'!$AW89&lt;Parametros!$D$4*Parametros!$G$5,
          "SATISFACTORIO",
          IF(
            'Tablero de control'!$AW89&gt;=Parametros!$D$4*Parametros!$G$4,
            "OPTIMO"
          )
        )
      )
    )
  )
)
)
)</f>
        <v>SIN AVANCE</v>
      </c>
      <c r="AY89" s="38"/>
      <c r="AZ89" s="38"/>
      <c r="BA89" s="38"/>
      <c r="BB89" s="285">
        <f>IF('Tablero de control'!$R89="Acumulada",IF('Tablero de control'!$AV89="",IF('Tablero de control'!$AP89="",IF('Tablero de control'!$AJ89="",'Tablero de control'!$Y89,'Tablero de control'!$AJ89),'Tablero de control'!$AP89),'Tablero de control'!$AV89),'Tablero de control'!$Y89+'Tablero de control'!$AJ89+'Tablero de control'!$AP89+'Tablero de control'!$AV89)</f>
        <v>0.9</v>
      </c>
      <c r="BC89" s="41">
        <f>IF('Tablero de control'!$Q89="mantenimiento",'Tablero de control'!$BB89/COUNTA('Tablero de control'!$U89:$X89)*100,IF('Tablero de control'!$BB89*100/'Tablero de control'!$T89&gt;100,100,'Tablero de control'!$BB89*100/'Tablero de control'!$T89))</f>
        <v>4.5</v>
      </c>
      <c r="BD89" s="40" t="str">
        <f>IF(
    OR('Tablero de control'!$BB89="",'Tablero de control'!$BC89&lt;=0),
    "SIN AVANCE",
    IF(
      'Tablero de control'!$BC89&lt;Parametros!$D$4*Parametros!$G$9,
      "MUY DEFICIENTE",
    IF(
      'Tablero de control'!$BC89&lt;Parametros!$D$4*Parametros!$G$8,
      "DEFICIENTE",
   IF(
      'Tablero de control'!$BC89&lt;Parametros!$D$4*Parametros!$G$7,
      "ACEPTABLE",
      IF(
        'Tablero de control'!$BC89&lt;Parametros!$D$4*Parametros!$G$6,
        "BUENO",
        IF(
          'Tablero de control'!$BC89&lt;Parametros!$D$4*Parametros!$G$5,
          "SATISFACTORIO",
          IF(
            'Tablero de control'!$BC89&gt;=Parametros!$D$4*Parametros!$G$4,
            "OPTIMO"
          )
        )
      )
    )
  )
)
)</f>
        <v>MUY DEFICIENTE</v>
      </c>
      <c r="BE89" s="336"/>
      <c r="BF89" s="336"/>
      <c r="BG89" s="555"/>
      <c r="BH89" s="281"/>
      <c r="BI89" s="281"/>
      <c r="BJ89" s="281"/>
      <c r="BL89" s="337"/>
      <c r="BN89" s="372">
        <v>0.9</v>
      </c>
      <c r="BO89" s="422" t="s">
        <v>3481</v>
      </c>
      <c r="BP89" s="516" t="s">
        <v>3482</v>
      </c>
      <c r="BQ89" s="516" t="s">
        <v>3483</v>
      </c>
      <c r="BR89" s="372"/>
      <c r="BS89" s="676"/>
      <c r="BT89" s="281"/>
    </row>
    <row r="90" spans="1:72" s="42" customFormat="1" ht="38.25" hidden="1" customHeight="1">
      <c r="A90" s="554" t="s">
        <v>251</v>
      </c>
      <c r="B90" s="53" t="s">
        <v>258</v>
      </c>
      <c r="C90" s="53" t="s">
        <v>289</v>
      </c>
      <c r="D90" s="53" t="s">
        <v>356</v>
      </c>
      <c r="E90" s="53" t="s">
        <v>393</v>
      </c>
      <c r="F90" s="99" t="s">
        <v>517</v>
      </c>
      <c r="G90" s="99" t="s">
        <v>535</v>
      </c>
      <c r="H90" s="99" t="s">
        <v>1943</v>
      </c>
      <c r="I90" s="99" t="s">
        <v>1965</v>
      </c>
      <c r="J90" s="325">
        <v>87</v>
      </c>
      <c r="K90" s="53" t="s">
        <v>630</v>
      </c>
      <c r="L90" s="53">
        <v>4502001</v>
      </c>
      <c r="M90" s="53" t="s">
        <v>104</v>
      </c>
      <c r="N90" s="53">
        <v>450200113</v>
      </c>
      <c r="O90" s="53" t="s">
        <v>1562</v>
      </c>
      <c r="P90" s="53" t="s">
        <v>2040</v>
      </c>
      <c r="Q90" s="53" t="s">
        <v>32</v>
      </c>
      <c r="R90" s="96" t="s">
        <v>1891</v>
      </c>
      <c r="S90" s="96">
        <v>6</v>
      </c>
      <c r="T90" s="96">
        <v>18</v>
      </c>
      <c r="U90" s="96">
        <v>6</v>
      </c>
      <c r="V90" s="96">
        <v>4</v>
      </c>
      <c r="W90" s="96">
        <v>4</v>
      </c>
      <c r="X90" s="96">
        <v>4</v>
      </c>
      <c r="Y90" s="272">
        <v>0.9</v>
      </c>
      <c r="Z90" s="276">
        <f>IF(
'Tablero de control'!$U90="NP",
 0,
  IF(
     'Tablero de control'!$Q90&lt;&gt;"Reducción",
     'Tablero de control'!$Y90*100/'Tablero de control'!$U90,
     IF(
       'Tablero de control'!$U90&gt;='Tablero de control'!$Y90,
       100,
       IF(
         'Tablero de control'!$S90&lt;='Tablero de control'!$Y90,
         0,
         (('Tablero de control'!$S90-'Tablero de control'!$U90)-('Tablero de control'!$Y90-'Tablero de control'!$U90))*100/('Tablero de control'!$S90-'Tablero de control'!$U90)
       )
     )
   )
)</f>
        <v>15</v>
      </c>
      <c r="AA90" s="302">
        <f>IF('Tablero de control'!$Z90&gt;100,100,'Tablero de control'!$Z90)</f>
        <v>15</v>
      </c>
      <c r="AB90" s="40" t="str">
        <f>IF(
  'Tablero de control'!$U90="NP",
  "NO PROGRAMADA",
  IF(
    OR('Tablero de control'!$Y90="",'Tablero de control'!$Z90&lt;=0),
    "SIN AVANCE",
    IF(
      'Tablero de control'!$Z90&lt;Parametros!$D$4*Parametros!$G$9,
      "MUY DEFICIENTE",
    IF(
      'Tablero de control'!$Z90&lt;Parametros!$D$4*Parametros!$G$8,
      "DEFICIENTE",
   IF(
      'Tablero de control'!$Z90&lt;Parametros!$D$4*Parametros!$G$7,
      "ACEPTABLE",
      IF(
        'Tablero de control'!$Z90&lt;Parametros!$D$4*Parametros!$G$6,
        "BUENO",
        IF(
          'Tablero de control'!$Z90&lt;Parametros!$D$4*Parametros!$G$5,
          "SATISFACTORIO",
          IF(
            'Tablero de control'!$Z90&gt;=Parametros!$D$4*Parametros!$G$4,
            "OPTIMO"
          )
        )
      )
    )
  )
)
)
)</f>
        <v>MUY DEFICIENTE</v>
      </c>
      <c r="AC90" s="40"/>
      <c r="AD90" s="40"/>
      <c r="AE90" s="40"/>
      <c r="AF90" s="40"/>
      <c r="AG90" s="59">
        <v>53511200</v>
      </c>
      <c r="AH90" s="59">
        <v>34580628</v>
      </c>
      <c r="AI90" s="59">
        <v>15280621</v>
      </c>
      <c r="AJ90" s="56"/>
      <c r="AK90" s="276">
        <f>IF(
'Tablero de control'!$V90="NP",
 0,
  IF(
     'Tablero de control'!$Q90&lt;&gt;"Reducción",
     'Tablero de control'!$AJ90*100/'Tablero de control'!$V90,
     IF(
       'Tablero de control'!$V90&gt;='Tablero de control'!$AJ90,
       100,
       IF(
         'Tablero de control'!$S90&lt;='Tablero de control'!$AJ90,
         0,
         (('Tablero de control'!$S90-'Tablero de control'!$V90)-('Tablero de control'!$AJ90-'Tablero de control'!$V90))*100/('Tablero de control'!$S90-'Tablero de control'!$V90)
       )
     )
   )
)</f>
        <v>0</v>
      </c>
      <c r="AL90" s="38" t="str">
        <f>IF(
  'Tablero de control'!$V90="NP",
  "NO PROGRAMADA",
  IF(
    OR('Tablero de control'!$AJ90="",'Tablero de control'!$AK90&lt;=0),
    "SIN AVANCE",
    IF(
      'Tablero de control'!$AK90&lt;Parametros!$D$4*Parametros!$G$9,
      "MUY DEFICIENTE",
    IF(
      'Tablero de control'!$AK90&lt;Parametros!$D$4*Parametros!$G$8,
      "DEFICIENTE",
   IF(
      'Tablero de control'!$AK90&lt;Parametros!$D$4*Parametros!$G$7,
      "ACEPTABLE",
      IF(
        'Tablero de control'!$AK90&lt;Parametros!$D$4*Parametros!$G$6,
        "BUENO",
        IF(
          'Tablero de control'!$AK90&lt;Parametros!$D$4*Parametros!$G$5,
          "SATISFACTORIO",
          IF(
            'Tablero de control'!$AK90&gt;=Parametros!$D$4*Parametros!$G$4,
            "OPTIMO"
          )
        )
      )
    )
  )
)
)
)</f>
        <v>SIN AVANCE</v>
      </c>
      <c r="AM90" s="38"/>
      <c r="AN90" s="38"/>
      <c r="AO90" s="38"/>
      <c r="AP90" s="43"/>
      <c r="AQ90" s="276">
        <f>IF(
'Tablero de control'!$W90="NP",
 0,
  IF(
     'Tablero de control'!$Q90&lt;&gt;"Reducción",
     'Tablero de control'!$AP90*100/'Tablero de control'!$W90,
     IF(
       'Tablero de control'!$W90&gt;='Tablero de control'!$AP90,
       100,
       IF(
         'Tablero de control'!$S90&lt;='Tablero de control'!$AP90,
         0,
         (('Tablero de control'!$S90-'Tablero de control'!$W90)-('Tablero de control'!$AP90-'Tablero de control'!$W90))*100/('Tablero de control'!$S90-'Tablero de control'!$W90)
       )
     )
   )
)</f>
        <v>0</v>
      </c>
      <c r="AR90" s="40" t="str">
        <f>IF(
  'Tablero de control'!$W90="NP",
  "NO PROGRAMADA",
  IF(
    OR('Tablero de control'!$AP90="",'Tablero de control'!$AQ90&lt;=0),
    "SIN AVANCE",
    IF(
      'Tablero de control'!$AQ90&lt;Parametros!$D$4*Parametros!$G$9,
      "MUY DEFICIENTE",
    IF(
      'Tablero de control'!$AQ90&lt;Parametros!$D$4*Parametros!$G$8,
      "DEFICIENTE",
   IF(
      'Tablero de control'!$AQ90&lt;Parametros!$D$4*Parametros!$G$7,
      "ACEPTABLE",
      IF(
        'Tablero de control'!$AQ90&lt;Parametros!$D$4*Parametros!$G$6,
        "BUENO",
        IF(
          'Tablero de control'!$AQ90&lt;Parametros!$D$4*Parametros!$G$5,
          "SATISFACTORIO",
          IF(
            'Tablero de control'!$AQ90&gt;=Parametros!$D$4*Parametros!$G$4,
            "OPTIMO"
          )
        )
      )
    )
  )
)
)
)</f>
        <v>SIN AVANCE</v>
      </c>
      <c r="AS90" s="38"/>
      <c r="AT90" s="38"/>
      <c r="AU90" s="38"/>
      <c r="AV90" s="39"/>
      <c r="AW90" s="276">
        <f>IF(
'Tablero de control'!$X90="NP",
 0,
  IF(
     'Tablero de control'!$Q90&lt;&gt;"Reducción",
     'Tablero de control'!$AV90*100/'Tablero de control'!$X90,
     IF(
       'Tablero de control'!$X90&gt;='Tablero de control'!$AV90,
       100,
       IF(
         'Tablero de control'!$S90&lt;='Tablero de control'!$AV90,
         0,
         (('Tablero de control'!$S90-'Tablero de control'!$X90)-('Tablero de control'!$AV90-'Tablero de control'!$X90))*100/('Tablero de control'!$S90-'Tablero de control'!$X90)
       )
     )
   )
)</f>
        <v>0</v>
      </c>
      <c r="AX90" s="46" t="str">
        <f>IF(
  'Tablero de control'!$X90="NP",
  "NO PROGRAMADA",
  IF(
    OR('Tablero de control'!$AV90="",'Tablero de control'!$AW90&lt;=0),
    "SIN AVANCE",
    IF(
      'Tablero de control'!$AW90&lt;Parametros!$D$4*Parametros!$G$9,
      "MUY DEFICIENTE",
    IF(
      'Tablero de control'!$AW90&lt;Parametros!$D$4*Parametros!$G$8,
      "DEFICIENTE",
   IF(
      'Tablero de control'!$AW90&lt;Parametros!$D$4*Parametros!$G$7,
      "ACEPTABLE",
      IF(
        'Tablero de control'!$AW90&lt;Parametros!$D$4*Parametros!$G$6,
        "BUENO",
        IF(
          'Tablero de control'!$AW90&lt;Parametros!$D$4*Parametros!$G$5,
          "SATISFACTORIO",
          IF(
            'Tablero de control'!$AW90&gt;=Parametros!$D$4*Parametros!$G$4,
            "OPTIMO"
          )
        )
      )
    )
  )
)
)
)</f>
        <v>SIN AVANCE</v>
      </c>
      <c r="AY90" s="38"/>
      <c r="AZ90" s="38"/>
      <c r="BA90" s="38"/>
      <c r="BB90" s="285">
        <f>IF('Tablero de control'!$R90="Acumulada",IF('Tablero de control'!$AV90="",IF('Tablero de control'!$AP90="",IF('Tablero de control'!$AJ90="",'Tablero de control'!$Y90,'Tablero de control'!$AJ90),'Tablero de control'!$AP90),'Tablero de control'!$AV90),'Tablero de control'!$Y90+'Tablero de control'!$AJ90+'Tablero de control'!$AP90+'Tablero de control'!$AV90)</f>
        <v>0.9</v>
      </c>
      <c r="BC90" s="41">
        <f>IF('Tablero de control'!$Q90="mantenimiento",'Tablero de control'!$BB90/COUNTA('Tablero de control'!$U90:$X90)*100,IF('Tablero de control'!$BB90*100/'Tablero de control'!$T90&gt;100,100,'Tablero de control'!$BB90*100/'Tablero de control'!$T90))</f>
        <v>5</v>
      </c>
      <c r="BD90" s="40" t="str">
        <f>IF(
    OR('Tablero de control'!$BB90="",'Tablero de control'!$BC90&lt;=0),
    "SIN AVANCE",
    IF(
      'Tablero de control'!$BC90&lt;Parametros!$D$4*Parametros!$G$9,
      "MUY DEFICIENTE",
    IF(
      'Tablero de control'!$BC90&lt;Parametros!$D$4*Parametros!$G$8,
      "DEFICIENTE",
   IF(
      'Tablero de control'!$BC90&lt;Parametros!$D$4*Parametros!$G$7,
      "ACEPTABLE",
      IF(
        'Tablero de control'!$BC90&lt;Parametros!$D$4*Parametros!$G$6,
        "BUENO",
        IF(
          'Tablero de control'!$BC90&lt;Parametros!$D$4*Parametros!$G$5,
          "SATISFACTORIO",
          IF(
            'Tablero de control'!$BC90&gt;=Parametros!$D$4*Parametros!$G$4,
            "OPTIMO"
          )
        )
      )
    )
  )
)
)</f>
        <v>MUY DEFICIENTE</v>
      </c>
      <c r="BE90" s="336"/>
      <c r="BF90" s="336"/>
      <c r="BG90" s="555"/>
      <c r="BH90" s="281"/>
      <c r="BI90" s="281"/>
      <c r="BJ90" s="281"/>
      <c r="BL90" s="337"/>
      <c r="BN90" s="372">
        <v>0.9</v>
      </c>
      <c r="BO90" s="515" t="s">
        <v>3484</v>
      </c>
      <c r="BP90" s="424" t="s">
        <v>3485</v>
      </c>
      <c r="BQ90" s="424" t="s">
        <v>2434</v>
      </c>
      <c r="BR90" s="372"/>
      <c r="BS90" s="676"/>
      <c r="BT90" s="281"/>
    </row>
    <row r="91" spans="1:72" s="42" customFormat="1" ht="69" hidden="1" customHeight="1">
      <c r="A91" s="554" t="s">
        <v>251</v>
      </c>
      <c r="B91" s="53" t="s">
        <v>258</v>
      </c>
      <c r="C91" s="53" t="s">
        <v>289</v>
      </c>
      <c r="D91" s="53" t="s">
        <v>356</v>
      </c>
      <c r="E91" s="53" t="s">
        <v>393</v>
      </c>
      <c r="F91" s="99" t="s">
        <v>517</v>
      </c>
      <c r="G91" s="99" t="s">
        <v>535</v>
      </c>
      <c r="H91" s="99" t="s">
        <v>1943</v>
      </c>
      <c r="I91" s="99" t="s">
        <v>1965</v>
      </c>
      <c r="J91" s="325">
        <v>88</v>
      </c>
      <c r="K91" s="53" t="s">
        <v>631</v>
      </c>
      <c r="L91" s="53">
        <v>4502030</v>
      </c>
      <c r="M91" s="53" t="s">
        <v>123</v>
      </c>
      <c r="N91" s="53">
        <v>450203007</v>
      </c>
      <c r="O91" s="53" t="s">
        <v>1567</v>
      </c>
      <c r="P91" s="53" t="s">
        <v>2040</v>
      </c>
      <c r="Q91" s="53" t="s">
        <v>32</v>
      </c>
      <c r="R91" s="96" t="s">
        <v>1891</v>
      </c>
      <c r="S91" s="96">
        <v>0</v>
      </c>
      <c r="T91" s="96">
        <v>9</v>
      </c>
      <c r="U91" s="96">
        <v>1</v>
      </c>
      <c r="V91" s="96">
        <v>2</v>
      </c>
      <c r="W91" s="96">
        <v>3</v>
      </c>
      <c r="X91" s="96">
        <v>3</v>
      </c>
      <c r="Y91" s="272">
        <v>0.9</v>
      </c>
      <c r="Z91" s="276">
        <f>IF(
'Tablero de control'!$U91="NP",
 0,
  IF(
     'Tablero de control'!$Q91&lt;&gt;"Reducción",
     'Tablero de control'!$Y91*100/'Tablero de control'!$U91,
     IF(
       'Tablero de control'!$U91&gt;='Tablero de control'!$Y91,
       100,
       IF(
         'Tablero de control'!$S91&lt;='Tablero de control'!$Y91,
         0,
         (('Tablero de control'!$S91-'Tablero de control'!$U91)-('Tablero de control'!$Y91-'Tablero de control'!$U91))*100/('Tablero de control'!$S91-'Tablero de control'!$U91)
       )
     )
   )
)</f>
        <v>90</v>
      </c>
      <c r="AA91" s="302">
        <f>IF('Tablero de control'!$Z91&gt;100,100,'Tablero de control'!$Z91)</f>
        <v>90</v>
      </c>
      <c r="AB91" s="40" t="str">
        <f>IF(
  'Tablero de control'!$U91="NP",
  "NO PROGRAMADA",
  IF(
    OR('Tablero de control'!$Y91="",'Tablero de control'!$Z91&lt;=0),
    "SIN AVANCE",
    IF(
      'Tablero de control'!$Z91&lt;Parametros!$D$4*Parametros!$G$9,
      "MUY DEFICIENTE",
    IF(
      'Tablero de control'!$Z91&lt;Parametros!$D$4*Parametros!$G$8,
      "DEFICIENTE",
   IF(
      'Tablero de control'!$Z91&lt;Parametros!$D$4*Parametros!$G$7,
      "ACEPTABLE",
      IF(
        'Tablero de control'!$Z91&lt;Parametros!$D$4*Parametros!$G$6,
        "BUENO",
        IF(
          'Tablero de control'!$Z91&lt;Parametros!$D$4*Parametros!$G$5,
          "SATISFACTORIO",
          IF(
            'Tablero de control'!$Z91&gt;=Parametros!$D$4*Parametros!$G$4,
            "OPTIMO"
          )
        )
      )
    )
  )
)
)
)</f>
        <v>SATISFACTORIO</v>
      </c>
      <c r="AC91" s="40"/>
      <c r="AD91" s="40"/>
      <c r="AE91" s="40"/>
      <c r="AF91" s="40"/>
      <c r="AG91" s="59">
        <v>83022400</v>
      </c>
      <c r="AH91" s="59">
        <v>64413619</v>
      </c>
      <c r="AI91" s="59">
        <v>1559238</v>
      </c>
      <c r="AJ91" s="56"/>
      <c r="AK91" s="276">
        <f>IF(
'Tablero de control'!$V91="NP",
 0,
  IF(
     'Tablero de control'!$Q91&lt;&gt;"Reducción",
     'Tablero de control'!$AJ91*100/'Tablero de control'!$V91,
     IF(
       'Tablero de control'!$V91&gt;='Tablero de control'!$AJ91,
       100,
       IF(
         'Tablero de control'!$S91&lt;='Tablero de control'!$AJ91,
         0,
         (('Tablero de control'!$S91-'Tablero de control'!$V91)-('Tablero de control'!$AJ91-'Tablero de control'!$V91))*100/('Tablero de control'!$S91-'Tablero de control'!$V91)
       )
     )
   )
)</f>
        <v>0</v>
      </c>
      <c r="AL91" s="38" t="str">
        <f>IF(
  'Tablero de control'!$V91="NP",
  "NO PROGRAMADA",
  IF(
    OR('Tablero de control'!$AJ91="",'Tablero de control'!$AK91&lt;=0),
    "SIN AVANCE",
    IF(
      'Tablero de control'!$AK91&lt;Parametros!$D$4*Parametros!$G$9,
      "MUY DEFICIENTE",
    IF(
      'Tablero de control'!$AK91&lt;Parametros!$D$4*Parametros!$G$8,
      "DEFICIENTE",
   IF(
      'Tablero de control'!$AK91&lt;Parametros!$D$4*Parametros!$G$7,
      "ACEPTABLE",
      IF(
        'Tablero de control'!$AK91&lt;Parametros!$D$4*Parametros!$G$6,
        "BUENO",
        IF(
          'Tablero de control'!$AK91&lt;Parametros!$D$4*Parametros!$G$5,
          "SATISFACTORIO",
          IF(
            'Tablero de control'!$AK91&gt;=Parametros!$D$4*Parametros!$G$4,
            "OPTIMO"
          )
        )
      )
    )
  )
)
)
)</f>
        <v>SIN AVANCE</v>
      </c>
      <c r="AM91" s="38"/>
      <c r="AN91" s="38"/>
      <c r="AO91" s="38"/>
      <c r="AP91" s="43"/>
      <c r="AQ91" s="276">
        <f>IF(
'Tablero de control'!$W91="NP",
 0,
  IF(
     'Tablero de control'!$Q91&lt;&gt;"Reducción",
     'Tablero de control'!$AP91*100/'Tablero de control'!$W91,
     IF(
       'Tablero de control'!$W91&gt;='Tablero de control'!$AP91,
       100,
       IF(
         'Tablero de control'!$S91&lt;='Tablero de control'!$AP91,
         0,
         (('Tablero de control'!$S91-'Tablero de control'!$W91)-('Tablero de control'!$AP91-'Tablero de control'!$W91))*100/('Tablero de control'!$S91-'Tablero de control'!$W91)
       )
     )
   )
)</f>
        <v>0</v>
      </c>
      <c r="AR91" s="40" t="str">
        <f>IF(
  'Tablero de control'!$W91="NP",
  "NO PROGRAMADA",
  IF(
    OR('Tablero de control'!$AP91="",'Tablero de control'!$AQ91&lt;=0),
    "SIN AVANCE",
    IF(
      'Tablero de control'!$AQ91&lt;Parametros!$D$4*Parametros!$G$9,
      "MUY DEFICIENTE",
    IF(
      'Tablero de control'!$AQ91&lt;Parametros!$D$4*Parametros!$G$8,
      "DEFICIENTE",
   IF(
      'Tablero de control'!$AQ91&lt;Parametros!$D$4*Parametros!$G$7,
      "ACEPTABLE",
      IF(
        'Tablero de control'!$AQ91&lt;Parametros!$D$4*Parametros!$G$6,
        "BUENO",
        IF(
          'Tablero de control'!$AQ91&lt;Parametros!$D$4*Parametros!$G$5,
          "SATISFACTORIO",
          IF(
            'Tablero de control'!$AQ91&gt;=Parametros!$D$4*Parametros!$G$4,
            "OPTIMO"
          )
        )
      )
    )
  )
)
)
)</f>
        <v>SIN AVANCE</v>
      </c>
      <c r="AS91" s="38"/>
      <c r="AT91" s="38"/>
      <c r="AU91" s="38"/>
      <c r="AV91" s="39"/>
      <c r="AW91" s="276">
        <f>IF(
'Tablero de control'!$X91="NP",
 0,
  IF(
     'Tablero de control'!$Q91&lt;&gt;"Reducción",
     'Tablero de control'!$AV91*100/'Tablero de control'!$X91,
     IF(
       'Tablero de control'!$X91&gt;='Tablero de control'!$AV91,
       100,
       IF(
         'Tablero de control'!$S91&lt;='Tablero de control'!$AV91,
         0,
         (('Tablero de control'!$S91-'Tablero de control'!$X91)-('Tablero de control'!$AV91-'Tablero de control'!$X91))*100/('Tablero de control'!$S91-'Tablero de control'!$X91)
       )
     )
   )
)</f>
        <v>0</v>
      </c>
      <c r="AX91" s="46" t="str">
        <f>IF(
  'Tablero de control'!$X91="NP",
  "NO PROGRAMADA",
  IF(
    OR('Tablero de control'!$AV91="",'Tablero de control'!$AW91&lt;=0),
    "SIN AVANCE",
    IF(
      'Tablero de control'!$AW91&lt;Parametros!$D$4*Parametros!$G$9,
      "MUY DEFICIENTE",
    IF(
      'Tablero de control'!$AW91&lt;Parametros!$D$4*Parametros!$G$8,
      "DEFICIENTE",
   IF(
      'Tablero de control'!$AW91&lt;Parametros!$D$4*Parametros!$G$7,
      "ACEPTABLE",
      IF(
        'Tablero de control'!$AW91&lt;Parametros!$D$4*Parametros!$G$6,
        "BUENO",
        IF(
          'Tablero de control'!$AW91&lt;Parametros!$D$4*Parametros!$G$5,
          "SATISFACTORIO",
          IF(
            'Tablero de control'!$AW91&gt;=Parametros!$D$4*Parametros!$G$4,
            "OPTIMO"
          )
        )
      )
    )
  )
)
)
)</f>
        <v>SIN AVANCE</v>
      </c>
      <c r="AY91" s="38"/>
      <c r="AZ91" s="38"/>
      <c r="BA91" s="38"/>
      <c r="BB91" s="285">
        <f>IF('Tablero de control'!$R91="Acumulada",IF('Tablero de control'!$AV91="",IF('Tablero de control'!$AP91="",IF('Tablero de control'!$AJ91="",'Tablero de control'!$Y91,'Tablero de control'!$AJ91),'Tablero de control'!$AP91),'Tablero de control'!$AV91),'Tablero de control'!$Y91+'Tablero de control'!$AJ91+'Tablero de control'!$AP91+'Tablero de control'!$AV91)</f>
        <v>0.9</v>
      </c>
      <c r="BC91" s="41">
        <f>IF('Tablero de control'!$Q91="mantenimiento",'Tablero de control'!$BB91/COUNTA('Tablero de control'!$U91:$X91)*100,IF('Tablero de control'!$BB91*100/'Tablero de control'!$T91&gt;100,100,'Tablero de control'!$BB91*100/'Tablero de control'!$T91))</f>
        <v>10</v>
      </c>
      <c r="BD91" s="40" t="str">
        <f>IF(
    OR('Tablero de control'!$BB91="",'Tablero de control'!$BC91&lt;=0),
    "SIN AVANCE",
    IF(
      'Tablero de control'!$BC91&lt;Parametros!$D$4*Parametros!$G$9,
      "MUY DEFICIENTE",
    IF(
      'Tablero de control'!$BC91&lt;Parametros!$D$4*Parametros!$G$8,
      "DEFICIENTE",
   IF(
      'Tablero de control'!$BC91&lt;Parametros!$D$4*Parametros!$G$7,
      "ACEPTABLE",
      IF(
        'Tablero de control'!$BC91&lt;Parametros!$D$4*Parametros!$G$6,
        "BUENO",
        IF(
          'Tablero de control'!$BC91&lt;Parametros!$D$4*Parametros!$G$5,
          "SATISFACTORIO",
          IF(
            'Tablero de control'!$BC91&gt;=Parametros!$D$4*Parametros!$G$4,
            "OPTIMO"
          )
        )
      )
    )
  )
)
)</f>
        <v>MUY DEFICIENTE</v>
      </c>
      <c r="BE91" s="336"/>
      <c r="BF91" s="336"/>
      <c r="BG91" s="555"/>
      <c r="BH91" s="281"/>
      <c r="BI91" s="281"/>
      <c r="BJ91" s="281"/>
      <c r="BL91" s="337"/>
      <c r="BN91" s="368">
        <v>0.9</v>
      </c>
      <c r="BO91" s="517" t="s">
        <v>3486</v>
      </c>
      <c r="BP91" s="425" t="s">
        <v>3487</v>
      </c>
      <c r="BQ91" s="424" t="s">
        <v>2434</v>
      </c>
      <c r="BR91" s="368"/>
      <c r="BS91" s="672"/>
      <c r="BT91" s="281"/>
    </row>
    <row r="92" spans="1:72" s="42" customFormat="1" ht="70.5" hidden="1" customHeight="1">
      <c r="A92" s="554" t="s">
        <v>251</v>
      </c>
      <c r="B92" s="53" t="s">
        <v>258</v>
      </c>
      <c r="C92" s="53" t="s">
        <v>289</v>
      </c>
      <c r="D92" s="53" t="s">
        <v>356</v>
      </c>
      <c r="E92" s="53" t="s">
        <v>393</v>
      </c>
      <c r="F92" s="99" t="s">
        <v>517</v>
      </c>
      <c r="G92" s="99" t="s">
        <v>535</v>
      </c>
      <c r="H92" s="99" t="s">
        <v>1943</v>
      </c>
      <c r="I92" s="99" t="s">
        <v>1965</v>
      </c>
      <c r="J92" s="325">
        <v>89</v>
      </c>
      <c r="K92" s="53" t="s">
        <v>632</v>
      </c>
      <c r="L92" s="53">
        <v>4502022</v>
      </c>
      <c r="M92" s="53" t="s">
        <v>60</v>
      </c>
      <c r="N92" s="53">
        <v>450202201</v>
      </c>
      <c r="O92" s="53" t="s">
        <v>1563</v>
      </c>
      <c r="P92" s="53" t="s">
        <v>2040</v>
      </c>
      <c r="Q92" s="53" t="s">
        <v>32</v>
      </c>
      <c r="R92" s="96" t="s">
        <v>1891</v>
      </c>
      <c r="S92" s="96">
        <v>0</v>
      </c>
      <c r="T92" s="96">
        <v>17</v>
      </c>
      <c r="U92" s="96">
        <v>2</v>
      </c>
      <c r="V92" s="96">
        <v>5</v>
      </c>
      <c r="W92" s="96">
        <v>5</v>
      </c>
      <c r="X92" s="96">
        <v>5</v>
      </c>
      <c r="Y92" s="272">
        <v>2</v>
      </c>
      <c r="Z92" s="276">
        <f>IF(
'Tablero de control'!$U92="NP",
 0,
  IF(
     'Tablero de control'!$Q92&lt;&gt;"Reducción",
     'Tablero de control'!$Y92*100/'Tablero de control'!$U92,
     IF(
       'Tablero de control'!$U92&gt;='Tablero de control'!$Y92,
       100,
       IF(
         'Tablero de control'!$S92&lt;='Tablero de control'!$Y92,
         0,
         (('Tablero de control'!$S92-'Tablero de control'!$U92)-('Tablero de control'!$Y92-'Tablero de control'!$U92))*100/('Tablero de control'!$S92-'Tablero de control'!$U92)
       )
     )
   )
)</f>
        <v>100</v>
      </c>
      <c r="AA92" s="302">
        <f>IF('Tablero de control'!$Z92&gt;100,100,'Tablero de control'!$Z92)</f>
        <v>100</v>
      </c>
      <c r="AB92" s="40" t="str">
        <f>IF(
  'Tablero de control'!$U92="NP",
  "NO PROGRAMADA",
  IF(
    OR('Tablero de control'!$Y92="",'Tablero de control'!$Z92&lt;=0),
    "SIN AVANCE",
    IF(
      'Tablero de control'!$Z92&lt;Parametros!$D$4*Parametros!$G$9,
      "MUY DEFICIENTE",
    IF(
      'Tablero de control'!$Z92&lt;Parametros!$D$4*Parametros!$G$8,
      "DEFICIENTE",
   IF(
      'Tablero de control'!$Z92&lt;Parametros!$D$4*Parametros!$G$7,
      "ACEPTABLE",
      IF(
        'Tablero de control'!$Z92&lt;Parametros!$D$4*Parametros!$G$6,
        "BUENO",
        IF(
          'Tablero de control'!$Z92&lt;Parametros!$D$4*Parametros!$G$5,
          "SATISFACTORIO",
          IF(
            'Tablero de control'!$Z92&gt;=Parametros!$D$4*Parametros!$G$4,
            "OPTIMO"
          )
        )
      )
    )
  )
)
)
)</f>
        <v>OPTIMO</v>
      </c>
      <c r="AC92" s="40"/>
      <c r="AD92" s="40"/>
      <c r="AE92" s="40"/>
      <c r="AF92" s="40"/>
      <c r="AG92" s="59">
        <v>122501600</v>
      </c>
      <c r="AH92" s="59">
        <v>82561242</v>
      </c>
      <c r="AI92" s="59">
        <v>30562242</v>
      </c>
      <c r="AJ92" s="56"/>
      <c r="AK92" s="276">
        <f>IF(
'Tablero de control'!$V92="NP",
 0,
  IF(
     'Tablero de control'!$Q92&lt;&gt;"Reducción",
     'Tablero de control'!$AJ92*100/'Tablero de control'!$V92,
     IF(
       'Tablero de control'!$V92&gt;='Tablero de control'!$AJ92,
       100,
       IF(
         'Tablero de control'!$S92&lt;='Tablero de control'!$AJ92,
         0,
         (('Tablero de control'!$S92-'Tablero de control'!$V92)-('Tablero de control'!$AJ92-'Tablero de control'!$V92))*100/('Tablero de control'!$S92-'Tablero de control'!$V92)
       )
     )
   )
)</f>
        <v>0</v>
      </c>
      <c r="AL92" s="38" t="str">
        <f>IF(
  'Tablero de control'!$V92="NP",
  "NO PROGRAMADA",
  IF(
    OR('Tablero de control'!$AJ92="",'Tablero de control'!$AK92&lt;=0),
    "SIN AVANCE",
    IF(
      'Tablero de control'!$AK92&lt;Parametros!$D$4*Parametros!$G$9,
      "MUY DEFICIENTE",
    IF(
      'Tablero de control'!$AK92&lt;Parametros!$D$4*Parametros!$G$8,
      "DEFICIENTE",
   IF(
      'Tablero de control'!$AK92&lt;Parametros!$D$4*Parametros!$G$7,
      "ACEPTABLE",
      IF(
        'Tablero de control'!$AK92&lt;Parametros!$D$4*Parametros!$G$6,
        "BUENO",
        IF(
          'Tablero de control'!$AK92&lt;Parametros!$D$4*Parametros!$G$5,
          "SATISFACTORIO",
          IF(
            'Tablero de control'!$AK92&gt;=Parametros!$D$4*Parametros!$G$4,
            "OPTIMO"
          )
        )
      )
    )
  )
)
)
)</f>
        <v>SIN AVANCE</v>
      </c>
      <c r="AM92" s="38"/>
      <c r="AN92" s="38"/>
      <c r="AO92" s="38"/>
      <c r="AP92" s="43"/>
      <c r="AQ92" s="276">
        <f>IF(
'Tablero de control'!$W92="NP",
 0,
  IF(
     'Tablero de control'!$Q92&lt;&gt;"Reducción",
     'Tablero de control'!$AP92*100/'Tablero de control'!$W92,
     IF(
       'Tablero de control'!$W92&gt;='Tablero de control'!$AP92,
       100,
       IF(
         'Tablero de control'!$S92&lt;='Tablero de control'!$AP92,
         0,
         (('Tablero de control'!$S92-'Tablero de control'!$W92)-('Tablero de control'!$AP92-'Tablero de control'!$W92))*100/('Tablero de control'!$S92-'Tablero de control'!$W92)
       )
     )
   )
)</f>
        <v>0</v>
      </c>
      <c r="AR92" s="40" t="str">
        <f>IF(
  'Tablero de control'!$W92="NP",
  "NO PROGRAMADA",
  IF(
    OR('Tablero de control'!$AP92="",'Tablero de control'!$AQ92&lt;=0),
    "SIN AVANCE",
    IF(
      'Tablero de control'!$AQ92&lt;Parametros!$D$4*Parametros!$G$9,
      "MUY DEFICIENTE",
    IF(
      'Tablero de control'!$AQ92&lt;Parametros!$D$4*Parametros!$G$8,
      "DEFICIENTE",
   IF(
      'Tablero de control'!$AQ92&lt;Parametros!$D$4*Parametros!$G$7,
      "ACEPTABLE",
      IF(
        'Tablero de control'!$AQ92&lt;Parametros!$D$4*Parametros!$G$6,
        "BUENO",
        IF(
          'Tablero de control'!$AQ92&lt;Parametros!$D$4*Parametros!$G$5,
          "SATISFACTORIO",
          IF(
            'Tablero de control'!$AQ92&gt;=Parametros!$D$4*Parametros!$G$4,
            "OPTIMO"
          )
        )
      )
    )
  )
)
)
)</f>
        <v>SIN AVANCE</v>
      </c>
      <c r="AS92" s="38"/>
      <c r="AT92" s="38"/>
      <c r="AU92" s="38"/>
      <c r="AV92" s="39"/>
      <c r="AW92" s="276">
        <f>IF(
'Tablero de control'!$X92="NP",
 0,
  IF(
     'Tablero de control'!$Q92&lt;&gt;"Reducción",
     'Tablero de control'!$AV92*100/'Tablero de control'!$X92,
     IF(
       'Tablero de control'!$X92&gt;='Tablero de control'!$AV92,
       100,
       IF(
         'Tablero de control'!$S92&lt;='Tablero de control'!$AV92,
         0,
         (('Tablero de control'!$S92-'Tablero de control'!$X92)-('Tablero de control'!$AV92-'Tablero de control'!$X92))*100/('Tablero de control'!$S92-'Tablero de control'!$X92)
       )
     )
   )
)</f>
        <v>0</v>
      </c>
      <c r="AX92" s="46" t="str">
        <f>IF(
  'Tablero de control'!$X92="NP",
  "NO PROGRAMADA",
  IF(
    OR('Tablero de control'!$AV92="",'Tablero de control'!$AW92&lt;=0),
    "SIN AVANCE",
    IF(
      'Tablero de control'!$AW92&lt;Parametros!$D$4*Parametros!$G$9,
      "MUY DEFICIENTE",
    IF(
      'Tablero de control'!$AW92&lt;Parametros!$D$4*Parametros!$G$8,
      "DEFICIENTE",
   IF(
      'Tablero de control'!$AW92&lt;Parametros!$D$4*Parametros!$G$7,
      "ACEPTABLE",
      IF(
        'Tablero de control'!$AW92&lt;Parametros!$D$4*Parametros!$G$6,
        "BUENO",
        IF(
          'Tablero de control'!$AW92&lt;Parametros!$D$4*Parametros!$G$5,
          "SATISFACTORIO",
          IF(
            'Tablero de control'!$AW92&gt;=Parametros!$D$4*Parametros!$G$4,
            "OPTIMO"
          )
        )
      )
    )
  )
)
)
)</f>
        <v>SIN AVANCE</v>
      </c>
      <c r="AY92" s="38"/>
      <c r="AZ92" s="38"/>
      <c r="BA92" s="38"/>
      <c r="BB92" s="285">
        <f>IF('Tablero de control'!$R92="Acumulada",IF('Tablero de control'!$AV92="",IF('Tablero de control'!$AP92="",IF('Tablero de control'!$AJ92="",'Tablero de control'!$Y92,'Tablero de control'!$AJ92),'Tablero de control'!$AP92),'Tablero de control'!$AV92),'Tablero de control'!$Y92+'Tablero de control'!$AJ92+'Tablero de control'!$AP92+'Tablero de control'!$AV92)</f>
        <v>2</v>
      </c>
      <c r="BC92" s="41">
        <f>IF('Tablero de control'!$Q92="mantenimiento",'Tablero de control'!$BB92/COUNTA('Tablero de control'!$U92:$X92)*100,IF('Tablero de control'!$BB92*100/'Tablero de control'!$T92&gt;100,100,'Tablero de control'!$BB92*100/'Tablero de control'!$T92))</f>
        <v>11.764705882352942</v>
      </c>
      <c r="BD92" s="40" t="str">
        <f>IF(
    OR('Tablero de control'!$BB92="",'Tablero de control'!$BC92&lt;=0),
    "SIN AVANCE",
    IF(
      'Tablero de control'!$BC92&lt;Parametros!$D$4*Parametros!$G$9,
      "MUY DEFICIENTE",
    IF(
      'Tablero de control'!$BC92&lt;Parametros!$D$4*Parametros!$G$8,
      "DEFICIENTE",
   IF(
      'Tablero de control'!$BC92&lt;Parametros!$D$4*Parametros!$G$7,
      "ACEPTABLE",
      IF(
        'Tablero de control'!$BC92&lt;Parametros!$D$4*Parametros!$G$6,
        "BUENO",
        IF(
          'Tablero de control'!$BC92&lt;Parametros!$D$4*Parametros!$G$5,
          "SATISFACTORIO",
          IF(
            'Tablero de control'!$BC92&gt;=Parametros!$D$4*Parametros!$G$4,
            "OPTIMO"
          )
        )
      )
    )
  )
)
)</f>
        <v>MUY DEFICIENTE</v>
      </c>
      <c r="BE92" s="336"/>
      <c r="BF92" s="336"/>
      <c r="BG92" s="555"/>
      <c r="BH92" s="281"/>
      <c r="BI92" s="281"/>
      <c r="BJ92" s="281"/>
      <c r="BL92" s="337"/>
      <c r="BN92" s="372">
        <v>2</v>
      </c>
      <c r="BO92" s="422" t="s">
        <v>3488</v>
      </c>
      <c r="BP92" s="722" t="s">
        <v>3489</v>
      </c>
      <c r="BQ92" s="721" t="s">
        <v>2434</v>
      </c>
      <c r="BR92" s="372"/>
      <c r="BS92" s="676"/>
      <c r="BT92" s="281"/>
    </row>
    <row r="93" spans="1:72" s="42" customFormat="1" ht="89.25" hidden="1" customHeight="1">
      <c r="A93" s="554" t="s">
        <v>251</v>
      </c>
      <c r="B93" s="53" t="s">
        <v>258</v>
      </c>
      <c r="C93" s="53" t="s">
        <v>289</v>
      </c>
      <c r="D93" s="53" t="s">
        <v>356</v>
      </c>
      <c r="E93" s="53" t="s">
        <v>393</v>
      </c>
      <c r="F93" s="99" t="s">
        <v>517</v>
      </c>
      <c r="G93" s="99" t="s">
        <v>535</v>
      </c>
      <c r="H93" s="99" t="s">
        <v>1943</v>
      </c>
      <c r="I93" s="99" t="s">
        <v>1965</v>
      </c>
      <c r="J93" s="325">
        <v>90</v>
      </c>
      <c r="K93" s="53" t="s">
        <v>633</v>
      </c>
      <c r="L93" s="53">
        <v>4502001</v>
      </c>
      <c r="M93" s="53" t="s">
        <v>104</v>
      </c>
      <c r="N93" s="53">
        <v>450200108</v>
      </c>
      <c r="O93" s="53" t="s">
        <v>1568</v>
      </c>
      <c r="P93" s="53" t="s">
        <v>2040</v>
      </c>
      <c r="Q93" s="53" t="s">
        <v>32</v>
      </c>
      <c r="R93" s="96" t="s">
        <v>1891</v>
      </c>
      <c r="S93" s="96">
        <v>0</v>
      </c>
      <c r="T93" s="96">
        <v>2</v>
      </c>
      <c r="U93" s="97" t="s">
        <v>13</v>
      </c>
      <c r="V93" s="96">
        <v>1</v>
      </c>
      <c r="W93" s="96">
        <v>1</v>
      </c>
      <c r="X93" s="97" t="s">
        <v>13</v>
      </c>
      <c r="Y93" s="331">
        <v>1</v>
      </c>
      <c r="Z93" s="276">
        <f>IF(
'Tablero de control'!$U93="NP",
 0,
  IF(
     'Tablero de control'!$Q93&lt;&gt;"Reducción",
     'Tablero de control'!$Y93*100/'Tablero de control'!$U93,
     IF(
       'Tablero de control'!$U93&gt;='Tablero de control'!$Y93,
       100,
       IF(
         'Tablero de control'!$S93&lt;='Tablero de control'!$Y93,
         0,
         (('Tablero de control'!$S93-'Tablero de control'!$U93)-('Tablero de control'!$Y93-'Tablero de control'!$U93))*100/('Tablero de control'!$S93-'Tablero de control'!$U93)
       )
     )
   )
)</f>
        <v>0</v>
      </c>
      <c r="AA93" s="302">
        <f>IF('Tablero de control'!$Z93&gt;100,100,'Tablero de control'!$Z93)</f>
        <v>0</v>
      </c>
      <c r="AB93" s="40" t="str">
        <f>IF(
  'Tablero de control'!$U93="NP",
  "NO PROGRAMADA",
  IF(
    OR('Tablero de control'!$Y93="",'Tablero de control'!$Z93&lt;=0),
    "SIN AVANCE",
    IF(
      'Tablero de control'!$Z93&lt;Parametros!$D$4*Parametros!$G$9,
      "MUY DEFICIENTE",
    IF(
      'Tablero de control'!$Z93&lt;Parametros!$D$4*Parametros!$G$8,
      "DEFICIENTE",
   IF(
      'Tablero de control'!$Z93&lt;Parametros!$D$4*Parametros!$G$7,
      "ACEPTABLE",
      IF(
        'Tablero de control'!$Z93&lt;Parametros!$D$4*Parametros!$G$6,
        "BUENO",
        IF(
          'Tablero de control'!$Z93&lt;Parametros!$D$4*Parametros!$G$5,
          "SATISFACTORIO",
          IF(
            'Tablero de control'!$Z93&gt;=Parametros!$D$4*Parametros!$G$4,
            "OPTIMO"
          )
        )
      )
    )
  )
)
)
)</f>
        <v>NO PROGRAMADA</v>
      </c>
      <c r="AC93" s="40"/>
      <c r="AD93" s="40"/>
      <c r="AE93" s="40"/>
      <c r="AF93" s="40"/>
      <c r="AG93" s="59">
        <v>91022400</v>
      </c>
      <c r="AH93" s="59">
        <v>0</v>
      </c>
      <c r="AI93" s="59">
        <v>0</v>
      </c>
      <c r="AJ93" s="56"/>
      <c r="AK93" s="276">
        <f>IF(
'Tablero de control'!$V93="NP",
 0,
  IF(
     'Tablero de control'!$Q93&lt;&gt;"Reducción",
     'Tablero de control'!$AJ93*100/'Tablero de control'!$V93,
     IF(
       'Tablero de control'!$V93&gt;='Tablero de control'!$AJ93,
       100,
       IF(
         'Tablero de control'!$S93&lt;='Tablero de control'!$AJ93,
         0,
         (('Tablero de control'!$S93-'Tablero de control'!$V93)-('Tablero de control'!$AJ93-'Tablero de control'!$V93))*100/('Tablero de control'!$S93-'Tablero de control'!$V93)
       )
     )
   )
)</f>
        <v>0</v>
      </c>
      <c r="AL93" s="38" t="str">
        <f>IF(
  'Tablero de control'!$V93="NP",
  "NO PROGRAMADA",
  IF(
    OR('Tablero de control'!$AJ93="",'Tablero de control'!$AK93&lt;=0),
    "SIN AVANCE",
    IF(
      'Tablero de control'!$AK93&lt;Parametros!$D$4*Parametros!$G$9,
      "MUY DEFICIENTE",
    IF(
      'Tablero de control'!$AK93&lt;Parametros!$D$4*Parametros!$G$8,
      "DEFICIENTE",
   IF(
      'Tablero de control'!$AK93&lt;Parametros!$D$4*Parametros!$G$7,
      "ACEPTABLE",
      IF(
        'Tablero de control'!$AK93&lt;Parametros!$D$4*Parametros!$G$6,
        "BUENO",
        IF(
          'Tablero de control'!$AK93&lt;Parametros!$D$4*Parametros!$G$5,
          "SATISFACTORIO",
          IF(
            'Tablero de control'!$AK93&gt;=Parametros!$D$4*Parametros!$G$4,
            "OPTIMO"
          )
        )
      )
    )
  )
)
)
)</f>
        <v>SIN AVANCE</v>
      </c>
      <c r="AM93" s="38"/>
      <c r="AN93" s="38"/>
      <c r="AO93" s="38"/>
      <c r="AP93" s="43"/>
      <c r="AQ93" s="276">
        <f>IF(
'Tablero de control'!$W93="NP",
 0,
  IF(
     'Tablero de control'!$Q93&lt;&gt;"Reducción",
     'Tablero de control'!$AP93*100/'Tablero de control'!$W93,
     IF(
       'Tablero de control'!$W93&gt;='Tablero de control'!$AP93,
       100,
       IF(
         'Tablero de control'!$S93&lt;='Tablero de control'!$AP93,
         0,
         (('Tablero de control'!$S93-'Tablero de control'!$W93)-('Tablero de control'!$AP93-'Tablero de control'!$W93))*100/('Tablero de control'!$S93-'Tablero de control'!$W93)
       )
     )
   )
)</f>
        <v>0</v>
      </c>
      <c r="AR93" s="40" t="str">
        <f>IF(
  'Tablero de control'!$W93="NP",
  "NO PROGRAMADA",
  IF(
    OR('Tablero de control'!$AP93="",'Tablero de control'!$AQ93&lt;=0),
    "SIN AVANCE",
    IF(
      'Tablero de control'!$AQ93&lt;Parametros!$D$4*Parametros!$G$9,
      "MUY DEFICIENTE",
    IF(
      'Tablero de control'!$AQ93&lt;Parametros!$D$4*Parametros!$G$8,
      "DEFICIENTE",
   IF(
      'Tablero de control'!$AQ93&lt;Parametros!$D$4*Parametros!$G$7,
      "ACEPTABLE",
      IF(
        'Tablero de control'!$AQ93&lt;Parametros!$D$4*Parametros!$G$6,
        "BUENO",
        IF(
          'Tablero de control'!$AQ93&lt;Parametros!$D$4*Parametros!$G$5,
          "SATISFACTORIO",
          IF(
            'Tablero de control'!$AQ93&gt;=Parametros!$D$4*Parametros!$G$4,
            "OPTIMO"
          )
        )
      )
    )
  )
)
)
)</f>
        <v>SIN AVANCE</v>
      </c>
      <c r="AS93" s="38"/>
      <c r="AT93" s="38"/>
      <c r="AU93" s="38"/>
      <c r="AV93" s="39"/>
      <c r="AW93" s="276">
        <f>IF(
'Tablero de control'!$X93="NP",
 0,
  IF(
     'Tablero de control'!$Q93&lt;&gt;"Reducción",
     'Tablero de control'!$AV93*100/'Tablero de control'!$X93,
     IF(
       'Tablero de control'!$X93&gt;='Tablero de control'!$AV93,
       100,
       IF(
         'Tablero de control'!$S93&lt;='Tablero de control'!$AV93,
         0,
         (('Tablero de control'!$S93-'Tablero de control'!$X93)-('Tablero de control'!$AV93-'Tablero de control'!$X93))*100/('Tablero de control'!$S93-'Tablero de control'!$X93)
       )
     )
   )
)</f>
        <v>0</v>
      </c>
      <c r="AX93" s="46" t="str">
        <f>IF(
  'Tablero de control'!$X93="NP",
  "NO PROGRAMADA",
  IF(
    OR('Tablero de control'!$AV93="",'Tablero de control'!$AW93&lt;=0),
    "SIN AVANCE",
    IF(
      'Tablero de control'!$AW93&lt;Parametros!$D$4*Parametros!$G$9,
      "MUY DEFICIENTE",
    IF(
      'Tablero de control'!$AW93&lt;Parametros!$D$4*Parametros!$G$8,
      "DEFICIENTE",
   IF(
      'Tablero de control'!$AW93&lt;Parametros!$D$4*Parametros!$G$7,
      "ACEPTABLE",
      IF(
        'Tablero de control'!$AW93&lt;Parametros!$D$4*Parametros!$G$6,
        "BUENO",
        IF(
          'Tablero de control'!$AW93&lt;Parametros!$D$4*Parametros!$G$5,
          "SATISFACTORIO",
          IF(
            'Tablero de control'!$AW93&gt;=Parametros!$D$4*Parametros!$G$4,
            "OPTIMO"
          )
        )
      )
    )
  )
)
)
)</f>
        <v>NO PROGRAMADA</v>
      </c>
      <c r="AY93" s="38"/>
      <c r="AZ93" s="38"/>
      <c r="BA93" s="38"/>
      <c r="BB93" s="285">
        <f>IF('Tablero de control'!$R93="Acumulada",IF('Tablero de control'!$AV93="",IF('Tablero de control'!$AP93="",IF('Tablero de control'!$AJ93="",'Tablero de control'!$Y93,'Tablero de control'!$AJ93),'Tablero de control'!$AP93),'Tablero de control'!$AV93),'Tablero de control'!$Y93+'Tablero de control'!$AJ93+'Tablero de control'!$AP93+'Tablero de control'!$AV93)</f>
        <v>1</v>
      </c>
      <c r="BC93" s="41">
        <f>IF('Tablero de control'!$Q93="mantenimiento",'Tablero de control'!$BB93/COUNTA('Tablero de control'!$U93:$X93)*100,IF('Tablero de control'!$BB93*100/'Tablero de control'!$T93&gt;100,100,'Tablero de control'!$BB93*100/'Tablero de control'!$T93))</f>
        <v>50</v>
      </c>
      <c r="BD93" s="40" t="str">
        <f>IF(
    OR('Tablero de control'!$BB93="",'Tablero de control'!$BC93&lt;=0),
    "SIN AVANCE",
    IF(
      'Tablero de control'!$BC93&lt;Parametros!$D$4*Parametros!$G$9,
      "MUY DEFICIENTE",
    IF(
      'Tablero de control'!$BC93&lt;Parametros!$D$4*Parametros!$G$8,
      "DEFICIENTE",
   IF(
      'Tablero de control'!$BC93&lt;Parametros!$D$4*Parametros!$G$7,
      "ACEPTABLE",
      IF(
        'Tablero de control'!$BC93&lt;Parametros!$D$4*Parametros!$G$6,
        "BUENO",
        IF(
          'Tablero de control'!$BC93&lt;Parametros!$D$4*Parametros!$G$5,
          "SATISFACTORIO",
          IF(
            'Tablero de control'!$BC93&gt;=Parametros!$D$4*Parametros!$G$4,
            "OPTIMO"
          )
        )
      )
    )
  )
)
)</f>
        <v>DEFICIENTE</v>
      </c>
      <c r="BE93" s="336"/>
      <c r="BF93" s="336"/>
      <c r="BG93" s="555"/>
      <c r="BH93" s="281"/>
      <c r="BI93" s="281"/>
      <c r="BJ93" s="281"/>
      <c r="BL93" s="337"/>
      <c r="BN93" s="518">
        <v>0</v>
      </c>
      <c r="BO93" s="519"/>
      <c r="BP93" s="519"/>
      <c r="BQ93" s="519"/>
      <c r="BR93" s="518"/>
      <c r="BS93" s="677"/>
      <c r="BT93" s="281"/>
    </row>
    <row r="94" spans="1:72" s="42" customFormat="1" ht="38.25" hidden="1" customHeight="1">
      <c r="A94" s="554" t="s">
        <v>251</v>
      </c>
      <c r="B94" s="53" t="s">
        <v>258</v>
      </c>
      <c r="C94" s="53" t="s">
        <v>290</v>
      </c>
      <c r="D94" s="53" t="s">
        <v>356</v>
      </c>
      <c r="E94" s="53" t="s">
        <v>393</v>
      </c>
      <c r="F94" s="99" t="s">
        <v>517</v>
      </c>
      <c r="G94" s="99" t="s">
        <v>535</v>
      </c>
      <c r="H94" s="99" t="s">
        <v>1943</v>
      </c>
      <c r="I94" s="99" t="s">
        <v>1965</v>
      </c>
      <c r="J94" s="325">
        <v>91</v>
      </c>
      <c r="K94" s="53" t="s">
        <v>634</v>
      </c>
      <c r="L94" s="53">
        <v>4502001</v>
      </c>
      <c r="M94" s="53" t="s">
        <v>104</v>
      </c>
      <c r="N94" s="53">
        <v>450200107</v>
      </c>
      <c r="O94" s="53" t="s">
        <v>215</v>
      </c>
      <c r="P94" s="53" t="s">
        <v>2040</v>
      </c>
      <c r="Q94" s="53" t="s">
        <v>33</v>
      </c>
      <c r="R94" s="98" t="s">
        <v>1891</v>
      </c>
      <c r="S94" s="97">
        <v>0</v>
      </c>
      <c r="T94" s="96">
        <v>17</v>
      </c>
      <c r="U94" s="96">
        <v>2</v>
      </c>
      <c r="V94" s="96">
        <v>5</v>
      </c>
      <c r="W94" s="96">
        <v>5</v>
      </c>
      <c r="X94" s="96">
        <v>5</v>
      </c>
      <c r="Y94" s="272">
        <v>0.7</v>
      </c>
      <c r="Z94" s="276">
        <f>IF(
'Tablero de control'!$U94="NP",
 0,
  IF(
     'Tablero de control'!$Q94&lt;&gt;"Reducción",
     'Tablero de control'!$Y94*100/'Tablero de control'!$U94,
     IF(
       'Tablero de control'!$U94&gt;='Tablero de control'!$Y94,
       100,
       IF(
         'Tablero de control'!$S94&lt;='Tablero de control'!$Y94,
         0,
         (('Tablero de control'!$S94-'Tablero de control'!$U94)-('Tablero de control'!$Y94-'Tablero de control'!$U94))*100/('Tablero de control'!$S94-'Tablero de control'!$U94)
       )
     )
   )
)</f>
        <v>35</v>
      </c>
      <c r="AA94" s="302">
        <f>IF('Tablero de control'!$Z94&gt;100,100,'Tablero de control'!$Z94)</f>
        <v>35</v>
      </c>
      <c r="AB94" s="40" t="str">
        <f>IF(
  'Tablero de control'!$U94="NP",
  "NO PROGRAMADA",
  IF(
    OR('Tablero de control'!$Y94="",'Tablero de control'!$Z94&lt;=0),
    "SIN AVANCE",
    IF(
      'Tablero de control'!$Z94&lt;Parametros!$D$4*Parametros!$G$9,
      "MUY DEFICIENTE",
    IF(
      'Tablero de control'!$Z94&lt;Parametros!$D$4*Parametros!$G$8,
      "DEFICIENTE",
   IF(
      'Tablero de control'!$Z94&lt;Parametros!$D$4*Parametros!$G$7,
      "ACEPTABLE",
      IF(
        'Tablero de control'!$Z94&lt;Parametros!$D$4*Parametros!$G$6,
        "BUENO",
        IF(
          'Tablero de control'!$Z94&lt;Parametros!$D$4*Parametros!$G$5,
          "SATISFACTORIO",
          IF(
            'Tablero de control'!$Z94&gt;=Parametros!$D$4*Parametros!$G$4,
            "OPTIMO"
          )
        )
      )
    )
  )
)
)
)</f>
        <v>DEFICIENTE</v>
      </c>
      <c r="AC94" s="40"/>
      <c r="AD94" s="40"/>
      <c r="AE94" s="40"/>
      <c r="AF94" s="40"/>
      <c r="AG94" s="59">
        <v>58136400</v>
      </c>
      <c r="AH94" s="59">
        <v>35008790</v>
      </c>
      <c r="AI94" s="59">
        <v>3898000</v>
      </c>
      <c r="AJ94" s="56"/>
      <c r="AK94" s="276">
        <f>IF(
'Tablero de control'!$V94="NP",
 0,
  IF(
     'Tablero de control'!$Q94&lt;&gt;"Reducción",
     'Tablero de control'!$AJ94*100/'Tablero de control'!$V94,
     IF(
       'Tablero de control'!$V94&gt;='Tablero de control'!$AJ94,
       100,
       IF(
         'Tablero de control'!$S94&lt;='Tablero de control'!$AJ94,
         0,
         (('Tablero de control'!$S94-'Tablero de control'!$V94)-('Tablero de control'!$AJ94-'Tablero de control'!$V94))*100/('Tablero de control'!$S94-'Tablero de control'!$V94)
       )
     )
   )
)</f>
        <v>0</v>
      </c>
      <c r="AL94" s="38" t="str">
        <f>IF(
  'Tablero de control'!$V94="NP",
  "NO PROGRAMADA",
  IF(
    OR('Tablero de control'!$AJ94="",'Tablero de control'!$AK94&lt;=0),
    "SIN AVANCE",
    IF(
      'Tablero de control'!$AK94&lt;Parametros!$D$4*Parametros!$G$9,
      "MUY DEFICIENTE",
    IF(
      'Tablero de control'!$AK94&lt;Parametros!$D$4*Parametros!$G$8,
      "DEFICIENTE",
   IF(
      'Tablero de control'!$AK94&lt;Parametros!$D$4*Parametros!$G$7,
      "ACEPTABLE",
      IF(
        'Tablero de control'!$AK94&lt;Parametros!$D$4*Parametros!$G$6,
        "BUENO",
        IF(
          'Tablero de control'!$AK94&lt;Parametros!$D$4*Parametros!$G$5,
          "SATISFACTORIO",
          IF(
            'Tablero de control'!$AK94&gt;=Parametros!$D$4*Parametros!$G$4,
            "OPTIMO"
          )
        )
      )
    )
  )
)
)
)</f>
        <v>SIN AVANCE</v>
      </c>
      <c r="AM94" s="38"/>
      <c r="AN94" s="38"/>
      <c r="AO94" s="38"/>
      <c r="AP94" s="43"/>
      <c r="AQ94" s="276">
        <f>IF(
'Tablero de control'!$W94="NP",
 0,
  IF(
     'Tablero de control'!$Q94&lt;&gt;"Reducción",
     'Tablero de control'!$AP94*100/'Tablero de control'!$W94,
     IF(
       'Tablero de control'!$W94&gt;='Tablero de control'!$AP94,
       100,
       IF(
         'Tablero de control'!$S94&lt;='Tablero de control'!$AP94,
         0,
         (('Tablero de control'!$S94-'Tablero de control'!$W94)-('Tablero de control'!$AP94-'Tablero de control'!$W94))*100/('Tablero de control'!$S94-'Tablero de control'!$W94)
       )
     )
   )
)</f>
        <v>0</v>
      </c>
      <c r="AR94" s="40" t="str">
        <f>IF(
  'Tablero de control'!$W94="NP",
  "NO PROGRAMADA",
  IF(
    OR('Tablero de control'!$AP94="",'Tablero de control'!$AQ94&lt;=0),
    "SIN AVANCE",
    IF(
      'Tablero de control'!$AQ94&lt;Parametros!$D$4*Parametros!$G$9,
      "MUY DEFICIENTE",
    IF(
      'Tablero de control'!$AQ94&lt;Parametros!$D$4*Parametros!$G$8,
      "DEFICIENTE",
   IF(
      'Tablero de control'!$AQ94&lt;Parametros!$D$4*Parametros!$G$7,
      "ACEPTABLE",
      IF(
        'Tablero de control'!$AQ94&lt;Parametros!$D$4*Parametros!$G$6,
        "BUENO",
        IF(
          'Tablero de control'!$AQ94&lt;Parametros!$D$4*Parametros!$G$5,
          "SATISFACTORIO",
          IF(
            'Tablero de control'!$AQ94&gt;=Parametros!$D$4*Parametros!$G$4,
            "OPTIMO"
          )
        )
      )
    )
  )
)
)
)</f>
        <v>SIN AVANCE</v>
      </c>
      <c r="AS94" s="38"/>
      <c r="AT94" s="38"/>
      <c r="AU94" s="38"/>
      <c r="AV94" s="39"/>
      <c r="AW94" s="276">
        <f>IF(
'Tablero de control'!$X94="NP",
 0,
  IF(
     'Tablero de control'!$Q94&lt;&gt;"Reducción",
     'Tablero de control'!$AV94*100/'Tablero de control'!$X94,
     IF(
       'Tablero de control'!$X94&gt;='Tablero de control'!$AV94,
       100,
       IF(
         'Tablero de control'!$S94&lt;='Tablero de control'!$AV94,
         0,
         (('Tablero de control'!$S94-'Tablero de control'!$X94)-('Tablero de control'!$AV94-'Tablero de control'!$X94))*100/('Tablero de control'!$S94-'Tablero de control'!$X94)
       )
     )
   )
)</f>
        <v>0</v>
      </c>
      <c r="AX94" s="46" t="str">
        <f>IF(
  'Tablero de control'!$X94="NP",
  "NO PROGRAMADA",
  IF(
    OR('Tablero de control'!$AV94="",'Tablero de control'!$AW94&lt;=0),
    "SIN AVANCE",
    IF(
      'Tablero de control'!$AW94&lt;Parametros!$D$4*Parametros!$G$9,
      "MUY DEFICIENTE",
    IF(
      'Tablero de control'!$AW94&lt;Parametros!$D$4*Parametros!$G$8,
      "DEFICIENTE",
   IF(
      'Tablero de control'!$AW94&lt;Parametros!$D$4*Parametros!$G$7,
      "ACEPTABLE",
      IF(
        'Tablero de control'!$AW94&lt;Parametros!$D$4*Parametros!$G$6,
        "BUENO",
        IF(
          'Tablero de control'!$AW94&lt;Parametros!$D$4*Parametros!$G$5,
          "SATISFACTORIO",
          IF(
            'Tablero de control'!$AW94&gt;=Parametros!$D$4*Parametros!$G$4,
            "OPTIMO"
          )
        )
      )
    )
  )
)
)
)</f>
        <v>SIN AVANCE</v>
      </c>
      <c r="AY94" s="38"/>
      <c r="AZ94" s="38"/>
      <c r="BA94" s="38"/>
      <c r="BB94" s="285">
        <f>IF('Tablero de control'!$R94="Acumulada",IF('Tablero de control'!$AV94="",IF('Tablero de control'!$AP94="",IF('Tablero de control'!$AJ94="",'Tablero de control'!$Y94,'Tablero de control'!$AJ94),'Tablero de control'!$AP94),'Tablero de control'!$AV94),'Tablero de control'!$Y94+'Tablero de control'!$AJ94+'Tablero de control'!$AP94+'Tablero de control'!$AV94)</f>
        <v>0.7</v>
      </c>
      <c r="BC94" s="41">
        <f>IF('Tablero de control'!$Q94="mantenimiento",'Tablero de control'!$BB94/COUNTA('Tablero de control'!$U94:$X94)*100,IF('Tablero de control'!$BB94*100/'Tablero de control'!$T94&gt;100,100,'Tablero de control'!$BB94*100/'Tablero de control'!$T94))</f>
        <v>17.5</v>
      </c>
      <c r="BD94" s="40" t="str">
        <f>IF(
    OR('Tablero de control'!$BB94="",'Tablero de control'!$BC94&lt;=0),
    "SIN AVANCE",
    IF(
      'Tablero de control'!$BC94&lt;Parametros!$D$4*Parametros!$G$9,
      "MUY DEFICIENTE",
    IF(
      'Tablero de control'!$BC94&lt;Parametros!$D$4*Parametros!$G$8,
      "DEFICIENTE",
   IF(
      'Tablero de control'!$BC94&lt;Parametros!$D$4*Parametros!$G$7,
      "ACEPTABLE",
      IF(
        'Tablero de control'!$BC94&lt;Parametros!$D$4*Parametros!$G$6,
        "BUENO",
        IF(
          'Tablero de control'!$BC94&lt;Parametros!$D$4*Parametros!$G$5,
          "SATISFACTORIO",
          IF(
            'Tablero de control'!$BC94&gt;=Parametros!$D$4*Parametros!$G$4,
            "OPTIMO"
          )
        )
      )
    )
  )
)
)</f>
        <v>MUY DEFICIENTE</v>
      </c>
      <c r="BE94" s="336"/>
      <c r="BF94" s="336"/>
      <c r="BG94" s="555"/>
      <c r="BH94" s="281"/>
      <c r="BI94" s="281"/>
      <c r="BJ94" s="281"/>
      <c r="BL94" s="337"/>
      <c r="BN94" s="372">
        <v>0.7</v>
      </c>
      <c r="BO94" s="520" t="s">
        <v>3490</v>
      </c>
      <c r="BP94" s="520" t="s">
        <v>3491</v>
      </c>
      <c r="BQ94" s="520" t="s">
        <v>3490</v>
      </c>
      <c r="BR94" s="372" t="s">
        <v>3492</v>
      </c>
      <c r="BS94" s="676"/>
      <c r="BT94" s="281"/>
    </row>
    <row r="95" spans="1:72" s="42" customFormat="1" ht="38.25" hidden="1" customHeight="1">
      <c r="A95" s="554" t="s">
        <v>251</v>
      </c>
      <c r="B95" s="53" t="s">
        <v>258</v>
      </c>
      <c r="C95" s="53" t="s">
        <v>290</v>
      </c>
      <c r="D95" s="53" t="s">
        <v>356</v>
      </c>
      <c r="E95" s="53" t="s">
        <v>393</v>
      </c>
      <c r="F95" s="99" t="s">
        <v>517</v>
      </c>
      <c r="G95" s="99" t="s">
        <v>535</v>
      </c>
      <c r="H95" s="99" t="s">
        <v>1943</v>
      </c>
      <c r="I95" s="99" t="s">
        <v>1965</v>
      </c>
      <c r="J95" s="325">
        <v>92</v>
      </c>
      <c r="K95" s="53" t="s">
        <v>635</v>
      </c>
      <c r="L95" s="53">
        <v>4502034</v>
      </c>
      <c r="M95" s="53" t="s">
        <v>43</v>
      </c>
      <c r="N95" s="53">
        <v>450203413</v>
      </c>
      <c r="O95" s="53" t="s">
        <v>1561</v>
      </c>
      <c r="P95" s="53" t="s">
        <v>2040</v>
      </c>
      <c r="Q95" s="53" t="s">
        <v>32</v>
      </c>
      <c r="R95" s="96" t="s">
        <v>1891</v>
      </c>
      <c r="S95" s="97">
        <v>0</v>
      </c>
      <c r="T95" s="96">
        <v>400</v>
      </c>
      <c r="U95" s="96">
        <v>100</v>
      </c>
      <c r="V95" s="96">
        <v>100</v>
      </c>
      <c r="W95" s="96">
        <v>100</v>
      </c>
      <c r="X95" s="96">
        <v>100</v>
      </c>
      <c r="Y95" s="272">
        <v>323</v>
      </c>
      <c r="Z95" s="276">
        <f>IF(
'Tablero de control'!$U95="NP",
 0,
  IF(
     'Tablero de control'!$Q95&lt;&gt;"Reducción",
     'Tablero de control'!$Y95*100/'Tablero de control'!$U95,
     IF(
       'Tablero de control'!$U95&gt;='Tablero de control'!$Y95,
       100,
       IF(
         'Tablero de control'!$S95&lt;='Tablero de control'!$Y95,
         0,
         (('Tablero de control'!$S95-'Tablero de control'!$U95)-('Tablero de control'!$Y95-'Tablero de control'!$U95))*100/('Tablero de control'!$S95-'Tablero de control'!$U95)
       )
     )
   )
)</f>
        <v>323</v>
      </c>
      <c r="AA95" s="302">
        <f>IF('Tablero de control'!$Z95&gt;100,100,'Tablero de control'!$Z95)</f>
        <v>100</v>
      </c>
      <c r="AB95" s="40" t="str">
        <f>IF(
  'Tablero de control'!$U95="NP",
  "NO PROGRAMADA",
  IF(
    OR('Tablero de control'!$Y95="",'Tablero de control'!$Z95&lt;=0),
    "SIN AVANCE",
    IF(
      'Tablero de control'!$Z95&lt;Parametros!$D$4*Parametros!$G$9,
      "MUY DEFICIENTE",
    IF(
      'Tablero de control'!$Z95&lt;Parametros!$D$4*Parametros!$G$8,
      "DEFICIENTE",
   IF(
      'Tablero de control'!$Z95&lt;Parametros!$D$4*Parametros!$G$7,
      "ACEPTABLE",
      IF(
        'Tablero de control'!$Z95&lt;Parametros!$D$4*Parametros!$G$6,
        "BUENO",
        IF(
          'Tablero de control'!$Z95&lt;Parametros!$D$4*Parametros!$G$5,
          "SATISFACTORIO",
          IF(
            'Tablero de control'!$Z95&gt;=Parametros!$D$4*Parametros!$G$4,
            "OPTIMO"
          )
        )
      )
    )
  )
)
)
)</f>
        <v>OPTIMO</v>
      </c>
      <c r="AC95" s="40"/>
      <c r="AD95" s="40"/>
      <c r="AE95" s="40"/>
      <c r="AF95" s="40"/>
      <c r="AG95" s="59">
        <v>222228000</v>
      </c>
      <c r="AH95" s="59">
        <v>198800000</v>
      </c>
      <c r="AI95" s="59">
        <v>55800087</v>
      </c>
      <c r="AJ95" s="56"/>
      <c r="AK95" s="276">
        <f>IF(
'Tablero de control'!$V95="NP",
 0,
  IF(
     'Tablero de control'!$Q95&lt;&gt;"Reducción",
     'Tablero de control'!$AJ95*100/'Tablero de control'!$V95,
     IF(
       'Tablero de control'!$V95&gt;='Tablero de control'!$AJ95,
       100,
       IF(
         'Tablero de control'!$S95&lt;='Tablero de control'!$AJ95,
         0,
         (('Tablero de control'!$S95-'Tablero de control'!$V95)-('Tablero de control'!$AJ95-'Tablero de control'!$V95))*100/('Tablero de control'!$S95-'Tablero de control'!$V95)
       )
     )
   )
)</f>
        <v>0</v>
      </c>
      <c r="AL95" s="38" t="str">
        <f>IF(
  'Tablero de control'!$V95="NP",
  "NO PROGRAMADA",
  IF(
    OR('Tablero de control'!$AJ95="",'Tablero de control'!$AK95&lt;=0),
    "SIN AVANCE",
    IF(
      'Tablero de control'!$AK95&lt;Parametros!$D$4*Parametros!$G$9,
      "MUY DEFICIENTE",
    IF(
      'Tablero de control'!$AK95&lt;Parametros!$D$4*Parametros!$G$8,
      "DEFICIENTE",
   IF(
      'Tablero de control'!$AK95&lt;Parametros!$D$4*Parametros!$G$7,
      "ACEPTABLE",
      IF(
        'Tablero de control'!$AK95&lt;Parametros!$D$4*Parametros!$G$6,
        "BUENO",
        IF(
          'Tablero de control'!$AK95&lt;Parametros!$D$4*Parametros!$G$5,
          "SATISFACTORIO",
          IF(
            'Tablero de control'!$AK95&gt;=Parametros!$D$4*Parametros!$G$4,
            "OPTIMO"
          )
        )
      )
    )
  )
)
)
)</f>
        <v>SIN AVANCE</v>
      </c>
      <c r="AM95" s="38"/>
      <c r="AN95" s="38"/>
      <c r="AO95" s="38"/>
      <c r="AP95" s="43"/>
      <c r="AQ95" s="276">
        <f>IF(
'Tablero de control'!$W95="NP",
 0,
  IF(
     'Tablero de control'!$Q95&lt;&gt;"Reducción",
     'Tablero de control'!$AP95*100/'Tablero de control'!$W95,
     IF(
       'Tablero de control'!$W95&gt;='Tablero de control'!$AP95,
       100,
       IF(
         'Tablero de control'!$S95&lt;='Tablero de control'!$AP95,
         0,
         (('Tablero de control'!$S95-'Tablero de control'!$W95)-('Tablero de control'!$AP95-'Tablero de control'!$W95))*100/('Tablero de control'!$S95-'Tablero de control'!$W95)
       )
     )
   )
)</f>
        <v>0</v>
      </c>
      <c r="AR95" s="40" t="str">
        <f>IF(
  'Tablero de control'!$W95="NP",
  "NO PROGRAMADA",
  IF(
    OR('Tablero de control'!$AP95="",'Tablero de control'!$AQ95&lt;=0),
    "SIN AVANCE",
    IF(
      'Tablero de control'!$AQ95&lt;Parametros!$D$4*Parametros!$G$9,
      "MUY DEFICIENTE",
    IF(
      'Tablero de control'!$AQ95&lt;Parametros!$D$4*Parametros!$G$8,
      "DEFICIENTE",
   IF(
      'Tablero de control'!$AQ95&lt;Parametros!$D$4*Parametros!$G$7,
      "ACEPTABLE",
      IF(
        'Tablero de control'!$AQ95&lt;Parametros!$D$4*Parametros!$G$6,
        "BUENO",
        IF(
          'Tablero de control'!$AQ95&lt;Parametros!$D$4*Parametros!$G$5,
          "SATISFACTORIO",
          IF(
            'Tablero de control'!$AQ95&gt;=Parametros!$D$4*Parametros!$G$4,
            "OPTIMO"
          )
        )
      )
    )
  )
)
)
)</f>
        <v>SIN AVANCE</v>
      </c>
      <c r="AS95" s="38"/>
      <c r="AT95" s="38"/>
      <c r="AU95" s="38"/>
      <c r="AV95" s="39"/>
      <c r="AW95" s="276">
        <f>IF(
'Tablero de control'!$X95="NP",
 0,
  IF(
     'Tablero de control'!$Q95&lt;&gt;"Reducción",
     'Tablero de control'!$AV95*100/'Tablero de control'!$X95,
     IF(
       'Tablero de control'!$X95&gt;='Tablero de control'!$AV95,
       100,
       IF(
         'Tablero de control'!$S95&lt;='Tablero de control'!$AV95,
         0,
         (('Tablero de control'!$S95-'Tablero de control'!$X95)-('Tablero de control'!$AV95-'Tablero de control'!$X95))*100/('Tablero de control'!$S95-'Tablero de control'!$X95)
       )
     )
   )
)</f>
        <v>0</v>
      </c>
      <c r="AX95" s="46" t="str">
        <f>IF(
  'Tablero de control'!$X95="NP",
  "NO PROGRAMADA",
  IF(
    OR('Tablero de control'!$AV95="",'Tablero de control'!$AW95&lt;=0),
    "SIN AVANCE",
    IF(
      'Tablero de control'!$AW95&lt;Parametros!$D$4*Parametros!$G$9,
      "MUY DEFICIENTE",
    IF(
      'Tablero de control'!$AW95&lt;Parametros!$D$4*Parametros!$G$8,
      "DEFICIENTE",
   IF(
      'Tablero de control'!$AW95&lt;Parametros!$D$4*Parametros!$G$7,
      "ACEPTABLE",
      IF(
        'Tablero de control'!$AW95&lt;Parametros!$D$4*Parametros!$G$6,
        "BUENO",
        IF(
          'Tablero de control'!$AW95&lt;Parametros!$D$4*Parametros!$G$5,
          "SATISFACTORIO",
          IF(
            'Tablero de control'!$AW95&gt;=Parametros!$D$4*Parametros!$G$4,
            "OPTIMO"
          )
        )
      )
    )
  )
)
)
)</f>
        <v>SIN AVANCE</v>
      </c>
      <c r="AY95" s="38"/>
      <c r="AZ95" s="38"/>
      <c r="BA95" s="38"/>
      <c r="BB95" s="285">
        <f>IF('Tablero de control'!$R95="Acumulada",IF('Tablero de control'!$AV95="",IF('Tablero de control'!$AP95="",IF('Tablero de control'!$AJ95="",'Tablero de control'!$Y95,'Tablero de control'!$AJ95),'Tablero de control'!$AP95),'Tablero de control'!$AV95),'Tablero de control'!$Y95+'Tablero de control'!$AJ95+'Tablero de control'!$AP95+'Tablero de control'!$AV95)</f>
        <v>323</v>
      </c>
      <c r="BC95" s="41">
        <f>IF('Tablero de control'!$Q95="mantenimiento",'Tablero de control'!$BB95/COUNTA('Tablero de control'!$U95:$X95)*100,IF('Tablero de control'!$BB95*100/'Tablero de control'!$T95&gt;100,100,'Tablero de control'!$BB95*100/'Tablero de control'!$T95))</f>
        <v>80.75</v>
      </c>
      <c r="BD95" s="40" t="str">
        <f>IF(
    OR('Tablero de control'!$BB95="",'Tablero de control'!$BC95&lt;=0),
    "SIN AVANCE",
    IF(
      'Tablero de control'!$BC95&lt;Parametros!$D$4*Parametros!$G$9,
      "MUY DEFICIENTE",
    IF(
      'Tablero de control'!$BC95&lt;Parametros!$D$4*Parametros!$G$8,
      "DEFICIENTE",
   IF(
      'Tablero de control'!$BC95&lt;Parametros!$D$4*Parametros!$G$7,
      "ACEPTABLE",
      IF(
        'Tablero de control'!$BC95&lt;Parametros!$D$4*Parametros!$G$6,
        "BUENO",
        IF(
          'Tablero de control'!$BC95&lt;Parametros!$D$4*Parametros!$G$5,
          "SATISFACTORIO",
          IF(
            'Tablero de control'!$BC95&gt;=Parametros!$D$4*Parametros!$G$4,
            "OPTIMO"
          )
        )
      )
    )
  )
)
)</f>
        <v>BUENO</v>
      </c>
      <c r="BE95" s="336"/>
      <c r="BF95" s="336"/>
      <c r="BG95" s="555"/>
      <c r="BH95" s="281"/>
      <c r="BI95" s="281"/>
      <c r="BJ95" s="281"/>
      <c r="BL95" s="337"/>
      <c r="BN95" s="372">
        <v>323</v>
      </c>
      <c r="BO95" s="422" t="s">
        <v>3493</v>
      </c>
      <c r="BP95" s="350" t="s">
        <v>3494</v>
      </c>
      <c r="BQ95" s="350" t="s">
        <v>3495</v>
      </c>
      <c r="BR95" s="372" t="s">
        <v>3496</v>
      </c>
      <c r="BS95" s="676"/>
      <c r="BT95" s="281"/>
    </row>
    <row r="96" spans="1:72" s="42" customFormat="1" ht="98.25" hidden="1" customHeight="1">
      <c r="A96" s="554" t="s">
        <v>251</v>
      </c>
      <c r="B96" s="53" t="s">
        <v>258</v>
      </c>
      <c r="C96" s="53" t="s">
        <v>290</v>
      </c>
      <c r="D96" s="53" t="s">
        <v>356</v>
      </c>
      <c r="E96" s="53" t="s">
        <v>393</v>
      </c>
      <c r="F96" s="99" t="s">
        <v>517</v>
      </c>
      <c r="G96" s="99" t="s">
        <v>535</v>
      </c>
      <c r="H96" s="99" t="s">
        <v>1943</v>
      </c>
      <c r="I96" s="99" t="s">
        <v>1965</v>
      </c>
      <c r="J96" s="325">
        <v>93</v>
      </c>
      <c r="K96" s="53" t="s">
        <v>636</v>
      </c>
      <c r="L96" s="53">
        <v>4502022</v>
      </c>
      <c r="M96" s="53" t="s">
        <v>60</v>
      </c>
      <c r="N96" s="293">
        <v>450202207</v>
      </c>
      <c r="O96" s="53" t="s">
        <v>1569</v>
      </c>
      <c r="P96" s="53" t="s">
        <v>2040</v>
      </c>
      <c r="Q96" s="53" t="s">
        <v>33</v>
      </c>
      <c r="R96" s="98" t="s">
        <v>1891</v>
      </c>
      <c r="S96" s="96">
        <v>64</v>
      </c>
      <c r="T96" s="96">
        <v>64</v>
      </c>
      <c r="U96" s="96">
        <v>16</v>
      </c>
      <c r="V96" s="96">
        <v>16</v>
      </c>
      <c r="W96" s="96">
        <v>16</v>
      </c>
      <c r="X96" s="96">
        <v>16</v>
      </c>
      <c r="Y96" s="272">
        <v>21</v>
      </c>
      <c r="Z96" s="276">
        <f>IF(
'Tablero de control'!$U96="NP",
 0,
  IF(
     'Tablero de control'!$Q96&lt;&gt;"Reducción",
     'Tablero de control'!$Y96*100/'Tablero de control'!$U96,
     IF(
       'Tablero de control'!$U96&gt;='Tablero de control'!$Y96,
       100,
       IF(
         'Tablero de control'!$S96&lt;='Tablero de control'!$Y96,
         0,
         (('Tablero de control'!$S96-'Tablero de control'!$U96)-('Tablero de control'!$Y96-'Tablero de control'!$U96))*100/('Tablero de control'!$S96-'Tablero de control'!$U96)
       )
     )
   )
)</f>
        <v>131.25</v>
      </c>
      <c r="AA96" s="302">
        <f>IF('Tablero de control'!$Z96&gt;100,100,'Tablero de control'!$Z96)</f>
        <v>100</v>
      </c>
      <c r="AB96" s="40" t="str">
        <f>IF(
  'Tablero de control'!$U96="NP",
  "NO PROGRAMADA",
  IF(
    OR('Tablero de control'!$Y96="",'Tablero de control'!$Z96&lt;=0),
    "SIN AVANCE",
    IF(
      'Tablero de control'!$Z96&lt;Parametros!$D$4*Parametros!$G$9,
      "MUY DEFICIENTE",
    IF(
      'Tablero de control'!$Z96&lt;Parametros!$D$4*Parametros!$G$8,
      "DEFICIENTE",
   IF(
      'Tablero de control'!$Z96&lt;Parametros!$D$4*Parametros!$G$7,
      "ACEPTABLE",
      IF(
        'Tablero de control'!$Z96&lt;Parametros!$D$4*Parametros!$G$6,
        "BUENO",
        IF(
          'Tablero de control'!$Z96&lt;Parametros!$D$4*Parametros!$G$5,
          "SATISFACTORIO",
          IF(
            'Tablero de control'!$Z96&gt;=Parametros!$D$4*Parametros!$G$4,
            "OPTIMO"
          )
        )
      )
    )
  )
)
)
)</f>
        <v>OPTIMO</v>
      </c>
      <c r="AC96" s="40"/>
      <c r="AD96" s="40"/>
      <c r="AE96" s="40"/>
      <c r="AF96" s="40"/>
      <c r="AG96" s="59">
        <v>42755600</v>
      </c>
      <c r="AH96" s="59">
        <v>24846565</v>
      </c>
      <c r="AI96" s="59">
        <v>22170980</v>
      </c>
      <c r="AJ96" s="56"/>
      <c r="AK96" s="276">
        <f>IF(
'Tablero de control'!$V96="NP",
 0,
  IF(
     'Tablero de control'!$Q96&lt;&gt;"Reducción",
     'Tablero de control'!$AJ96*100/'Tablero de control'!$V96,
     IF(
       'Tablero de control'!$V96&gt;='Tablero de control'!$AJ96,
       100,
       IF(
         'Tablero de control'!$S96&lt;='Tablero de control'!$AJ96,
         0,
         (('Tablero de control'!$S96-'Tablero de control'!$V96)-('Tablero de control'!$AJ96-'Tablero de control'!$V96))*100/('Tablero de control'!$S96-'Tablero de control'!$V96)
       )
     )
   )
)</f>
        <v>0</v>
      </c>
      <c r="AL96" s="38" t="str">
        <f>IF(
  'Tablero de control'!$V96="NP",
  "NO PROGRAMADA",
  IF(
    OR('Tablero de control'!$AJ96="",'Tablero de control'!$AK96&lt;=0),
    "SIN AVANCE",
    IF(
      'Tablero de control'!$AK96&lt;Parametros!$D$4*Parametros!$G$9,
      "MUY DEFICIENTE",
    IF(
      'Tablero de control'!$AK96&lt;Parametros!$D$4*Parametros!$G$8,
      "DEFICIENTE",
   IF(
      'Tablero de control'!$AK96&lt;Parametros!$D$4*Parametros!$G$7,
      "ACEPTABLE",
      IF(
        'Tablero de control'!$AK96&lt;Parametros!$D$4*Parametros!$G$6,
        "BUENO",
        IF(
          'Tablero de control'!$AK96&lt;Parametros!$D$4*Parametros!$G$5,
          "SATISFACTORIO",
          IF(
            'Tablero de control'!$AK96&gt;=Parametros!$D$4*Parametros!$G$4,
            "OPTIMO"
          )
        )
      )
    )
  )
)
)
)</f>
        <v>SIN AVANCE</v>
      </c>
      <c r="AM96" s="38"/>
      <c r="AN96" s="38"/>
      <c r="AO96" s="38"/>
      <c r="AP96" s="43"/>
      <c r="AQ96" s="276">
        <f>IF(
'Tablero de control'!$W96="NP",
 0,
  IF(
     'Tablero de control'!$Q96&lt;&gt;"Reducción",
     'Tablero de control'!$AP96*100/'Tablero de control'!$W96,
     IF(
       'Tablero de control'!$W96&gt;='Tablero de control'!$AP96,
       100,
       IF(
         'Tablero de control'!$S96&lt;='Tablero de control'!$AP96,
         0,
         (('Tablero de control'!$S96-'Tablero de control'!$W96)-('Tablero de control'!$AP96-'Tablero de control'!$W96))*100/('Tablero de control'!$S96-'Tablero de control'!$W96)
       )
     )
   )
)</f>
        <v>0</v>
      </c>
      <c r="AR96" s="40" t="str">
        <f>IF(
  'Tablero de control'!$W96="NP",
  "NO PROGRAMADA",
  IF(
    OR('Tablero de control'!$AP96="",'Tablero de control'!$AQ96&lt;=0),
    "SIN AVANCE",
    IF(
      'Tablero de control'!$AQ96&lt;Parametros!$D$4*Parametros!$G$9,
      "MUY DEFICIENTE",
    IF(
      'Tablero de control'!$AQ96&lt;Parametros!$D$4*Parametros!$G$8,
      "DEFICIENTE",
   IF(
      'Tablero de control'!$AQ96&lt;Parametros!$D$4*Parametros!$G$7,
      "ACEPTABLE",
      IF(
        'Tablero de control'!$AQ96&lt;Parametros!$D$4*Parametros!$G$6,
        "BUENO",
        IF(
          'Tablero de control'!$AQ96&lt;Parametros!$D$4*Parametros!$G$5,
          "SATISFACTORIO",
          IF(
            'Tablero de control'!$AQ96&gt;=Parametros!$D$4*Parametros!$G$4,
            "OPTIMO"
          )
        )
      )
    )
  )
)
)
)</f>
        <v>SIN AVANCE</v>
      </c>
      <c r="AS96" s="38"/>
      <c r="AT96" s="38"/>
      <c r="AU96" s="38"/>
      <c r="AV96" s="39"/>
      <c r="AW96" s="276">
        <f>IF(
'Tablero de control'!$X96="NP",
 0,
  IF(
     'Tablero de control'!$Q96&lt;&gt;"Reducción",
     'Tablero de control'!$AV96*100/'Tablero de control'!$X96,
     IF(
       'Tablero de control'!$X96&gt;='Tablero de control'!$AV96,
       100,
       IF(
         'Tablero de control'!$S96&lt;='Tablero de control'!$AV96,
         0,
         (('Tablero de control'!$S96-'Tablero de control'!$X96)-('Tablero de control'!$AV96-'Tablero de control'!$X96))*100/('Tablero de control'!$S96-'Tablero de control'!$X96)
       )
     )
   )
)</f>
        <v>0</v>
      </c>
      <c r="AX96" s="46" t="str">
        <f>IF(
  'Tablero de control'!$X96="NP",
  "NO PROGRAMADA",
  IF(
    OR('Tablero de control'!$AV96="",'Tablero de control'!$AW96&lt;=0),
    "SIN AVANCE",
    IF(
      'Tablero de control'!$AW96&lt;Parametros!$D$4*Parametros!$G$9,
      "MUY DEFICIENTE",
    IF(
      'Tablero de control'!$AW96&lt;Parametros!$D$4*Parametros!$G$8,
      "DEFICIENTE",
   IF(
      'Tablero de control'!$AW96&lt;Parametros!$D$4*Parametros!$G$7,
      "ACEPTABLE",
      IF(
        'Tablero de control'!$AW96&lt;Parametros!$D$4*Parametros!$G$6,
        "BUENO",
        IF(
          'Tablero de control'!$AW96&lt;Parametros!$D$4*Parametros!$G$5,
          "SATISFACTORIO",
          IF(
            'Tablero de control'!$AW96&gt;=Parametros!$D$4*Parametros!$G$4,
            "OPTIMO"
          )
        )
      )
    )
  )
)
)
)</f>
        <v>SIN AVANCE</v>
      </c>
      <c r="AY96" s="38"/>
      <c r="AZ96" s="38"/>
      <c r="BA96" s="38"/>
      <c r="BB96" s="285">
        <f>IF('Tablero de control'!$R96="Acumulada",IF('Tablero de control'!$AV96="",IF('Tablero de control'!$AP96="",IF('Tablero de control'!$AJ96="",'Tablero de control'!$Y96,'Tablero de control'!$AJ96),'Tablero de control'!$AP96),'Tablero de control'!$AV96),'Tablero de control'!$Y96+'Tablero de control'!$AJ96+'Tablero de control'!$AP96+'Tablero de control'!$AV96)</f>
        <v>21</v>
      </c>
      <c r="BC96" s="41">
        <f>IF('Tablero de control'!$Q96="mantenimiento",'Tablero de control'!$BB96/COUNTA('Tablero de control'!$U96:$X96)*100,IF('Tablero de control'!$BB96*100/'Tablero de control'!$T96&gt;100,100,'Tablero de control'!$BB96*100/'Tablero de control'!$T96))</f>
        <v>525</v>
      </c>
      <c r="BD96" s="40" t="str">
        <f>IF(
    OR('Tablero de control'!$BB96="",'Tablero de control'!$BC96&lt;=0),
    "SIN AVANCE",
    IF(
      'Tablero de control'!$BC96&lt;Parametros!$D$4*Parametros!$G$9,
      "MUY DEFICIENTE",
    IF(
      'Tablero de control'!$BC96&lt;Parametros!$D$4*Parametros!$G$8,
      "DEFICIENTE",
   IF(
      'Tablero de control'!$BC96&lt;Parametros!$D$4*Parametros!$G$7,
      "ACEPTABLE",
      IF(
        'Tablero de control'!$BC96&lt;Parametros!$D$4*Parametros!$G$6,
        "BUENO",
        IF(
          'Tablero de control'!$BC96&lt;Parametros!$D$4*Parametros!$G$5,
          "SATISFACTORIO",
          IF(
            'Tablero de control'!$BC96&gt;=Parametros!$D$4*Parametros!$G$4,
            "OPTIMO"
          )
        )
      )
    )
  )
)
)</f>
        <v>OPTIMO</v>
      </c>
      <c r="BE96" s="336"/>
      <c r="BF96" s="336"/>
      <c r="BG96" s="555"/>
      <c r="BH96" s="281"/>
      <c r="BI96" s="281"/>
      <c r="BJ96" s="281"/>
      <c r="BL96" s="337"/>
      <c r="BN96" s="368">
        <v>21</v>
      </c>
      <c r="BO96" s="371" t="s">
        <v>3497</v>
      </c>
      <c r="BP96" s="371" t="s">
        <v>3498</v>
      </c>
      <c r="BQ96" s="371" t="s">
        <v>3499</v>
      </c>
      <c r="BR96" s="368"/>
      <c r="BS96" s="672"/>
      <c r="BT96" s="281"/>
    </row>
    <row r="97" spans="1:72" s="42" customFormat="1" ht="116.25" hidden="1" customHeight="1">
      <c r="A97" s="554" t="s">
        <v>251</v>
      </c>
      <c r="B97" s="53" t="s">
        <v>258</v>
      </c>
      <c r="C97" s="53" t="s">
        <v>290</v>
      </c>
      <c r="D97" s="53" t="s">
        <v>356</v>
      </c>
      <c r="E97" s="53" t="s">
        <v>393</v>
      </c>
      <c r="F97" s="99" t="s">
        <v>517</v>
      </c>
      <c r="G97" s="99" t="s">
        <v>535</v>
      </c>
      <c r="H97" s="99" t="s">
        <v>1943</v>
      </c>
      <c r="I97" s="99" t="s">
        <v>1965</v>
      </c>
      <c r="J97" s="325">
        <v>94</v>
      </c>
      <c r="K97" s="53" t="s">
        <v>637</v>
      </c>
      <c r="L97" s="53">
        <v>4502001</v>
      </c>
      <c r="M97" s="53" t="s">
        <v>104</v>
      </c>
      <c r="N97" s="53">
        <v>450200109</v>
      </c>
      <c r="O97" s="53" t="s">
        <v>1570</v>
      </c>
      <c r="P97" s="53" t="s">
        <v>2040</v>
      </c>
      <c r="Q97" s="53" t="s">
        <v>33</v>
      </c>
      <c r="R97" s="96" t="s">
        <v>1891</v>
      </c>
      <c r="S97" s="96">
        <v>0</v>
      </c>
      <c r="T97" s="96">
        <v>1</v>
      </c>
      <c r="U97" s="96">
        <v>1</v>
      </c>
      <c r="V97" s="96">
        <v>1</v>
      </c>
      <c r="W97" s="96">
        <v>1</v>
      </c>
      <c r="X97" s="96">
        <v>1</v>
      </c>
      <c r="Y97" s="272">
        <v>0.7</v>
      </c>
      <c r="Z97" s="276">
        <f>IF(
'Tablero de control'!$U97="NP",
 0,
  IF(
     'Tablero de control'!$Q97&lt;&gt;"Reducción",
     'Tablero de control'!$Y97*100/'Tablero de control'!$U97,
     IF(
       'Tablero de control'!$U97&gt;='Tablero de control'!$Y97,
       100,
       IF(
         'Tablero de control'!$S97&lt;='Tablero de control'!$Y97,
         0,
         (('Tablero de control'!$S97-'Tablero de control'!$U97)-('Tablero de control'!$Y97-'Tablero de control'!$U97))*100/('Tablero de control'!$S97-'Tablero de control'!$U97)
       )
     )
   )
)</f>
        <v>70</v>
      </c>
      <c r="AA97" s="302">
        <f>IF('Tablero de control'!$Z97&gt;100,100,'Tablero de control'!$Z97)</f>
        <v>70</v>
      </c>
      <c r="AB97" s="40" t="str">
        <f>IF(
  'Tablero de control'!$U97="NP",
  "NO PROGRAMADA",
  IF(
    OR('Tablero de control'!$Y97="",'Tablero de control'!$Z97&lt;=0),
    "SIN AVANCE",
    IF(
      'Tablero de control'!$Z97&lt;Parametros!$D$4*Parametros!$G$9,
      "MUY DEFICIENTE",
    IF(
      'Tablero de control'!$Z97&lt;Parametros!$D$4*Parametros!$G$8,
      "DEFICIENTE",
   IF(
      'Tablero de control'!$Z97&lt;Parametros!$D$4*Parametros!$G$7,
      "ACEPTABLE",
      IF(
        'Tablero de control'!$Z97&lt;Parametros!$D$4*Parametros!$G$6,
        "BUENO",
        IF(
          'Tablero de control'!$Z97&lt;Parametros!$D$4*Parametros!$G$5,
          "SATISFACTORIO",
          IF(
            'Tablero de control'!$Z97&gt;=Parametros!$D$4*Parametros!$G$4,
            "OPTIMO"
          )
        )
      )
    )
  )
)
)
)</f>
        <v>ACEPTABLE</v>
      </c>
      <c r="AC97" s="40"/>
      <c r="AD97" s="40"/>
      <c r="AE97" s="40"/>
      <c r="AF97" s="40"/>
      <c r="AG97" s="59">
        <v>30000000</v>
      </c>
      <c r="AH97" s="59">
        <v>24846565</v>
      </c>
      <c r="AI97" s="59">
        <v>12213560</v>
      </c>
      <c r="AJ97" s="56"/>
      <c r="AK97" s="276">
        <f>IF(
'Tablero de control'!$V97="NP",
 0,
  IF(
     'Tablero de control'!$Q97&lt;&gt;"Reducción",
     'Tablero de control'!$AJ97*100/'Tablero de control'!$V97,
     IF(
       'Tablero de control'!$V97&gt;='Tablero de control'!$AJ97,
       100,
       IF(
         'Tablero de control'!$S97&lt;='Tablero de control'!$AJ97,
         0,
         (('Tablero de control'!$S97-'Tablero de control'!$V97)-('Tablero de control'!$AJ97-'Tablero de control'!$V97))*100/('Tablero de control'!$S97-'Tablero de control'!$V97)
       )
     )
   )
)</f>
        <v>0</v>
      </c>
      <c r="AL97" s="38" t="str">
        <f>IF(
  'Tablero de control'!$V97="NP",
  "NO PROGRAMADA",
  IF(
    OR('Tablero de control'!$AJ97="",'Tablero de control'!$AK97&lt;=0),
    "SIN AVANCE",
    IF(
      'Tablero de control'!$AK97&lt;Parametros!$D$4*Parametros!$G$9,
      "MUY DEFICIENTE",
    IF(
      'Tablero de control'!$AK97&lt;Parametros!$D$4*Parametros!$G$8,
      "DEFICIENTE",
   IF(
      'Tablero de control'!$AK97&lt;Parametros!$D$4*Parametros!$G$7,
      "ACEPTABLE",
      IF(
        'Tablero de control'!$AK97&lt;Parametros!$D$4*Parametros!$G$6,
        "BUENO",
        IF(
          'Tablero de control'!$AK97&lt;Parametros!$D$4*Parametros!$G$5,
          "SATISFACTORIO",
          IF(
            'Tablero de control'!$AK97&gt;=Parametros!$D$4*Parametros!$G$4,
            "OPTIMO"
          )
        )
      )
    )
  )
)
)
)</f>
        <v>SIN AVANCE</v>
      </c>
      <c r="AM97" s="38"/>
      <c r="AN97" s="38"/>
      <c r="AO97" s="38"/>
      <c r="AP97" s="43"/>
      <c r="AQ97" s="276">
        <f>IF(
'Tablero de control'!$W97="NP",
 0,
  IF(
     'Tablero de control'!$Q97&lt;&gt;"Reducción",
     'Tablero de control'!$AP97*100/'Tablero de control'!$W97,
     IF(
       'Tablero de control'!$W97&gt;='Tablero de control'!$AP97,
       100,
       IF(
         'Tablero de control'!$S97&lt;='Tablero de control'!$AP97,
         0,
         (('Tablero de control'!$S97-'Tablero de control'!$W97)-('Tablero de control'!$AP97-'Tablero de control'!$W97))*100/('Tablero de control'!$S97-'Tablero de control'!$W97)
       )
     )
   )
)</f>
        <v>0</v>
      </c>
      <c r="AR97" s="40" t="str">
        <f>IF(
  'Tablero de control'!$W97="NP",
  "NO PROGRAMADA",
  IF(
    OR('Tablero de control'!$AP97="",'Tablero de control'!$AQ97&lt;=0),
    "SIN AVANCE",
    IF(
      'Tablero de control'!$AQ97&lt;Parametros!$D$4*Parametros!$G$9,
      "MUY DEFICIENTE",
    IF(
      'Tablero de control'!$AQ97&lt;Parametros!$D$4*Parametros!$G$8,
      "DEFICIENTE",
   IF(
      'Tablero de control'!$AQ97&lt;Parametros!$D$4*Parametros!$G$7,
      "ACEPTABLE",
      IF(
        'Tablero de control'!$AQ97&lt;Parametros!$D$4*Parametros!$G$6,
        "BUENO",
        IF(
          'Tablero de control'!$AQ97&lt;Parametros!$D$4*Parametros!$G$5,
          "SATISFACTORIO",
          IF(
            'Tablero de control'!$AQ97&gt;=Parametros!$D$4*Parametros!$G$4,
            "OPTIMO"
          )
        )
      )
    )
  )
)
)
)</f>
        <v>SIN AVANCE</v>
      </c>
      <c r="AS97" s="38"/>
      <c r="AT97" s="38"/>
      <c r="AU97" s="38"/>
      <c r="AV97" s="39"/>
      <c r="AW97" s="276">
        <f>IF(
'Tablero de control'!$X97="NP",
 0,
  IF(
     'Tablero de control'!$Q97&lt;&gt;"Reducción",
     'Tablero de control'!$AV97*100/'Tablero de control'!$X97,
     IF(
       'Tablero de control'!$X97&gt;='Tablero de control'!$AV97,
       100,
       IF(
         'Tablero de control'!$S97&lt;='Tablero de control'!$AV97,
         0,
         (('Tablero de control'!$S97-'Tablero de control'!$X97)-('Tablero de control'!$AV97-'Tablero de control'!$X97))*100/('Tablero de control'!$S97-'Tablero de control'!$X97)
       )
     )
   )
)</f>
        <v>0</v>
      </c>
      <c r="AX97" s="46" t="str">
        <f>IF(
  'Tablero de control'!$X97="NP",
  "NO PROGRAMADA",
  IF(
    OR('Tablero de control'!$AV97="",'Tablero de control'!$AW97&lt;=0),
    "SIN AVANCE",
    IF(
      'Tablero de control'!$AW97&lt;Parametros!$D$4*Parametros!$G$9,
      "MUY DEFICIENTE",
    IF(
      'Tablero de control'!$AW97&lt;Parametros!$D$4*Parametros!$G$8,
      "DEFICIENTE",
   IF(
      'Tablero de control'!$AW97&lt;Parametros!$D$4*Parametros!$G$7,
      "ACEPTABLE",
      IF(
        'Tablero de control'!$AW97&lt;Parametros!$D$4*Parametros!$G$6,
        "BUENO",
        IF(
          'Tablero de control'!$AW97&lt;Parametros!$D$4*Parametros!$G$5,
          "SATISFACTORIO",
          IF(
            'Tablero de control'!$AW97&gt;=Parametros!$D$4*Parametros!$G$4,
            "OPTIMO"
          )
        )
      )
    )
  )
)
)
)</f>
        <v>SIN AVANCE</v>
      </c>
      <c r="AY97" s="38"/>
      <c r="AZ97" s="38"/>
      <c r="BA97" s="38"/>
      <c r="BB97" s="285">
        <f>IF('Tablero de control'!$R97="Acumulada",IF('Tablero de control'!$AV97="",IF('Tablero de control'!$AP97="",IF('Tablero de control'!$AJ97="",'Tablero de control'!$Y97,'Tablero de control'!$AJ97),'Tablero de control'!$AP97),'Tablero de control'!$AV97),'Tablero de control'!$Y97+'Tablero de control'!$AJ97+'Tablero de control'!$AP97+'Tablero de control'!$AV97)</f>
        <v>0.7</v>
      </c>
      <c r="BC97" s="41">
        <f>IF('Tablero de control'!$Q97="mantenimiento",'Tablero de control'!$BB97/COUNTA('Tablero de control'!$U97:$X97)*100,IF('Tablero de control'!$BB97*100/'Tablero de control'!$T97&gt;100,100,'Tablero de control'!$BB97*100/'Tablero de control'!$T97))</f>
        <v>17.5</v>
      </c>
      <c r="BD97" s="40" t="str">
        <f>IF(
    OR('Tablero de control'!$BB97="",'Tablero de control'!$BC97&lt;=0),
    "SIN AVANCE",
    IF(
      'Tablero de control'!$BC97&lt;Parametros!$D$4*Parametros!$G$9,
      "MUY DEFICIENTE",
    IF(
      'Tablero de control'!$BC97&lt;Parametros!$D$4*Parametros!$G$8,
      "DEFICIENTE",
   IF(
      'Tablero de control'!$BC97&lt;Parametros!$D$4*Parametros!$G$7,
      "ACEPTABLE",
      IF(
        'Tablero de control'!$BC97&lt;Parametros!$D$4*Parametros!$G$6,
        "BUENO",
        IF(
          'Tablero de control'!$BC97&lt;Parametros!$D$4*Parametros!$G$5,
          "SATISFACTORIO",
          IF(
            'Tablero de control'!$BC97&gt;=Parametros!$D$4*Parametros!$G$4,
            "OPTIMO"
          )
        )
      )
    )
  )
)
)</f>
        <v>MUY DEFICIENTE</v>
      </c>
      <c r="BE97" s="336"/>
      <c r="BF97" s="336"/>
      <c r="BG97" s="555"/>
      <c r="BH97" s="281"/>
      <c r="BI97" s="281"/>
      <c r="BJ97" s="281"/>
      <c r="BL97" s="337"/>
      <c r="BN97" s="372">
        <v>0.7</v>
      </c>
      <c r="BO97" s="422" t="s">
        <v>3500</v>
      </c>
      <c r="BP97" s="422" t="s">
        <v>3501</v>
      </c>
      <c r="BQ97" s="422" t="s">
        <v>3502</v>
      </c>
      <c r="BR97" s="372"/>
      <c r="BS97" s="676"/>
      <c r="BT97" s="281"/>
    </row>
    <row r="98" spans="1:72" s="42" customFormat="1" ht="38.25" hidden="1" customHeight="1">
      <c r="A98" s="554" t="s">
        <v>251</v>
      </c>
      <c r="B98" s="53" t="s">
        <v>258</v>
      </c>
      <c r="C98" s="53" t="s">
        <v>290</v>
      </c>
      <c r="D98" s="53" t="s">
        <v>356</v>
      </c>
      <c r="E98" s="53" t="s">
        <v>393</v>
      </c>
      <c r="F98" s="99" t="s">
        <v>517</v>
      </c>
      <c r="G98" s="99" t="s">
        <v>535</v>
      </c>
      <c r="H98" s="99" t="s">
        <v>1943</v>
      </c>
      <c r="I98" s="99" t="s">
        <v>1965</v>
      </c>
      <c r="J98" s="325">
        <v>95</v>
      </c>
      <c r="K98" s="53" t="s">
        <v>638</v>
      </c>
      <c r="L98" s="53">
        <v>4502001</v>
      </c>
      <c r="M98" s="53" t="s">
        <v>104</v>
      </c>
      <c r="N98" s="53">
        <v>450200112</v>
      </c>
      <c r="O98" s="53" t="s">
        <v>1568</v>
      </c>
      <c r="P98" s="53" t="s">
        <v>2040</v>
      </c>
      <c r="Q98" s="53" t="s">
        <v>32</v>
      </c>
      <c r="R98" s="96" t="s">
        <v>1891</v>
      </c>
      <c r="S98" s="96">
        <v>0</v>
      </c>
      <c r="T98" s="96">
        <v>4</v>
      </c>
      <c r="U98" s="96">
        <v>1</v>
      </c>
      <c r="V98" s="96">
        <v>1</v>
      </c>
      <c r="W98" s="96">
        <v>1</v>
      </c>
      <c r="X98" s="96">
        <v>1</v>
      </c>
      <c r="Y98" s="272">
        <v>7</v>
      </c>
      <c r="Z98" s="276">
        <f>IF(
'Tablero de control'!$U98="NP",
 0,
  IF(
     'Tablero de control'!$Q98&lt;&gt;"Reducción",
     'Tablero de control'!$Y98*100/'Tablero de control'!$U98,
     IF(
       'Tablero de control'!$U98&gt;='Tablero de control'!$Y98,
       100,
       IF(
         'Tablero de control'!$S98&lt;='Tablero de control'!$Y98,
         0,
         (('Tablero de control'!$S98-'Tablero de control'!$U98)-('Tablero de control'!$Y98-'Tablero de control'!$U98))*100/('Tablero de control'!$S98-'Tablero de control'!$U98)
       )
     )
   )
)</f>
        <v>700</v>
      </c>
      <c r="AA98" s="302">
        <f>IF('Tablero de control'!$Z98&gt;100,100,'Tablero de control'!$Z98)</f>
        <v>100</v>
      </c>
      <c r="AB98" s="40" t="str">
        <f>IF(
  'Tablero de control'!$U98="NP",
  "NO PROGRAMADA",
  IF(
    OR('Tablero de control'!$Y98="",'Tablero de control'!$Z98&lt;=0),
    "SIN AVANCE",
    IF(
      'Tablero de control'!$Z98&lt;Parametros!$D$4*Parametros!$G$9,
      "MUY DEFICIENTE",
    IF(
      'Tablero de control'!$Z98&lt;Parametros!$D$4*Parametros!$G$8,
      "DEFICIENTE",
   IF(
      'Tablero de control'!$Z98&lt;Parametros!$D$4*Parametros!$G$7,
      "ACEPTABLE",
      IF(
        'Tablero de control'!$Z98&lt;Parametros!$D$4*Parametros!$G$6,
        "BUENO",
        IF(
          'Tablero de control'!$Z98&lt;Parametros!$D$4*Parametros!$G$5,
          "SATISFACTORIO",
          IF(
            'Tablero de control'!$Z98&gt;=Parametros!$D$4*Parametros!$G$4,
            "OPTIMO"
          )
        )
      )
    )
  )
)
)
)</f>
        <v>OPTIMO</v>
      </c>
      <c r="AC98" s="40"/>
      <c r="AD98" s="40"/>
      <c r="AE98" s="40"/>
      <c r="AF98" s="40"/>
      <c r="AG98" s="59">
        <v>65500800</v>
      </c>
      <c r="AH98" s="59">
        <v>59000089</v>
      </c>
      <c r="AI98" s="59">
        <v>32280980</v>
      </c>
      <c r="AJ98" s="56"/>
      <c r="AK98" s="276">
        <f>IF(
'Tablero de control'!$V98="NP",
 0,
  IF(
     'Tablero de control'!$Q98&lt;&gt;"Reducción",
     'Tablero de control'!$AJ98*100/'Tablero de control'!$V98,
     IF(
       'Tablero de control'!$V98&gt;='Tablero de control'!$AJ98,
       100,
       IF(
         'Tablero de control'!$S98&lt;='Tablero de control'!$AJ98,
         0,
         (('Tablero de control'!$S98-'Tablero de control'!$V98)-('Tablero de control'!$AJ98-'Tablero de control'!$V98))*100/('Tablero de control'!$S98-'Tablero de control'!$V98)
       )
     )
   )
)</f>
        <v>0</v>
      </c>
      <c r="AL98" s="38" t="str">
        <f>IF(
  'Tablero de control'!$V98="NP",
  "NO PROGRAMADA",
  IF(
    OR('Tablero de control'!$AJ98="",'Tablero de control'!$AK98&lt;=0),
    "SIN AVANCE",
    IF(
      'Tablero de control'!$AK98&lt;Parametros!$D$4*Parametros!$G$9,
      "MUY DEFICIENTE",
    IF(
      'Tablero de control'!$AK98&lt;Parametros!$D$4*Parametros!$G$8,
      "DEFICIENTE",
   IF(
      'Tablero de control'!$AK98&lt;Parametros!$D$4*Parametros!$G$7,
      "ACEPTABLE",
      IF(
        'Tablero de control'!$AK98&lt;Parametros!$D$4*Parametros!$G$6,
        "BUENO",
        IF(
          'Tablero de control'!$AK98&lt;Parametros!$D$4*Parametros!$G$5,
          "SATISFACTORIO",
          IF(
            'Tablero de control'!$AK98&gt;=Parametros!$D$4*Parametros!$G$4,
            "OPTIMO"
          )
        )
      )
    )
  )
)
)
)</f>
        <v>SIN AVANCE</v>
      </c>
      <c r="AM98" s="38"/>
      <c r="AN98" s="38"/>
      <c r="AO98" s="38"/>
      <c r="AP98" s="43"/>
      <c r="AQ98" s="276">
        <f>IF(
'Tablero de control'!$W98="NP",
 0,
  IF(
     'Tablero de control'!$Q98&lt;&gt;"Reducción",
     'Tablero de control'!$AP98*100/'Tablero de control'!$W98,
     IF(
       'Tablero de control'!$W98&gt;='Tablero de control'!$AP98,
       100,
       IF(
         'Tablero de control'!$S98&lt;='Tablero de control'!$AP98,
         0,
         (('Tablero de control'!$S98-'Tablero de control'!$W98)-('Tablero de control'!$AP98-'Tablero de control'!$W98))*100/('Tablero de control'!$S98-'Tablero de control'!$W98)
       )
     )
   )
)</f>
        <v>0</v>
      </c>
      <c r="AR98" s="40" t="str">
        <f>IF(
  'Tablero de control'!$W98="NP",
  "NO PROGRAMADA",
  IF(
    OR('Tablero de control'!$AP98="",'Tablero de control'!$AQ98&lt;=0),
    "SIN AVANCE",
    IF(
      'Tablero de control'!$AQ98&lt;Parametros!$D$4*Parametros!$G$9,
      "MUY DEFICIENTE",
    IF(
      'Tablero de control'!$AQ98&lt;Parametros!$D$4*Parametros!$G$8,
      "DEFICIENTE",
   IF(
      'Tablero de control'!$AQ98&lt;Parametros!$D$4*Parametros!$G$7,
      "ACEPTABLE",
      IF(
        'Tablero de control'!$AQ98&lt;Parametros!$D$4*Parametros!$G$6,
        "BUENO",
        IF(
          'Tablero de control'!$AQ98&lt;Parametros!$D$4*Parametros!$G$5,
          "SATISFACTORIO",
          IF(
            'Tablero de control'!$AQ98&gt;=Parametros!$D$4*Parametros!$G$4,
            "OPTIMO"
          )
        )
      )
    )
  )
)
)
)</f>
        <v>SIN AVANCE</v>
      </c>
      <c r="AS98" s="38"/>
      <c r="AT98" s="38"/>
      <c r="AU98" s="38"/>
      <c r="AV98" s="39"/>
      <c r="AW98" s="276">
        <f>IF(
'Tablero de control'!$X98="NP",
 0,
  IF(
     'Tablero de control'!$Q98&lt;&gt;"Reducción",
     'Tablero de control'!$AV98*100/'Tablero de control'!$X98,
     IF(
       'Tablero de control'!$X98&gt;='Tablero de control'!$AV98,
       100,
       IF(
         'Tablero de control'!$S98&lt;='Tablero de control'!$AV98,
         0,
         (('Tablero de control'!$S98-'Tablero de control'!$X98)-('Tablero de control'!$AV98-'Tablero de control'!$X98))*100/('Tablero de control'!$S98-'Tablero de control'!$X98)
       )
     )
   )
)</f>
        <v>0</v>
      </c>
      <c r="AX98" s="46" t="str">
        <f>IF(
  'Tablero de control'!$X98="NP",
  "NO PROGRAMADA",
  IF(
    OR('Tablero de control'!$AV98="",'Tablero de control'!$AW98&lt;=0),
    "SIN AVANCE",
    IF(
      'Tablero de control'!$AW98&lt;Parametros!$D$4*Parametros!$G$9,
      "MUY DEFICIENTE",
    IF(
      'Tablero de control'!$AW98&lt;Parametros!$D$4*Parametros!$G$8,
      "DEFICIENTE",
   IF(
      'Tablero de control'!$AW98&lt;Parametros!$D$4*Parametros!$G$7,
      "ACEPTABLE",
      IF(
        'Tablero de control'!$AW98&lt;Parametros!$D$4*Parametros!$G$6,
        "BUENO",
        IF(
          'Tablero de control'!$AW98&lt;Parametros!$D$4*Parametros!$G$5,
          "SATISFACTORIO",
          IF(
            'Tablero de control'!$AW98&gt;=Parametros!$D$4*Parametros!$G$4,
            "OPTIMO"
          )
        )
      )
    )
  )
)
)
)</f>
        <v>SIN AVANCE</v>
      </c>
      <c r="AY98" s="38"/>
      <c r="AZ98" s="38"/>
      <c r="BA98" s="38"/>
      <c r="BB98" s="285">
        <f>IF('Tablero de control'!$R98="Acumulada",IF('Tablero de control'!$AV98="",IF('Tablero de control'!$AP98="",IF('Tablero de control'!$AJ98="",'Tablero de control'!$Y98,'Tablero de control'!$AJ98),'Tablero de control'!$AP98),'Tablero de control'!$AV98),'Tablero de control'!$Y98+'Tablero de control'!$AJ98+'Tablero de control'!$AP98+'Tablero de control'!$AV98)</f>
        <v>7</v>
      </c>
      <c r="BC98" s="41">
        <f>IF('Tablero de control'!$Q98="mantenimiento",'Tablero de control'!$BB98/COUNTA('Tablero de control'!$U98:$X98)*100,IF('Tablero de control'!$BB98*100/'Tablero de control'!$T98&gt;100,100,'Tablero de control'!$BB98*100/'Tablero de control'!$T98))</f>
        <v>100</v>
      </c>
      <c r="BD98" s="40" t="str">
        <f>IF(
    OR('Tablero de control'!$BB98="",'Tablero de control'!$BC98&lt;=0),
    "SIN AVANCE",
    IF(
      'Tablero de control'!$BC98&lt;Parametros!$D$4*Parametros!$G$9,
      "MUY DEFICIENTE",
    IF(
      'Tablero de control'!$BC98&lt;Parametros!$D$4*Parametros!$G$8,
      "DEFICIENTE",
   IF(
      'Tablero de control'!$BC98&lt;Parametros!$D$4*Parametros!$G$7,
      "ACEPTABLE",
      IF(
        'Tablero de control'!$BC98&lt;Parametros!$D$4*Parametros!$G$6,
        "BUENO",
        IF(
          'Tablero de control'!$BC98&lt;Parametros!$D$4*Parametros!$G$5,
          "SATISFACTORIO",
          IF(
            'Tablero de control'!$BC98&gt;=Parametros!$D$4*Parametros!$G$4,
            "OPTIMO"
          )
        )
      )
    )
  )
)
)</f>
        <v>OPTIMO</v>
      </c>
      <c r="BE98" s="336"/>
      <c r="BF98" s="336"/>
      <c r="BG98" s="555"/>
      <c r="BH98" s="281"/>
      <c r="BI98" s="281"/>
      <c r="BJ98" s="281"/>
      <c r="BL98" s="337"/>
      <c r="BN98" s="368">
        <v>7</v>
      </c>
      <c r="BO98" s="371" t="s">
        <v>3503</v>
      </c>
      <c r="BP98" s="371" t="s">
        <v>3504</v>
      </c>
      <c r="BQ98" s="371" t="s">
        <v>3499</v>
      </c>
      <c r="BR98" s="368"/>
      <c r="BS98" s="672"/>
      <c r="BT98" s="281"/>
    </row>
    <row r="99" spans="1:72" s="42" customFormat="1" ht="64.5" hidden="1" customHeight="1">
      <c r="A99" s="554" t="s">
        <v>251</v>
      </c>
      <c r="B99" s="53" t="s">
        <v>258</v>
      </c>
      <c r="C99" s="53" t="s">
        <v>290</v>
      </c>
      <c r="D99" s="53" t="s">
        <v>356</v>
      </c>
      <c r="E99" s="53" t="s">
        <v>393</v>
      </c>
      <c r="F99" s="99" t="s">
        <v>517</v>
      </c>
      <c r="G99" s="99" t="s">
        <v>535</v>
      </c>
      <c r="H99" s="99" t="s">
        <v>1943</v>
      </c>
      <c r="I99" s="99" t="s">
        <v>1965</v>
      </c>
      <c r="J99" s="325">
        <v>96</v>
      </c>
      <c r="K99" s="53" t="s">
        <v>639</v>
      </c>
      <c r="L99" s="53">
        <v>4502022</v>
      </c>
      <c r="M99" s="53" t="s">
        <v>60</v>
      </c>
      <c r="N99" s="53">
        <v>450202208</v>
      </c>
      <c r="O99" s="53" t="s">
        <v>1571</v>
      </c>
      <c r="P99" s="53" t="s">
        <v>2040</v>
      </c>
      <c r="Q99" s="53" t="s">
        <v>33</v>
      </c>
      <c r="R99" s="98" t="s">
        <v>1891</v>
      </c>
      <c r="S99" s="96">
        <v>4</v>
      </c>
      <c r="T99" s="96">
        <v>8</v>
      </c>
      <c r="U99" s="96">
        <v>1</v>
      </c>
      <c r="V99" s="96">
        <v>1</v>
      </c>
      <c r="W99" s="96">
        <v>1</v>
      </c>
      <c r="X99" s="96">
        <v>1</v>
      </c>
      <c r="Y99" s="272">
        <v>0.7</v>
      </c>
      <c r="Z99" s="276">
        <f>IF(
'Tablero de control'!$U99="NP",
 0,
  IF(
     'Tablero de control'!$Q99&lt;&gt;"Reducción",
     'Tablero de control'!$Y99*100/'Tablero de control'!$U99,
     IF(
       'Tablero de control'!$U99&gt;='Tablero de control'!$Y99,
       100,
       IF(
         'Tablero de control'!$S99&lt;='Tablero de control'!$Y99,
         0,
         (('Tablero de control'!$S99-'Tablero de control'!$U99)-('Tablero de control'!$Y99-'Tablero de control'!$U99))*100/('Tablero de control'!$S99-'Tablero de control'!$U99)
       )
     )
   )
)</f>
        <v>70</v>
      </c>
      <c r="AA99" s="302">
        <f>IF('Tablero de control'!$Z99&gt;100,100,'Tablero de control'!$Z99)</f>
        <v>70</v>
      </c>
      <c r="AB99" s="40" t="str">
        <f>IF(
  'Tablero de control'!$U99="NP",
  "NO PROGRAMADA",
  IF(
    OR('Tablero de control'!$Y99="",'Tablero de control'!$Z99&lt;=0),
    "SIN AVANCE",
    IF(
      'Tablero de control'!$Z99&lt;Parametros!$D$4*Parametros!$G$9,
      "MUY DEFICIENTE",
    IF(
      'Tablero de control'!$Z99&lt;Parametros!$D$4*Parametros!$G$8,
      "DEFICIENTE",
   IF(
      'Tablero de control'!$Z99&lt;Parametros!$D$4*Parametros!$G$7,
      "ACEPTABLE",
      IF(
        'Tablero de control'!$Z99&lt;Parametros!$D$4*Parametros!$G$6,
        "BUENO",
        IF(
          'Tablero de control'!$Z99&lt;Parametros!$D$4*Parametros!$G$5,
          "SATISFACTORIO",
          IF(
            'Tablero de control'!$Z99&gt;=Parametros!$D$4*Parametros!$G$4,
            "OPTIMO"
          )
        )
      )
    )
  )
)
)
)</f>
        <v>ACEPTABLE</v>
      </c>
      <c r="AC99" s="40"/>
      <c r="AD99" s="40"/>
      <c r="AE99" s="40"/>
      <c r="AF99" s="40"/>
      <c r="AG99" s="59">
        <v>40511200</v>
      </c>
      <c r="AH99" s="59">
        <v>24846565</v>
      </c>
      <c r="AI99" s="59">
        <v>16456320</v>
      </c>
      <c r="AJ99" s="56"/>
      <c r="AK99" s="276">
        <f>IF(
'Tablero de control'!$V99="NP",
 0,
  IF(
     'Tablero de control'!$Q99&lt;&gt;"Reducción",
     'Tablero de control'!$AJ99*100/'Tablero de control'!$V99,
     IF(
       'Tablero de control'!$V99&gt;='Tablero de control'!$AJ99,
       100,
       IF(
         'Tablero de control'!$S99&lt;='Tablero de control'!$AJ99,
         0,
         (('Tablero de control'!$S99-'Tablero de control'!$V99)-('Tablero de control'!$AJ99-'Tablero de control'!$V99))*100/('Tablero de control'!$S99-'Tablero de control'!$V99)
       )
     )
   )
)</f>
        <v>0</v>
      </c>
      <c r="AL99" s="38" t="str">
        <f>IF(
  'Tablero de control'!$V99="NP",
  "NO PROGRAMADA",
  IF(
    OR('Tablero de control'!$AJ99="",'Tablero de control'!$AK99&lt;=0),
    "SIN AVANCE",
    IF(
      'Tablero de control'!$AK99&lt;Parametros!$D$4*Parametros!$G$9,
      "MUY DEFICIENTE",
    IF(
      'Tablero de control'!$AK99&lt;Parametros!$D$4*Parametros!$G$8,
      "DEFICIENTE",
   IF(
      'Tablero de control'!$AK99&lt;Parametros!$D$4*Parametros!$G$7,
      "ACEPTABLE",
      IF(
        'Tablero de control'!$AK99&lt;Parametros!$D$4*Parametros!$G$6,
        "BUENO",
        IF(
          'Tablero de control'!$AK99&lt;Parametros!$D$4*Parametros!$G$5,
          "SATISFACTORIO",
          IF(
            'Tablero de control'!$AK99&gt;=Parametros!$D$4*Parametros!$G$4,
            "OPTIMO"
          )
        )
      )
    )
  )
)
)
)</f>
        <v>SIN AVANCE</v>
      </c>
      <c r="AM99" s="38"/>
      <c r="AN99" s="38"/>
      <c r="AO99" s="38"/>
      <c r="AP99" s="43"/>
      <c r="AQ99" s="276">
        <f>IF(
'Tablero de control'!$W99="NP",
 0,
  IF(
     'Tablero de control'!$Q99&lt;&gt;"Reducción",
     'Tablero de control'!$AP99*100/'Tablero de control'!$W99,
     IF(
       'Tablero de control'!$W99&gt;='Tablero de control'!$AP99,
       100,
       IF(
         'Tablero de control'!$S99&lt;='Tablero de control'!$AP99,
         0,
         (('Tablero de control'!$S99-'Tablero de control'!$W99)-('Tablero de control'!$AP99-'Tablero de control'!$W99))*100/('Tablero de control'!$S99-'Tablero de control'!$W99)
       )
     )
   )
)</f>
        <v>0</v>
      </c>
      <c r="AR99" s="40" t="str">
        <f>IF(
  'Tablero de control'!$W99="NP",
  "NO PROGRAMADA",
  IF(
    OR('Tablero de control'!$AP99="",'Tablero de control'!$AQ99&lt;=0),
    "SIN AVANCE",
    IF(
      'Tablero de control'!$AQ99&lt;Parametros!$D$4*Parametros!$G$9,
      "MUY DEFICIENTE",
    IF(
      'Tablero de control'!$AQ99&lt;Parametros!$D$4*Parametros!$G$8,
      "DEFICIENTE",
   IF(
      'Tablero de control'!$AQ99&lt;Parametros!$D$4*Parametros!$G$7,
      "ACEPTABLE",
      IF(
        'Tablero de control'!$AQ99&lt;Parametros!$D$4*Parametros!$G$6,
        "BUENO",
        IF(
          'Tablero de control'!$AQ99&lt;Parametros!$D$4*Parametros!$G$5,
          "SATISFACTORIO",
          IF(
            'Tablero de control'!$AQ99&gt;=Parametros!$D$4*Parametros!$G$4,
            "OPTIMO"
          )
        )
      )
    )
  )
)
)
)</f>
        <v>SIN AVANCE</v>
      </c>
      <c r="AS99" s="38"/>
      <c r="AT99" s="38"/>
      <c r="AU99" s="38"/>
      <c r="AV99" s="39"/>
      <c r="AW99" s="276">
        <f>IF(
'Tablero de control'!$X99="NP",
 0,
  IF(
     'Tablero de control'!$Q99&lt;&gt;"Reducción",
     'Tablero de control'!$AV99*100/'Tablero de control'!$X99,
     IF(
       'Tablero de control'!$X99&gt;='Tablero de control'!$AV99,
       100,
       IF(
         'Tablero de control'!$S99&lt;='Tablero de control'!$AV99,
         0,
         (('Tablero de control'!$S99-'Tablero de control'!$X99)-('Tablero de control'!$AV99-'Tablero de control'!$X99))*100/('Tablero de control'!$S99-'Tablero de control'!$X99)
       )
     )
   )
)</f>
        <v>0</v>
      </c>
      <c r="AX99" s="46" t="str">
        <f>IF(
  'Tablero de control'!$X99="NP",
  "NO PROGRAMADA",
  IF(
    OR('Tablero de control'!$AV99="",'Tablero de control'!$AW99&lt;=0),
    "SIN AVANCE",
    IF(
      'Tablero de control'!$AW99&lt;Parametros!$D$4*Parametros!$G$9,
      "MUY DEFICIENTE",
    IF(
      'Tablero de control'!$AW99&lt;Parametros!$D$4*Parametros!$G$8,
      "DEFICIENTE",
   IF(
      'Tablero de control'!$AW99&lt;Parametros!$D$4*Parametros!$G$7,
      "ACEPTABLE",
      IF(
        'Tablero de control'!$AW99&lt;Parametros!$D$4*Parametros!$G$6,
        "BUENO",
        IF(
          'Tablero de control'!$AW99&lt;Parametros!$D$4*Parametros!$G$5,
          "SATISFACTORIO",
          IF(
            'Tablero de control'!$AW99&gt;=Parametros!$D$4*Parametros!$G$4,
            "OPTIMO"
          )
        )
      )
    )
  )
)
)
)</f>
        <v>SIN AVANCE</v>
      </c>
      <c r="AY99" s="38"/>
      <c r="AZ99" s="38"/>
      <c r="BA99" s="38"/>
      <c r="BB99" s="285">
        <f>IF('Tablero de control'!$R99="Acumulada",IF('Tablero de control'!$AV99="",IF('Tablero de control'!$AP99="",IF('Tablero de control'!$AJ99="",'Tablero de control'!$Y99,'Tablero de control'!$AJ99),'Tablero de control'!$AP99),'Tablero de control'!$AV99),'Tablero de control'!$Y99+'Tablero de control'!$AJ99+'Tablero de control'!$AP99+'Tablero de control'!$AV99)</f>
        <v>0.7</v>
      </c>
      <c r="BC99" s="41">
        <f>IF('Tablero de control'!$Q99="mantenimiento",'Tablero de control'!$BB99/COUNTA('Tablero de control'!$U99:$X99)*100,IF('Tablero de control'!$BB99*100/'Tablero de control'!$T99&gt;100,100,'Tablero de control'!$BB99*100/'Tablero de control'!$T99))</f>
        <v>17.5</v>
      </c>
      <c r="BD99" s="40" t="str">
        <f>IF(
    OR('Tablero de control'!$BB99="",'Tablero de control'!$BC99&lt;=0),
    "SIN AVANCE",
    IF(
      'Tablero de control'!$BC99&lt;Parametros!$D$4*Parametros!$G$9,
      "MUY DEFICIENTE",
    IF(
      'Tablero de control'!$BC99&lt;Parametros!$D$4*Parametros!$G$8,
      "DEFICIENTE",
   IF(
      'Tablero de control'!$BC99&lt;Parametros!$D$4*Parametros!$G$7,
      "ACEPTABLE",
      IF(
        'Tablero de control'!$BC99&lt;Parametros!$D$4*Parametros!$G$6,
        "BUENO",
        IF(
          'Tablero de control'!$BC99&lt;Parametros!$D$4*Parametros!$G$5,
          "SATISFACTORIO",
          IF(
            'Tablero de control'!$BC99&gt;=Parametros!$D$4*Parametros!$G$4,
            "OPTIMO"
          )
        )
      )
    )
  )
)
)</f>
        <v>MUY DEFICIENTE</v>
      </c>
      <c r="BE99" s="336"/>
      <c r="BF99" s="336"/>
      <c r="BG99" s="555"/>
      <c r="BH99" s="281"/>
      <c r="BI99" s="281"/>
      <c r="BJ99" s="281"/>
      <c r="BL99" s="337"/>
      <c r="BN99" s="368">
        <v>0.7</v>
      </c>
      <c r="BO99" s="350" t="s">
        <v>3490</v>
      </c>
      <c r="BP99" s="350" t="s">
        <v>3490</v>
      </c>
      <c r="BQ99" s="350" t="s">
        <v>3490</v>
      </c>
      <c r="BR99" s="368"/>
      <c r="BS99" s="672"/>
      <c r="BT99" s="281"/>
    </row>
    <row r="100" spans="1:72" s="42" customFormat="1" ht="81" hidden="1" customHeight="1">
      <c r="A100" s="554" t="s">
        <v>251</v>
      </c>
      <c r="B100" s="53" t="s">
        <v>258</v>
      </c>
      <c r="C100" s="53" t="s">
        <v>290</v>
      </c>
      <c r="D100" s="53" t="s">
        <v>356</v>
      </c>
      <c r="E100" s="53" t="s">
        <v>393</v>
      </c>
      <c r="F100" s="99" t="s">
        <v>517</v>
      </c>
      <c r="G100" s="99" t="s">
        <v>535</v>
      </c>
      <c r="H100" s="99" t="s">
        <v>1943</v>
      </c>
      <c r="I100" s="99" t="s">
        <v>1965</v>
      </c>
      <c r="J100" s="325">
        <v>97</v>
      </c>
      <c r="K100" s="53" t="s">
        <v>640</v>
      </c>
      <c r="L100" s="53">
        <v>4502022</v>
      </c>
      <c r="M100" s="53" t="s">
        <v>60</v>
      </c>
      <c r="N100" s="53">
        <v>450202209</v>
      </c>
      <c r="O100" s="53" t="s">
        <v>1572</v>
      </c>
      <c r="P100" s="53" t="s">
        <v>2040</v>
      </c>
      <c r="Q100" s="53" t="s">
        <v>32</v>
      </c>
      <c r="R100" s="96" t="s">
        <v>1891</v>
      </c>
      <c r="S100" s="97">
        <v>0</v>
      </c>
      <c r="T100" s="97">
        <v>200</v>
      </c>
      <c r="U100" s="96">
        <v>50</v>
      </c>
      <c r="V100" s="97">
        <v>50</v>
      </c>
      <c r="W100" s="97">
        <v>50</v>
      </c>
      <c r="X100" s="97">
        <v>50</v>
      </c>
      <c r="Y100" s="272">
        <v>50</v>
      </c>
      <c r="Z100" s="276">
        <f>IF(
'Tablero de control'!$U100="NP",
 0,
  IF(
     'Tablero de control'!$Q100&lt;&gt;"Reducción",
     'Tablero de control'!$Y100*100/'Tablero de control'!$U100,
     IF(
       'Tablero de control'!$U100&gt;='Tablero de control'!$Y100,
       100,
       IF(
         'Tablero de control'!$S100&lt;='Tablero de control'!$Y100,
         0,
         (('Tablero de control'!$S100-'Tablero de control'!$U100)-('Tablero de control'!$Y100-'Tablero de control'!$U100))*100/('Tablero de control'!$S100-'Tablero de control'!$U100)
       )
     )
   )
)</f>
        <v>100</v>
      </c>
      <c r="AA100" s="302">
        <f>IF('Tablero de control'!$Z100&gt;100,100,'Tablero de control'!$Z100)</f>
        <v>100</v>
      </c>
      <c r="AB100" s="40" t="str">
        <f>IF(
  'Tablero de control'!$U100="NP",
  "NO PROGRAMADA",
  IF(
    OR('Tablero de control'!$Y100="",'Tablero de control'!$Z100&lt;=0),
    "SIN AVANCE",
    IF(
      'Tablero de control'!$Z100&lt;Parametros!$D$4*Parametros!$G$9,
      "MUY DEFICIENTE",
    IF(
      'Tablero de control'!$Z100&lt;Parametros!$D$4*Parametros!$G$8,
      "DEFICIENTE",
   IF(
      'Tablero de control'!$Z100&lt;Parametros!$D$4*Parametros!$G$7,
      "ACEPTABLE",
      IF(
        'Tablero de control'!$Z100&lt;Parametros!$D$4*Parametros!$G$6,
        "BUENO",
        IF(
          'Tablero de control'!$Z100&lt;Parametros!$D$4*Parametros!$G$5,
          "SATISFACTORIO",
          IF(
            'Tablero de control'!$Z100&gt;=Parametros!$D$4*Parametros!$G$4,
            "OPTIMO"
          )
        )
      )
    )
  )
)
)
)</f>
        <v>OPTIMO</v>
      </c>
      <c r="AC100" s="40"/>
      <c r="AD100" s="40"/>
      <c r="AE100" s="40"/>
      <c r="AF100" s="40"/>
      <c r="AG100" s="59">
        <v>91022400</v>
      </c>
      <c r="AH100" s="59">
        <v>82970000</v>
      </c>
      <c r="AI100" s="59">
        <v>35060940</v>
      </c>
      <c r="AJ100" s="56"/>
      <c r="AK100" s="276">
        <f>IF(
'Tablero de control'!$V100="NP",
 0,
  IF(
     'Tablero de control'!$Q100&lt;&gt;"Reducción",
     'Tablero de control'!$AJ100*100/'Tablero de control'!$V100,
     IF(
       'Tablero de control'!$V100&gt;='Tablero de control'!$AJ100,
       100,
       IF(
         'Tablero de control'!$S100&lt;='Tablero de control'!$AJ100,
         0,
         (('Tablero de control'!$S100-'Tablero de control'!$V100)-('Tablero de control'!$AJ100-'Tablero de control'!$V100))*100/('Tablero de control'!$S100-'Tablero de control'!$V100)
       )
     )
   )
)</f>
        <v>0</v>
      </c>
      <c r="AL100" s="38" t="str">
        <f>IF(
  'Tablero de control'!$V100="NP",
  "NO PROGRAMADA",
  IF(
    OR('Tablero de control'!$AJ100="",'Tablero de control'!$AK100&lt;=0),
    "SIN AVANCE",
    IF(
      'Tablero de control'!$AK100&lt;Parametros!$D$4*Parametros!$G$9,
      "MUY DEFICIENTE",
    IF(
      'Tablero de control'!$AK100&lt;Parametros!$D$4*Parametros!$G$8,
      "DEFICIENTE",
   IF(
      'Tablero de control'!$AK100&lt;Parametros!$D$4*Parametros!$G$7,
      "ACEPTABLE",
      IF(
        'Tablero de control'!$AK100&lt;Parametros!$D$4*Parametros!$G$6,
        "BUENO",
        IF(
          'Tablero de control'!$AK100&lt;Parametros!$D$4*Parametros!$G$5,
          "SATISFACTORIO",
          IF(
            'Tablero de control'!$AK100&gt;=Parametros!$D$4*Parametros!$G$4,
            "OPTIMO"
          )
        )
      )
    )
  )
)
)
)</f>
        <v>SIN AVANCE</v>
      </c>
      <c r="AM100" s="38"/>
      <c r="AN100" s="38"/>
      <c r="AO100" s="38"/>
      <c r="AP100" s="43"/>
      <c r="AQ100" s="276">
        <f>IF(
'Tablero de control'!$W100="NP",
 0,
  IF(
     'Tablero de control'!$Q100&lt;&gt;"Reducción",
     'Tablero de control'!$AP100*100/'Tablero de control'!$W100,
     IF(
       'Tablero de control'!$W100&gt;='Tablero de control'!$AP100,
       100,
       IF(
         'Tablero de control'!$S100&lt;='Tablero de control'!$AP100,
         0,
         (('Tablero de control'!$S100-'Tablero de control'!$W100)-('Tablero de control'!$AP100-'Tablero de control'!$W100))*100/('Tablero de control'!$S100-'Tablero de control'!$W100)
       )
     )
   )
)</f>
        <v>0</v>
      </c>
      <c r="AR100" s="40" t="str">
        <f>IF(
  'Tablero de control'!$W100="NP",
  "NO PROGRAMADA",
  IF(
    OR('Tablero de control'!$AP100="",'Tablero de control'!$AQ100&lt;=0),
    "SIN AVANCE",
    IF(
      'Tablero de control'!$AQ100&lt;Parametros!$D$4*Parametros!$G$9,
      "MUY DEFICIENTE",
    IF(
      'Tablero de control'!$AQ100&lt;Parametros!$D$4*Parametros!$G$8,
      "DEFICIENTE",
   IF(
      'Tablero de control'!$AQ100&lt;Parametros!$D$4*Parametros!$G$7,
      "ACEPTABLE",
      IF(
        'Tablero de control'!$AQ100&lt;Parametros!$D$4*Parametros!$G$6,
        "BUENO",
        IF(
          'Tablero de control'!$AQ100&lt;Parametros!$D$4*Parametros!$G$5,
          "SATISFACTORIO",
          IF(
            'Tablero de control'!$AQ100&gt;=Parametros!$D$4*Parametros!$G$4,
            "OPTIMO"
          )
        )
      )
    )
  )
)
)
)</f>
        <v>SIN AVANCE</v>
      </c>
      <c r="AS100" s="38"/>
      <c r="AT100" s="38"/>
      <c r="AU100" s="38"/>
      <c r="AV100" s="39"/>
      <c r="AW100" s="276">
        <f>IF(
'Tablero de control'!$X100="NP",
 0,
  IF(
     'Tablero de control'!$Q100&lt;&gt;"Reducción",
     'Tablero de control'!$AV100*100/'Tablero de control'!$X100,
     IF(
       'Tablero de control'!$X100&gt;='Tablero de control'!$AV100,
       100,
       IF(
         'Tablero de control'!$S100&lt;='Tablero de control'!$AV100,
         0,
         (('Tablero de control'!$S100-'Tablero de control'!$X100)-('Tablero de control'!$AV100-'Tablero de control'!$X100))*100/('Tablero de control'!$S100-'Tablero de control'!$X100)
       )
     )
   )
)</f>
        <v>0</v>
      </c>
      <c r="AX100" s="46" t="str">
        <f>IF(
  'Tablero de control'!$X100="NP",
  "NO PROGRAMADA",
  IF(
    OR('Tablero de control'!$AV100="",'Tablero de control'!$AW100&lt;=0),
    "SIN AVANCE",
    IF(
      'Tablero de control'!$AW100&lt;Parametros!$D$4*Parametros!$G$9,
      "MUY DEFICIENTE",
    IF(
      'Tablero de control'!$AW100&lt;Parametros!$D$4*Parametros!$G$8,
      "DEFICIENTE",
   IF(
      'Tablero de control'!$AW100&lt;Parametros!$D$4*Parametros!$G$7,
      "ACEPTABLE",
      IF(
        'Tablero de control'!$AW100&lt;Parametros!$D$4*Parametros!$G$6,
        "BUENO",
        IF(
          'Tablero de control'!$AW100&lt;Parametros!$D$4*Parametros!$G$5,
          "SATISFACTORIO",
          IF(
            'Tablero de control'!$AW100&gt;=Parametros!$D$4*Parametros!$G$4,
            "OPTIMO"
          )
        )
      )
    )
  )
)
)
)</f>
        <v>SIN AVANCE</v>
      </c>
      <c r="AY100" s="38"/>
      <c r="AZ100" s="38"/>
      <c r="BA100" s="38"/>
      <c r="BB100" s="285">
        <f>IF('Tablero de control'!$R100="Acumulada",IF('Tablero de control'!$AV100="",IF('Tablero de control'!$AP100="",IF('Tablero de control'!$AJ100="",'Tablero de control'!$Y100,'Tablero de control'!$AJ100),'Tablero de control'!$AP100),'Tablero de control'!$AV100),'Tablero de control'!$Y100+'Tablero de control'!$AJ100+'Tablero de control'!$AP100+'Tablero de control'!$AV100)</f>
        <v>50</v>
      </c>
      <c r="BC100" s="41">
        <f>IF('Tablero de control'!$Q100="mantenimiento",'Tablero de control'!$BB100/COUNTA('Tablero de control'!$U100:$X100)*100,IF('Tablero de control'!$BB100*100/'Tablero de control'!$T100&gt;100,100,'Tablero de control'!$BB100*100/'Tablero de control'!$T100))</f>
        <v>25</v>
      </c>
      <c r="BD100" s="40" t="str">
        <f>IF(
    OR('Tablero de control'!$BB100="",'Tablero de control'!$BC100&lt;=0),
    "SIN AVANCE",
    IF(
      'Tablero de control'!$BC100&lt;Parametros!$D$4*Parametros!$G$9,
      "MUY DEFICIENTE",
    IF(
      'Tablero de control'!$BC100&lt;Parametros!$D$4*Parametros!$G$8,
      "DEFICIENTE",
   IF(
      'Tablero de control'!$BC100&lt;Parametros!$D$4*Parametros!$G$7,
      "ACEPTABLE",
      IF(
        'Tablero de control'!$BC100&lt;Parametros!$D$4*Parametros!$G$6,
        "BUENO",
        IF(
          'Tablero de control'!$BC100&lt;Parametros!$D$4*Parametros!$G$5,
          "SATISFACTORIO",
          IF(
            'Tablero de control'!$BC100&gt;=Parametros!$D$4*Parametros!$G$4,
            "OPTIMO"
          )
        )
      )
    )
  )
)
)</f>
        <v>MUY DEFICIENTE</v>
      </c>
      <c r="BE100" s="336"/>
      <c r="BF100" s="336"/>
      <c r="BG100" s="555"/>
      <c r="BH100" s="281"/>
      <c r="BI100" s="281"/>
      <c r="BJ100" s="281"/>
      <c r="BL100" s="337"/>
      <c r="BN100" s="368">
        <v>50</v>
      </c>
      <c r="BO100" s="371" t="s">
        <v>640</v>
      </c>
      <c r="BP100" s="371" t="s">
        <v>3505</v>
      </c>
      <c r="BQ100" s="371" t="s">
        <v>3506</v>
      </c>
      <c r="BR100" s="368"/>
      <c r="BS100" s="672"/>
      <c r="BT100" s="281"/>
    </row>
    <row r="101" spans="1:72" s="42" customFormat="1" ht="62.25" hidden="1" customHeight="1">
      <c r="A101" s="554" t="s">
        <v>251</v>
      </c>
      <c r="B101" s="53" t="s">
        <v>258</v>
      </c>
      <c r="C101" s="53" t="s">
        <v>290</v>
      </c>
      <c r="D101" s="53" t="s">
        <v>356</v>
      </c>
      <c r="E101" s="53" t="s">
        <v>393</v>
      </c>
      <c r="F101" s="99" t="s">
        <v>517</v>
      </c>
      <c r="G101" s="99" t="s">
        <v>535</v>
      </c>
      <c r="H101" s="99" t="s">
        <v>1943</v>
      </c>
      <c r="I101" s="99" t="s">
        <v>1965</v>
      </c>
      <c r="J101" s="325">
        <v>98</v>
      </c>
      <c r="K101" s="53" t="s">
        <v>641</v>
      </c>
      <c r="L101" s="53" t="s">
        <v>1175</v>
      </c>
      <c r="M101" s="53" t="s">
        <v>104</v>
      </c>
      <c r="N101" s="293">
        <v>450200100</v>
      </c>
      <c r="O101" s="53" t="s">
        <v>196</v>
      </c>
      <c r="P101" s="53" t="s">
        <v>2040</v>
      </c>
      <c r="Q101" s="53" t="s">
        <v>32</v>
      </c>
      <c r="R101" s="96" t="s">
        <v>1891</v>
      </c>
      <c r="S101" s="97">
        <v>0</v>
      </c>
      <c r="T101" s="97">
        <v>16</v>
      </c>
      <c r="U101" s="96">
        <v>4</v>
      </c>
      <c r="V101" s="97">
        <v>4</v>
      </c>
      <c r="W101" s="97">
        <v>4</v>
      </c>
      <c r="X101" s="97">
        <v>4</v>
      </c>
      <c r="Y101" s="272">
        <v>4</v>
      </c>
      <c r="Z101" s="276">
        <f>IF(
'Tablero de control'!$U101="NP",
 0,
  IF(
     'Tablero de control'!$Q101&lt;&gt;"Reducción",
     'Tablero de control'!$Y101*100/'Tablero de control'!$U101,
     IF(
       'Tablero de control'!$U101&gt;='Tablero de control'!$Y101,
       100,
       IF(
         'Tablero de control'!$S101&lt;='Tablero de control'!$Y101,
         0,
         (('Tablero de control'!$S101-'Tablero de control'!$U101)-('Tablero de control'!$Y101-'Tablero de control'!$U101))*100/('Tablero de control'!$S101-'Tablero de control'!$U101)
       )
     )
   )
)</f>
        <v>100</v>
      </c>
      <c r="AA101" s="302">
        <f>IF('Tablero de control'!$Z101&gt;100,100,'Tablero de control'!$Z101)</f>
        <v>100</v>
      </c>
      <c r="AB101" s="40" t="str">
        <f>IF(
  'Tablero de control'!$U101="NP",
  "NO PROGRAMADA",
  IF(
    OR('Tablero de control'!$Y101="",'Tablero de control'!$Z101&lt;=0),
    "SIN AVANCE",
    IF(
      'Tablero de control'!$Z101&lt;Parametros!$D$4*Parametros!$G$9,
      "MUY DEFICIENTE",
    IF(
      'Tablero de control'!$Z101&lt;Parametros!$D$4*Parametros!$G$8,
      "DEFICIENTE",
   IF(
      'Tablero de control'!$Z101&lt;Parametros!$D$4*Parametros!$G$7,
      "ACEPTABLE",
      IF(
        'Tablero de control'!$Z101&lt;Parametros!$D$4*Parametros!$G$6,
        "BUENO",
        IF(
          'Tablero de control'!$Z101&lt;Parametros!$D$4*Parametros!$G$5,
          "SATISFACTORIO",
          IF(
            'Tablero de control'!$Z101&gt;=Parametros!$D$4*Parametros!$G$4,
            "OPTIMO"
          )
        )
      )
    )
  )
)
)
)</f>
        <v>OPTIMO</v>
      </c>
      <c r="AC101" s="40"/>
      <c r="AD101" s="40"/>
      <c r="AE101" s="40"/>
      <c r="AF101" s="40"/>
      <c r="AG101" s="59">
        <v>45511200</v>
      </c>
      <c r="AH101" s="59">
        <v>24846565</v>
      </c>
      <c r="AI101" s="59">
        <v>6000986</v>
      </c>
      <c r="AJ101" s="56"/>
      <c r="AK101" s="276">
        <f>IF(
'Tablero de control'!$V101="NP",
 0,
  IF(
     'Tablero de control'!$Q101&lt;&gt;"Reducción",
     'Tablero de control'!$AJ101*100/'Tablero de control'!$V101,
     IF(
       'Tablero de control'!$V101&gt;='Tablero de control'!$AJ101,
       100,
       IF(
         'Tablero de control'!$S101&lt;='Tablero de control'!$AJ101,
         0,
         (('Tablero de control'!$S101-'Tablero de control'!$V101)-('Tablero de control'!$AJ101-'Tablero de control'!$V101))*100/('Tablero de control'!$S101-'Tablero de control'!$V101)
       )
     )
   )
)</f>
        <v>0</v>
      </c>
      <c r="AL101" s="38" t="str">
        <f>IF(
  'Tablero de control'!$V101="NP",
  "NO PROGRAMADA",
  IF(
    OR('Tablero de control'!$AJ101="",'Tablero de control'!$AK101&lt;=0),
    "SIN AVANCE",
    IF(
      'Tablero de control'!$AK101&lt;Parametros!$D$4*Parametros!$G$9,
      "MUY DEFICIENTE",
    IF(
      'Tablero de control'!$AK101&lt;Parametros!$D$4*Parametros!$G$8,
      "DEFICIENTE",
   IF(
      'Tablero de control'!$AK101&lt;Parametros!$D$4*Parametros!$G$7,
      "ACEPTABLE",
      IF(
        'Tablero de control'!$AK101&lt;Parametros!$D$4*Parametros!$G$6,
        "BUENO",
        IF(
          'Tablero de control'!$AK101&lt;Parametros!$D$4*Parametros!$G$5,
          "SATISFACTORIO",
          IF(
            'Tablero de control'!$AK101&gt;=Parametros!$D$4*Parametros!$G$4,
            "OPTIMO"
          )
        )
      )
    )
  )
)
)
)</f>
        <v>SIN AVANCE</v>
      </c>
      <c r="AM101" s="38"/>
      <c r="AN101" s="38"/>
      <c r="AO101" s="38"/>
      <c r="AP101" s="43"/>
      <c r="AQ101" s="276">
        <f>IF(
'Tablero de control'!$W101="NP",
 0,
  IF(
     'Tablero de control'!$Q101&lt;&gt;"Reducción",
     'Tablero de control'!$AP101*100/'Tablero de control'!$W101,
     IF(
       'Tablero de control'!$W101&gt;='Tablero de control'!$AP101,
       100,
       IF(
         'Tablero de control'!$S101&lt;='Tablero de control'!$AP101,
         0,
         (('Tablero de control'!$S101-'Tablero de control'!$W101)-('Tablero de control'!$AP101-'Tablero de control'!$W101))*100/('Tablero de control'!$S101-'Tablero de control'!$W101)
       )
     )
   )
)</f>
        <v>0</v>
      </c>
      <c r="AR101" s="40" t="str">
        <f>IF(
  'Tablero de control'!$W101="NP",
  "NO PROGRAMADA",
  IF(
    OR('Tablero de control'!$AP101="",'Tablero de control'!$AQ101&lt;=0),
    "SIN AVANCE",
    IF(
      'Tablero de control'!$AQ101&lt;Parametros!$D$4*Parametros!$G$9,
      "MUY DEFICIENTE",
    IF(
      'Tablero de control'!$AQ101&lt;Parametros!$D$4*Parametros!$G$8,
      "DEFICIENTE",
   IF(
      'Tablero de control'!$AQ101&lt;Parametros!$D$4*Parametros!$G$7,
      "ACEPTABLE",
      IF(
        'Tablero de control'!$AQ101&lt;Parametros!$D$4*Parametros!$G$6,
        "BUENO",
        IF(
          'Tablero de control'!$AQ101&lt;Parametros!$D$4*Parametros!$G$5,
          "SATISFACTORIO",
          IF(
            'Tablero de control'!$AQ101&gt;=Parametros!$D$4*Parametros!$G$4,
            "OPTIMO"
          )
        )
      )
    )
  )
)
)
)</f>
        <v>SIN AVANCE</v>
      </c>
      <c r="AS101" s="38"/>
      <c r="AT101" s="38"/>
      <c r="AU101" s="38"/>
      <c r="AV101" s="39"/>
      <c r="AW101" s="276">
        <f>IF(
'Tablero de control'!$X101="NP",
 0,
  IF(
     'Tablero de control'!$Q101&lt;&gt;"Reducción",
     'Tablero de control'!$AV101*100/'Tablero de control'!$X101,
     IF(
       'Tablero de control'!$X101&gt;='Tablero de control'!$AV101,
       100,
       IF(
         'Tablero de control'!$S101&lt;='Tablero de control'!$AV101,
         0,
         (('Tablero de control'!$S101-'Tablero de control'!$X101)-('Tablero de control'!$AV101-'Tablero de control'!$X101))*100/('Tablero de control'!$S101-'Tablero de control'!$X101)
       )
     )
   )
)</f>
        <v>0</v>
      </c>
      <c r="AX101" s="46" t="str">
        <f>IF(
  'Tablero de control'!$X101="NP",
  "NO PROGRAMADA",
  IF(
    OR('Tablero de control'!$AV101="",'Tablero de control'!$AW101&lt;=0),
    "SIN AVANCE",
    IF(
      'Tablero de control'!$AW101&lt;Parametros!$D$4*Parametros!$G$9,
      "MUY DEFICIENTE",
    IF(
      'Tablero de control'!$AW101&lt;Parametros!$D$4*Parametros!$G$8,
      "DEFICIENTE",
   IF(
      'Tablero de control'!$AW101&lt;Parametros!$D$4*Parametros!$G$7,
      "ACEPTABLE",
      IF(
        'Tablero de control'!$AW101&lt;Parametros!$D$4*Parametros!$G$6,
        "BUENO",
        IF(
          'Tablero de control'!$AW101&lt;Parametros!$D$4*Parametros!$G$5,
          "SATISFACTORIO",
          IF(
            'Tablero de control'!$AW101&gt;=Parametros!$D$4*Parametros!$G$4,
            "OPTIMO"
          )
        )
      )
    )
  )
)
)
)</f>
        <v>SIN AVANCE</v>
      </c>
      <c r="AY101" s="38"/>
      <c r="AZ101" s="38"/>
      <c r="BA101" s="38"/>
      <c r="BB101" s="285">
        <f>IF('Tablero de control'!$R101="Acumulada",IF('Tablero de control'!$AV101="",IF('Tablero de control'!$AP101="",IF('Tablero de control'!$AJ101="",'Tablero de control'!$Y101,'Tablero de control'!$AJ101),'Tablero de control'!$AP101),'Tablero de control'!$AV101),'Tablero de control'!$Y101+'Tablero de control'!$AJ101+'Tablero de control'!$AP101+'Tablero de control'!$AV101)</f>
        <v>4</v>
      </c>
      <c r="BC101" s="41">
        <f>IF('Tablero de control'!$Q101="mantenimiento",'Tablero de control'!$BB101/COUNTA('Tablero de control'!$U101:$X101)*100,IF('Tablero de control'!$BB101*100/'Tablero de control'!$T101&gt;100,100,'Tablero de control'!$BB101*100/'Tablero de control'!$T101))</f>
        <v>25</v>
      </c>
      <c r="BD101" s="40" t="str">
        <f>IF(
    OR('Tablero de control'!$BB101="",'Tablero de control'!$BC101&lt;=0),
    "SIN AVANCE",
    IF(
      'Tablero de control'!$BC101&lt;Parametros!$D$4*Parametros!$G$9,
      "MUY DEFICIENTE",
    IF(
      'Tablero de control'!$BC101&lt;Parametros!$D$4*Parametros!$G$8,
      "DEFICIENTE",
   IF(
      'Tablero de control'!$BC101&lt;Parametros!$D$4*Parametros!$G$7,
      "ACEPTABLE",
      IF(
        'Tablero de control'!$BC101&lt;Parametros!$D$4*Parametros!$G$6,
        "BUENO",
        IF(
          'Tablero de control'!$BC101&lt;Parametros!$D$4*Parametros!$G$5,
          "SATISFACTORIO",
          IF(
            'Tablero de control'!$BC101&gt;=Parametros!$D$4*Parametros!$G$4,
            "OPTIMO"
          )
        )
      )
    )
  )
)
)</f>
        <v>MUY DEFICIENTE</v>
      </c>
      <c r="BE101" s="336"/>
      <c r="BF101" s="336"/>
      <c r="BG101" s="555"/>
      <c r="BH101" s="281"/>
      <c r="BI101" s="281"/>
      <c r="BJ101" s="281"/>
      <c r="BL101" s="337"/>
      <c r="BN101" s="368">
        <v>4</v>
      </c>
      <c r="BO101" s="371" t="s">
        <v>3507</v>
      </c>
      <c r="BP101" s="371" t="s">
        <v>3507</v>
      </c>
      <c r="BQ101" s="371" t="s">
        <v>3507</v>
      </c>
      <c r="BR101" s="368"/>
      <c r="BS101" s="672"/>
      <c r="BT101" s="281"/>
    </row>
    <row r="102" spans="1:72" s="42" customFormat="1" ht="54" hidden="1" customHeight="1">
      <c r="A102" s="554" t="s">
        <v>251</v>
      </c>
      <c r="B102" s="53" t="s">
        <v>258</v>
      </c>
      <c r="C102" s="53" t="s">
        <v>290</v>
      </c>
      <c r="D102" s="53" t="s">
        <v>353</v>
      </c>
      <c r="E102" s="53" t="s">
        <v>393</v>
      </c>
      <c r="F102" s="99" t="s">
        <v>517</v>
      </c>
      <c r="G102" s="99" t="s">
        <v>535</v>
      </c>
      <c r="H102" s="99" t="s">
        <v>1943</v>
      </c>
      <c r="I102" s="99" t="s">
        <v>1965</v>
      </c>
      <c r="J102" s="325">
        <v>99</v>
      </c>
      <c r="K102" s="53" t="s">
        <v>642</v>
      </c>
      <c r="L102" s="53">
        <v>4502025</v>
      </c>
      <c r="M102" s="53" t="s">
        <v>120</v>
      </c>
      <c r="N102" s="53">
        <v>450202500</v>
      </c>
      <c r="O102" s="53" t="s">
        <v>193</v>
      </c>
      <c r="P102" s="53" t="s">
        <v>2014</v>
      </c>
      <c r="Q102" s="53" t="s">
        <v>33</v>
      </c>
      <c r="R102" s="98" t="s">
        <v>1891</v>
      </c>
      <c r="S102" s="98">
        <v>5</v>
      </c>
      <c r="T102" s="98">
        <v>5</v>
      </c>
      <c r="U102" s="96">
        <v>1</v>
      </c>
      <c r="V102" s="96" t="s">
        <v>13</v>
      </c>
      <c r="W102" s="98">
        <v>3</v>
      </c>
      <c r="X102" s="98">
        <v>1</v>
      </c>
      <c r="Y102" s="331">
        <v>0</v>
      </c>
      <c r="Z102" s="276">
        <f>IF(
'Tablero de control'!$U102="NP",
 0,
  IF(
     'Tablero de control'!$Q102&lt;&gt;"Reducción",
     'Tablero de control'!$Y102*100/'Tablero de control'!$U102,
     IF(
       'Tablero de control'!$U102&gt;='Tablero de control'!$Y102,
       100,
       IF(
         'Tablero de control'!$S102&lt;='Tablero de control'!$Y102,
         0,
         (('Tablero de control'!$S102-'Tablero de control'!$U102)-('Tablero de control'!$Y102-'Tablero de control'!$U102))*100/('Tablero de control'!$S102-'Tablero de control'!$U102)
       )
     )
   )
)</f>
        <v>0</v>
      </c>
      <c r="AA102" s="302">
        <f>IF('Tablero de control'!$Z102&gt;100,100,'Tablero de control'!$Z102)</f>
        <v>0</v>
      </c>
      <c r="AB102" s="40" t="str">
        <f>IF(
  'Tablero de control'!$U102="NP",
  "NO PROGRAMADA",
  IF(
    OR('Tablero de control'!$Y102="",'Tablero de control'!$Z102&lt;=0),
    "SIN AVANCE",
    IF(
      'Tablero de control'!$Z102&lt;Parametros!$D$4*Parametros!$G$9,
      "MUY DEFICIENTE",
    IF(
      'Tablero de control'!$Z102&lt;Parametros!$D$4*Parametros!$G$8,
      "DEFICIENTE",
   IF(
      'Tablero de control'!$Z102&lt;Parametros!$D$4*Parametros!$G$7,
      "ACEPTABLE",
      IF(
        'Tablero de control'!$Z102&lt;Parametros!$D$4*Parametros!$G$6,
        "BUENO",
        IF(
          'Tablero de control'!$Z102&lt;Parametros!$D$4*Parametros!$G$5,
          "SATISFACTORIO",
          IF(
            'Tablero de control'!$Z102&gt;=Parametros!$D$4*Parametros!$G$4,
            "OPTIMO"
          )
        )
      )
    )
  )
)
)
)</f>
        <v>SIN AVANCE</v>
      </c>
      <c r="AC102" s="40"/>
      <c r="AD102" s="40"/>
      <c r="AE102" s="40"/>
      <c r="AF102" s="40"/>
      <c r="AG102" s="59">
        <v>45511200</v>
      </c>
      <c r="AH102" s="59">
        <v>24846569</v>
      </c>
      <c r="AI102" s="59">
        <v>15213560</v>
      </c>
      <c r="AJ102" s="56"/>
      <c r="AK102" s="276">
        <f>IF(
'Tablero de control'!$V102="NP",
 0,
  IF(
     'Tablero de control'!$Q102&lt;&gt;"Reducción",
     'Tablero de control'!$AJ102*100/'Tablero de control'!$V102,
     IF(
       'Tablero de control'!$V102&gt;='Tablero de control'!$AJ102,
       100,
       IF(
         'Tablero de control'!$S102&lt;='Tablero de control'!$AJ102,
         0,
         (('Tablero de control'!$S102-'Tablero de control'!$V102)-('Tablero de control'!$AJ102-'Tablero de control'!$V102))*100/('Tablero de control'!$S102-'Tablero de control'!$V102)
       )
     )
   )
)</f>
        <v>0</v>
      </c>
      <c r="AL102" s="38" t="str">
        <f>IF(
  'Tablero de control'!$V102="NP",
  "NO PROGRAMADA",
  IF(
    OR('Tablero de control'!$AJ102="",'Tablero de control'!$AK102&lt;=0),
    "SIN AVANCE",
    IF(
      'Tablero de control'!$AK102&lt;Parametros!$D$4*Parametros!$G$9,
      "MUY DEFICIENTE",
    IF(
      'Tablero de control'!$AK102&lt;Parametros!$D$4*Parametros!$G$8,
      "DEFICIENTE",
   IF(
      'Tablero de control'!$AK102&lt;Parametros!$D$4*Parametros!$G$7,
      "ACEPTABLE",
      IF(
        'Tablero de control'!$AK102&lt;Parametros!$D$4*Parametros!$G$6,
        "BUENO",
        IF(
          'Tablero de control'!$AK102&lt;Parametros!$D$4*Parametros!$G$5,
          "SATISFACTORIO",
          IF(
            'Tablero de control'!$AK102&gt;=Parametros!$D$4*Parametros!$G$4,
            "OPTIMO"
          )
        )
      )
    )
  )
)
)
)</f>
        <v>NO PROGRAMADA</v>
      </c>
      <c r="AM102" s="38"/>
      <c r="AN102" s="38"/>
      <c r="AO102" s="38"/>
      <c r="AP102" s="43"/>
      <c r="AQ102" s="276">
        <f>IF(
'Tablero de control'!$W102="NP",
 0,
  IF(
     'Tablero de control'!$Q102&lt;&gt;"Reducción",
     'Tablero de control'!$AP102*100/'Tablero de control'!$W102,
     IF(
       'Tablero de control'!$W102&gt;='Tablero de control'!$AP102,
       100,
       IF(
         'Tablero de control'!$S102&lt;='Tablero de control'!$AP102,
         0,
         (('Tablero de control'!$S102-'Tablero de control'!$W102)-('Tablero de control'!$AP102-'Tablero de control'!$W102))*100/('Tablero de control'!$S102-'Tablero de control'!$W102)
       )
     )
   )
)</f>
        <v>0</v>
      </c>
      <c r="AR102" s="40" t="str">
        <f>IF(
  'Tablero de control'!$W102="NP",
  "NO PROGRAMADA",
  IF(
    OR('Tablero de control'!$AP102="",'Tablero de control'!$AQ102&lt;=0),
    "SIN AVANCE",
    IF(
      'Tablero de control'!$AQ102&lt;Parametros!$D$4*Parametros!$G$9,
      "MUY DEFICIENTE",
    IF(
      'Tablero de control'!$AQ102&lt;Parametros!$D$4*Parametros!$G$8,
      "DEFICIENTE",
   IF(
      'Tablero de control'!$AQ102&lt;Parametros!$D$4*Parametros!$G$7,
      "ACEPTABLE",
      IF(
        'Tablero de control'!$AQ102&lt;Parametros!$D$4*Parametros!$G$6,
        "BUENO",
        IF(
          'Tablero de control'!$AQ102&lt;Parametros!$D$4*Parametros!$G$5,
          "SATISFACTORIO",
          IF(
            'Tablero de control'!$AQ102&gt;=Parametros!$D$4*Parametros!$G$4,
            "OPTIMO"
          )
        )
      )
    )
  )
)
)
)</f>
        <v>SIN AVANCE</v>
      </c>
      <c r="AS102" s="38"/>
      <c r="AT102" s="38"/>
      <c r="AU102" s="38"/>
      <c r="AV102" s="39"/>
      <c r="AW102" s="276">
        <f>IF(
'Tablero de control'!$X102="NP",
 0,
  IF(
     'Tablero de control'!$Q102&lt;&gt;"Reducción",
     'Tablero de control'!$AV102*100/'Tablero de control'!$X102,
     IF(
       'Tablero de control'!$X102&gt;='Tablero de control'!$AV102,
       100,
       IF(
         'Tablero de control'!$S102&lt;='Tablero de control'!$AV102,
         0,
         (('Tablero de control'!$S102-'Tablero de control'!$X102)-('Tablero de control'!$AV102-'Tablero de control'!$X102))*100/('Tablero de control'!$S102-'Tablero de control'!$X102)
       )
     )
   )
)</f>
        <v>0</v>
      </c>
      <c r="AX102" s="46" t="str">
        <f>IF(
  'Tablero de control'!$X102="NP",
  "NO PROGRAMADA",
  IF(
    OR('Tablero de control'!$AV102="",'Tablero de control'!$AW102&lt;=0),
    "SIN AVANCE",
    IF(
      'Tablero de control'!$AW102&lt;Parametros!$D$4*Parametros!$G$9,
      "MUY DEFICIENTE",
    IF(
      'Tablero de control'!$AW102&lt;Parametros!$D$4*Parametros!$G$8,
      "DEFICIENTE",
   IF(
      'Tablero de control'!$AW102&lt;Parametros!$D$4*Parametros!$G$7,
      "ACEPTABLE",
      IF(
        'Tablero de control'!$AW102&lt;Parametros!$D$4*Parametros!$G$6,
        "BUENO",
        IF(
          'Tablero de control'!$AW102&lt;Parametros!$D$4*Parametros!$G$5,
          "SATISFACTORIO",
          IF(
            'Tablero de control'!$AW102&gt;=Parametros!$D$4*Parametros!$G$4,
            "OPTIMO"
          )
        )
      )
    )
  )
)
)
)</f>
        <v>SIN AVANCE</v>
      </c>
      <c r="AY102" s="38"/>
      <c r="AZ102" s="38"/>
      <c r="BA102" s="38"/>
      <c r="BB102" s="285">
        <f>IF('Tablero de control'!$R102="Acumulada",IF('Tablero de control'!$AV102="",IF('Tablero de control'!$AP102="",IF('Tablero de control'!$AJ102="",'Tablero de control'!$Y102,'Tablero de control'!$AJ102),'Tablero de control'!$AP102),'Tablero de control'!$AV102),'Tablero de control'!$Y102+'Tablero de control'!$AJ102+'Tablero de control'!$AP102+'Tablero de control'!$AV102)</f>
        <v>0</v>
      </c>
      <c r="BC102" s="41">
        <f>IF('Tablero de control'!$Q102="mantenimiento",'Tablero de control'!$BB102/COUNTA('Tablero de control'!$U102:$X102)*100,IF('Tablero de control'!$BB102*100/'Tablero de control'!$T102&gt;100,100,'Tablero de control'!$BB102*100/'Tablero de control'!$T102))</f>
        <v>0</v>
      </c>
      <c r="BD102" s="40" t="str">
        <f>IF(
    OR('Tablero de control'!$BB102="",'Tablero de control'!$BC102&lt;=0),
    "SIN AVANCE",
    IF(
      'Tablero de control'!$BC102&lt;Parametros!$D$4*Parametros!$G$9,
      "MUY DEFICIENTE",
    IF(
      'Tablero de control'!$BC102&lt;Parametros!$D$4*Parametros!$G$8,
      "DEFICIENTE",
   IF(
      'Tablero de control'!$BC102&lt;Parametros!$D$4*Parametros!$G$7,
      "ACEPTABLE",
      IF(
        'Tablero de control'!$BC102&lt;Parametros!$D$4*Parametros!$G$6,
        "BUENO",
        IF(
          'Tablero de control'!$BC102&lt;Parametros!$D$4*Parametros!$G$5,
          "SATISFACTORIO",
          IF(
            'Tablero de control'!$BC102&gt;=Parametros!$D$4*Parametros!$G$4,
            "OPTIMO"
          )
        )
      )
    )
  )
)
)</f>
        <v>SIN AVANCE</v>
      </c>
      <c r="BE102" s="336"/>
      <c r="BF102" s="336"/>
      <c r="BG102" s="555"/>
      <c r="BH102" s="281"/>
      <c r="BI102" s="281"/>
      <c r="BJ102" s="281"/>
      <c r="BL102" s="337"/>
      <c r="BN102" s="372"/>
      <c r="BO102" s="422"/>
      <c r="BP102" s="422"/>
      <c r="BQ102" s="422"/>
      <c r="BR102" s="372"/>
      <c r="BS102" s="676"/>
      <c r="BT102" s="281"/>
    </row>
    <row r="103" spans="1:72" s="42" customFormat="1" ht="54.75" hidden="1" customHeight="1">
      <c r="A103" s="554" t="s">
        <v>251</v>
      </c>
      <c r="B103" s="53" t="s">
        <v>258</v>
      </c>
      <c r="C103" s="53" t="s">
        <v>290</v>
      </c>
      <c r="D103" s="53" t="s">
        <v>356</v>
      </c>
      <c r="E103" s="53" t="s">
        <v>393</v>
      </c>
      <c r="F103" s="99" t="s">
        <v>517</v>
      </c>
      <c r="G103" s="99" t="s">
        <v>535</v>
      </c>
      <c r="H103" s="99" t="s">
        <v>1943</v>
      </c>
      <c r="I103" s="99" t="s">
        <v>1965</v>
      </c>
      <c r="J103" s="325">
        <v>100</v>
      </c>
      <c r="K103" s="53" t="s">
        <v>643</v>
      </c>
      <c r="L103" s="53">
        <v>4502033</v>
      </c>
      <c r="M103" s="53" t="s">
        <v>86</v>
      </c>
      <c r="N103" s="53">
        <v>450203302</v>
      </c>
      <c r="O103" s="53" t="s">
        <v>1543</v>
      </c>
      <c r="P103" s="53" t="s">
        <v>2040</v>
      </c>
      <c r="Q103" s="53" t="s">
        <v>32</v>
      </c>
      <c r="R103" s="96" t="s">
        <v>1891</v>
      </c>
      <c r="S103" s="96">
        <v>0</v>
      </c>
      <c r="T103" s="96">
        <v>13</v>
      </c>
      <c r="U103" s="96">
        <v>3</v>
      </c>
      <c r="V103" s="96">
        <v>4</v>
      </c>
      <c r="W103" s="96">
        <v>3</v>
      </c>
      <c r="X103" s="96">
        <v>3</v>
      </c>
      <c r="Y103" s="272">
        <v>3</v>
      </c>
      <c r="Z103" s="276">
        <f>IF(
'Tablero de control'!$U103="NP",
 0,
  IF(
     'Tablero de control'!$Q103&lt;&gt;"Reducción",
     'Tablero de control'!$Y103*100/'Tablero de control'!$U103,
     IF(
       'Tablero de control'!$U103&gt;='Tablero de control'!$Y103,
       100,
       IF(
         'Tablero de control'!$S103&lt;='Tablero de control'!$Y103,
         0,
         (('Tablero de control'!$S103-'Tablero de control'!$U103)-('Tablero de control'!$Y103-'Tablero de control'!$U103))*100/('Tablero de control'!$S103-'Tablero de control'!$U103)
       )
     )
   )
)</f>
        <v>100</v>
      </c>
      <c r="AA103" s="302">
        <f>IF('Tablero de control'!$Z103&gt;100,100,'Tablero de control'!$Z103)</f>
        <v>100</v>
      </c>
      <c r="AB103" s="40" t="str">
        <f>IF(
  'Tablero de control'!$U103="NP",
  "NO PROGRAMADA",
  IF(
    OR('Tablero de control'!$Y103="",'Tablero de control'!$Z103&lt;=0),
    "SIN AVANCE",
    IF(
      'Tablero de control'!$Z103&lt;Parametros!$D$4*Parametros!$G$9,
      "MUY DEFICIENTE",
    IF(
      'Tablero de control'!$Z103&lt;Parametros!$D$4*Parametros!$G$8,
      "DEFICIENTE",
   IF(
      'Tablero de control'!$Z103&lt;Parametros!$D$4*Parametros!$G$7,
      "ACEPTABLE",
      IF(
        'Tablero de control'!$Z103&lt;Parametros!$D$4*Parametros!$G$6,
        "BUENO",
        IF(
          'Tablero de control'!$Z103&lt;Parametros!$D$4*Parametros!$G$5,
          "SATISFACTORIO",
          IF(
            'Tablero de control'!$Z103&gt;=Parametros!$D$4*Parametros!$G$4,
            "OPTIMO"
          )
        )
      )
    )
  )
)
)
)</f>
        <v>OPTIMO</v>
      </c>
      <c r="AC103" s="40"/>
      <c r="AD103" s="40"/>
      <c r="AE103" s="40"/>
      <c r="AF103" s="40"/>
      <c r="AG103" s="59">
        <v>150187200</v>
      </c>
      <c r="AH103" s="59">
        <v>138770895</v>
      </c>
      <c r="AI103" s="59">
        <v>49184361</v>
      </c>
      <c r="AJ103" s="56"/>
      <c r="AK103" s="276">
        <f>IF(
'Tablero de control'!$V103="NP",
 0,
  IF(
     'Tablero de control'!$Q103&lt;&gt;"Reducción",
     'Tablero de control'!$AJ103*100/'Tablero de control'!$V103,
     IF(
       'Tablero de control'!$V103&gt;='Tablero de control'!$AJ103,
       100,
       IF(
         'Tablero de control'!$S103&lt;='Tablero de control'!$AJ103,
         0,
         (('Tablero de control'!$S103-'Tablero de control'!$V103)-('Tablero de control'!$AJ103-'Tablero de control'!$V103))*100/('Tablero de control'!$S103-'Tablero de control'!$V103)
       )
     )
   )
)</f>
        <v>0</v>
      </c>
      <c r="AL103" s="38" t="str">
        <f>IF(
  'Tablero de control'!$V103="NP",
  "NO PROGRAMADA",
  IF(
    OR('Tablero de control'!$AJ103="",'Tablero de control'!$AK103&lt;=0),
    "SIN AVANCE",
    IF(
      'Tablero de control'!$AK103&lt;Parametros!$D$4*Parametros!$G$9,
      "MUY DEFICIENTE",
    IF(
      'Tablero de control'!$AK103&lt;Parametros!$D$4*Parametros!$G$8,
      "DEFICIENTE",
   IF(
      'Tablero de control'!$AK103&lt;Parametros!$D$4*Parametros!$G$7,
      "ACEPTABLE",
      IF(
        'Tablero de control'!$AK103&lt;Parametros!$D$4*Parametros!$G$6,
        "BUENO",
        IF(
          'Tablero de control'!$AK103&lt;Parametros!$D$4*Parametros!$G$5,
          "SATISFACTORIO",
          IF(
            'Tablero de control'!$AK103&gt;=Parametros!$D$4*Parametros!$G$4,
            "OPTIMO"
          )
        )
      )
    )
  )
)
)
)</f>
        <v>SIN AVANCE</v>
      </c>
      <c r="AM103" s="38"/>
      <c r="AN103" s="38"/>
      <c r="AO103" s="38"/>
      <c r="AP103" s="43"/>
      <c r="AQ103" s="276">
        <f>IF(
'Tablero de control'!$W103="NP",
 0,
  IF(
     'Tablero de control'!$Q103&lt;&gt;"Reducción",
     'Tablero de control'!$AP103*100/'Tablero de control'!$W103,
     IF(
       'Tablero de control'!$W103&gt;='Tablero de control'!$AP103,
       100,
       IF(
         'Tablero de control'!$S103&lt;='Tablero de control'!$AP103,
         0,
         (('Tablero de control'!$S103-'Tablero de control'!$W103)-('Tablero de control'!$AP103-'Tablero de control'!$W103))*100/('Tablero de control'!$S103-'Tablero de control'!$W103)
       )
     )
   )
)</f>
        <v>0</v>
      </c>
      <c r="AR103" s="40" t="str">
        <f>IF(
  'Tablero de control'!$W103="NP",
  "NO PROGRAMADA",
  IF(
    OR('Tablero de control'!$AP103="",'Tablero de control'!$AQ103&lt;=0),
    "SIN AVANCE",
    IF(
      'Tablero de control'!$AQ103&lt;Parametros!$D$4*Parametros!$G$9,
      "MUY DEFICIENTE",
    IF(
      'Tablero de control'!$AQ103&lt;Parametros!$D$4*Parametros!$G$8,
      "DEFICIENTE",
   IF(
      'Tablero de control'!$AQ103&lt;Parametros!$D$4*Parametros!$G$7,
      "ACEPTABLE",
      IF(
        'Tablero de control'!$AQ103&lt;Parametros!$D$4*Parametros!$G$6,
        "BUENO",
        IF(
          'Tablero de control'!$AQ103&lt;Parametros!$D$4*Parametros!$G$5,
          "SATISFACTORIO",
          IF(
            'Tablero de control'!$AQ103&gt;=Parametros!$D$4*Parametros!$G$4,
            "OPTIMO"
          )
        )
      )
    )
  )
)
)
)</f>
        <v>SIN AVANCE</v>
      </c>
      <c r="AS103" s="38"/>
      <c r="AT103" s="38"/>
      <c r="AU103" s="38"/>
      <c r="AV103" s="39"/>
      <c r="AW103" s="276">
        <f>IF(
'Tablero de control'!$X103="NP",
 0,
  IF(
     'Tablero de control'!$Q103&lt;&gt;"Reducción",
     'Tablero de control'!$AV103*100/'Tablero de control'!$X103,
     IF(
       'Tablero de control'!$X103&gt;='Tablero de control'!$AV103,
       100,
       IF(
         'Tablero de control'!$S103&lt;='Tablero de control'!$AV103,
         0,
         (('Tablero de control'!$S103-'Tablero de control'!$X103)-('Tablero de control'!$AV103-'Tablero de control'!$X103))*100/('Tablero de control'!$S103-'Tablero de control'!$X103)
       )
     )
   )
)</f>
        <v>0</v>
      </c>
      <c r="AX103" s="46" t="str">
        <f>IF(
  'Tablero de control'!$X103="NP",
  "NO PROGRAMADA",
  IF(
    OR('Tablero de control'!$AV103="",'Tablero de control'!$AW103&lt;=0),
    "SIN AVANCE",
    IF(
      'Tablero de control'!$AW103&lt;Parametros!$D$4*Parametros!$G$9,
      "MUY DEFICIENTE",
    IF(
      'Tablero de control'!$AW103&lt;Parametros!$D$4*Parametros!$G$8,
      "DEFICIENTE",
   IF(
      'Tablero de control'!$AW103&lt;Parametros!$D$4*Parametros!$G$7,
      "ACEPTABLE",
      IF(
        'Tablero de control'!$AW103&lt;Parametros!$D$4*Parametros!$G$6,
        "BUENO",
        IF(
          'Tablero de control'!$AW103&lt;Parametros!$D$4*Parametros!$G$5,
          "SATISFACTORIO",
          IF(
            'Tablero de control'!$AW103&gt;=Parametros!$D$4*Parametros!$G$4,
            "OPTIMO"
          )
        )
      )
    )
  )
)
)
)</f>
        <v>SIN AVANCE</v>
      </c>
      <c r="AY103" s="38"/>
      <c r="AZ103" s="38"/>
      <c r="BA103" s="38"/>
      <c r="BB103" s="285">
        <f>IF('Tablero de control'!$R103="Acumulada",IF('Tablero de control'!$AV103="",IF('Tablero de control'!$AP103="",IF('Tablero de control'!$AJ103="",'Tablero de control'!$Y103,'Tablero de control'!$AJ103),'Tablero de control'!$AP103),'Tablero de control'!$AV103),'Tablero de control'!$Y103+'Tablero de control'!$AJ103+'Tablero de control'!$AP103+'Tablero de control'!$AV103)</f>
        <v>3</v>
      </c>
      <c r="BC103" s="41">
        <f>IF('Tablero de control'!$Q103="mantenimiento",'Tablero de control'!$BB103/COUNTA('Tablero de control'!$U103:$X103)*100,IF('Tablero de control'!$BB103*100/'Tablero de control'!$T103&gt;100,100,'Tablero de control'!$BB103*100/'Tablero de control'!$T103))</f>
        <v>23.076923076923077</v>
      </c>
      <c r="BD103" s="40" t="str">
        <f>IF(
    OR('Tablero de control'!$BB103="",'Tablero de control'!$BC103&lt;=0),
    "SIN AVANCE",
    IF(
      'Tablero de control'!$BC103&lt;Parametros!$D$4*Parametros!$G$9,
      "MUY DEFICIENTE",
    IF(
      'Tablero de control'!$BC103&lt;Parametros!$D$4*Parametros!$G$8,
      "DEFICIENTE",
   IF(
      'Tablero de control'!$BC103&lt;Parametros!$D$4*Parametros!$G$7,
      "ACEPTABLE",
      IF(
        'Tablero de control'!$BC103&lt;Parametros!$D$4*Parametros!$G$6,
        "BUENO",
        IF(
          'Tablero de control'!$BC103&lt;Parametros!$D$4*Parametros!$G$5,
          "SATISFACTORIO",
          IF(
            'Tablero de control'!$BC103&gt;=Parametros!$D$4*Parametros!$G$4,
            "OPTIMO"
          )
        )
      )
    )
  )
)
)</f>
        <v>MUY DEFICIENTE</v>
      </c>
      <c r="BE103" s="336"/>
      <c r="BF103" s="336"/>
      <c r="BG103" s="555"/>
      <c r="BH103" s="281"/>
      <c r="BI103" s="281"/>
      <c r="BJ103" s="281"/>
      <c r="BL103" s="337"/>
      <c r="BN103" s="368">
        <v>3</v>
      </c>
      <c r="BO103" s="350" t="s">
        <v>3508</v>
      </c>
      <c r="BP103" s="371" t="s">
        <v>3509</v>
      </c>
      <c r="BQ103" s="371" t="s">
        <v>3510</v>
      </c>
      <c r="BR103" s="368"/>
      <c r="BS103" s="672"/>
      <c r="BT103" s="281"/>
    </row>
    <row r="104" spans="1:72" s="42" customFormat="1" ht="46.5" hidden="1" customHeight="1">
      <c r="A104" s="554" t="s">
        <v>251</v>
      </c>
      <c r="B104" s="53" t="s">
        <v>258</v>
      </c>
      <c r="C104" s="53" t="s">
        <v>291</v>
      </c>
      <c r="D104" s="53" t="s">
        <v>354</v>
      </c>
      <c r="E104" s="53" t="s">
        <v>393</v>
      </c>
      <c r="F104" s="99" t="s">
        <v>517</v>
      </c>
      <c r="G104" s="99" t="s">
        <v>535</v>
      </c>
      <c r="H104" s="99" t="s">
        <v>1943</v>
      </c>
      <c r="I104" s="99" t="s">
        <v>1965</v>
      </c>
      <c r="J104" s="325">
        <v>101</v>
      </c>
      <c r="K104" s="53" t="s">
        <v>644</v>
      </c>
      <c r="L104" s="53" t="s">
        <v>1188</v>
      </c>
      <c r="M104" s="53" t="s">
        <v>43</v>
      </c>
      <c r="N104" s="53">
        <v>450203410</v>
      </c>
      <c r="O104" s="53" t="s">
        <v>1573</v>
      </c>
      <c r="P104" s="53" t="s">
        <v>2040</v>
      </c>
      <c r="Q104" s="53" t="s">
        <v>32</v>
      </c>
      <c r="R104" s="266" t="s">
        <v>1891</v>
      </c>
      <c r="S104" s="96">
        <v>0</v>
      </c>
      <c r="T104" s="96">
        <v>35</v>
      </c>
      <c r="U104" s="96">
        <v>5</v>
      </c>
      <c r="V104" s="96">
        <v>10</v>
      </c>
      <c r="W104" s="96">
        <v>10</v>
      </c>
      <c r="X104" s="96">
        <v>10</v>
      </c>
      <c r="Y104" s="272">
        <v>0</v>
      </c>
      <c r="Z104" s="276">
        <f>IF(
'Tablero de control'!$U104="NP",
 0,
  IF(
     'Tablero de control'!$Q104&lt;&gt;"Reducción",
     'Tablero de control'!$Y104*100/'Tablero de control'!$U104,
     IF(
       'Tablero de control'!$U104&gt;='Tablero de control'!$Y104,
       100,
       IF(
         'Tablero de control'!$S104&lt;='Tablero de control'!$Y104,
         0,
         (('Tablero de control'!$S104-'Tablero de control'!$U104)-('Tablero de control'!$Y104-'Tablero de control'!$U104))*100/('Tablero de control'!$S104-'Tablero de control'!$U104)
       )
     )
   )
)</f>
        <v>0</v>
      </c>
      <c r="AA104" s="302">
        <f>IF('Tablero de control'!$Z104&gt;100,100,'Tablero de control'!$Z104)</f>
        <v>0</v>
      </c>
      <c r="AB104" s="40" t="str">
        <f>IF(
  'Tablero de control'!$U104="NP",
  "NO PROGRAMADA",
  IF(
    OR('Tablero de control'!$Y104="",'Tablero de control'!$Z104&lt;=0),
    "SIN AVANCE",
    IF(
      'Tablero de control'!$Z104&lt;Parametros!$D$4*Parametros!$G$9,
      "MUY DEFICIENTE",
    IF(
      'Tablero de control'!$Z104&lt;Parametros!$D$4*Parametros!$G$8,
      "DEFICIENTE",
   IF(
      'Tablero de control'!$Z104&lt;Parametros!$D$4*Parametros!$G$7,
      "ACEPTABLE",
      IF(
        'Tablero de control'!$Z104&lt;Parametros!$D$4*Parametros!$G$6,
        "BUENO",
        IF(
          'Tablero de control'!$Z104&lt;Parametros!$D$4*Parametros!$G$5,
          "SATISFACTORIO",
          IF(
            'Tablero de control'!$Z104&gt;=Parametros!$D$4*Parametros!$G$4,
            "OPTIMO"
          )
        )
      )
    )
  )
)
)
)</f>
        <v>SIN AVANCE</v>
      </c>
      <c r="AC104" s="40"/>
      <c r="AD104" s="40"/>
      <c r="AE104" s="40"/>
      <c r="AF104" s="40"/>
      <c r="AG104" s="59">
        <v>15170400</v>
      </c>
      <c r="AH104" s="59">
        <v>5345000</v>
      </c>
      <c r="AI104" s="59">
        <v>2000000</v>
      </c>
      <c r="AJ104" s="56"/>
      <c r="AK104" s="276">
        <f>IF(
'Tablero de control'!$V104="NP",
 0,
  IF(
     'Tablero de control'!$Q104&lt;&gt;"Reducción",
     'Tablero de control'!$AJ104*100/'Tablero de control'!$V104,
     IF(
       'Tablero de control'!$V104&gt;='Tablero de control'!$AJ104,
       100,
       IF(
         'Tablero de control'!$S104&lt;='Tablero de control'!$AJ104,
         0,
         (('Tablero de control'!$S104-'Tablero de control'!$V104)-('Tablero de control'!$AJ104-'Tablero de control'!$V104))*100/('Tablero de control'!$S104-'Tablero de control'!$V104)
       )
     )
   )
)</f>
        <v>0</v>
      </c>
      <c r="AL104" s="38" t="str">
        <f>IF(
  'Tablero de control'!$V104="NP",
  "NO PROGRAMADA",
  IF(
    OR('Tablero de control'!$AJ104="",'Tablero de control'!$AK104&lt;=0),
    "SIN AVANCE",
    IF(
      'Tablero de control'!$AK104&lt;Parametros!$D$4*Parametros!$G$9,
      "MUY DEFICIENTE",
    IF(
      'Tablero de control'!$AK104&lt;Parametros!$D$4*Parametros!$G$8,
      "DEFICIENTE",
   IF(
      'Tablero de control'!$AK104&lt;Parametros!$D$4*Parametros!$G$7,
      "ACEPTABLE",
      IF(
        'Tablero de control'!$AK104&lt;Parametros!$D$4*Parametros!$G$6,
        "BUENO",
        IF(
          'Tablero de control'!$AK104&lt;Parametros!$D$4*Parametros!$G$5,
          "SATISFACTORIO",
          IF(
            'Tablero de control'!$AK104&gt;=Parametros!$D$4*Parametros!$G$4,
            "OPTIMO"
          )
        )
      )
    )
  )
)
)
)</f>
        <v>SIN AVANCE</v>
      </c>
      <c r="AM104" s="38"/>
      <c r="AN104" s="38"/>
      <c r="AO104" s="38"/>
      <c r="AP104" s="43"/>
      <c r="AQ104" s="276">
        <f>IF(
'Tablero de control'!$W104="NP",
 0,
  IF(
     'Tablero de control'!$Q104&lt;&gt;"Reducción",
     'Tablero de control'!$AP104*100/'Tablero de control'!$W104,
     IF(
       'Tablero de control'!$W104&gt;='Tablero de control'!$AP104,
       100,
       IF(
         'Tablero de control'!$S104&lt;='Tablero de control'!$AP104,
         0,
         (('Tablero de control'!$S104-'Tablero de control'!$W104)-('Tablero de control'!$AP104-'Tablero de control'!$W104))*100/('Tablero de control'!$S104-'Tablero de control'!$W104)
       )
     )
   )
)</f>
        <v>0</v>
      </c>
      <c r="AR104" s="40" t="str">
        <f>IF(
  'Tablero de control'!$W104="NP",
  "NO PROGRAMADA",
  IF(
    OR('Tablero de control'!$AP104="",'Tablero de control'!$AQ104&lt;=0),
    "SIN AVANCE",
    IF(
      'Tablero de control'!$AQ104&lt;Parametros!$D$4*Parametros!$G$9,
      "MUY DEFICIENTE",
    IF(
      'Tablero de control'!$AQ104&lt;Parametros!$D$4*Parametros!$G$8,
      "DEFICIENTE",
   IF(
      'Tablero de control'!$AQ104&lt;Parametros!$D$4*Parametros!$G$7,
      "ACEPTABLE",
      IF(
        'Tablero de control'!$AQ104&lt;Parametros!$D$4*Parametros!$G$6,
        "BUENO",
        IF(
          'Tablero de control'!$AQ104&lt;Parametros!$D$4*Parametros!$G$5,
          "SATISFACTORIO",
          IF(
            'Tablero de control'!$AQ104&gt;=Parametros!$D$4*Parametros!$G$4,
            "OPTIMO"
          )
        )
      )
    )
  )
)
)
)</f>
        <v>SIN AVANCE</v>
      </c>
      <c r="AS104" s="38"/>
      <c r="AT104" s="38"/>
      <c r="AU104" s="38"/>
      <c r="AV104" s="39"/>
      <c r="AW104" s="276">
        <f>IF(
'Tablero de control'!$X104="NP",
 0,
  IF(
     'Tablero de control'!$Q104&lt;&gt;"Reducción",
     'Tablero de control'!$AV104*100/'Tablero de control'!$X104,
     IF(
       'Tablero de control'!$X104&gt;='Tablero de control'!$AV104,
       100,
       IF(
         'Tablero de control'!$S104&lt;='Tablero de control'!$AV104,
         0,
         (('Tablero de control'!$S104-'Tablero de control'!$X104)-('Tablero de control'!$AV104-'Tablero de control'!$X104))*100/('Tablero de control'!$S104-'Tablero de control'!$X104)
       )
     )
   )
)</f>
        <v>0</v>
      </c>
      <c r="AX104" s="46" t="str">
        <f>IF(
  'Tablero de control'!$X104="NP",
  "NO PROGRAMADA",
  IF(
    OR('Tablero de control'!$AV104="",'Tablero de control'!$AW104&lt;=0),
    "SIN AVANCE",
    IF(
      'Tablero de control'!$AW104&lt;Parametros!$D$4*Parametros!$G$9,
      "MUY DEFICIENTE",
    IF(
      'Tablero de control'!$AW104&lt;Parametros!$D$4*Parametros!$G$8,
      "DEFICIENTE",
   IF(
      'Tablero de control'!$AW104&lt;Parametros!$D$4*Parametros!$G$7,
      "ACEPTABLE",
      IF(
        'Tablero de control'!$AW104&lt;Parametros!$D$4*Parametros!$G$6,
        "BUENO",
        IF(
          'Tablero de control'!$AW104&lt;Parametros!$D$4*Parametros!$G$5,
          "SATISFACTORIO",
          IF(
            'Tablero de control'!$AW104&gt;=Parametros!$D$4*Parametros!$G$4,
            "OPTIMO"
          )
        )
      )
    )
  )
)
)
)</f>
        <v>SIN AVANCE</v>
      </c>
      <c r="AY104" s="38"/>
      <c r="AZ104" s="38"/>
      <c r="BA104" s="38"/>
      <c r="BB104" s="285">
        <f>IF('Tablero de control'!$R104="Acumulada",IF('Tablero de control'!$AV104="",IF('Tablero de control'!$AP104="",IF('Tablero de control'!$AJ104="",'Tablero de control'!$Y104,'Tablero de control'!$AJ104),'Tablero de control'!$AP104),'Tablero de control'!$AV104),'Tablero de control'!$Y104+'Tablero de control'!$AJ104+'Tablero de control'!$AP104+'Tablero de control'!$AV104)</f>
        <v>0</v>
      </c>
      <c r="BC104" s="41">
        <f>IF('Tablero de control'!$Q104="mantenimiento",'Tablero de control'!$BB104/COUNTA('Tablero de control'!$U104:$X104)*100,IF('Tablero de control'!$BB104*100/'Tablero de control'!$T104&gt;100,100,'Tablero de control'!$BB104*100/'Tablero de control'!$T104))</f>
        <v>0</v>
      </c>
      <c r="BD104" s="40" t="str">
        <f>IF(
    OR('Tablero de control'!$BB104="",'Tablero de control'!$BC104&lt;=0),
    "SIN AVANCE",
    IF(
      'Tablero de control'!$BC104&lt;Parametros!$D$4*Parametros!$G$9,
      "MUY DEFICIENTE",
    IF(
      'Tablero de control'!$BC104&lt;Parametros!$D$4*Parametros!$G$8,
      "DEFICIENTE",
   IF(
      'Tablero de control'!$BC104&lt;Parametros!$D$4*Parametros!$G$7,
      "ACEPTABLE",
      IF(
        'Tablero de control'!$BC104&lt;Parametros!$D$4*Parametros!$G$6,
        "BUENO",
        IF(
          'Tablero de control'!$BC104&lt;Parametros!$D$4*Parametros!$G$5,
          "SATISFACTORIO",
          IF(
            'Tablero de control'!$BC104&gt;=Parametros!$D$4*Parametros!$G$4,
            "OPTIMO"
          )
        )
      )
    )
  )
)
)</f>
        <v>SIN AVANCE</v>
      </c>
      <c r="BE104" s="336"/>
      <c r="BF104" s="336"/>
      <c r="BG104" s="555"/>
      <c r="BH104" s="281"/>
      <c r="BI104" s="281"/>
      <c r="BJ104" s="281"/>
      <c r="BL104" s="337"/>
      <c r="BN104" s="368">
        <v>0</v>
      </c>
      <c r="BO104" s="350" t="s">
        <v>3511</v>
      </c>
      <c r="BP104" s="350" t="s">
        <v>3511</v>
      </c>
      <c r="BQ104" s="350" t="s">
        <v>3511</v>
      </c>
      <c r="BR104" s="368"/>
      <c r="BS104" s="672"/>
      <c r="BT104" s="281"/>
    </row>
    <row r="105" spans="1:72" s="42" customFormat="1" ht="44.25" hidden="1" customHeight="1">
      <c r="A105" s="554" t="s">
        <v>251</v>
      </c>
      <c r="B105" s="53" t="s">
        <v>258</v>
      </c>
      <c r="C105" s="53" t="s">
        <v>291</v>
      </c>
      <c r="D105" s="53" t="s">
        <v>354</v>
      </c>
      <c r="E105" s="53" t="s">
        <v>393</v>
      </c>
      <c r="F105" s="99" t="s">
        <v>517</v>
      </c>
      <c r="G105" s="99" t="s">
        <v>535</v>
      </c>
      <c r="H105" s="99" t="s">
        <v>1943</v>
      </c>
      <c r="I105" s="99" t="s">
        <v>1965</v>
      </c>
      <c r="J105" s="325">
        <v>102</v>
      </c>
      <c r="K105" s="53" t="s">
        <v>645</v>
      </c>
      <c r="L105" s="53">
        <v>4502034</v>
      </c>
      <c r="M105" s="53" t="s">
        <v>43</v>
      </c>
      <c r="N105" s="53">
        <v>450203413</v>
      </c>
      <c r="O105" s="53" t="s">
        <v>1561</v>
      </c>
      <c r="P105" s="53" t="s">
        <v>2040</v>
      </c>
      <c r="Q105" s="53" t="s">
        <v>32</v>
      </c>
      <c r="R105" s="266" t="s">
        <v>1891</v>
      </c>
      <c r="S105" s="96">
        <v>0</v>
      </c>
      <c r="T105" s="96">
        <v>200</v>
      </c>
      <c r="U105" s="96">
        <v>50</v>
      </c>
      <c r="V105" s="96">
        <v>50</v>
      </c>
      <c r="W105" s="96">
        <v>50</v>
      </c>
      <c r="X105" s="96">
        <v>50</v>
      </c>
      <c r="Y105" s="272">
        <v>50</v>
      </c>
      <c r="Z105" s="276">
        <f>IF(
'Tablero de control'!$U105="NP",
 0,
  IF(
     'Tablero de control'!$Q105&lt;&gt;"Reducción",
     'Tablero de control'!$Y105*100/'Tablero de control'!$U105,
     IF(
       'Tablero de control'!$U105&gt;='Tablero de control'!$Y105,
       100,
       IF(
         'Tablero de control'!$S105&lt;='Tablero de control'!$Y105,
         0,
         (('Tablero de control'!$S105-'Tablero de control'!$U105)-('Tablero de control'!$Y105-'Tablero de control'!$U105))*100/('Tablero de control'!$S105-'Tablero de control'!$U105)
       )
     )
   )
)</f>
        <v>100</v>
      </c>
      <c r="AA105" s="302">
        <f>IF('Tablero de control'!$Z105&gt;100,100,'Tablero de control'!$Z105)</f>
        <v>100</v>
      </c>
      <c r="AB105" s="40" t="str">
        <f>IF(
  'Tablero de control'!$U105="NP",
  "NO PROGRAMADA",
  IF(
    OR('Tablero de control'!$Y105="",'Tablero de control'!$Z105&lt;=0),
    "SIN AVANCE",
    IF(
      'Tablero de control'!$Z105&lt;Parametros!$D$4*Parametros!$G$9,
      "MUY DEFICIENTE",
    IF(
      'Tablero de control'!$Z105&lt;Parametros!$D$4*Parametros!$G$8,
      "DEFICIENTE",
   IF(
      'Tablero de control'!$Z105&lt;Parametros!$D$4*Parametros!$G$7,
      "ACEPTABLE",
      IF(
        'Tablero de control'!$Z105&lt;Parametros!$D$4*Parametros!$G$6,
        "BUENO",
        IF(
          'Tablero de control'!$Z105&lt;Parametros!$D$4*Parametros!$G$5,
          "SATISFACTORIO",
          IF(
            'Tablero de control'!$Z105&gt;=Parametros!$D$4*Parametros!$G$4,
            "OPTIMO"
          )
        )
      )
    )
  )
)
)
)</f>
        <v>OPTIMO</v>
      </c>
      <c r="AC105" s="40"/>
      <c r="AD105" s="40"/>
      <c r="AE105" s="40"/>
      <c r="AF105" s="40"/>
      <c r="AG105" s="59">
        <v>15170400</v>
      </c>
      <c r="AH105" s="59">
        <v>5345000</v>
      </c>
      <c r="AI105" s="59">
        <v>2490000</v>
      </c>
      <c r="AJ105" s="56"/>
      <c r="AK105" s="276">
        <f>IF(
'Tablero de control'!$V105="NP",
 0,
  IF(
     'Tablero de control'!$Q105&lt;&gt;"Reducción",
     'Tablero de control'!$AJ105*100/'Tablero de control'!$V105,
     IF(
       'Tablero de control'!$V105&gt;='Tablero de control'!$AJ105,
       100,
       IF(
         'Tablero de control'!$S105&lt;='Tablero de control'!$AJ105,
         0,
         (('Tablero de control'!$S105-'Tablero de control'!$V105)-('Tablero de control'!$AJ105-'Tablero de control'!$V105))*100/('Tablero de control'!$S105-'Tablero de control'!$V105)
       )
     )
   )
)</f>
        <v>0</v>
      </c>
      <c r="AL105" s="38" t="str">
        <f>IF(
  'Tablero de control'!$V105="NP",
  "NO PROGRAMADA",
  IF(
    OR('Tablero de control'!$AJ105="",'Tablero de control'!$AK105&lt;=0),
    "SIN AVANCE",
    IF(
      'Tablero de control'!$AK105&lt;Parametros!$D$4*Parametros!$G$9,
      "MUY DEFICIENTE",
    IF(
      'Tablero de control'!$AK105&lt;Parametros!$D$4*Parametros!$G$8,
      "DEFICIENTE",
   IF(
      'Tablero de control'!$AK105&lt;Parametros!$D$4*Parametros!$G$7,
      "ACEPTABLE",
      IF(
        'Tablero de control'!$AK105&lt;Parametros!$D$4*Parametros!$G$6,
        "BUENO",
        IF(
          'Tablero de control'!$AK105&lt;Parametros!$D$4*Parametros!$G$5,
          "SATISFACTORIO",
          IF(
            'Tablero de control'!$AK105&gt;=Parametros!$D$4*Parametros!$G$4,
            "OPTIMO"
          )
        )
      )
    )
  )
)
)
)</f>
        <v>SIN AVANCE</v>
      </c>
      <c r="AM105" s="38"/>
      <c r="AN105" s="38"/>
      <c r="AO105" s="38"/>
      <c r="AP105" s="43"/>
      <c r="AQ105" s="276">
        <f>IF(
'Tablero de control'!$W105="NP",
 0,
  IF(
     'Tablero de control'!$Q105&lt;&gt;"Reducción",
     'Tablero de control'!$AP105*100/'Tablero de control'!$W105,
     IF(
       'Tablero de control'!$W105&gt;='Tablero de control'!$AP105,
       100,
       IF(
         'Tablero de control'!$S105&lt;='Tablero de control'!$AP105,
         0,
         (('Tablero de control'!$S105-'Tablero de control'!$W105)-('Tablero de control'!$AP105-'Tablero de control'!$W105))*100/('Tablero de control'!$S105-'Tablero de control'!$W105)
       )
     )
   )
)</f>
        <v>0</v>
      </c>
      <c r="AR105" s="40" t="str">
        <f>IF(
  'Tablero de control'!$W105="NP",
  "NO PROGRAMADA",
  IF(
    OR('Tablero de control'!$AP105="",'Tablero de control'!$AQ105&lt;=0),
    "SIN AVANCE",
    IF(
      'Tablero de control'!$AQ105&lt;Parametros!$D$4*Parametros!$G$9,
      "MUY DEFICIENTE",
    IF(
      'Tablero de control'!$AQ105&lt;Parametros!$D$4*Parametros!$G$8,
      "DEFICIENTE",
   IF(
      'Tablero de control'!$AQ105&lt;Parametros!$D$4*Parametros!$G$7,
      "ACEPTABLE",
      IF(
        'Tablero de control'!$AQ105&lt;Parametros!$D$4*Parametros!$G$6,
        "BUENO",
        IF(
          'Tablero de control'!$AQ105&lt;Parametros!$D$4*Parametros!$G$5,
          "SATISFACTORIO",
          IF(
            'Tablero de control'!$AQ105&gt;=Parametros!$D$4*Parametros!$G$4,
            "OPTIMO"
          )
        )
      )
    )
  )
)
)
)</f>
        <v>SIN AVANCE</v>
      </c>
      <c r="AS105" s="38"/>
      <c r="AT105" s="38"/>
      <c r="AU105" s="38"/>
      <c r="AV105" s="39"/>
      <c r="AW105" s="276">
        <f>IF(
'Tablero de control'!$X105="NP",
 0,
  IF(
     'Tablero de control'!$Q105&lt;&gt;"Reducción",
     'Tablero de control'!$AV105*100/'Tablero de control'!$X105,
     IF(
       'Tablero de control'!$X105&gt;='Tablero de control'!$AV105,
       100,
       IF(
         'Tablero de control'!$S105&lt;='Tablero de control'!$AV105,
         0,
         (('Tablero de control'!$S105-'Tablero de control'!$X105)-('Tablero de control'!$AV105-'Tablero de control'!$X105))*100/('Tablero de control'!$S105-'Tablero de control'!$X105)
       )
     )
   )
)</f>
        <v>0</v>
      </c>
      <c r="AX105" s="46" t="str">
        <f>IF(
  'Tablero de control'!$X105="NP",
  "NO PROGRAMADA",
  IF(
    OR('Tablero de control'!$AV105="",'Tablero de control'!$AW105&lt;=0),
    "SIN AVANCE",
    IF(
      'Tablero de control'!$AW105&lt;Parametros!$D$4*Parametros!$G$9,
      "MUY DEFICIENTE",
    IF(
      'Tablero de control'!$AW105&lt;Parametros!$D$4*Parametros!$G$8,
      "DEFICIENTE",
   IF(
      'Tablero de control'!$AW105&lt;Parametros!$D$4*Parametros!$G$7,
      "ACEPTABLE",
      IF(
        'Tablero de control'!$AW105&lt;Parametros!$D$4*Parametros!$G$6,
        "BUENO",
        IF(
          'Tablero de control'!$AW105&lt;Parametros!$D$4*Parametros!$G$5,
          "SATISFACTORIO",
          IF(
            'Tablero de control'!$AW105&gt;=Parametros!$D$4*Parametros!$G$4,
            "OPTIMO"
          )
        )
      )
    )
  )
)
)
)</f>
        <v>SIN AVANCE</v>
      </c>
      <c r="AY105" s="38"/>
      <c r="AZ105" s="38"/>
      <c r="BA105" s="38"/>
      <c r="BB105" s="285">
        <f>IF('Tablero de control'!$R105="Acumulada",IF('Tablero de control'!$AV105="",IF('Tablero de control'!$AP105="",IF('Tablero de control'!$AJ105="",'Tablero de control'!$Y105,'Tablero de control'!$AJ105),'Tablero de control'!$AP105),'Tablero de control'!$AV105),'Tablero de control'!$Y105+'Tablero de control'!$AJ105+'Tablero de control'!$AP105+'Tablero de control'!$AV105)</f>
        <v>50</v>
      </c>
      <c r="BC105" s="41">
        <f>IF('Tablero de control'!$Q105="mantenimiento",'Tablero de control'!$BB105/COUNTA('Tablero de control'!$U105:$X105)*100,IF('Tablero de control'!$BB105*100/'Tablero de control'!$T105&gt;100,100,'Tablero de control'!$BB105*100/'Tablero de control'!$T105))</f>
        <v>25</v>
      </c>
      <c r="BD105" s="40" t="str">
        <f>IF(
    OR('Tablero de control'!$BB105="",'Tablero de control'!$BC105&lt;=0),
    "SIN AVANCE",
    IF(
      'Tablero de control'!$BC105&lt;Parametros!$D$4*Parametros!$G$9,
      "MUY DEFICIENTE",
    IF(
      'Tablero de control'!$BC105&lt;Parametros!$D$4*Parametros!$G$8,
      "DEFICIENTE",
   IF(
      'Tablero de control'!$BC105&lt;Parametros!$D$4*Parametros!$G$7,
      "ACEPTABLE",
      IF(
        'Tablero de control'!$BC105&lt;Parametros!$D$4*Parametros!$G$6,
        "BUENO",
        IF(
          'Tablero de control'!$BC105&lt;Parametros!$D$4*Parametros!$G$5,
          "SATISFACTORIO",
          IF(
            'Tablero de control'!$BC105&gt;=Parametros!$D$4*Parametros!$G$4,
            "OPTIMO"
          )
        )
      )
    )
  )
)
)</f>
        <v>MUY DEFICIENTE</v>
      </c>
      <c r="BE105" s="336"/>
      <c r="BF105" s="336"/>
      <c r="BG105" s="555"/>
      <c r="BH105" s="281"/>
      <c r="BI105" s="281"/>
      <c r="BJ105" s="281"/>
      <c r="BL105" s="337"/>
      <c r="BN105" s="368">
        <v>50</v>
      </c>
      <c r="BO105" s="371" t="s">
        <v>3512</v>
      </c>
      <c r="BP105" s="371" t="s">
        <v>3512</v>
      </c>
      <c r="BQ105" s="371" t="s">
        <v>3512</v>
      </c>
      <c r="BR105" s="368"/>
      <c r="BS105" s="672"/>
      <c r="BT105" s="281"/>
    </row>
    <row r="106" spans="1:72" s="42" customFormat="1" ht="45.75" hidden="1" customHeight="1">
      <c r="A106" s="554" t="s">
        <v>251</v>
      </c>
      <c r="B106" s="53" t="s">
        <v>258</v>
      </c>
      <c r="C106" s="53" t="s">
        <v>291</v>
      </c>
      <c r="D106" s="53" t="s">
        <v>354</v>
      </c>
      <c r="E106" s="53" t="s">
        <v>393</v>
      </c>
      <c r="F106" s="99" t="s">
        <v>517</v>
      </c>
      <c r="G106" s="99" t="s">
        <v>535</v>
      </c>
      <c r="H106" s="99" t="s">
        <v>1943</v>
      </c>
      <c r="I106" s="99" t="s">
        <v>1965</v>
      </c>
      <c r="J106" s="325">
        <v>103</v>
      </c>
      <c r="K106" s="53" t="s">
        <v>646</v>
      </c>
      <c r="L106" s="53">
        <v>4502038</v>
      </c>
      <c r="M106" s="53" t="s">
        <v>118</v>
      </c>
      <c r="N106" s="53">
        <v>450203800</v>
      </c>
      <c r="O106" s="53" t="s">
        <v>1574</v>
      </c>
      <c r="P106" s="53" t="s">
        <v>2040</v>
      </c>
      <c r="Q106" s="53" t="s">
        <v>33</v>
      </c>
      <c r="R106" s="267" t="s">
        <v>1891</v>
      </c>
      <c r="S106" s="98">
        <v>0</v>
      </c>
      <c r="T106" s="98">
        <v>1</v>
      </c>
      <c r="U106" s="97" t="s">
        <v>13</v>
      </c>
      <c r="V106" s="98">
        <v>1</v>
      </c>
      <c r="W106" s="98">
        <v>1</v>
      </c>
      <c r="X106" s="98">
        <v>1</v>
      </c>
      <c r="Y106" s="272">
        <v>0</v>
      </c>
      <c r="Z106" s="276">
        <f>IF(
'Tablero de control'!$U106="NP",
 0,
  IF(
     'Tablero de control'!$Q106&lt;&gt;"Reducción",
     'Tablero de control'!$Y106*100/'Tablero de control'!$U106,
     IF(
       'Tablero de control'!$U106&gt;='Tablero de control'!$Y106,
       100,
       IF(
         'Tablero de control'!$S106&lt;='Tablero de control'!$Y106,
         0,
         (('Tablero de control'!$S106-'Tablero de control'!$U106)-('Tablero de control'!$Y106-'Tablero de control'!$U106))*100/('Tablero de control'!$S106-'Tablero de control'!$U106)
       )
     )
   )
)</f>
        <v>0</v>
      </c>
      <c r="AA106" s="302">
        <f>IF('Tablero de control'!$Z106&gt;100,100,'Tablero de control'!$Z106)</f>
        <v>0</v>
      </c>
      <c r="AB106" s="40" t="str">
        <f>IF(
  'Tablero de control'!$U106="NP",
  "NO PROGRAMADA",
  IF(
    OR('Tablero de control'!$Y106="",'Tablero de control'!$Z106&lt;=0),
    "SIN AVANCE",
    IF(
      'Tablero de control'!$Z106&lt;Parametros!$D$4*Parametros!$G$9,
      "MUY DEFICIENTE",
    IF(
      'Tablero de control'!$Z106&lt;Parametros!$D$4*Parametros!$G$8,
      "DEFICIENTE",
   IF(
      'Tablero de control'!$Z106&lt;Parametros!$D$4*Parametros!$G$7,
      "ACEPTABLE",
      IF(
        'Tablero de control'!$Z106&lt;Parametros!$D$4*Parametros!$G$6,
        "BUENO",
        IF(
          'Tablero de control'!$Z106&lt;Parametros!$D$4*Parametros!$G$5,
          "SATISFACTORIO",
          IF(
            'Tablero de control'!$Z106&gt;=Parametros!$D$4*Parametros!$G$4,
            "OPTIMO"
          )
        )
      )
    )
  )
)
)
)</f>
        <v>NO PROGRAMADA</v>
      </c>
      <c r="AC106" s="40"/>
      <c r="AD106" s="40"/>
      <c r="AE106" s="40"/>
      <c r="AF106" s="40"/>
      <c r="AG106" s="59">
        <v>45511200</v>
      </c>
      <c r="AH106" s="59">
        <v>45511200</v>
      </c>
      <c r="AI106" s="59">
        <v>0</v>
      </c>
      <c r="AJ106" s="56"/>
      <c r="AK106" s="276">
        <f>IF(
'Tablero de control'!$V106="NP",
 0,
  IF(
     'Tablero de control'!$Q106&lt;&gt;"Reducción",
     'Tablero de control'!$AJ106*100/'Tablero de control'!$V106,
     IF(
       'Tablero de control'!$V106&gt;='Tablero de control'!$AJ106,
       100,
       IF(
         'Tablero de control'!$S106&lt;='Tablero de control'!$AJ106,
         0,
         (('Tablero de control'!$S106-'Tablero de control'!$V106)-('Tablero de control'!$AJ106-'Tablero de control'!$V106))*100/('Tablero de control'!$S106-'Tablero de control'!$V106)
       )
     )
   )
)</f>
        <v>0</v>
      </c>
      <c r="AL106" s="38" t="str">
        <f>IF(
  'Tablero de control'!$V106="NP",
  "NO PROGRAMADA",
  IF(
    OR('Tablero de control'!$AJ106="",'Tablero de control'!$AK106&lt;=0),
    "SIN AVANCE",
    IF(
      'Tablero de control'!$AK106&lt;Parametros!$D$4*Parametros!$G$9,
      "MUY DEFICIENTE",
    IF(
      'Tablero de control'!$AK106&lt;Parametros!$D$4*Parametros!$G$8,
      "DEFICIENTE",
   IF(
      'Tablero de control'!$AK106&lt;Parametros!$D$4*Parametros!$G$7,
      "ACEPTABLE",
      IF(
        'Tablero de control'!$AK106&lt;Parametros!$D$4*Parametros!$G$6,
        "BUENO",
        IF(
          'Tablero de control'!$AK106&lt;Parametros!$D$4*Parametros!$G$5,
          "SATISFACTORIO",
          IF(
            'Tablero de control'!$AK106&gt;=Parametros!$D$4*Parametros!$G$4,
            "OPTIMO"
          )
        )
      )
    )
  )
)
)
)</f>
        <v>SIN AVANCE</v>
      </c>
      <c r="AM106" s="38"/>
      <c r="AN106" s="38"/>
      <c r="AO106" s="38"/>
      <c r="AP106" s="43"/>
      <c r="AQ106" s="276">
        <f>IF(
'Tablero de control'!$W106="NP",
 0,
  IF(
     'Tablero de control'!$Q106&lt;&gt;"Reducción",
     'Tablero de control'!$AP106*100/'Tablero de control'!$W106,
     IF(
       'Tablero de control'!$W106&gt;='Tablero de control'!$AP106,
       100,
       IF(
         'Tablero de control'!$S106&lt;='Tablero de control'!$AP106,
         0,
         (('Tablero de control'!$S106-'Tablero de control'!$W106)-('Tablero de control'!$AP106-'Tablero de control'!$W106))*100/('Tablero de control'!$S106-'Tablero de control'!$W106)
       )
     )
   )
)</f>
        <v>0</v>
      </c>
      <c r="AR106" s="40" t="str">
        <f>IF(
  'Tablero de control'!$W106="NP",
  "NO PROGRAMADA",
  IF(
    OR('Tablero de control'!$AP106="",'Tablero de control'!$AQ106&lt;=0),
    "SIN AVANCE",
    IF(
      'Tablero de control'!$AQ106&lt;Parametros!$D$4*Parametros!$G$9,
      "MUY DEFICIENTE",
    IF(
      'Tablero de control'!$AQ106&lt;Parametros!$D$4*Parametros!$G$8,
      "DEFICIENTE",
   IF(
      'Tablero de control'!$AQ106&lt;Parametros!$D$4*Parametros!$G$7,
      "ACEPTABLE",
      IF(
        'Tablero de control'!$AQ106&lt;Parametros!$D$4*Parametros!$G$6,
        "BUENO",
        IF(
          'Tablero de control'!$AQ106&lt;Parametros!$D$4*Parametros!$G$5,
          "SATISFACTORIO",
          IF(
            'Tablero de control'!$AQ106&gt;=Parametros!$D$4*Parametros!$G$4,
            "OPTIMO"
          )
        )
      )
    )
  )
)
)
)</f>
        <v>SIN AVANCE</v>
      </c>
      <c r="AS106" s="38"/>
      <c r="AT106" s="38"/>
      <c r="AU106" s="38"/>
      <c r="AV106" s="39"/>
      <c r="AW106" s="276">
        <f>IF(
'Tablero de control'!$X106="NP",
 0,
  IF(
     'Tablero de control'!$Q106&lt;&gt;"Reducción",
     'Tablero de control'!$AV106*100/'Tablero de control'!$X106,
     IF(
       'Tablero de control'!$X106&gt;='Tablero de control'!$AV106,
       100,
       IF(
         'Tablero de control'!$S106&lt;='Tablero de control'!$AV106,
         0,
         (('Tablero de control'!$S106-'Tablero de control'!$X106)-('Tablero de control'!$AV106-'Tablero de control'!$X106))*100/('Tablero de control'!$S106-'Tablero de control'!$X106)
       )
     )
   )
)</f>
        <v>0</v>
      </c>
      <c r="AX106" s="46" t="str">
        <f>IF(
  'Tablero de control'!$X106="NP",
  "NO PROGRAMADA",
  IF(
    OR('Tablero de control'!$AV106="",'Tablero de control'!$AW106&lt;=0),
    "SIN AVANCE",
    IF(
      'Tablero de control'!$AW106&lt;Parametros!$D$4*Parametros!$G$9,
      "MUY DEFICIENTE",
    IF(
      'Tablero de control'!$AW106&lt;Parametros!$D$4*Parametros!$G$8,
      "DEFICIENTE",
   IF(
      'Tablero de control'!$AW106&lt;Parametros!$D$4*Parametros!$G$7,
      "ACEPTABLE",
      IF(
        'Tablero de control'!$AW106&lt;Parametros!$D$4*Parametros!$G$6,
        "BUENO",
        IF(
          'Tablero de control'!$AW106&lt;Parametros!$D$4*Parametros!$G$5,
          "SATISFACTORIO",
          IF(
            'Tablero de control'!$AW106&gt;=Parametros!$D$4*Parametros!$G$4,
            "OPTIMO"
          )
        )
      )
    )
  )
)
)
)</f>
        <v>SIN AVANCE</v>
      </c>
      <c r="AY106" s="38"/>
      <c r="AZ106" s="38"/>
      <c r="BA106" s="38"/>
      <c r="BB106" s="285">
        <f>IF('Tablero de control'!$R106="Acumulada",IF('Tablero de control'!$AV106="",IF('Tablero de control'!$AP106="",IF('Tablero de control'!$AJ106="",'Tablero de control'!$Y106,'Tablero de control'!$AJ106),'Tablero de control'!$AP106),'Tablero de control'!$AV106),'Tablero de control'!$Y106+'Tablero de control'!$AJ106+'Tablero de control'!$AP106+'Tablero de control'!$AV106)</f>
        <v>0</v>
      </c>
      <c r="BC106" s="41">
        <f>IF('Tablero de control'!$Q106="mantenimiento",'Tablero de control'!$BB106/COUNTA('Tablero de control'!$U106:$X106)*100,IF('Tablero de control'!$BB106*100/'Tablero de control'!$T106&gt;100,100,'Tablero de control'!$BB106*100/'Tablero de control'!$T106))</f>
        <v>0</v>
      </c>
      <c r="BD106" s="40" t="str">
        <f>IF(
    OR('Tablero de control'!$BB106="",'Tablero de control'!$BC106&lt;=0),
    "SIN AVANCE",
    IF(
      'Tablero de control'!$BC106&lt;Parametros!$D$4*Parametros!$G$9,
      "MUY DEFICIENTE",
    IF(
      'Tablero de control'!$BC106&lt;Parametros!$D$4*Parametros!$G$8,
      "DEFICIENTE",
   IF(
      'Tablero de control'!$BC106&lt;Parametros!$D$4*Parametros!$G$7,
      "ACEPTABLE",
      IF(
        'Tablero de control'!$BC106&lt;Parametros!$D$4*Parametros!$G$6,
        "BUENO",
        IF(
          'Tablero de control'!$BC106&lt;Parametros!$D$4*Parametros!$G$5,
          "SATISFACTORIO",
          IF(
            'Tablero de control'!$BC106&gt;=Parametros!$D$4*Parametros!$G$4,
            "OPTIMO"
          )
        )
      )
    )
  )
)
)</f>
        <v>SIN AVANCE</v>
      </c>
      <c r="BE106" s="336"/>
      <c r="BF106" s="336"/>
      <c r="BG106" s="555"/>
      <c r="BH106" s="281"/>
      <c r="BI106" s="281"/>
      <c r="BJ106" s="281"/>
      <c r="BL106" s="337"/>
      <c r="BN106" s="521">
        <v>0</v>
      </c>
      <c r="BO106" s="521"/>
      <c r="BP106" s="521"/>
      <c r="BQ106" s="521"/>
      <c r="BR106" s="521"/>
      <c r="BS106" s="678"/>
      <c r="BT106" s="281"/>
    </row>
    <row r="107" spans="1:72" s="42" customFormat="1" ht="59.25" hidden="1" customHeight="1">
      <c r="A107" s="554" t="s">
        <v>251</v>
      </c>
      <c r="B107" s="53" t="s">
        <v>258</v>
      </c>
      <c r="C107" s="53" t="s">
        <v>291</v>
      </c>
      <c r="D107" s="53" t="s">
        <v>354</v>
      </c>
      <c r="E107" s="53" t="s">
        <v>393</v>
      </c>
      <c r="F107" s="99" t="s">
        <v>517</v>
      </c>
      <c r="G107" s="99" t="s">
        <v>535</v>
      </c>
      <c r="H107" s="99" t="s">
        <v>1943</v>
      </c>
      <c r="I107" s="99" t="s">
        <v>1965</v>
      </c>
      <c r="J107" s="325">
        <v>104</v>
      </c>
      <c r="K107" s="53" t="s">
        <v>647</v>
      </c>
      <c r="L107" s="53">
        <v>4502034</v>
      </c>
      <c r="M107" s="53" t="s">
        <v>43</v>
      </c>
      <c r="N107" s="53">
        <v>450203413</v>
      </c>
      <c r="O107" s="53" t="s">
        <v>1561</v>
      </c>
      <c r="P107" s="53" t="s">
        <v>2040</v>
      </c>
      <c r="Q107" s="53" t="s">
        <v>32</v>
      </c>
      <c r="R107" s="97" t="s">
        <v>1891</v>
      </c>
      <c r="S107" s="97">
        <v>0</v>
      </c>
      <c r="T107" s="97">
        <v>150</v>
      </c>
      <c r="U107" s="97" t="s">
        <v>13</v>
      </c>
      <c r="V107" s="97">
        <v>50</v>
      </c>
      <c r="W107" s="97">
        <v>50</v>
      </c>
      <c r="X107" s="97">
        <v>50</v>
      </c>
      <c r="Y107" s="272">
        <v>0</v>
      </c>
      <c r="Z107" s="276">
        <f>IF(
'Tablero de control'!$U107="NP",
 0,
  IF(
     'Tablero de control'!$Q107&lt;&gt;"Reducción",
     'Tablero de control'!$Y107*100/'Tablero de control'!$U107,
     IF(
       'Tablero de control'!$U107&gt;='Tablero de control'!$Y107,
       100,
       IF(
         'Tablero de control'!$S107&lt;='Tablero de control'!$Y107,
         0,
         (('Tablero de control'!$S107-'Tablero de control'!$U107)-('Tablero de control'!$Y107-'Tablero de control'!$U107))*100/('Tablero de control'!$S107-'Tablero de control'!$U107)
       )
     )
   )
)</f>
        <v>0</v>
      </c>
      <c r="AA107" s="302">
        <f>IF('Tablero de control'!$Z107&gt;100,100,'Tablero de control'!$Z107)</f>
        <v>0</v>
      </c>
      <c r="AB107" s="40" t="str">
        <f>IF(
  'Tablero de control'!$U107="NP",
  "NO PROGRAMADA",
  IF(
    OR('Tablero de control'!$Y107="",'Tablero de control'!$Z107&lt;=0),
    "SIN AVANCE",
    IF(
      'Tablero de control'!$Z107&lt;Parametros!$D$4*Parametros!$G$9,
      "MUY DEFICIENTE",
    IF(
      'Tablero de control'!$Z107&lt;Parametros!$D$4*Parametros!$G$8,
      "DEFICIENTE",
   IF(
      'Tablero de control'!$Z107&lt;Parametros!$D$4*Parametros!$G$7,
      "ACEPTABLE",
      IF(
        'Tablero de control'!$Z107&lt;Parametros!$D$4*Parametros!$G$6,
        "BUENO",
        IF(
          'Tablero de control'!$Z107&lt;Parametros!$D$4*Parametros!$G$5,
          "SATISFACTORIO",
          IF(
            'Tablero de control'!$Z107&gt;=Parametros!$D$4*Parametros!$G$4,
            "OPTIMO"
          )
        )
      )
    )
  )
)
)
)</f>
        <v>NO PROGRAMADA</v>
      </c>
      <c r="AC107" s="40"/>
      <c r="AD107" s="40"/>
      <c r="AE107" s="40"/>
      <c r="AF107" s="40"/>
      <c r="AG107" s="59">
        <v>15170400</v>
      </c>
      <c r="AH107" s="59">
        <v>15170400</v>
      </c>
      <c r="AI107" s="59">
        <v>0</v>
      </c>
      <c r="AJ107" s="56"/>
      <c r="AK107" s="276">
        <f>IF(
'Tablero de control'!$V107="NP",
 0,
  IF(
     'Tablero de control'!$Q107&lt;&gt;"Reducción",
     'Tablero de control'!$AJ107*100/'Tablero de control'!$V107,
     IF(
       'Tablero de control'!$V107&gt;='Tablero de control'!$AJ107,
       100,
       IF(
         'Tablero de control'!$S107&lt;='Tablero de control'!$AJ107,
         0,
         (('Tablero de control'!$S107-'Tablero de control'!$V107)-('Tablero de control'!$AJ107-'Tablero de control'!$V107))*100/('Tablero de control'!$S107-'Tablero de control'!$V107)
       )
     )
   )
)</f>
        <v>0</v>
      </c>
      <c r="AL107" s="38" t="str">
        <f>IF(
  'Tablero de control'!$V107="NP",
  "NO PROGRAMADA",
  IF(
    OR('Tablero de control'!$AJ107="",'Tablero de control'!$AK107&lt;=0),
    "SIN AVANCE",
    IF(
      'Tablero de control'!$AK107&lt;Parametros!$D$4*Parametros!$G$9,
      "MUY DEFICIENTE",
    IF(
      'Tablero de control'!$AK107&lt;Parametros!$D$4*Parametros!$G$8,
      "DEFICIENTE",
   IF(
      'Tablero de control'!$AK107&lt;Parametros!$D$4*Parametros!$G$7,
      "ACEPTABLE",
      IF(
        'Tablero de control'!$AK107&lt;Parametros!$D$4*Parametros!$G$6,
        "BUENO",
        IF(
          'Tablero de control'!$AK107&lt;Parametros!$D$4*Parametros!$G$5,
          "SATISFACTORIO",
          IF(
            'Tablero de control'!$AK107&gt;=Parametros!$D$4*Parametros!$G$4,
            "OPTIMO"
          )
        )
      )
    )
  )
)
)
)</f>
        <v>SIN AVANCE</v>
      </c>
      <c r="AM107" s="38"/>
      <c r="AN107" s="38"/>
      <c r="AO107" s="38"/>
      <c r="AP107" s="43"/>
      <c r="AQ107" s="276">
        <f>IF(
'Tablero de control'!$W107="NP",
 0,
  IF(
     'Tablero de control'!$Q107&lt;&gt;"Reducción",
     'Tablero de control'!$AP107*100/'Tablero de control'!$W107,
     IF(
       'Tablero de control'!$W107&gt;='Tablero de control'!$AP107,
       100,
       IF(
         'Tablero de control'!$S107&lt;='Tablero de control'!$AP107,
         0,
         (('Tablero de control'!$S107-'Tablero de control'!$W107)-('Tablero de control'!$AP107-'Tablero de control'!$W107))*100/('Tablero de control'!$S107-'Tablero de control'!$W107)
       )
     )
   )
)</f>
        <v>0</v>
      </c>
      <c r="AR107" s="40" t="str">
        <f>IF(
  'Tablero de control'!$W107="NP",
  "NO PROGRAMADA",
  IF(
    OR('Tablero de control'!$AP107="",'Tablero de control'!$AQ107&lt;=0),
    "SIN AVANCE",
    IF(
      'Tablero de control'!$AQ107&lt;Parametros!$D$4*Parametros!$G$9,
      "MUY DEFICIENTE",
    IF(
      'Tablero de control'!$AQ107&lt;Parametros!$D$4*Parametros!$G$8,
      "DEFICIENTE",
   IF(
      'Tablero de control'!$AQ107&lt;Parametros!$D$4*Parametros!$G$7,
      "ACEPTABLE",
      IF(
        'Tablero de control'!$AQ107&lt;Parametros!$D$4*Parametros!$G$6,
        "BUENO",
        IF(
          'Tablero de control'!$AQ107&lt;Parametros!$D$4*Parametros!$G$5,
          "SATISFACTORIO",
          IF(
            'Tablero de control'!$AQ107&gt;=Parametros!$D$4*Parametros!$G$4,
            "OPTIMO"
          )
        )
      )
    )
  )
)
)
)</f>
        <v>SIN AVANCE</v>
      </c>
      <c r="AS107" s="38"/>
      <c r="AT107" s="38"/>
      <c r="AU107" s="38"/>
      <c r="AV107" s="39"/>
      <c r="AW107" s="276">
        <f>IF(
'Tablero de control'!$X107="NP",
 0,
  IF(
     'Tablero de control'!$Q107&lt;&gt;"Reducción",
     'Tablero de control'!$AV107*100/'Tablero de control'!$X107,
     IF(
       'Tablero de control'!$X107&gt;='Tablero de control'!$AV107,
       100,
       IF(
         'Tablero de control'!$S107&lt;='Tablero de control'!$AV107,
         0,
         (('Tablero de control'!$S107-'Tablero de control'!$X107)-('Tablero de control'!$AV107-'Tablero de control'!$X107))*100/('Tablero de control'!$S107-'Tablero de control'!$X107)
       )
     )
   )
)</f>
        <v>0</v>
      </c>
      <c r="AX107" s="46" t="str">
        <f>IF(
  'Tablero de control'!$X107="NP",
  "NO PROGRAMADA",
  IF(
    OR('Tablero de control'!$AV107="",'Tablero de control'!$AW107&lt;=0),
    "SIN AVANCE",
    IF(
      'Tablero de control'!$AW107&lt;Parametros!$D$4*Parametros!$G$9,
      "MUY DEFICIENTE",
    IF(
      'Tablero de control'!$AW107&lt;Parametros!$D$4*Parametros!$G$8,
      "DEFICIENTE",
   IF(
      'Tablero de control'!$AW107&lt;Parametros!$D$4*Parametros!$G$7,
      "ACEPTABLE",
      IF(
        'Tablero de control'!$AW107&lt;Parametros!$D$4*Parametros!$G$6,
        "BUENO",
        IF(
          'Tablero de control'!$AW107&lt;Parametros!$D$4*Parametros!$G$5,
          "SATISFACTORIO",
          IF(
            'Tablero de control'!$AW107&gt;=Parametros!$D$4*Parametros!$G$4,
            "OPTIMO"
          )
        )
      )
    )
  )
)
)
)</f>
        <v>SIN AVANCE</v>
      </c>
      <c r="AY107" s="38"/>
      <c r="AZ107" s="38"/>
      <c r="BA107" s="38"/>
      <c r="BB107" s="285">
        <f>IF('Tablero de control'!$R107="Acumulada",IF('Tablero de control'!$AV107="",IF('Tablero de control'!$AP107="",IF('Tablero de control'!$AJ107="",'Tablero de control'!$Y107,'Tablero de control'!$AJ107),'Tablero de control'!$AP107),'Tablero de control'!$AV107),'Tablero de control'!$Y107+'Tablero de control'!$AJ107+'Tablero de control'!$AP107+'Tablero de control'!$AV107)</f>
        <v>0</v>
      </c>
      <c r="BC107" s="41">
        <f>IF('Tablero de control'!$Q107="mantenimiento",'Tablero de control'!$BB107/COUNTA('Tablero de control'!$U107:$X107)*100,IF('Tablero de control'!$BB107*100/'Tablero de control'!$T107&gt;100,100,'Tablero de control'!$BB107*100/'Tablero de control'!$T107))</f>
        <v>0</v>
      </c>
      <c r="BD107" s="40" t="str">
        <f>IF(
    OR('Tablero de control'!$BB107="",'Tablero de control'!$BC107&lt;=0),
    "SIN AVANCE",
    IF(
      'Tablero de control'!$BC107&lt;Parametros!$D$4*Parametros!$G$9,
      "MUY DEFICIENTE",
    IF(
      'Tablero de control'!$BC107&lt;Parametros!$D$4*Parametros!$G$8,
      "DEFICIENTE",
   IF(
      'Tablero de control'!$BC107&lt;Parametros!$D$4*Parametros!$G$7,
      "ACEPTABLE",
      IF(
        'Tablero de control'!$BC107&lt;Parametros!$D$4*Parametros!$G$6,
        "BUENO",
        IF(
          'Tablero de control'!$BC107&lt;Parametros!$D$4*Parametros!$G$5,
          "SATISFACTORIO",
          IF(
            'Tablero de control'!$BC107&gt;=Parametros!$D$4*Parametros!$G$4,
            "OPTIMO"
          )
        )
      )
    )
  )
)
)</f>
        <v>SIN AVANCE</v>
      </c>
      <c r="BE107" s="336"/>
      <c r="BF107" s="336"/>
      <c r="BG107" s="555"/>
      <c r="BH107" s="281"/>
      <c r="BI107" s="281"/>
      <c r="BJ107" s="281"/>
      <c r="BL107" s="337"/>
      <c r="BN107" s="371">
        <v>0</v>
      </c>
      <c r="BO107" s="371"/>
      <c r="BP107" s="371"/>
      <c r="BQ107" s="371"/>
      <c r="BR107" s="371"/>
      <c r="BS107" s="517"/>
      <c r="BT107" s="281"/>
    </row>
    <row r="108" spans="1:72" s="42" customFormat="1" ht="36.75" hidden="1" customHeight="1">
      <c r="A108" s="554" t="s">
        <v>251</v>
      </c>
      <c r="B108" s="53" t="s">
        <v>258</v>
      </c>
      <c r="C108" s="53" t="s">
        <v>291</v>
      </c>
      <c r="D108" s="53" t="s">
        <v>354</v>
      </c>
      <c r="E108" s="53" t="s">
        <v>393</v>
      </c>
      <c r="F108" s="99" t="s">
        <v>517</v>
      </c>
      <c r="G108" s="99" t="s">
        <v>535</v>
      </c>
      <c r="H108" s="99" t="s">
        <v>1943</v>
      </c>
      <c r="I108" s="99" t="s">
        <v>1966</v>
      </c>
      <c r="J108" s="325">
        <v>105</v>
      </c>
      <c r="K108" s="53" t="s">
        <v>648</v>
      </c>
      <c r="L108" s="53">
        <v>4599018</v>
      </c>
      <c r="M108" s="53" t="s">
        <v>53</v>
      </c>
      <c r="N108" s="53">
        <v>459901800</v>
      </c>
      <c r="O108" s="53" t="s">
        <v>105</v>
      </c>
      <c r="P108" s="53" t="s">
        <v>2040</v>
      </c>
      <c r="Q108" s="53" t="s">
        <v>32</v>
      </c>
      <c r="R108" s="97" t="s">
        <v>1891</v>
      </c>
      <c r="S108" s="97">
        <v>0</v>
      </c>
      <c r="T108" s="97">
        <v>1</v>
      </c>
      <c r="U108" s="97" t="s">
        <v>13</v>
      </c>
      <c r="V108" s="97">
        <v>1</v>
      </c>
      <c r="W108" s="97" t="s">
        <v>13</v>
      </c>
      <c r="X108" s="97" t="s">
        <v>13</v>
      </c>
      <c r="Y108" s="272">
        <v>0</v>
      </c>
      <c r="Z108" s="276">
        <f>IF(
'Tablero de control'!$U108="NP",
 0,
  IF(
     'Tablero de control'!$Q108&lt;&gt;"Reducción",
     'Tablero de control'!$Y108*100/'Tablero de control'!$U108,
     IF(
       'Tablero de control'!$U108&gt;='Tablero de control'!$Y108,
       100,
       IF(
         'Tablero de control'!$S108&lt;='Tablero de control'!$Y108,
         0,
         (('Tablero de control'!$S108-'Tablero de control'!$U108)-('Tablero de control'!$Y108-'Tablero de control'!$U108))*100/('Tablero de control'!$S108-'Tablero de control'!$U108)
       )
     )
   )
)</f>
        <v>0</v>
      </c>
      <c r="AA108" s="302">
        <f>IF('Tablero de control'!$Z108&gt;100,100,'Tablero de control'!$Z108)</f>
        <v>0</v>
      </c>
      <c r="AB108" s="40" t="str">
        <f>IF(
  'Tablero de control'!$U108="NP",
  "NO PROGRAMADA",
  IF(
    OR('Tablero de control'!$Y108="",'Tablero de control'!$Z108&lt;=0),
    "SIN AVANCE",
    IF(
      'Tablero de control'!$Z108&lt;Parametros!$D$4*Parametros!$G$9,
      "MUY DEFICIENTE",
    IF(
      'Tablero de control'!$Z108&lt;Parametros!$D$4*Parametros!$G$8,
      "DEFICIENTE",
   IF(
      'Tablero de control'!$Z108&lt;Parametros!$D$4*Parametros!$G$7,
      "ACEPTABLE",
      IF(
        'Tablero de control'!$Z108&lt;Parametros!$D$4*Parametros!$G$6,
        "BUENO",
        IF(
          'Tablero de control'!$Z108&lt;Parametros!$D$4*Parametros!$G$5,
          "SATISFACTORIO",
          IF(
            'Tablero de control'!$Z108&gt;=Parametros!$D$4*Parametros!$G$4,
            "OPTIMO"
          )
        )
      )
    )
  )
)
)
)</f>
        <v>NO PROGRAMADA</v>
      </c>
      <c r="AC108" s="40"/>
      <c r="AD108" s="40"/>
      <c r="AE108" s="40"/>
      <c r="AF108" s="40"/>
      <c r="AG108" s="59">
        <v>0</v>
      </c>
      <c r="AH108" s="59">
        <v>0</v>
      </c>
      <c r="AI108" s="59">
        <v>0</v>
      </c>
      <c r="AJ108" s="56"/>
      <c r="AK108" s="276">
        <f>IF(
'Tablero de control'!$V108="NP",
 0,
  IF(
     'Tablero de control'!$Q108&lt;&gt;"Reducción",
     'Tablero de control'!$AJ108*100/'Tablero de control'!$V108,
     IF(
       'Tablero de control'!$V108&gt;='Tablero de control'!$AJ108,
       100,
       IF(
         'Tablero de control'!$S108&lt;='Tablero de control'!$AJ108,
         0,
         (('Tablero de control'!$S108-'Tablero de control'!$V108)-('Tablero de control'!$AJ108-'Tablero de control'!$V108))*100/('Tablero de control'!$S108-'Tablero de control'!$V108)
       )
     )
   )
)</f>
        <v>0</v>
      </c>
      <c r="AL108" s="38" t="str">
        <f>IF(
  'Tablero de control'!$V108="NP",
  "NO PROGRAMADA",
  IF(
    OR('Tablero de control'!$AJ108="",'Tablero de control'!$AK108&lt;=0),
    "SIN AVANCE",
    IF(
      'Tablero de control'!$AK108&lt;Parametros!$D$4*Parametros!$G$9,
      "MUY DEFICIENTE",
    IF(
      'Tablero de control'!$AK108&lt;Parametros!$D$4*Parametros!$G$8,
      "DEFICIENTE",
   IF(
      'Tablero de control'!$AK108&lt;Parametros!$D$4*Parametros!$G$7,
      "ACEPTABLE",
      IF(
        'Tablero de control'!$AK108&lt;Parametros!$D$4*Parametros!$G$6,
        "BUENO",
        IF(
          'Tablero de control'!$AK108&lt;Parametros!$D$4*Parametros!$G$5,
          "SATISFACTORIO",
          IF(
            'Tablero de control'!$AK108&gt;=Parametros!$D$4*Parametros!$G$4,
            "OPTIMO"
          )
        )
      )
    )
  )
)
)
)</f>
        <v>SIN AVANCE</v>
      </c>
      <c r="AM108" s="38"/>
      <c r="AN108" s="38"/>
      <c r="AO108" s="38"/>
      <c r="AP108" s="43"/>
      <c r="AQ108" s="276">
        <f>IF(
'Tablero de control'!$W108="NP",
 0,
  IF(
     'Tablero de control'!$Q108&lt;&gt;"Reducción",
     'Tablero de control'!$AP108*100/'Tablero de control'!$W108,
     IF(
       'Tablero de control'!$W108&gt;='Tablero de control'!$AP108,
       100,
       IF(
         'Tablero de control'!$S108&lt;='Tablero de control'!$AP108,
         0,
         (('Tablero de control'!$S108-'Tablero de control'!$W108)-('Tablero de control'!$AP108-'Tablero de control'!$W108))*100/('Tablero de control'!$S108-'Tablero de control'!$W108)
       )
     )
   )
)</f>
        <v>0</v>
      </c>
      <c r="AR108" s="40" t="str">
        <f>IF(
  'Tablero de control'!$W108="NP",
  "NO PROGRAMADA",
  IF(
    OR('Tablero de control'!$AP108="",'Tablero de control'!$AQ108&lt;=0),
    "SIN AVANCE",
    IF(
      'Tablero de control'!$AQ108&lt;Parametros!$D$4*Parametros!$G$9,
      "MUY DEFICIENTE",
    IF(
      'Tablero de control'!$AQ108&lt;Parametros!$D$4*Parametros!$G$8,
      "DEFICIENTE",
   IF(
      'Tablero de control'!$AQ108&lt;Parametros!$D$4*Parametros!$G$7,
      "ACEPTABLE",
      IF(
        'Tablero de control'!$AQ108&lt;Parametros!$D$4*Parametros!$G$6,
        "BUENO",
        IF(
          'Tablero de control'!$AQ108&lt;Parametros!$D$4*Parametros!$G$5,
          "SATISFACTORIO",
          IF(
            'Tablero de control'!$AQ108&gt;=Parametros!$D$4*Parametros!$G$4,
            "OPTIMO"
          )
        )
      )
    )
  )
)
)
)</f>
        <v>NO PROGRAMADA</v>
      </c>
      <c r="AS108" s="38"/>
      <c r="AT108" s="38"/>
      <c r="AU108" s="38"/>
      <c r="AV108" s="39"/>
      <c r="AW108" s="276">
        <f>IF(
'Tablero de control'!$X108="NP",
 0,
  IF(
     'Tablero de control'!$Q108&lt;&gt;"Reducción",
     'Tablero de control'!$AV108*100/'Tablero de control'!$X108,
     IF(
       'Tablero de control'!$X108&gt;='Tablero de control'!$AV108,
       100,
       IF(
         'Tablero de control'!$S108&lt;='Tablero de control'!$AV108,
         0,
         (('Tablero de control'!$S108-'Tablero de control'!$X108)-('Tablero de control'!$AV108-'Tablero de control'!$X108))*100/('Tablero de control'!$S108-'Tablero de control'!$X108)
       )
     )
   )
)</f>
        <v>0</v>
      </c>
      <c r="AX108" s="46" t="str">
        <f>IF(
  'Tablero de control'!$X108="NP",
  "NO PROGRAMADA",
  IF(
    OR('Tablero de control'!$AV108="",'Tablero de control'!$AW108&lt;=0),
    "SIN AVANCE",
    IF(
      'Tablero de control'!$AW108&lt;Parametros!$D$4*Parametros!$G$9,
      "MUY DEFICIENTE",
    IF(
      'Tablero de control'!$AW108&lt;Parametros!$D$4*Parametros!$G$8,
      "DEFICIENTE",
   IF(
      'Tablero de control'!$AW108&lt;Parametros!$D$4*Parametros!$G$7,
      "ACEPTABLE",
      IF(
        'Tablero de control'!$AW108&lt;Parametros!$D$4*Parametros!$G$6,
        "BUENO",
        IF(
          'Tablero de control'!$AW108&lt;Parametros!$D$4*Parametros!$G$5,
          "SATISFACTORIO",
          IF(
            'Tablero de control'!$AW108&gt;=Parametros!$D$4*Parametros!$G$4,
            "OPTIMO"
          )
        )
      )
    )
  )
)
)
)</f>
        <v>NO PROGRAMADA</v>
      </c>
      <c r="AY108" s="38"/>
      <c r="AZ108" s="38"/>
      <c r="BA108" s="38"/>
      <c r="BB108" s="285">
        <f>IF('Tablero de control'!$R108="Acumulada",IF('Tablero de control'!$AV108="",IF('Tablero de control'!$AP108="",IF('Tablero de control'!$AJ108="",'Tablero de control'!$Y108,'Tablero de control'!$AJ108),'Tablero de control'!$AP108),'Tablero de control'!$AV108),'Tablero de control'!$Y108+'Tablero de control'!$AJ108+'Tablero de control'!$AP108+'Tablero de control'!$AV108)</f>
        <v>0</v>
      </c>
      <c r="BC108" s="41">
        <f>IF('Tablero de control'!$Q108="mantenimiento",'Tablero de control'!$BB108/COUNTA('Tablero de control'!$U108:$X108)*100,IF('Tablero de control'!$BB108*100/'Tablero de control'!$T108&gt;100,100,'Tablero de control'!$BB108*100/'Tablero de control'!$T108))</f>
        <v>0</v>
      </c>
      <c r="BD108" s="40" t="str">
        <f>IF(
    OR('Tablero de control'!$BB108="",'Tablero de control'!$BC108&lt;=0),
    "SIN AVANCE",
    IF(
      'Tablero de control'!$BC108&lt;Parametros!$D$4*Parametros!$G$9,
      "MUY DEFICIENTE",
    IF(
      'Tablero de control'!$BC108&lt;Parametros!$D$4*Parametros!$G$8,
      "DEFICIENTE",
   IF(
      'Tablero de control'!$BC108&lt;Parametros!$D$4*Parametros!$G$7,
      "ACEPTABLE",
      IF(
        'Tablero de control'!$BC108&lt;Parametros!$D$4*Parametros!$G$6,
        "BUENO",
        IF(
          'Tablero de control'!$BC108&lt;Parametros!$D$4*Parametros!$G$5,
          "SATISFACTORIO",
          IF(
            'Tablero de control'!$BC108&gt;=Parametros!$D$4*Parametros!$G$4,
            "OPTIMO"
          )
        )
      )
    )
  )
)
)</f>
        <v>SIN AVANCE</v>
      </c>
      <c r="BE108" s="336"/>
      <c r="BF108" s="336"/>
      <c r="BG108" s="555"/>
      <c r="BH108" s="281"/>
      <c r="BI108" s="281"/>
      <c r="BJ108" s="281"/>
      <c r="BL108" s="337"/>
      <c r="BN108" s="371">
        <v>0</v>
      </c>
      <c r="BO108" s="371"/>
      <c r="BP108" s="371"/>
      <c r="BQ108" s="371"/>
      <c r="BR108" s="371"/>
      <c r="BS108" s="517"/>
      <c r="BT108" s="281"/>
    </row>
    <row r="109" spans="1:72" s="45" customFormat="1" ht="69.75" hidden="1" customHeight="1">
      <c r="A109" s="554" t="s">
        <v>251</v>
      </c>
      <c r="B109" s="53" t="s">
        <v>258</v>
      </c>
      <c r="C109" s="53" t="s">
        <v>291</v>
      </c>
      <c r="D109" s="53" t="s">
        <v>354</v>
      </c>
      <c r="E109" s="53" t="s">
        <v>393</v>
      </c>
      <c r="F109" s="99" t="s">
        <v>517</v>
      </c>
      <c r="G109" s="99" t="s">
        <v>535</v>
      </c>
      <c r="H109" s="99" t="s">
        <v>1943</v>
      </c>
      <c r="I109" s="99" t="s">
        <v>1966</v>
      </c>
      <c r="J109" s="325">
        <v>106</v>
      </c>
      <c r="K109" s="53" t="s">
        <v>649</v>
      </c>
      <c r="L109" s="53">
        <v>4599018</v>
      </c>
      <c r="M109" s="53" t="s">
        <v>53</v>
      </c>
      <c r="N109" s="53">
        <v>459901800</v>
      </c>
      <c r="O109" s="53" t="s">
        <v>105</v>
      </c>
      <c r="P109" s="53" t="s">
        <v>2040</v>
      </c>
      <c r="Q109" s="53" t="s">
        <v>32</v>
      </c>
      <c r="R109" s="96" t="s">
        <v>1891</v>
      </c>
      <c r="S109" s="96">
        <v>0</v>
      </c>
      <c r="T109" s="96">
        <v>1</v>
      </c>
      <c r="U109" s="96">
        <v>1</v>
      </c>
      <c r="V109" s="98" t="s">
        <v>13</v>
      </c>
      <c r="W109" s="98" t="s">
        <v>13</v>
      </c>
      <c r="X109" s="98" t="s">
        <v>13</v>
      </c>
      <c r="Y109" s="272">
        <v>0</v>
      </c>
      <c r="Z109" s="276">
        <f>IF(
'Tablero de control'!$U109="NP",
 0,
  IF(
     'Tablero de control'!$Q109&lt;&gt;"Reducción",
     'Tablero de control'!$Y109*100/'Tablero de control'!$U109,
     IF(
       'Tablero de control'!$U109&gt;='Tablero de control'!$Y109,
       100,
       IF(
         'Tablero de control'!$S109&lt;='Tablero de control'!$Y109,
         0,
         (('Tablero de control'!$S109-'Tablero de control'!$U109)-('Tablero de control'!$Y109-'Tablero de control'!$U109))*100/('Tablero de control'!$S109-'Tablero de control'!$U109)
       )
     )
   )
)</f>
        <v>0</v>
      </c>
      <c r="AA109" s="302">
        <f>IF('Tablero de control'!$Z109&gt;100,100,'Tablero de control'!$Z109)</f>
        <v>0</v>
      </c>
      <c r="AB109" s="40" t="str">
        <f>IF(
  'Tablero de control'!$U109="NP",
  "NO PROGRAMADA",
  IF(
    OR('Tablero de control'!$Y109="",'Tablero de control'!$Z109&lt;=0),
    "SIN AVANCE",
    IF(
      'Tablero de control'!$Z109&lt;Parametros!$D$4*Parametros!$G$9,
      "MUY DEFICIENTE",
    IF(
      'Tablero de control'!$Z109&lt;Parametros!$D$4*Parametros!$G$8,
      "DEFICIENTE",
   IF(
      'Tablero de control'!$Z109&lt;Parametros!$D$4*Parametros!$G$7,
      "ACEPTABLE",
      IF(
        'Tablero de control'!$Z109&lt;Parametros!$D$4*Parametros!$G$6,
        "BUENO",
        IF(
          'Tablero de control'!$Z109&lt;Parametros!$D$4*Parametros!$G$5,
          "SATISFACTORIO",
          IF(
            'Tablero de control'!$Z109&gt;=Parametros!$D$4*Parametros!$G$4,
            "OPTIMO"
          )
        )
      )
    )
  )
)
)
)</f>
        <v>SIN AVANCE</v>
      </c>
      <c r="AC109" s="40"/>
      <c r="AD109" s="40"/>
      <c r="AE109" s="40"/>
      <c r="AF109" s="40"/>
      <c r="AG109" s="59">
        <v>0</v>
      </c>
      <c r="AH109" s="59">
        <v>0</v>
      </c>
      <c r="AI109" s="59">
        <v>0</v>
      </c>
      <c r="AJ109" s="56"/>
      <c r="AK109" s="276">
        <f>IF(
'Tablero de control'!$V109="NP",
 0,
  IF(
     'Tablero de control'!$Q109&lt;&gt;"Reducción",
     'Tablero de control'!$AJ109*100/'Tablero de control'!$V109,
     IF(
       'Tablero de control'!$V109&gt;='Tablero de control'!$AJ109,
       100,
       IF(
         'Tablero de control'!$S109&lt;='Tablero de control'!$AJ109,
         0,
         (('Tablero de control'!$S109-'Tablero de control'!$V109)-('Tablero de control'!$AJ109-'Tablero de control'!$V109))*100/('Tablero de control'!$S109-'Tablero de control'!$V109)
       )
     )
   )
)</f>
        <v>0</v>
      </c>
      <c r="AL109" s="38" t="str">
        <f>IF(
  'Tablero de control'!$V109="NP",
  "NO PROGRAMADA",
  IF(
    OR('Tablero de control'!$AJ109="",'Tablero de control'!$AK109&lt;=0),
    "SIN AVANCE",
    IF(
      'Tablero de control'!$AK109&lt;Parametros!$D$4*Parametros!$G$9,
      "MUY DEFICIENTE",
    IF(
      'Tablero de control'!$AK109&lt;Parametros!$D$4*Parametros!$G$8,
      "DEFICIENTE",
   IF(
      'Tablero de control'!$AK109&lt;Parametros!$D$4*Parametros!$G$7,
      "ACEPTABLE",
      IF(
        'Tablero de control'!$AK109&lt;Parametros!$D$4*Parametros!$G$6,
        "BUENO",
        IF(
          'Tablero de control'!$AK109&lt;Parametros!$D$4*Parametros!$G$5,
          "SATISFACTORIO",
          IF(
            'Tablero de control'!$AK109&gt;=Parametros!$D$4*Parametros!$G$4,
            "OPTIMO"
          )
        )
      )
    )
  )
)
)
)</f>
        <v>NO PROGRAMADA</v>
      </c>
      <c r="AM109" s="38"/>
      <c r="AN109" s="38"/>
      <c r="AO109" s="38"/>
      <c r="AP109" s="43"/>
      <c r="AQ109" s="276">
        <f>IF(
'Tablero de control'!$W109="NP",
 0,
  IF(
     'Tablero de control'!$Q109&lt;&gt;"Reducción",
     'Tablero de control'!$AP109*100/'Tablero de control'!$W109,
     IF(
       'Tablero de control'!$W109&gt;='Tablero de control'!$AP109,
       100,
       IF(
         'Tablero de control'!$S109&lt;='Tablero de control'!$AP109,
         0,
         (('Tablero de control'!$S109-'Tablero de control'!$W109)-('Tablero de control'!$AP109-'Tablero de control'!$W109))*100/('Tablero de control'!$S109-'Tablero de control'!$W109)
       )
     )
   )
)</f>
        <v>0</v>
      </c>
      <c r="AR109" s="40" t="str">
        <f>IF(
  'Tablero de control'!$W109="NP",
  "NO PROGRAMADA",
  IF(
    OR('Tablero de control'!$AP109="",'Tablero de control'!$AQ109&lt;=0),
    "SIN AVANCE",
    IF(
      'Tablero de control'!$AQ109&lt;Parametros!$D$4*Parametros!$G$9,
      "MUY DEFICIENTE",
    IF(
      'Tablero de control'!$AQ109&lt;Parametros!$D$4*Parametros!$G$8,
      "DEFICIENTE",
   IF(
      'Tablero de control'!$AQ109&lt;Parametros!$D$4*Parametros!$G$7,
      "ACEPTABLE",
      IF(
        'Tablero de control'!$AQ109&lt;Parametros!$D$4*Parametros!$G$6,
        "BUENO",
        IF(
          'Tablero de control'!$AQ109&lt;Parametros!$D$4*Parametros!$G$5,
          "SATISFACTORIO",
          IF(
            'Tablero de control'!$AQ109&gt;=Parametros!$D$4*Parametros!$G$4,
            "OPTIMO"
          )
        )
      )
    )
  )
)
)
)</f>
        <v>NO PROGRAMADA</v>
      </c>
      <c r="AS109" s="38"/>
      <c r="AT109" s="38"/>
      <c r="AU109" s="38"/>
      <c r="AV109" s="39"/>
      <c r="AW109" s="276">
        <f>IF(
'Tablero de control'!$X109="NP",
 0,
  IF(
     'Tablero de control'!$Q109&lt;&gt;"Reducción",
     'Tablero de control'!$AV109*100/'Tablero de control'!$X109,
     IF(
       'Tablero de control'!$X109&gt;='Tablero de control'!$AV109,
       100,
       IF(
         'Tablero de control'!$S109&lt;='Tablero de control'!$AV109,
         0,
         (('Tablero de control'!$S109-'Tablero de control'!$X109)-('Tablero de control'!$AV109-'Tablero de control'!$X109))*100/('Tablero de control'!$S109-'Tablero de control'!$X109)
       )
     )
   )
)</f>
        <v>0</v>
      </c>
      <c r="AX109" s="46" t="str">
        <f>IF(
  'Tablero de control'!$X109="NP",
  "NO PROGRAMADA",
  IF(
    OR('Tablero de control'!$AV109="",'Tablero de control'!$AW109&lt;=0),
    "SIN AVANCE",
    IF(
      'Tablero de control'!$AW109&lt;Parametros!$D$4*Parametros!$G$9,
      "MUY DEFICIENTE",
    IF(
      'Tablero de control'!$AW109&lt;Parametros!$D$4*Parametros!$G$8,
      "DEFICIENTE",
   IF(
      'Tablero de control'!$AW109&lt;Parametros!$D$4*Parametros!$G$7,
      "ACEPTABLE",
      IF(
        'Tablero de control'!$AW109&lt;Parametros!$D$4*Parametros!$G$6,
        "BUENO",
        IF(
          'Tablero de control'!$AW109&lt;Parametros!$D$4*Parametros!$G$5,
          "SATISFACTORIO",
          IF(
            'Tablero de control'!$AW109&gt;=Parametros!$D$4*Parametros!$G$4,
            "OPTIMO"
          )
        )
      )
    )
  )
)
)
)</f>
        <v>NO PROGRAMADA</v>
      </c>
      <c r="AY109" s="38"/>
      <c r="AZ109" s="38"/>
      <c r="BA109" s="38"/>
      <c r="BB109" s="285">
        <f>IF('Tablero de control'!$R109="Acumulada",IF('Tablero de control'!$AV109="",IF('Tablero de control'!$AP109="",IF('Tablero de control'!$AJ109="",'Tablero de control'!$Y109,'Tablero de control'!$AJ109),'Tablero de control'!$AP109),'Tablero de control'!$AV109),'Tablero de control'!$Y109+'Tablero de control'!$AJ109+'Tablero de control'!$AP109+'Tablero de control'!$AV109)</f>
        <v>0</v>
      </c>
      <c r="BC109" s="41">
        <f>IF('Tablero de control'!$Q109="mantenimiento",'Tablero de control'!$BB109/COUNTA('Tablero de control'!$U109:$X109)*100,IF('Tablero de control'!$BB109*100/'Tablero de control'!$T109&gt;100,100,'Tablero de control'!$BB109*100/'Tablero de control'!$T109))</f>
        <v>0</v>
      </c>
      <c r="BD109" s="40" t="str">
        <f>IF(
    OR('Tablero de control'!$BB109="",'Tablero de control'!$BC109&lt;=0),
    "SIN AVANCE",
    IF(
      'Tablero de control'!$BC109&lt;Parametros!$D$4*Parametros!$G$9,
      "MUY DEFICIENTE",
    IF(
      'Tablero de control'!$BC109&lt;Parametros!$D$4*Parametros!$G$8,
      "DEFICIENTE",
   IF(
      'Tablero de control'!$BC109&lt;Parametros!$D$4*Parametros!$G$7,
      "ACEPTABLE",
      IF(
        'Tablero de control'!$BC109&lt;Parametros!$D$4*Parametros!$G$6,
        "BUENO",
        IF(
          'Tablero de control'!$BC109&lt;Parametros!$D$4*Parametros!$G$5,
          "SATISFACTORIO",
          IF(
            'Tablero de control'!$BC109&gt;=Parametros!$D$4*Parametros!$G$4,
            "OPTIMO"
          )
        )
      )
    )
  )
)
)</f>
        <v>SIN AVANCE</v>
      </c>
      <c r="BE109" s="336"/>
      <c r="BF109" s="336"/>
      <c r="BG109" s="555"/>
      <c r="BH109" s="282"/>
      <c r="BI109" s="282"/>
      <c r="BJ109" s="282"/>
      <c r="BL109" s="357"/>
      <c r="BN109" s="371">
        <v>0</v>
      </c>
      <c r="BO109" s="371" t="s">
        <v>3513</v>
      </c>
      <c r="BP109" s="371"/>
      <c r="BQ109" s="371"/>
      <c r="BR109" s="371"/>
      <c r="BS109" s="517"/>
      <c r="BT109" s="282"/>
    </row>
    <row r="110" spans="1:72" s="45" customFormat="1" ht="55.5" hidden="1" customHeight="1">
      <c r="A110" s="554" t="s">
        <v>251</v>
      </c>
      <c r="B110" s="53" t="s">
        <v>259</v>
      </c>
      <c r="C110" s="53" t="s">
        <v>292</v>
      </c>
      <c r="D110" s="301" t="s">
        <v>357</v>
      </c>
      <c r="E110" s="53" t="s">
        <v>394</v>
      </c>
      <c r="F110" s="67">
        <v>65</v>
      </c>
      <c r="G110" s="67">
        <v>69</v>
      </c>
      <c r="H110" s="67" t="s">
        <v>1944</v>
      </c>
      <c r="I110" s="67" t="s">
        <v>1967</v>
      </c>
      <c r="J110" s="325">
        <v>107</v>
      </c>
      <c r="K110" s="53" t="s">
        <v>650</v>
      </c>
      <c r="L110" s="81" t="s">
        <v>1189</v>
      </c>
      <c r="M110" s="53" t="s">
        <v>66</v>
      </c>
      <c r="N110" s="293">
        <v>330112900</v>
      </c>
      <c r="O110" s="53" t="s">
        <v>170</v>
      </c>
      <c r="P110" s="53" t="s">
        <v>2041</v>
      </c>
      <c r="Q110" s="53" t="s">
        <v>32</v>
      </c>
      <c r="R110" s="78" t="s">
        <v>1891</v>
      </c>
      <c r="S110" s="74">
        <v>1</v>
      </c>
      <c r="T110" s="74">
        <v>9</v>
      </c>
      <c r="U110" s="96">
        <v>1</v>
      </c>
      <c r="V110" s="74">
        <v>3</v>
      </c>
      <c r="W110" s="74">
        <v>3</v>
      </c>
      <c r="X110" s="74">
        <v>2</v>
      </c>
      <c r="Y110" s="272">
        <v>1</v>
      </c>
      <c r="Z110" s="276">
        <f>IF(
'Tablero de control'!$U110="NP",
 0,
  IF(
     'Tablero de control'!$Q110&lt;&gt;"Reducción",
     'Tablero de control'!$Y110*100/'Tablero de control'!$U110,
     IF(
       'Tablero de control'!$U110&gt;='Tablero de control'!$Y110,
       100,
       IF(
         'Tablero de control'!$S110&lt;='Tablero de control'!$Y110,
         0,
         (('Tablero de control'!$S110-'Tablero de control'!$U110)-('Tablero de control'!$Y110-'Tablero de control'!$U110))*100/('Tablero de control'!$S110-'Tablero de control'!$U110)
       )
     )
   )
)</f>
        <v>100</v>
      </c>
      <c r="AA110" s="302">
        <f>IF('Tablero de control'!$Z110&gt;100,100,'Tablero de control'!$Z110)</f>
        <v>100</v>
      </c>
      <c r="AB110" s="40" t="str">
        <f>IF(
  'Tablero de control'!$U110="NP",
  "NO PROGRAMADA",
  IF(
    OR('Tablero de control'!$Y110="",'Tablero de control'!$Z110&lt;=0),
    "SIN AVANCE",
    IF(
      'Tablero de control'!$Z110&lt;Parametros!$D$4*Parametros!$G$9,
      "MUY DEFICIENTE",
    IF(
      'Tablero de control'!$Z110&lt;Parametros!$D$4*Parametros!$G$8,
      "DEFICIENTE",
   IF(
      'Tablero de control'!$Z110&lt;Parametros!$D$4*Parametros!$G$7,
      "ACEPTABLE",
      IF(
        'Tablero de control'!$Z110&lt;Parametros!$D$4*Parametros!$G$6,
        "BUENO",
        IF(
          'Tablero de control'!$Z110&lt;Parametros!$D$4*Parametros!$G$5,
          "SATISFACTORIO",
          IF(
            'Tablero de control'!$Z110&gt;=Parametros!$D$4*Parametros!$G$4,
            "OPTIMO"
          )
        )
      )
    )
  )
)
)
)</f>
        <v>OPTIMO</v>
      </c>
      <c r="AC110" s="40"/>
      <c r="AD110" s="40"/>
      <c r="AE110" s="40"/>
      <c r="AF110" s="40"/>
      <c r="AG110" s="59">
        <v>1304280800</v>
      </c>
      <c r="AH110" s="59">
        <v>1004291439</v>
      </c>
      <c r="AI110" s="59">
        <v>433327239</v>
      </c>
      <c r="AJ110" s="56"/>
      <c r="AK110" s="276">
        <f>IF(
'Tablero de control'!$V110="NP",
 0,
  IF(
     'Tablero de control'!$Q110&lt;&gt;"Reducción",
     'Tablero de control'!$AJ110*100/'Tablero de control'!$V110,
     IF(
       'Tablero de control'!$V110&gt;='Tablero de control'!$AJ110,
       100,
       IF(
         'Tablero de control'!$S110&lt;='Tablero de control'!$AJ110,
         0,
         (('Tablero de control'!$S110-'Tablero de control'!$V110)-('Tablero de control'!$AJ110-'Tablero de control'!$V110))*100/('Tablero de control'!$S110-'Tablero de control'!$V110)
       )
     )
   )
)</f>
        <v>0</v>
      </c>
      <c r="AL110" s="44" t="str">
        <f>IF(
  'Tablero de control'!$V110="NP",
  "NO PROGRAMADA",
  IF(
    OR('Tablero de control'!$AJ110="",'Tablero de control'!$AK110&lt;=0),
    "SIN AVANCE",
    IF(
      'Tablero de control'!$AK110&lt;Parametros!$D$4*Parametros!$G$9,
      "MUY DEFICIENTE",
    IF(
      'Tablero de control'!$AK110&lt;Parametros!$D$4*Parametros!$G$8,
      "DEFICIENTE",
   IF(
      'Tablero de control'!$AK110&lt;Parametros!$D$4*Parametros!$G$7,
      "ACEPTABLE",
      IF(
        'Tablero de control'!$AK110&lt;Parametros!$D$4*Parametros!$G$6,
        "BUENO",
        IF(
          'Tablero de control'!$AK110&lt;Parametros!$D$4*Parametros!$G$5,
          "SATISFACTORIO",
          IF(
            'Tablero de control'!$AK110&gt;=Parametros!$D$4*Parametros!$G$4,
            "OPTIMO"
          )
        )
      )
    )
  )
)
)
)</f>
        <v>SIN AVANCE</v>
      </c>
      <c r="AM110" s="719"/>
      <c r="AN110" s="719"/>
      <c r="AO110" s="719"/>
      <c r="AP110" s="43"/>
      <c r="AQ110" s="276">
        <f>IF(
'Tablero de control'!$W110="NP",
 0,
  IF(
     'Tablero de control'!$Q110&lt;&gt;"Reducción",
     'Tablero de control'!$AP110*100/'Tablero de control'!$W110,
     IF(
       'Tablero de control'!$W110&gt;='Tablero de control'!$AP110,
       100,
       IF(
         'Tablero de control'!$S110&lt;='Tablero de control'!$AP110,
         0,
         (('Tablero de control'!$S110-'Tablero de control'!$W110)-('Tablero de control'!$AP110-'Tablero de control'!$W110))*100/('Tablero de control'!$S110-'Tablero de control'!$W110)
       )
     )
   )
)</f>
        <v>0</v>
      </c>
      <c r="AR110" s="46" t="str">
        <f>IF(
  'Tablero de control'!$W110="NP",
  "NO PROGRAMADA",
  IF(
    OR('Tablero de control'!$AP110="",'Tablero de control'!$AQ110&lt;=0),
    "SIN AVANCE",
    IF(
      'Tablero de control'!$AQ110&lt;Parametros!$D$4*Parametros!$G$9,
      "MUY DEFICIENTE",
    IF(
      'Tablero de control'!$AQ110&lt;Parametros!$D$4*Parametros!$G$8,
      "DEFICIENTE",
   IF(
      'Tablero de control'!$AQ110&lt;Parametros!$D$4*Parametros!$G$7,
      "ACEPTABLE",
      IF(
        'Tablero de control'!$AQ110&lt;Parametros!$D$4*Parametros!$G$6,
        "BUENO",
        IF(
          'Tablero de control'!$AQ110&lt;Parametros!$D$4*Parametros!$G$5,
          "SATISFACTORIO",
          IF(
            'Tablero de control'!$AQ110&gt;=Parametros!$D$4*Parametros!$G$4,
            "OPTIMO"
          )
        )
      )
    )
  )
)
)
)</f>
        <v>SIN AVANCE</v>
      </c>
      <c r="AS110" s="38"/>
      <c r="AT110" s="38"/>
      <c r="AU110" s="38"/>
      <c r="AV110" s="39"/>
      <c r="AW110" s="276">
        <f>IF(
'Tablero de control'!$X110="NP",
 0,
  IF(
     'Tablero de control'!$Q110&lt;&gt;"Reducción",
     'Tablero de control'!$AV110*100/'Tablero de control'!$X110,
     IF(
       'Tablero de control'!$X110&gt;='Tablero de control'!$AV110,
       100,
       IF(
         'Tablero de control'!$S110&lt;='Tablero de control'!$AV110,
         0,
         (('Tablero de control'!$S110-'Tablero de control'!$X110)-('Tablero de control'!$AV110-'Tablero de control'!$X110))*100/('Tablero de control'!$S110-'Tablero de control'!$X110)
       )
     )
   )
)</f>
        <v>0</v>
      </c>
      <c r="AX110" s="46" t="str">
        <f>IF(
  'Tablero de control'!$X110="NP",
  "NO PROGRAMADA",
  IF(
    OR('Tablero de control'!$AV110="",'Tablero de control'!$AW110&lt;=0),
    "SIN AVANCE",
    IF(
      'Tablero de control'!$AW110&lt;Parametros!$D$4*Parametros!$G$9,
      "MUY DEFICIENTE",
    IF(
      'Tablero de control'!$AW110&lt;Parametros!$D$4*Parametros!$G$8,
      "DEFICIENTE",
   IF(
      'Tablero de control'!$AW110&lt;Parametros!$D$4*Parametros!$G$7,
      "ACEPTABLE",
      IF(
        'Tablero de control'!$AW110&lt;Parametros!$D$4*Parametros!$G$6,
        "BUENO",
        IF(
          'Tablero de control'!$AW110&lt;Parametros!$D$4*Parametros!$G$5,
          "SATISFACTORIO",
          IF(
            'Tablero de control'!$AW110&gt;=Parametros!$D$4*Parametros!$G$4,
            "OPTIMO"
          )
        )
      )
    )
  )
)
)
)</f>
        <v>SIN AVANCE</v>
      </c>
      <c r="AY110" s="38"/>
      <c r="AZ110" s="38"/>
      <c r="BA110" s="38"/>
      <c r="BB110" s="285">
        <f>IF('Tablero de control'!$R110="Acumulada",IF('Tablero de control'!$AV110="",IF('Tablero de control'!$AP110="",IF('Tablero de control'!$AJ110="",'Tablero de control'!$Y110,'Tablero de control'!$AJ110),'Tablero de control'!$AP110),'Tablero de control'!$AV110),'Tablero de control'!$Y110+'Tablero de control'!$AJ110+'Tablero de control'!$AP110+'Tablero de control'!$AV110)</f>
        <v>1</v>
      </c>
      <c r="BC110" s="41">
        <f>IF('Tablero de control'!$Q110="mantenimiento",'Tablero de control'!$BB110/COUNTA('Tablero de control'!$U110:$X110)*100,IF('Tablero de control'!$BB110*100/'Tablero de control'!$T110&gt;100,100,'Tablero de control'!$BB110*100/'Tablero de control'!$T110))</f>
        <v>11.111111111111111</v>
      </c>
      <c r="BD110" s="40" t="str">
        <f>IF(
    OR('Tablero de control'!$BB110="",'Tablero de control'!$BC110&lt;=0),
    "SIN AVANCE",
    IF(
      'Tablero de control'!$BC110&lt;Parametros!$D$4*Parametros!$G$9,
      "MUY DEFICIENTE",
    IF(
      'Tablero de control'!$BC110&lt;Parametros!$D$4*Parametros!$G$8,
      "DEFICIENTE",
   IF(
      'Tablero de control'!$BC110&lt;Parametros!$D$4*Parametros!$G$7,
      "ACEPTABLE",
      IF(
        'Tablero de control'!$BC110&lt;Parametros!$D$4*Parametros!$G$6,
        "BUENO",
        IF(
          'Tablero de control'!$BC110&lt;Parametros!$D$4*Parametros!$G$5,
          "SATISFACTORIO",
          IF(
            'Tablero de control'!$BC110&gt;=Parametros!$D$4*Parametros!$G$4,
            "OPTIMO"
          )
        )
      )
    )
  )
)
)</f>
        <v>MUY DEFICIENTE</v>
      </c>
      <c r="BE110" s="336"/>
      <c r="BF110" s="336"/>
      <c r="BG110" s="555"/>
      <c r="BH110" s="282"/>
      <c r="BI110" s="282"/>
      <c r="BJ110" s="282"/>
      <c r="BL110" s="357"/>
      <c r="BN110" s="388">
        <v>1</v>
      </c>
      <c r="BO110" s="389" t="s">
        <v>2415</v>
      </c>
      <c r="BP110" s="350" t="s">
        <v>2416</v>
      </c>
      <c r="BQ110" s="390" t="s">
        <v>2417</v>
      </c>
      <c r="BR110" s="391" t="s">
        <v>2418</v>
      </c>
      <c r="BS110" s="679" t="s">
        <v>2419</v>
      </c>
      <c r="BT110" s="282"/>
    </row>
    <row r="111" spans="1:72" s="42" customFormat="1" ht="75.75" hidden="1" customHeight="1">
      <c r="A111" s="554" t="s">
        <v>251</v>
      </c>
      <c r="B111" s="53" t="s">
        <v>259</v>
      </c>
      <c r="C111" s="53" t="s">
        <v>292</v>
      </c>
      <c r="D111" s="53" t="s">
        <v>357</v>
      </c>
      <c r="E111" s="53" t="s">
        <v>394</v>
      </c>
      <c r="F111" s="67">
        <v>65</v>
      </c>
      <c r="G111" s="67">
        <v>69</v>
      </c>
      <c r="H111" s="67" t="s">
        <v>1944</v>
      </c>
      <c r="I111" s="67" t="s">
        <v>1967</v>
      </c>
      <c r="J111" s="325">
        <v>108</v>
      </c>
      <c r="K111" s="53" t="s">
        <v>651</v>
      </c>
      <c r="L111" s="81" t="s">
        <v>1190</v>
      </c>
      <c r="M111" s="53" t="s">
        <v>125</v>
      </c>
      <c r="N111" s="293">
        <v>330107400</v>
      </c>
      <c r="O111" s="53" t="s">
        <v>200</v>
      </c>
      <c r="P111" s="53" t="s">
        <v>2042</v>
      </c>
      <c r="Q111" s="53" t="s">
        <v>32</v>
      </c>
      <c r="R111" s="78" t="s">
        <v>1891</v>
      </c>
      <c r="S111" s="74">
        <v>4</v>
      </c>
      <c r="T111" s="74">
        <v>42</v>
      </c>
      <c r="U111" s="96">
        <v>6</v>
      </c>
      <c r="V111" s="74">
        <v>12</v>
      </c>
      <c r="W111" s="74">
        <v>12</v>
      </c>
      <c r="X111" s="74">
        <v>12</v>
      </c>
      <c r="Y111" s="272">
        <v>6</v>
      </c>
      <c r="Z111" s="276">
        <f>IF(
'Tablero de control'!$U111="NP",
 0,
  IF(
     'Tablero de control'!$Q111&lt;&gt;"Reducción",
     'Tablero de control'!$Y111*100/'Tablero de control'!$U111,
     IF(
       'Tablero de control'!$U111&gt;='Tablero de control'!$Y111,
       100,
       IF(
         'Tablero de control'!$S111&lt;='Tablero de control'!$Y111,
         0,
         (('Tablero de control'!$S111-'Tablero de control'!$U111)-('Tablero de control'!$Y111-'Tablero de control'!$U111))*100/('Tablero de control'!$S111-'Tablero de control'!$U111)
       )
     )
   )
)</f>
        <v>100</v>
      </c>
      <c r="AA111" s="302">
        <f>IF('Tablero de control'!$Z111&gt;100,100,'Tablero de control'!$Z111)</f>
        <v>100</v>
      </c>
      <c r="AB111" s="40" t="str">
        <f>IF(
  'Tablero de control'!$U111="NP",
  "NO PROGRAMADA",
  IF(
    OR('Tablero de control'!$Y111="",'Tablero de control'!$Z111&lt;=0),
    "SIN AVANCE",
    IF(
      'Tablero de control'!$Z111&lt;Parametros!$D$4*Parametros!$G$9,
      "MUY DEFICIENTE",
    IF(
      'Tablero de control'!$Z111&lt;Parametros!$D$4*Parametros!$G$8,
      "DEFICIENTE",
   IF(
      'Tablero de control'!$Z111&lt;Parametros!$D$4*Parametros!$G$7,
      "ACEPTABLE",
      IF(
        'Tablero de control'!$Z111&lt;Parametros!$D$4*Parametros!$G$6,
        "BUENO",
        IF(
          'Tablero de control'!$Z111&lt;Parametros!$D$4*Parametros!$G$5,
          "SATISFACTORIO",
          IF(
            'Tablero de control'!$Z111&gt;=Parametros!$D$4*Parametros!$G$4,
            "OPTIMO"
          )
        )
      )
    )
  )
)
)
)</f>
        <v>OPTIMO</v>
      </c>
      <c r="AC111" s="40"/>
      <c r="AD111" s="40"/>
      <c r="AE111" s="40"/>
      <c r="AF111" s="40"/>
      <c r="AG111" s="59">
        <v>50000000</v>
      </c>
      <c r="AH111" s="59">
        <v>50000000</v>
      </c>
      <c r="AI111" s="59">
        <v>50000000</v>
      </c>
      <c r="AJ111" s="56"/>
      <c r="AK111" s="276">
        <f>IF(
'Tablero de control'!$V111="NP",
 0,
  IF(
     'Tablero de control'!$Q111&lt;&gt;"Reducción",
     'Tablero de control'!$AJ111*100/'Tablero de control'!$V111,
     IF(
       'Tablero de control'!$V111&gt;='Tablero de control'!$AJ111,
       100,
       IF(
         'Tablero de control'!$S111&lt;='Tablero de control'!$AJ111,
         0,
         (('Tablero de control'!$S111-'Tablero de control'!$V111)-('Tablero de control'!$AJ111-'Tablero de control'!$V111))*100/('Tablero de control'!$S111-'Tablero de control'!$V111)
       )
     )
   )
)</f>
        <v>0</v>
      </c>
      <c r="AL111" s="38" t="str">
        <f>IF(
  'Tablero de control'!$V111="NP",
  "NO PROGRAMADA",
  IF(
    OR('Tablero de control'!$AJ111="",'Tablero de control'!$AK111&lt;=0),
    "SIN AVANCE",
    IF(
      'Tablero de control'!$AK111&lt;Parametros!$D$4*Parametros!$G$9,
      "MUY DEFICIENTE",
    IF(
      'Tablero de control'!$AK111&lt;Parametros!$D$4*Parametros!$G$8,
      "DEFICIENTE",
   IF(
      'Tablero de control'!$AK111&lt;Parametros!$D$4*Parametros!$G$7,
      "ACEPTABLE",
      IF(
        'Tablero de control'!$AK111&lt;Parametros!$D$4*Parametros!$G$6,
        "BUENO",
        IF(
          'Tablero de control'!$AK111&lt;Parametros!$D$4*Parametros!$G$5,
          "SATISFACTORIO",
          IF(
            'Tablero de control'!$AK111&gt;=Parametros!$D$4*Parametros!$G$4,
            "OPTIMO"
          )
        )
      )
    )
  )
)
)
)</f>
        <v>SIN AVANCE</v>
      </c>
      <c r="AM111" s="38"/>
      <c r="AN111" s="38"/>
      <c r="AO111" s="38"/>
      <c r="AP111" s="43"/>
      <c r="AQ111" s="276">
        <f>IF(
'Tablero de control'!$W111="NP",
 0,
  IF(
     'Tablero de control'!$Q111&lt;&gt;"Reducción",
     'Tablero de control'!$AP111*100/'Tablero de control'!$W111,
     IF(
       'Tablero de control'!$W111&gt;='Tablero de control'!$AP111,
       100,
       IF(
         'Tablero de control'!$S111&lt;='Tablero de control'!$AP111,
         0,
         (('Tablero de control'!$S111-'Tablero de control'!$W111)-('Tablero de control'!$AP111-'Tablero de control'!$W111))*100/('Tablero de control'!$S111-'Tablero de control'!$W111)
       )
     )
   )
)</f>
        <v>0</v>
      </c>
      <c r="AR111" s="40" t="str">
        <f>IF(
  'Tablero de control'!$W111="NP",
  "NO PROGRAMADA",
  IF(
    OR('Tablero de control'!$AP111="",'Tablero de control'!$AQ111&lt;=0),
    "SIN AVANCE",
    IF(
      'Tablero de control'!$AQ111&lt;Parametros!$D$4*Parametros!$G$9,
      "MUY DEFICIENTE",
    IF(
      'Tablero de control'!$AQ111&lt;Parametros!$D$4*Parametros!$G$8,
      "DEFICIENTE",
   IF(
      'Tablero de control'!$AQ111&lt;Parametros!$D$4*Parametros!$G$7,
      "ACEPTABLE",
      IF(
        'Tablero de control'!$AQ111&lt;Parametros!$D$4*Parametros!$G$6,
        "BUENO",
        IF(
          'Tablero de control'!$AQ111&lt;Parametros!$D$4*Parametros!$G$5,
          "SATISFACTORIO",
          IF(
            'Tablero de control'!$AQ111&gt;=Parametros!$D$4*Parametros!$G$4,
            "OPTIMO"
          )
        )
      )
    )
  )
)
)
)</f>
        <v>SIN AVANCE</v>
      </c>
      <c r="AS111" s="38"/>
      <c r="AT111" s="38"/>
      <c r="AU111" s="38"/>
      <c r="AV111" s="39"/>
      <c r="AW111" s="276">
        <f>IF(
'Tablero de control'!$X111="NP",
 0,
  IF(
     'Tablero de control'!$Q111&lt;&gt;"Reducción",
     'Tablero de control'!$AV111*100/'Tablero de control'!$X111,
     IF(
       'Tablero de control'!$X111&gt;='Tablero de control'!$AV111,
       100,
       IF(
         'Tablero de control'!$S111&lt;='Tablero de control'!$AV111,
         0,
         (('Tablero de control'!$S111-'Tablero de control'!$X111)-('Tablero de control'!$AV111-'Tablero de control'!$X111))*100/('Tablero de control'!$S111-'Tablero de control'!$X111)
       )
     )
   )
)</f>
        <v>0</v>
      </c>
      <c r="AX111" s="46" t="str">
        <f>IF(
  'Tablero de control'!$X111="NP",
  "NO PROGRAMADA",
  IF(
    OR('Tablero de control'!$AV111="",'Tablero de control'!$AW111&lt;=0),
    "SIN AVANCE",
    IF(
      'Tablero de control'!$AW111&lt;Parametros!$D$4*Parametros!$G$9,
      "MUY DEFICIENTE",
    IF(
      'Tablero de control'!$AW111&lt;Parametros!$D$4*Parametros!$G$8,
      "DEFICIENTE",
   IF(
      'Tablero de control'!$AW111&lt;Parametros!$D$4*Parametros!$G$7,
      "ACEPTABLE",
      IF(
        'Tablero de control'!$AW111&lt;Parametros!$D$4*Parametros!$G$6,
        "BUENO",
        IF(
          'Tablero de control'!$AW111&lt;Parametros!$D$4*Parametros!$G$5,
          "SATISFACTORIO",
          IF(
            'Tablero de control'!$AW111&gt;=Parametros!$D$4*Parametros!$G$4,
            "OPTIMO"
          )
        )
      )
    )
  )
)
)
)</f>
        <v>SIN AVANCE</v>
      </c>
      <c r="AY111" s="38"/>
      <c r="AZ111" s="38"/>
      <c r="BA111" s="38"/>
      <c r="BB111" s="285">
        <f>IF('Tablero de control'!$R111="Acumulada",IF('Tablero de control'!$AV111="",IF('Tablero de control'!$AP111="",IF('Tablero de control'!$AJ111="",'Tablero de control'!$Y111,'Tablero de control'!$AJ111),'Tablero de control'!$AP111),'Tablero de control'!$AV111),'Tablero de control'!$Y111+'Tablero de control'!$AJ111+'Tablero de control'!$AP111+'Tablero de control'!$AV111)</f>
        <v>6</v>
      </c>
      <c r="BC111" s="41">
        <f>IF('Tablero de control'!$Q111="mantenimiento",'Tablero de control'!$BB111/COUNTA('Tablero de control'!$U111:$X111)*100,IF('Tablero de control'!$BB111*100/'Tablero de control'!$T111&gt;100,100,'Tablero de control'!$BB111*100/'Tablero de control'!$T111))</f>
        <v>14.285714285714286</v>
      </c>
      <c r="BD111" s="40" t="str">
        <f>IF(
    OR('Tablero de control'!$BB111="",'Tablero de control'!$BC111&lt;=0),
    "SIN AVANCE",
    IF(
      'Tablero de control'!$BC111&lt;Parametros!$D$4*Parametros!$G$9,
      "MUY DEFICIENTE",
    IF(
      'Tablero de control'!$BC111&lt;Parametros!$D$4*Parametros!$G$8,
      "DEFICIENTE",
   IF(
      'Tablero de control'!$BC111&lt;Parametros!$D$4*Parametros!$G$7,
      "ACEPTABLE",
      IF(
        'Tablero de control'!$BC111&lt;Parametros!$D$4*Parametros!$G$6,
        "BUENO",
        IF(
          'Tablero de control'!$BC111&lt;Parametros!$D$4*Parametros!$G$5,
          "SATISFACTORIO",
          IF(
            'Tablero de control'!$BC111&gt;=Parametros!$D$4*Parametros!$G$4,
            "OPTIMO"
          )
        )
      )
    )
  )
)
)</f>
        <v>MUY DEFICIENTE</v>
      </c>
      <c r="BE111" s="336"/>
      <c r="BF111" s="336"/>
      <c r="BG111" s="555"/>
      <c r="BH111" s="281"/>
      <c r="BI111" s="281"/>
      <c r="BJ111" s="281"/>
      <c r="BL111" s="337"/>
      <c r="BN111" s="388">
        <v>6</v>
      </c>
      <c r="BO111" s="350" t="s">
        <v>2420</v>
      </c>
      <c r="BP111" s="350" t="s">
        <v>2421</v>
      </c>
      <c r="BQ111" s="390" t="s">
        <v>2422</v>
      </c>
      <c r="BR111" s="350" t="s">
        <v>2423</v>
      </c>
      <c r="BS111" s="606"/>
      <c r="BT111" s="281"/>
    </row>
    <row r="112" spans="1:72" s="42" customFormat="1" ht="71.25" hidden="1" customHeight="1">
      <c r="A112" s="554" t="s">
        <v>251</v>
      </c>
      <c r="B112" s="53" t="s">
        <v>259</v>
      </c>
      <c r="C112" s="53" t="s">
        <v>292</v>
      </c>
      <c r="D112" s="53" t="s">
        <v>357</v>
      </c>
      <c r="E112" s="53" t="s">
        <v>394</v>
      </c>
      <c r="F112" s="67">
        <v>65</v>
      </c>
      <c r="G112" s="67">
        <v>69</v>
      </c>
      <c r="H112" s="67" t="s">
        <v>1944</v>
      </c>
      <c r="I112" s="67" t="s">
        <v>1967</v>
      </c>
      <c r="J112" s="325">
        <v>109</v>
      </c>
      <c r="K112" s="53" t="s">
        <v>652</v>
      </c>
      <c r="L112" s="81" t="s">
        <v>1191</v>
      </c>
      <c r="M112" s="53" t="s">
        <v>1192</v>
      </c>
      <c r="N112" s="293">
        <v>330112800</v>
      </c>
      <c r="O112" s="53" t="s">
        <v>212</v>
      </c>
      <c r="P112" s="53" t="s">
        <v>2042</v>
      </c>
      <c r="Q112" s="53" t="s">
        <v>32</v>
      </c>
      <c r="R112" s="78" t="s">
        <v>1891</v>
      </c>
      <c r="S112" s="74">
        <v>35</v>
      </c>
      <c r="T112" s="74">
        <v>140</v>
      </c>
      <c r="U112" s="96">
        <v>35</v>
      </c>
      <c r="V112" s="74">
        <v>35</v>
      </c>
      <c r="W112" s="74">
        <v>35</v>
      </c>
      <c r="X112" s="74">
        <v>35</v>
      </c>
      <c r="Y112" s="272">
        <v>35</v>
      </c>
      <c r="Z112" s="276">
        <f>IF(
'Tablero de control'!$U112="NP",
 0,
  IF(
     'Tablero de control'!$Q112&lt;&gt;"Reducción",
     'Tablero de control'!$Y112*100/'Tablero de control'!$U112,
     IF(
       'Tablero de control'!$U112&gt;='Tablero de control'!$Y112,
       100,
       IF(
         'Tablero de control'!$S112&lt;='Tablero de control'!$Y112,
         0,
         (('Tablero de control'!$S112-'Tablero de control'!$U112)-('Tablero de control'!$Y112-'Tablero de control'!$U112))*100/('Tablero de control'!$S112-'Tablero de control'!$U112)
       )
     )
   )
)</f>
        <v>100</v>
      </c>
      <c r="AA112" s="302">
        <f>IF('Tablero de control'!$Z112&gt;100,100,'Tablero de control'!$Z112)</f>
        <v>100</v>
      </c>
      <c r="AB112" s="40" t="str">
        <f>IF(
  'Tablero de control'!$U112="NP",
  "NO PROGRAMADA",
  IF(
    OR('Tablero de control'!$Y112="",'Tablero de control'!$Z112&lt;=0),
    "SIN AVANCE",
    IF(
      'Tablero de control'!$Z112&lt;Parametros!$D$4*Parametros!$G$9,
      "MUY DEFICIENTE",
    IF(
      'Tablero de control'!$Z112&lt;Parametros!$D$4*Parametros!$G$8,
      "DEFICIENTE",
   IF(
      'Tablero de control'!$Z112&lt;Parametros!$D$4*Parametros!$G$7,
      "ACEPTABLE",
      IF(
        'Tablero de control'!$Z112&lt;Parametros!$D$4*Parametros!$G$6,
        "BUENO",
        IF(
          'Tablero de control'!$Z112&lt;Parametros!$D$4*Parametros!$G$5,
          "SATISFACTORIO",
          IF(
            'Tablero de control'!$Z112&gt;=Parametros!$D$4*Parametros!$G$4,
            "OPTIMO"
          )
        )
      )
    )
  )
)
)
)</f>
        <v>OPTIMO</v>
      </c>
      <c r="AC112" s="40"/>
      <c r="AD112" s="40"/>
      <c r="AE112" s="40"/>
      <c r="AF112" s="40"/>
      <c r="AG112" s="59">
        <v>1681350770</v>
      </c>
      <c r="AH112" s="59">
        <v>0</v>
      </c>
      <c r="AI112" s="59">
        <v>0</v>
      </c>
      <c r="AJ112" s="56"/>
      <c r="AK112" s="276">
        <f>IF(
'Tablero de control'!$V112="NP",
 0,
  IF(
     'Tablero de control'!$Q112&lt;&gt;"Reducción",
     'Tablero de control'!$AJ112*100/'Tablero de control'!$V112,
     IF(
       'Tablero de control'!$V112&gt;='Tablero de control'!$AJ112,
       100,
       IF(
         'Tablero de control'!$S112&lt;='Tablero de control'!$AJ112,
         0,
         (('Tablero de control'!$S112-'Tablero de control'!$V112)-('Tablero de control'!$AJ112-'Tablero de control'!$V112))*100/('Tablero de control'!$S112-'Tablero de control'!$V112)
       )
     )
   )
)</f>
        <v>0</v>
      </c>
      <c r="AL112" s="38" t="str">
        <f>IF(
  'Tablero de control'!$V112="NP",
  "NO PROGRAMADA",
  IF(
    OR('Tablero de control'!$AJ112="",'Tablero de control'!$AK112&lt;=0),
    "SIN AVANCE",
    IF(
      'Tablero de control'!$AK112&lt;Parametros!$D$4*Parametros!$G$9,
      "MUY DEFICIENTE",
    IF(
      'Tablero de control'!$AK112&lt;Parametros!$D$4*Parametros!$G$8,
      "DEFICIENTE",
   IF(
      'Tablero de control'!$AK112&lt;Parametros!$D$4*Parametros!$G$7,
      "ACEPTABLE",
      IF(
        'Tablero de control'!$AK112&lt;Parametros!$D$4*Parametros!$G$6,
        "BUENO",
        IF(
          'Tablero de control'!$AK112&lt;Parametros!$D$4*Parametros!$G$5,
          "SATISFACTORIO",
          IF(
            'Tablero de control'!$AK112&gt;=Parametros!$D$4*Parametros!$G$4,
            "OPTIMO"
          )
        )
      )
    )
  )
)
)
)</f>
        <v>SIN AVANCE</v>
      </c>
      <c r="AM112" s="38"/>
      <c r="AN112" s="38"/>
      <c r="AO112" s="38"/>
      <c r="AP112" s="43"/>
      <c r="AQ112" s="276">
        <f>IF(
'Tablero de control'!$W112="NP",
 0,
  IF(
     'Tablero de control'!$Q112&lt;&gt;"Reducción",
     'Tablero de control'!$AP112*100/'Tablero de control'!$W112,
     IF(
       'Tablero de control'!$W112&gt;='Tablero de control'!$AP112,
       100,
       IF(
         'Tablero de control'!$S112&lt;='Tablero de control'!$AP112,
         0,
         (('Tablero de control'!$S112-'Tablero de control'!$W112)-('Tablero de control'!$AP112-'Tablero de control'!$W112))*100/('Tablero de control'!$S112-'Tablero de control'!$W112)
       )
     )
   )
)</f>
        <v>0</v>
      </c>
      <c r="AR112" s="40" t="str">
        <f>IF(
  'Tablero de control'!$W112="NP",
  "NO PROGRAMADA",
  IF(
    OR('Tablero de control'!$AP112="",'Tablero de control'!$AQ112&lt;=0),
    "SIN AVANCE",
    IF(
      'Tablero de control'!$AQ112&lt;Parametros!$D$4*Parametros!$G$9,
      "MUY DEFICIENTE",
    IF(
      'Tablero de control'!$AQ112&lt;Parametros!$D$4*Parametros!$G$8,
      "DEFICIENTE",
   IF(
      'Tablero de control'!$AQ112&lt;Parametros!$D$4*Parametros!$G$7,
      "ACEPTABLE",
      IF(
        'Tablero de control'!$AQ112&lt;Parametros!$D$4*Parametros!$G$6,
        "BUENO",
        IF(
          'Tablero de control'!$AQ112&lt;Parametros!$D$4*Parametros!$G$5,
          "SATISFACTORIO",
          IF(
            'Tablero de control'!$AQ112&gt;=Parametros!$D$4*Parametros!$G$4,
            "OPTIMO"
          )
        )
      )
    )
  )
)
)
)</f>
        <v>SIN AVANCE</v>
      </c>
      <c r="AS112" s="38"/>
      <c r="AT112" s="38"/>
      <c r="AU112" s="38"/>
      <c r="AV112" s="39"/>
      <c r="AW112" s="276">
        <f>IF(
'Tablero de control'!$X112="NP",
 0,
  IF(
     'Tablero de control'!$Q112&lt;&gt;"Reducción",
     'Tablero de control'!$AV112*100/'Tablero de control'!$X112,
     IF(
       'Tablero de control'!$X112&gt;='Tablero de control'!$AV112,
       100,
       IF(
         'Tablero de control'!$S112&lt;='Tablero de control'!$AV112,
         0,
         (('Tablero de control'!$S112-'Tablero de control'!$X112)-('Tablero de control'!$AV112-'Tablero de control'!$X112))*100/('Tablero de control'!$S112-'Tablero de control'!$X112)
       )
     )
   )
)</f>
        <v>0</v>
      </c>
      <c r="AX112" s="46" t="str">
        <f>IF(
  'Tablero de control'!$X112="NP",
  "NO PROGRAMADA",
  IF(
    OR('Tablero de control'!$AV112="",'Tablero de control'!$AW112&lt;=0),
    "SIN AVANCE",
    IF(
      'Tablero de control'!$AW112&lt;Parametros!$D$4*Parametros!$G$9,
      "MUY DEFICIENTE",
    IF(
      'Tablero de control'!$AW112&lt;Parametros!$D$4*Parametros!$G$8,
      "DEFICIENTE",
   IF(
      'Tablero de control'!$AW112&lt;Parametros!$D$4*Parametros!$G$7,
      "ACEPTABLE",
      IF(
        'Tablero de control'!$AW112&lt;Parametros!$D$4*Parametros!$G$6,
        "BUENO",
        IF(
          'Tablero de control'!$AW112&lt;Parametros!$D$4*Parametros!$G$5,
          "SATISFACTORIO",
          IF(
            'Tablero de control'!$AW112&gt;=Parametros!$D$4*Parametros!$G$4,
            "OPTIMO"
          )
        )
      )
    )
  )
)
)
)</f>
        <v>SIN AVANCE</v>
      </c>
      <c r="AY112" s="38"/>
      <c r="AZ112" s="38"/>
      <c r="BA112" s="38"/>
      <c r="BB112" s="285">
        <f>IF('Tablero de control'!$R112="Acumulada",IF('Tablero de control'!$AV112="",IF('Tablero de control'!$AP112="",IF('Tablero de control'!$AJ112="",'Tablero de control'!$Y112,'Tablero de control'!$AJ112),'Tablero de control'!$AP112),'Tablero de control'!$AV112),'Tablero de control'!$Y112+'Tablero de control'!$AJ112+'Tablero de control'!$AP112+'Tablero de control'!$AV112)</f>
        <v>35</v>
      </c>
      <c r="BC112" s="41">
        <f>IF('Tablero de control'!$Q112="mantenimiento",'Tablero de control'!$BB112/COUNTA('Tablero de control'!$U112:$X112)*100,IF('Tablero de control'!$BB112*100/'Tablero de control'!$T112&gt;100,100,'Tablero de control'!$BB112*100/'Tablero de control'!$T112))</f>
        <v>25</v>
      </c>
      <c r="BD112" s="40" t="str">
        <f>IF(
    OR('Tablero de control'!$BB112="",'Tablero de control'!$BC112&lt;=0),
    "SIN AVANCE",
    IF(
      'Tablero de control'!$BC112&lt;Parametros!$D$4*Parametros!$G$9,
      "MUY DEFICIENTE",
    IF(
      'Tablero de control'!$BC112&lt;Parametros!$D$4*Parametros!$G$8,
      "DEFICIENTE",
   IF(
      'Tablero de control'!$BC112&lt;Parametros!$D$4*Parametros!$G$7,
      "ACEPTABLE",
      IF(
        'Tablero de control'!$BC112&lt;Parametros!$D$4*Parametros!$G$6,
        "BUENO",
        IF(
          'Tablero de control'!$BC112&lt;Parametros!$D$4*Parametros!$G$5,
          "SATISFACTORIO",
          IF(
            'Tablero de control'!$BC112&gt;=Parametros!$D$4*Parametros!$G$4,
            "OPTIMO"
          )
        )
      )
    )
  )
)
)</f>
        <v>MUY DEFICIENTE</v>
      </c>
      <c r="BE112" s="336"/>
      <c r="BF112" s="336"/>
      <c r="BG112" s="555"/>
      <c r="BH112" s="281"/>
      <c r="BI112" s="281"/>
      <c r="BJ112" s="281"/>
      <c r="BL112" s="337"/>
      <c r="BN112" s="388">
        <v>35</v>
      </c>
      <c r="BO112" s="350" t="s">
        <v>2424</v>
      </c>
      <c r="BP112" s="350" t="s">
        <v>2425</v>
      </c>
      <c r="BQ112" s="350" t="s">
        <v>2426</v>
      </c>
      <c r="BR112" s="350" t="s">
        <v>2427</v>
      </c>
      <c r="BS112" s="606"/>
      <c r="BT112" s="281"/>
    </row>
    <row r="113" spans="1:72" s="42" customFormat="1" ht="73.5" hidden="1" customHeight="1">
      <c r="A113" s="554" t="s">
        <v>251</v>
      </c>
      <c r="B113" s="53" t="s">
        <v>259</v>
      </c>
      <c r="C113" s="53" t="s">
        <v>293</v>
      </c>
      <c r="D113" s="53" t="s">
        <v>357</v>
      </c>
      <c r="E113" s="53" t="s">
        <v>395</v>
      </c>
      <c r="F113" s="67">
        <v>33</v>
      </c>
      <c r="G113" s="67">
        <v>64</v>
      </c>
      <c r="H113" s="67" t="s">
        <v>1944</v>
      </c>
      <c r="I113" s="67" t="s">
        <v>1967</v>
      </c>
      <c r="J113" s="325">
        <v>110</v>
      </c>
      <c r="K113" s="53" t="s">
        <v>653</v>
      </c>
      <c r="L113" s="81" t="s">
        <v>1193</v>
      </c>
      <c r="M113" s="53" t="s">
        <v>38</v>
      </c>
      <c r="N113" s="293">
        <v>330105301</v>
      </c>
      <c r="O113" s="53" t="s">
        <v>1575</v>
      </c>
      <c r="P113" s="53" t="s">
        <v>2042</v>
      </c>
      <c r="Q113" s="53" t="s">
        <v>32</v>
      </c>
      <c r="R113" s="78" t="s">
        <v>1891</v>
      </c>
      <c r="S113" s="74">
        <v>120</v>
      </c>
      <c r="T113" s="74">
        <v>500</v>
      </c>
      <c r="U113" s="96">
        <v>110</v>
      </c>
      <c r="V113" s="74">
        <v>130</v>
      </c>
      <c r="W113" s="74">
        <v>130</v>
      </c>
      <c r="X113" s="74">
        <v>130</v>
      </c>
      <c r="Y113" s="272">
        <v>110</v>
      </c>
      <c r="Z113" s="276">
        <f>IF(
'Tablero de control'!$U113="NP",
 0,
  IF(
     'Tablero de control'!$Q113&lt;&gt;"Reducción",
     'Tablero de control'!$Y113*100/'Tablero de control'!$U113,
     IF(
       'Tablero de control'!$U113&gt;='Tablero de control'!$Y113,
       100,
       IF(
         'Tablero de control'!$S113&lt;='Tablero de control'!$Y113,
         0,
         (('Tablero de control'!$S113-'Tablero de control'!$U113)-('Tablero de control'!$Y113-'Tablero de control'!$U113))*100/('Tablero de control'!$S113-'Tablero de control'!$U113)
       )
     )
   )
)</f>
        <v>100</v>
      </c>
      <c r="AA113" s="302">
        <f>IF('Tablero de control'!$Z113&gt;100,100,'Tablero de control'!$Z113)</f>
        <v>100</v>
      </c>
      <c r="AB113" s="40" t="str">
        <f>IF(
  'Tablero de control'!$U113="NP",
  "NO PROGRAMADA",
  IF(
    OR('Tablero de control'!$Y113="",'Tablero de control'!$Z113&lt;=0),
    "SIN AVANCE",
    IF(
      'Tablero de control'!$Z113&lt;Parametros!$D$4*Parametros!$G$9,
      "MUY DEFICIENTE",
    IF(
      'Tablero de control'!$Z113&lt;Parametros!$D$4*Parametros!$G$8,
      "DEFICIENTE",
   IF(
      'Tablero de control'!$Z113&lt;Parametros!$D$4*Parametros!$G$7,
      "ACEPTABLE",
      IF(
        'Tablero de control'!$Z113&lt;Parametros!$D$4*Parametros!$G$6,
        "BUENO",
        IF(
          'Tablero de control'!$Z113&lt;Parametros!$D$4*Parametros!$G$5,
          "SATISFACTORIO",
          IF(
            'Tablero de control'!$Z113&gt;=Parametros!$D$4*Parametros!$G$4,
            "OPTIMO"
          )
        )
      )
    )
  )
)
)
)</f>
        <v>OPTIMO</v>
      </c>
      <c r="AC113" s="40"/>
      <c r="AD113" s="40"/>
      <c r="AE113" s="40"/>
      <c r="AF113" s="40"/>
      <c r="AG113" s="59">
        <v>2842401838</v>
      </c>
      <c r="AH113" s="59">
        <v>1915000000</v>
      </c>
      <c r="AI113" s="59">
        <v>1331756000</v>
      </c>
      <c r="AJ113" s="56"/>
      <c r="AK113" s="276">
        <f>IF(
'Tablero de control'!$V113="NP",
 0,
  IF(
     'Tablero de control'!$Q113&lt;&gt;"Reducción",
     'Tablero de control'!$AJ113*100/'Tablero de control'!$V113,
     IF(
       'Tablero de control'!$V113&gt;='Tablero de control'!$AJ113,
       100,
       IF(
         'Tablero de control'!$S113&lt;='Tablero de control'!$AJ113,
         0,
         (('Tablero de control'!$S113-'Tablero de control'!$V113)-('Tablero de control'!$AJ113-'Tablero de control'!$V113))*100/('Tablero de control'!$S113-'Tablero de control'!$V113)
       )
     )
   )
)</f>
        <v>0</v>
      </c>
      <c r="AL113" s="38" t="str">
        <f>IF(
  'Tablero de control'!$V113="NP",
  "NO PROGRAMADA",
  IF(
    OR('Tablero de control'!$AJ113="",'Tablero de control'!$AK113&lt;=0),
    "SIN AVANCE",
    IF(
      'Tablero de control'!$AK113&lt;Parametros!$D$4*Parametros!$G$9,
      "MUY DEFICIENTE",
    IF(
      'Tablero de control'!$AK113&lt;Parametros!$D$4*Parametros!$G$8,
      "DEFICIENTE",
   IF(
      'Tablero de control'!$AK113&lt;Parametros!$D$4*Parametros!$G$7,
      "ACEPTABLE",
      IF(
        'Tablero de control'!$AK113&lt;Parametros!$D$4*Parametros!$G$6,
        "BUENO",
        IF(
          'Tablero de control'!$AK113&lt;Parametros!$D$4*Parametros!$G$5,
          "SATISFACTORIO",
          IF(
            'Tablero de control'!$AK113&gt;=Parametros!$D$4*Parametros!$G$4,
            "OPTIMO"
          )
        )
      )
    )
  )
)
)
)</f>
        <v>SIN AVANCE</v>
      </c>
      <c r="AM113" s="38"/>
      <c r="AN113" s="38"/>
      <c r="AO113" s="38"/>
      <c r="AP113" s="43"/>
      <c r="AQ113" s="276">
        <f>IF(
'Tablero de control'!$W113="NP",
 0,
  IF(
     'Tablero de control'!$Q113&lt;&gt;"Reducción",
     'Tablero de control'!$AP113*100/'Tablero de control'!$W113,
     IF(
       'Tablero de control'!$W113&gt;='Tablero de control'!$AP113,
       100,
       IF(
         'Tablero de control'!$S113&lt;='Tablero de control'!$AP113,
         0,
         (('Tablero de control'!$S113-'Tablero de control'!$W113)-('Tablero de control'!$AP113-'Tablero de control'!$W113))*100/('Tablero de control'!$S113-'Tablero de control'!$W113)
       )
     )
   )
)</f>
        <v>0</v>
      </c>
      <c r="AR113" s="40" t="str">
        <f>IF(
  'Tablero de control'!$W113="NP",
  "NO PROGRAMADA",
  IF(
    OR('Tablero de control'!$AP113="",'Tablero de control'!$AQ113&lt;=0),
    "SIN AVANCE",
    IF(
      'Tablero de control'!$AQ113&lt;Parametros!$D$4*Parametros!$G$9,
      "MUY DEFICIENTE",
    IF(
      'Tablero de control'!$AQ113&lt;Parametros!$D$4*Parametros!$G$8,
      "DEFICIENTE",
   IF(
      'Tablero de control'!$AQ113&lt;Parametros!$D$4*Parametros!$G$7,
      "ACEPTABLE",
      IF(
        'Tablero de control'!$AQ113&lt;Parametros!$D$4*Parametros!$G$6,
        "BUENO",
        IF(
          'Tablero de control'!$AQ113&lt;Parametros!$D$4*Parametros!$G$5,
          "SATISFACTORIO",
          IF(
            'Tablero de control'!$AQ113&gt;=Parametros!$D$4*Parametros!$G$4,
            "OPTIMO"
          )
        )
      )
    )
  )
)
)
)</f>
        <v>SIN AVANCE</v>
      </c>
      <c r="AS113" s="38"/>
      <c r="AT113" s="38"/>
      <c r="AU113" s="38"/>
      <c r="AV113" s="39"/>
      <c r="AW113" s="276">
        <f>IF(
'Tablero de control'!$X113="NP",
 0,
  IF(
     'Tablero de control'!$Q113&lt;&gt;"Reducción",
     'Tablero de control'!$AV113*100/'Tablero de control'!$X113,
     IF(
       'Tablero de control'!$X113&gt;='Tablero de control'!$AV113,
       100,
       IF(
         'Tablero de control'!$S113&lt;='Tablero de control'!$AV113,
         0,
         (('Tablero de control'!$S113-'Tablero de control'!$X113)-('Tablero de control'!$AV113-'Tablero de control'!$X113))*100/('Tablero de control'!$S113-'Tablero de control'!$X113)
       )
     )
   )
)</f>
        <v>0</v>
      </c>
      <c r="AX113" s="46" t="str">
        <f>IF(
  'Tablero de control'!$X113="NP",
  "NO PROGRAMADA",
  IF(
    OR('Tablero de control'!$AV113="",'Tablero de control'!$AW113&lt;=0),
    "SIN AVANCE",
    IF(
      'Tablero de control'!$AW113&lt;Parametros!$D$4*Parametros!$G$9,
      "MUY DEFICIENTE",
    IF(
      'Tablero de control'!$AW113&lt;Parametros!$D$4*Parametros!$G$8,
      "DEFICIENTE",
   IF(
      'Tablero de control'!$AW113&lt;Parametros!$D$4*Parametros!$G$7,
      "ACEPTABLE",
      IF(
        'Tablero de control'!$AW113&lt;Parametros!$D$4*Parametros!$G$6,
        "BUENO",
        IF(
          'Tablero de control'!$AW113&lt;Parametros!$D$4*Parametros!$G$5,
          "SATISFACTORIO",
          IF(
            'Tablero de control'!$AW113&gt;=Parametros!$D$4*Parametros!$G$4,
            "OPTIMO"
          )
        )
      )
    )
  )
)
)
)</f>
        <v>SIN AVANCE</v>
      </c>
      <c r="AY113" s="38"/>
      <c r="AZ113" s="38"/>
      <c r="BA113" s="38"/>
      <c r="BB113" s="285">
        <f>IF('Tablero de control'!$R113="Acumulada",IF('Tablero de control'!$AV113="",IF('Tablero de control'!$AP113="",IF('Tablero de control'!$AJ113="",'Tablero de control'!$Y113,'Tablero de control'!$AJ113),'Tablero de control'!$AP113),'Tablero de control'!$AV113),'Tablero de control'!$Y113+'Tablero de control'!$AJ113+'Tablero de control'!$AP113+'Tablero de control'!$AV113)</f>
        <v>110</v>
      </c>
      <c r="BC113" s="41">
        <f>IF('Tablero de control'!$Q113="mantenimiento",'Tablero de control'!$BB113/COUNTA('Tablero de control'!$U113:$X113)*100,IF('Tablero de control'!$BB113*100/'Tablero de control'!$T113&gt;100,100,'Tablero de control'!$BB113*100/'Tablero de control'!$T113))</f>
        <v>22</v>
      </c>
      <c r="BD113" s="40" t="str">
        <f>IF(
    OR('Tablero de control'!$BB113="",'Tablero de control'!$BC113&lt;=0),
    "SIN AVANCE",
    IF(
      'Tablero de control'!$BC113&lt;Parametros!$D$4*Parametros!$G$9,
      "MUY DEFICIENTE",
    IF(
      'Tablero de control'!$BC113&lt;Parametros!$D$4*Parametros!$G$8,
      "DEFICIENTE",
   IF(
      'Tablero de control'!$BC113&lt;Parametros!$D$4*Parametros!$G$7,
      "ACEPTABLE",
      IF(
        'Tablero de control'!$BC113&lt;Parametros!$D$4*Parametros!$G$6,
        "BUENO",
        IF(
          'Tablero de control'!$BC113&lt;Parametros!$D$4*Parametros!$G$5,
          "SATISFACTORIO",
          IF(
            'Tablero de control'!$BC113&gt;=Parametros!$D$4*Parametros!$G$4,
            "OPTIMO"
          )
        )
      )
    )
  )
)
)</f>
        <v>MUY DEFICIENTE</v>
      </c>
      <c r="BE113" s="336"/>
      <c r="BF113" s="336"/>
      <c r="BG113" s="555"/>
      <c r="BH113" s="281"/>
      <c r="BI113" s="281"/>
      <c r="BJ113" s="281"/>
      <c r="BL113" s="337"/>
      <c r="BN113" s="388">
        <v>110</v>
      </c>
      <c r="BO113" s="350" t="s">
        <v>2428</v>
      </c>
      <c r="BP113" s="350" t="s">
        <v>2429</v>
      </c>
      <c r="BQ113" s="390" t="s">
        <v>2430</v>
      </c>
      <c r="BR113" s="350" t="s">
        <v>2431</v>
      </c>
      <c r="BS113" s="606"/>
      <c r="BT113" s="281"/>
    </row>
    <row r="114" spans="1:72" s="42" customFormat="1" ht="114" hidden="1" customHeight="1">
      <c r="A114" s="554" t="s">
        <v>251</v>
      </c>
      <c r="B114" s="53" t="s">
        <v>259</v>
      </c>
      <c r="C114" s="53" t="s">
        <v>293</v>
      </c>
      <c r="D114" s="53" t="s">
        <v>357</v>
      </c>
      <c r="E114" s="53" t="s">
        <v>395</v>
      </c>
      <c r="F114" s="67">
        <v>33</v>
      </c>
      <c r="G114" s="67">
        <v>64</v>
      </c>
      <c r="H114" s="67" t="s">
        <v>1944</v>
      </c>
      <c r="I114" s="67" t="s">
        <v>1967</v>
      </c>
      <c r="J114" s="325">
        <v>111</v>
      </c>
      <c r="K114" s="53" t="s">
        <v>654</v>
      </c>
      <c r="L114" s="81" t="s">
        <v>1194</v>
      </c>
      <c r="M114" s="53" t="s">
        <v>1195</v>
      </c>
      <c r="N114" s="293">
        <v>330107300</v>
      </c>
      <c r="O114" s="53" t="s">
        <v>213</v>
      </c>
      <c r="P114" s="53" t="s">
        <v>2042</v>
      </c>
      <c r="Q114" s="53" t="s">
        <v>32</v>
      </c>
      <c r="R114" s="78" t="s">
        <v>1891</v>
      </c>
      <c r="S114" s="74">
        <v>10</v>
      </c>
      <c r="T114" s="81">
        <v>60</v>
      </c>
      <c r="U114" s="96">
        <v>15</v>
      </c>
      <c r="V114" s="74">
        <v>15</v>
      </c>
      <c r="W114" s="74">
        <v>15</v>
      </c>
      <c r="X114" s="74">
        <v>15</v>
      </c>
      <c r="Y114" s="272">
        <v>15</v>
      </c>
      <c r="Z114" s="276">
        <f>IF(
'Tablero de control'!$U114="NP",
 0,
  IF(
     'Tablero de control'!$Q114&lt;&gt;"Reducción",
     'Tablero de control'!$Y114*100/'Tablero de control'!$U114,
     IF(
       'Tablero de control'!$U114&gt;='Tablero de control'!$Y114,
       100,
       IF(
         'Tablero de control'!$S114&lt;='Tablero de control'!$Y114,
         0,
         (('Tablero de control'!$S114-'Tablero de control'!$U114)-('Tablero de control'!$Y114-'Tablero de control'!$U114))*100/('Tablero de control'!$S114-'Tablero de control'!$U114)
       )
     )
   )
)</f>
        <v>100</v>
      </c>
      <c r="AA114" s="302">
        <f>IF('Tablero de control'!$Z114&gt;100,100,'Tablero de control'!$Z114)</f>
        <v>100</v>
      </c>
      <c r="AB114" s="40" t="str">
        <f>IF(
  'Tablero de control'!$U114="NP",
  "NO PROGRAMADA",
  IF(
    OR('Tablero de control'!$Y114="",'Tablero de control'!$Z114&lt;=0),
    "SIN AVANCE",
    IF(
      'Tablero de control'!$Z114&lt;Parametros!$D$4*Parametros!$G$9,
      "MUY DEFICIENTE",
    IF(
      'Tablero de control'!$Z114&lt;Parametros!$D$4*Parametros!$G$8,
      "DEFICIENTE",
   IF(
      'Tablero de control'!$Z114&lt;Parametros!$D$4*Parametros!$G$7,
      "ACEPTABLE",
      IF(
        'Tablero de control'!$Z114&lt;Parametros!$D$4*Parametros!$G$6,
        "BUENO",
        IF(
          'Tablero de control'!$Z114&lt;Parametros!$D$4*Parametros!$G$5,
          "SATISFACTORIO",
          IF(
            'Tablero de control'!$Z114&gt;=Parametros!$D$4*Parametros!$G$4,
            "OPTIMO"
          )
        )
      )
    )
  )
)
)
)</f>
        <v>OPTIMO</v>
      </c>
      <c r="AC114" s="40"/>
      <c r="AD114" s="40"/>
      <c r="AE114" s="40"/>
      <c r="AF114" s="40"/>
      <c r="AG114" s="59">
        <v>750000000</v>
      </c>
      <c r="AH114" s="59">
        <v>416960000</v>
      </c>
      <c r="AI114" s="59">
        <v>186080000</v>
      </c>
      <c r="AJ114" s="56"/>
      <c r="AK114" s="276">
        <f>IF(
'Tablero de control'!$V114="NP",
 0,
  IF(
     'Tablero de control'!$Q114&lt;&gt;"Reducción",
     'Tablero de control'!$AJ114*100/'Tablero de control'!$V114,
     IF(
       'Tablero de control'!$V114&gt;='Tablero de control'!$AJ114,
       100,
       IF(
         'Tablero de control'!$S114&lt;='Tablero de control'!$AJ114,
         0,
         (('Tablero de control'!$S114-'Tablero de control'!$V114)-('Tablero de control'!$AJ114-'Tablero de control'!$V114))*100/('Tablero de control'!$S114-'Tablero de control'!$V114)
       )
     )
   )
)</f>
        <v>0</v>
      </c>
      <c r="AL114" s="38" t="str">
        <f>IF(
  'Tablero de control'!$V114="NP",
  "NO PROGRAMADA",
  IF(
    OR('Tablero de control'!$AJ114="",'Tablero de control'!$AK114&lt;=0),
    "SIN AVANCE",
    IF(
      'Tablero de control'!$AK114&lt;Parametros!$D$4*Parametros!$G$9,
      "MUY DEFICIENTE",
    IF(
      'Tablero de control'!$AK114&lt;Parametros!$D$4*Parametros!$G$8,
      "DEFICIENTE",
   IF(
      'Tablero de control'!$AK114&lt;Parametros!$D$4*Parametros!$G$7,
      "ACEPTABLE",
      IF(
        'Tablero de control'!$AK114&lt;Parametros!$D$4*Parametros!$G$6,
        "BUENO",
        IF(
          'Tablero de control'!$AK114&lt;Parametros!$D$4*Parametros!$G$5,
          "SATISFACTORIO",
          IF(
            'Tablero de control'!$AK114&gt;=Parametros!$D$4*Parametros!$G$4,
            "OPTIMO"
          )
        )
      )
    )
  )
)
)
)</f>
        <v>SIN AVANCE</v>
      </c>
      <c r="AM114" s="38"/>
      <c r="AN114" s="38"/>
      <c r="AO114" s="38"/>
      <c r="AP114" s="43"/>
      <c r="AQ114" s="276">
        <f>IF(
'Tablero de control'!$W114="NP",
 0,
  IF(
     'Tablero de control'!$Q114&lt;&gt;"Reducción",
     'Tablero de control'!$AP114*100/'Tablero de control'!$W114,
     IF(
       'Tablero de control'!$W114&gt;='Tablero de control'!$AP114,
       100,
       IF(
         'Tablero de control'!$S114&lt;='Tablero de control'!$AP114,
         0,
         (('Tablero de control'!$S114-'Tablero de control'!$W114)-('Tablero de control'!$AP114-'Tablero de control'!$W114))*100/('Tablero de control'!$S114-'Tablero de control'!$W114)
       )
     )
   )
)</f>
        <v>0</v>
      </c>
      <c r="AR114" s="40" t="str">
        <f>IF(
  'Tablero de control'!$W114="NP",
  "NO PROGRAMADA",
  IF(
    OR('Tablero de control'!$AP114="",'Tablero de control'!$AQ114&lt;=0),
    "SIN AVANCE",
    IF(
      'Tablero de control'!$AQ114&lt;Parametros!$D$4*Parametros!$G$9,
      "MUY DEFICIENTE",
    IF(
      'Tablero de control'!$AQ114&lt;Parametros!$D$4*Parametros!$G$8,
      "DEFICIENTE",
   IF(
      'Tablero de control'!$AQ114&lt;Parametros!$D$4*Parametros!$G$7,
      "ACEPTABLE",
      IF(
        'Tablero de control'!$AQ114&lt;Parametros!$D$4*Parametros!$G$6,
        "BUENO",
        IF(
          'Tablero de control'!$AQ114&lt;Parametros!$D$4*Parametros!$G$5,
          "SATISFACTORIO",
          IF(
            'Tablero de control'!$AQ114&gt;=Parametros!$D$4*Parametros!$G$4,
            "OPTIMO"
          )
        )
      )
    )
  )
)
)
)</f>
        <v>SIN AVANCE</v>
      </c>
      <c r="AS114" s="38"/>
      <c r="AT114" s="38"/>
      <c r="AU114" s="38"/>
      <c r="AV114" s="39"/>
      <c r="AW114" s="276">
        <f>IF(
'Tablero de control'!$X114="NP",
 0,
  IF(
     'Tablero de control'!$Q114&lt;&gt;"Reducción",
     'Tablero de control'!$AV114*100/'Tablero de control'!$X114,
     IF(
       'Tablero de control'!$X114&gt;='Tablero de control'!$AV114,
       100,
       IF(
         'Tablero de control'!$S114&lt;='Tablero de control'!$AV114,
         0,
         (('Tablero de control'!$S114-'Tablero de control'!$X114)-('Tablero de control'!$AV114-'Tablero de control'!$X114))*100/('Tablero de control'!$S114-'Tablero de control'!$X114)
       )
     )
   )
)</f>
        <v>0</v>
      </c>
      <c r="AX114" s="46" t="str">
        <f>IF(
  'Tablero de control'!$X114="NP",
  "NO PROGRAMADA",
  IF(
    OR('Tablero de control'!$AV114="",'Tablero de control'!$AW114&lt;=0),
    "SIN AVANCE",
    IF(
      'Tablero de control'!$AW114&lt;Parametros!$D$4*Parametros!$G$9,
      "MUY DEFICIENTE",
    IF(
      'Tablero de control'!$AW114&lt;Parametros!$D$4*Parametros!$G$8,
      "DEFICIENTE",
   IF(
      'Tablero de control'!$AW114&lt;Parametros!$D$4*Parametros!$G$7,
      "ACEPTABLE",
      IF(
        'Tablero de control'!$AW114&lt;Parametros!$D$4*Parametros!$G$6,
        "BUENO",
        IF(
          'Tablero de control'!$AW114&lt;Parametros!$D$4*Parametros!$G$5,
          "SATISFACTORIO",
          IF(
            'Tablero de control'!$AW114&gt;=Parametros!$D$4*Parametros!$G$4,
            "OPTIMO"
          )
        )
      )
    )
  )
)
)
)</f>
        <v>SIN AVANCE</v>
      </c>
      <c r="AY114" s="38"/>
      <c r="AZ114" s="38"/>
      <c r="BA114" s="38"/>
      <c r="BB114" s="285">
        <f>IF('Tablero de control'!$R114="Acumulada",IF('Tablero de control'!$AV114="",IF('Tablero de control'!$AP114="",IF('Tablero de control'!$AJ114="",'Tablero de control'!$Y114,'Tablero de control'!$AJ114),'Tablero de control'!$AP114),'Tablero de control'!$AV114),'Tablero de control'!$Y114+'Tablero de control'!$AJ114+'Tablero de control'!$AP114+'Tablero de control'!$AV114)</f>
        <v>15</v>
      </c>
      <c r="BC114" s="41">
        <f>IF('Tablero de control'!$Q114="mantenimiento",'Tablero de control'!$BB114/COUNTA('Tablero de control'!$U114:$X114)*100,IF('Tablero de control'!$BB114*100/'Tablero de control'!$T114&gt;100,100,'Tablero de control'!$BB114*100/'Tablero de control'!$T114))</f>
        <v>25</v>
      </c>
      <c r="BD114" s="40" t="str">
        <f>IF(
    OR('Tablero de control'!$BB114="",'Tablero de control'!$BC114&lt;=0),
    "SIN AVANCE",
    IF(
      'Tablero de control'!$BC114&lt;Parametros!$D$4*Parametros!$G$9,
      "MUY DEFICIENTE",
    IF(
      'Tablero de control'!$BC114&lt;Parametros!$D$4*Parametros!$G$8,
      "DEFICIENTE",
   IF(
      'Tablero de control'!$BC114&lt;Parametros!$D$4*Parametros!$G$7,
      "ACEPTABLE",
      IF(
        'Tablero de control'!$BC114&lt;Parametros!$D$4*Parametros!$G$6,
        "BUENO",
        IF(
          'Tablero de control'!$BC114&lt;Parametros!$D$4*Parametros!$G$5,
          "SATISFACTORIO",
          IF(
            'Tablero de control'!$BC114&gt;=Parametros!$D$4*Parametros!$G$4,
            "OPTIMO"
          )
        )
      )
    )
  )
)
)</f>
        <v>MUY DEFICIENTE</v>
      </c>
      <c r="BE114" s="336"/>
      <c r="BF114" s="336"/>
      <c r="BG114" s="555"/>
      <c r="BH114" s="281"/>
      <c r="BI114" s="281"/>
      <c r="BJ114" s="281"/>
      <c r="BL114" s="337"/>
      <c r="BN114" s="388">
        <v>15</v>
      </c>
      <c r="BO114" s="350" t="s">
        <v>2432</v>
      </c>
      <c r="BP114" s="350" t="s">
        <v>2433</v>
      </c>
      <c r="BQ114" s="390" t="s">
        <v>2434</v>
      </c>
      <c r="BR114" s="350" t="s">
        <v>2431</v>
      </c>
      <c r="BS114" s="606"/>
      <c r="BT114" s="281"/>
    </row>
    <row r="115" spans="1:72" s="42" customFormat="1" ht="79.5" hidden="1" customHeight="1">
      <c r="A115" s="554" t="s">
        <v>251</v>
      </c>
      <c r="B115" s="53" t="s">
        <v>259</v>
      </c>
      <c r="C115" s="53" t="s">
        <v>293</v>
      </c>
      <c r="D115" s="53" t="s">
        <v>357</v>
      </c>
      <c r="E115" s="53" t="s">
        <v>395</v>
      </c>
      <c r="F115" s="67">
        <v>33</v>
      </c>
      <c r="G115" s="67">
        <v>64</v>
      </c>
      <c r="H115" s="67" t="s">
        <v>1944</v>
      </c>
      <c r="I115" s="67" t="s">
        <v>1967</v>
      </c>
      <c r="J115" s="325">
        <v>112</v>
      </c>
      <c r="K115" s="53" t="s">
        <v>655</v>
      </c>
      <c r="L115" s="81" t="s">
        <v>1196</v>
      </c>
      <c r="M115" s="53" t="s">
        <v>139</v>
      </c>
      <c r="N115" s="293">
        <v>330105400</v>
      </c>
      <c r="O115" s="53" t="s">
        <v>211</v>
      </c>
      <c r="P115" s="53" t="s">
        <v>2042</v>
      </c>
      <c r="Q115" s="53" t="s">
        <v>32</v>
      </c>
      <c r="R115" s="78" t="s">
        <v>1891</v>
      </c>
      <c r="S115" s="74">
        <v>314</v>
      </c>
      <c r="T115" s="81">
        <v>1280</v>
      </c>
      <c r="U115" s="96">
        <v>320</v>
      </c>
      <c r="V115" s="74">
        <v>320</v>
      </c>
      <c r="W115" s="74">
        <v>320</v>
      </c>
      <c r="X115" s="74">
        <v>320</v>
      </c>
      <c r="Y115" s="272">
        <v>320</v>
      </c>
      <c r="Z115" s="276">
        <f>IF(
'Tablero de control'!$U115="NP",
 0,
  IF(
     'Tablero de control'!$Q115&lt;&gt;"Reducción",
     'Tablero de control'!$Y115*100/'Tablero de control'!$U115,
     IF(
       'Tablero de control'!$U115&gt;='Tablero de control'!$Y115,
       100,
       IF(
         'Tablero de control'!$S115&lt;='Tablero de control'!$Y115,
         0,
         (('Tablero de control'!$S115-'Tablero de control'!$U115)-('Tablero de control'!$Y115-'Tablero de control'!$U115))*100/('Tablero de control'!$S115-'Tablero de control'!$U115)
       )
     )
   )
)</f>
        <v>100</v>
      </c>
      <c r="AA115" s="302">
        <f>IF('Tablero de control'!$Z115&gt;100,100,'Tablero de control'!$Z115)</f>
        <v>100</v>
      </c>
      <c r="AB115" s="40" t="str">
        <f>IF(
  'Tablero de control'!$U115="NP",
  "NO PROGRAMADA",
  IF(
    OR('Tablero de control'!$Y115="",'Tablero de control'!$Z115&lt;=0),
    "SIN AVANCE",
    IF(
      'Tablero de control'!$Z115&lt;Parametros!$D$4*Parametros!$G$9,
      "MUY DEFICIENTE",
    IF(
      'Tablero de control'!$Z115&lt;Parametros!$D$4*Parametros!$G$8,
      "DEFICIENTE",
   IF(
      'Tablero de control'!$Z115&lt;Parametros!$D$4*Parametros!$G$7,
      "ACEPTABLE",
      IF(
        'Tablero de control'!$Z115&lt;Parametros!$D$4*Parametros!$G$6,
        "BUENO",
        IF(
          'Tablero de control'!$Z115&lt;Parametros!$D$4*Parametros!$G$5,
          "SATISFACTORIO",
          IF(
            'Tablero de control'!$Z115&gt;=Parametros!$D$4*Parametros!$G$4,
            "OPTIMO"
          )
        )
      )
    )
  )
)
)
)</f>
        <v>OPTIMO</v>
      </c>
      <c r="AC115" s="40"/>
      <c r="AD115" s="40"/>
      <c r="AE115" s="40"/>
      <c r="AF115" s="40"/>
      <c r="AG115" s="59">
        <v>2310000000</v>
      </c>
      <c r="AH115" s="59">
        <v>0</v>
      </c>
      <c r="AI115" s="59">
        <v>0</v>
      </c>
      <c r="AJ115" s="56"/>
      <c r="AK115" s="276">
        <f>IF(
'Tablero de control'!$V115="NP",
 0,
  IF(
     'Tablero de control'!$Q115&lt;&gt;"Reducción",
     'Tablero de control'!$AJ115*100/'Tablero de control'!$V115,
     IF(
       'Tablero de control'!$V115&gt;='Tablero de control'!$AJ115,
       100,
       IF(
         'Tablero de control'!$S115&lt;='Tablero de control'!$AJ115,
         0,
         (('Tablero de control'!$S115-'Tablero de control'!$V115)-('Tablero de control'!$AJ115-'Tablero de control'!$V115))*100/('Tablero de control'!$S115-'Tablero de control'!$V115)
       )
     )
   )
)</f>
        <v>0</v>
      </c>
      <c r="AL115" s="38" t="str">
        <f>IF(
  'Tablero de control'!$V115="NP",
  "NO PROGRAMADA",
  IF(
    OR('Tablero de control'!$AJ115="",'Tablero de control'!$AK115&lt;=0),
    "SIN AVANCE",
    IF(
      'Tablero de control'!$AK115&lt;Parametros!$D$4*Parametros!$G$9,
      "MUY DEFICIENTE",
    IF(
      'Tablero de control'!$AK115&lt;Parametros!$D$4*Parametros!$G$8,
      "DEFICIENTE",
   IF(
      'Tablero de control'!$AK115&lt;Parametros!$D$4*Parametros!$G$7,
      "ACEPTABLE",
      IF(
        'Tablero de control'!$AK115&lt;Parametros!$D$4*Parametros!$G$6,
        "BUENO",
        IF(
          'Tablero de control'!$AK115&lt;Parametros!$D$4*Parametros!$G$5,
          "SATISFACTORIO",
          IF(
            'Tablero de control'!$AK115&gt;=Parametros!$D$4*Parametros!$G$4,
            "OPTIMO"
          )
        )
      )
    )
  )
)
)
)</f>
        <v>SIN AVANCE</v>
      </c>
      <c r="AM115" s="38"/>
      <c r="AN115" s="38"/>
      <c r="AO115" s="38"/>
      <c r="AP115" s="43"/>
      <c r="AQ115" s="276">
        <f>IF(
'Tablero de control'!$W115="NP",
 0,
  IF(
     'Tablero de control'!$Q115&lt;&gt;"Reducción",
     'Tablero de control'!$AP115*100/'Tablero de control'!$W115,
     IF(
       'Tablero de control'!$W115&gt;='Tablero de control'!$AP115,
       100,
       IF(
         'Tablero de control'!$S115&lt;='Tablero de control'!$AP115,
         0,
         (('Tablero de control'!$S115-'Tablero de control'!$W115)-('Tablero de control'!$AP115-'Tablero de control'!$W115))*100/('Tablero de control'!$S115-'Tablero de control'!$W115)
       )
     )
   )
)</f>
        <v>0</v>
      </c>
      <c r="AR115" s="40" t="str">
        <f>IF(
  'Tablero de control'!$W115="NP",
  "NO PROGRAMADA",
  IF(
    OR('Tablero de control'!$AP115="",'Tablero de control'!$AQ115&lt;=0),
    "SIN AVANCE",
    IF(
      'Tablero de control'!$AQ115&lt;Parametros!$D$4*Parametros!$G$9,
      "MUY DEFICIENTE",
    IF(
      'Tablero de control'!$AQ115&lt;Parametros!$D$4*Parametros!$G$8,
      "DEFICIENTE",
   IF(
      'Tablero de control'!$AQ115&lt;Parametros!$D$4*Parametros!$G$7,
      "ACEPTABLE",
      IF(
        'Tablero de control'!$AQ115&lt;Parametros!$D$4*Parametros!$G$6,
        "BUENO",
        IF(
          'Tablero de control'!$AQ115&lt;Parametros!$D$4*Parametros!$G$5,
          "SATISFACTORIO",
          IF(
            'Tablero de control'!$AQ115&gt;=Parametros!$D$4*Parametros!$G$4,
            "OPTIMO"
          )
        )
      )
    )
  )
)
)
)</f>
        <v>SIN AVANCE</v>
      </c>
      <c r="AS115" s="38"/>
      <c r="AT115" s="38"/>
      <c r="AU115" s="38"/>
      <c r="AV115" s="39"/>
      <c r="AW115" s="276">
        <f>IF(
'Tablero de control'!$X115="NP",
 0,
  IF(
     'Tablero de control'!$Q115&lt;&gt;"Reducción",
     'Tablero de control'!$AV115*100/'Tablero de control'!$X115,
     IF(
       'Tablero de control'!$X115&gt;='Tablero de control'!$AV115,
       100,
       IF(
         'Tablero de control'!$S115&lt;='Tablero de control'!$AV115,
         0,
         (('Tablero de control'!$S115-'Tablero de control'!$X115)-('Tablero de control'!$AV115-'Tablero de control'!$X115))*100/('Tablero de control'!$S115-'Tablero de control'!$X115)
       )
     )
   )
)</f>
        <v>0</v>
      </c>
      <c r="AX115" s="46" t="str">
        <f>IF(
  'Tablero de control'!$X115="NP",
  "NO PROGRAMADA",
  IF(
    OR('Tablero de control'!$AV115="",'Tablero de control'!$AW115&lt;=0),
    "SIN AVANCE",
    IF(
      'Tablero de control'!$AW115&lt;Parametros!$D$4*Parametros!$G$9,
      "MUY DEFICIENTE",
    IF(
      'Tablero de control'!$AW115&lt;Parametros!$D$4*Parametros!$G$8,
      "DEFICIENTE",
   IF(
      'Tablero de control'!$AW115&lt;Parametros!$D$4*Parametros!$G$7,
      "ACEPTABLE",
      IF(
        'Tablero de control'!$AW115&lt;Parametros!$D$4*Parametros!$G$6,
        "BUENO",
        IF(
          'Tablero de control'!$AW115&lt;Parametros!$D$4*Parametros!$G$5,
          "SATISFACTORIO",
          IF(
            'Tablero de control'!$AW115&gt;=Parametros!$D$4*Parametros!$G$4,
            "OPTIMO"
          )
        )
      )
    )
  )
)
)
)</f>
        <v>SIN AVANCE</v>
      </c>
      <c r="AY115" s="38"/>
      <c r="AZ115" s="38"/>
      <c r="BA115" s="38"/>
      <c r="BB115" s="285">
        <f>IF('Tablero de control'!$R115="Acumulada",IF('Tablero de control'!$AV115="",IF('Tablero de control'!$AP115="",IF('Tablero de control'!$AJ115="",'Tablero de control'!$Y115,'Tablero de control'!$AJ115),'Tablero de control'!$AP115),'Tablero de control'!$AV115),'Tablero de control'!$Y115+'Tablero de control'!$AJ115+'Tablero de control'!$AP115+'Tablero de control'!$AV115)</f>
        <v>320</v>
      </c>
      <c r="BC115" s="41">
        <f>IF('Tablero de control'!$Q115="mantenimiento",'Tablero de control'!$BB115/COUNTA('Tablero de control'!$U115:$X115)*100,IF('Tablero de control'!$BB115*100/'Tablero de control'!$T115&gt;100,100,'Tablero de control'!$BB115*100/'Tablero de control'!$T115))</f>
        <v>25</v>
      </c>
      <c r="BD115" s="40" t="str">
        <f>IF(
    OR('Tablero de control'!$BB115="",'Tablero de control'!$BC115&lt;=0),
    "SIN AVANCE",
    IF(
      'Tablero de control'!$BC115&lt;Parametros!$D$4*Parametros!$G$9,
      "MUY DEFICIENTE",
    IF(
      'Tablero de control'!$BC115&lt;Parametros!$D$4*Parametros!$G$8,
      "DEFICIENTE",
   IF(
      'Tablero de control'!$BC115&lt;Parametros!$D$4*Parametros!$G$7,
      "ACEPTABLE",
      IF(
        'Tablero de control'!$BC115&lt;Parametros!$D$4*Parametros!$G$6,
        "BUENO",
        IF(
          'Tablero de control'!$BC115&lt;Parametros!$D$4*Parametros!$G$5,
          "SATISFACTORIO",
          IF(
            'Tablero de control'!$BC115&gt;=Parametros!$D$4*Parametros!$G$4,
            "OPTIMO"
          )
        )
      )
    )
  )
)
)</f>
        <v>MUY DEFICIENTE</v>
      </c>
      <c r="BE115" s="336"/>
      <c r="BF115" s="336"/>
      <c r="BG115" s="555"/>
      <c r="BH115" s="281"/>
      <c r="BI115" s="281"/>
      <c r="BJ115" s="281"/>
      <c r="BL115" s="337"/>
      <c r="BN115" s="388">
        <v>320</v>
      </c>
      <c r="BO115" s="350" t="s">
        <v>2435</v>
      </c>
      <c r="BP115" s="350" t="s">
        <v>2436</v>
      </c>
      <c r="BQ115" s="390" t="s">
        <v>2434</v>
      </c>
      <c r="BR115" s="350" t="s">
        <v>2437</v>
      </c>
      <c r="BS115" s="606"/>
      <c r="BT115" s="281"/>
    </row>
    <row r="116" spans="1:72" s="42" customFormat="1" ht="45.75" hidden="1" customHeight="1">
      <c r="A116" s="554" t="s">
        <v>251</v>
      </c>
      <c r="B116" s="53" t="s">
        <v>259</v>
      </c>
      <c r="C116" s="53" t="s">
        <v>293</v>
      </c>
      <c r="D116" s="53" t="s">
        <v>357</v>
      </c>
      <c r="E116" s="53" t="s">
        <v>395</v>
      </c>
      <c r="F116" s="67">
        <v>33</v>
      </c>
      <c r="G116" s="67">
        <v>64</v>
      </c>
      <c r="H116" s="67" t="s">
        <v>1944</v>
      </c>
      <c r="I116" s="67" t="s">
        <v>1967</v>
      </c>
      <c r="J116" s="325">
        <v>113</v>
      </c>
      <c r="K116" s="53" t="s">
        <v>656</v>
      </c>
      <c r="L116" s="81" t="s">
        <v>1197</v>
      </c>
      <c r="M116" s="53" t="s">
        <v>123</v>
      </c>
      <c r="N116" s="293">
        <v>330106900</v>
      </c>
      <c r="O116" s="53" t="s">
        <v>1576</v>
      </c>
      <c r="P116" s="53" t="s">
        <v>2041</v>
      </c>
      <c r="Q116" s="53" t="s">
        <v>33</v>
      </c>
      <c r="R116" s="78" t="s">
        <v>1891</v>
      </c>
      <c r="S116" s="74">
        <v>0</v>
      </c>
      <c r="T116" s="81">
        <v>1</v>
      </c>
      <c r="U116" s="96">
        <v>1</v>
      </c>
      <c r="V116" s="74">
        <v>1</v>
      </c>
      <c r="W116" s="74">
        <v>1</v>
      </c>
      <c r="X116" s="74">
        <v>1</v>
      </c>
      <c r="Y116" s="272">
        <v>1</v>
      </c>
      <c r="Z116" s="276">
        <f>IF(
'Tablero de control'!$U116="NP",
 0,
  IF(
     'Tablero de control'!$Q116&lt;&gt;"Reducción",
     'Tablero de control'!$Y116*100/'Tablero de control'!$U116,
     IF(
       'Tablero de control'!$U116&gt;='Tablero de control'!$Y116,
       100,
       IF(
         'Tablero de control'!$S116&lt;='Tablero de control'!$Y116,
         0,
         (('Tablero de control'!$S116-'Tablero de control'!$U116)-('Tablero de control'!$Y116-'Tablero de control'!$U116))*100/('Tablero de control'!$S116-'Tablero de control'!$U116)
       )
     )
   )
)</f>
        <v>100</v>
      </c>
      <c r="AA116" s="302">
        <f>IF('Tablero de control'!$Z116&gt;100,100,'Tablero de control'!$Z116)</f>
        <v>100</v>
      </c>
      <c r="AB116" s="40" t="str">
        <f>IF(
  'Tablero de control'!$U116="NP",
  "NO PROGRAMADA",
  IF(
    OR('Tablero de control'!$Y116="",'Tablero de control'!$Z116&lt;=0),
    "SIN AVANCE",
    IF(
      'Tablero de control'!$Z116&lt;Parametros!$D$4*Parametros!$G$9,
      "MUY DEFICIENTE",
    IF(
      'Tablero de control'!$Z116&lt;Parametros!$D$4*Parametros!$G$8,
      "DEFICIENTE",
   IF(
      'Tablero de control'!$Z116&lt;Parametros!$D$4*Parametros!$G$7,
      "ACEPTABLE",
      IF(
        'Tablero de control'!$Z116&lt;Parametros!$D$4*Parametros!$G$6,
        "BUENO",
        IF(
          'Tablero de control'!$Z116&lt;Parametros!$D$4*Parametros!$G$5,
          "SATISFACTORIO",
          IF(
            'Tablero de control'!$Z116&gt;=Parametros!$D$4*Parametros!$G$4,
            "OPTIMO"
          )
        )
      )
    )
  )
)
)
)</f>
        <v>OPTIMO</v>
      </c>
      <c r="AC116" s="40"/>
      <c r="AD116" s="40"/>
      <c r="AE116" s="40"/>
      <c r="AF116" s="40"/>
      <c r="AG116" s="59" t="s">
        <v>1880</v>
      </c>
      <c r="AH116" s="59">
        <v>0</v>
      </c>
      <c r="AI116" s="59">
        <v>0</v>
      </c>
      <c r="AJ116" s="56"/>
      <c r="AK116" s="276">
        <f>IF(
'Tablero de control'!$V116="NP",
 0,
  IF(
     'Tablero de control'!$Q116&lt;&gt;"Reducción",
     'Tablero de control'!$AJ116*100/'Tablero de control'!$V116,
     IF(
       'Tablero de control'!$V116&gt;='Tablero de control'!$AJ116,
       100,
       IF(
         'Tablero de control'!$S116&lt;='Tablero de control'!$AJ116,
         0,
         (('Tablero de control'!$S116-'Tablero de control'!$V116)-('Tablero de control'!$AJ116-'Tablero de control'!$V116))*100/('Tablero de control'!$S116-'Tablero de control'!$V116)
       )
     )
   )
)</f>
        <v>0</v>
      </c>
      <c r="AL116" s="38" t="str">
        <f>IF(
  'Tablero de control'!$V116="NP",
  "NO PROGRAMADA",
  IF(
    OR('Tablero de control'!$AJ116="",'Tablero de control'!$AK116&lt;=0),
    "SIN AVANCE",
    IF(
      'Tablero de control'!$AK116&lt;Parametros!$D$4*Parametros!$G$9,
      "MUY DEFICIENTE",
    IF(
      'Tablero de control'!$AK116&lt;Parametros!$D$4*Parametros!$G$8,
      "DEFICIENTE",
   IF(
      'Tablero de control'!$AK116&lt;Parametros!$D$4*Parametros!$G$7,
      "ACEPTABLE",
      IF(
        'Tablero de control'!$AK116&lt;Parametros!$D$4*Parametros!$G$6,
        "BUENO",
        IF(
          'Tablero de control'!$AK116&lt;Parametros!$D$4*Parametros!$G$5,
          "SATISFACTORIO",
          IF(
            'Tablero de control'!$AK116&gt;=Parametros!$D$4*Parametros!$G$4,
            "OPTIMO"
          )
        )
      )
    )
  )
)
)
)</f>
        <v>SIN AVANCE</v>
      </c>
      <c r="AM116" s="38"/>
      <c r="AN116" s="38"/>
      <c r="AO116" s="38"/>
      <c r="AP116" s="43"/>
      <c r="AQ116" s="276">
        <f>IF(
'Tablero de control'!$W116="NP",
 0,
  IF(
     'Tablero de control'!$Q116&lt;&gt;"Reducción",
     'Tablero de control'!$AP116*100/'Tablero de control'!$W116,
     IF(
       'Tablero de control'!$W116&gt;='Tablero de control'!$AP116,
       100,
       IF(
         'Tablero de control'!$S116&lt;='Tablero de control'!$AP116,
         0,
         (('Tablero de control'!$S116-'Tablero de control'!$W116)-('Tablero de control'!$AP116-'Tablero de control'!$W116))*100/('Tablero de control'!$S116-'Tablero de control'!$W116)
       )
     )
   )
)</f>
        <v>0</v>
      </c>
      <c r="AR116" s="40" t="str">
        <f>IF(
  'Tablero de control'!$W116="NP",
  "NO PROGRAMADA",
  IF(
    OR('Tablero de control'!$AP116="",'Tablero de control'!$AQ116&lt;=0),
    "SIN AVANCE",
    IF(
      'Tablero de control'!$AQ116&lt;Parametros!$D$4*Parametros!$G$9,
      "MUY DEFICIENTE",
    IF(
      'Tablero de control'!$AQ116&lt;Parametros!$D$4*Parametros!$G$8,
      "DEFICIENTE",
   IF(
      'Tablero de control'!$AQ116&lt;Parametros!$D$4*Parametros!$G$7,
      "ACEPTABLE",
      IF(
        'Tablero de control'!$AQ116&lt;Parametros!$D$4*Parametros!$G$6,
        "BUENO",
        IF(
          'Tablero de control'!$AQ116&lt;Parametros!$D$4*Parametros!$G$5,
          "SATISFACTORIO",
          IF(
            'Tablero de control'!$AQ116&gt;=Parametros!$D$4*Parametros!$G$4,
            "OPTIMO"
          )
        )
      )
    )
  )
)
)
)</f>
        <v>SIN AVANCE</v>
      </c>
      <c r="AS116" s="38"/>
      <c r="AT116" s="38"/>
      <c r="AU116" s="38"/>
      <c r="AV116" s="39"/>
      <c r="AW116" s="276">
        <f>IF(
'Tablero de control'!$X116="NP",
 0,
  IF(
     'Tablero de control'!$Q116&lt;&gt;"Reducción",
     'Tablero de control'!$AV116*100/'Tablero de control'!$X116,
     IF(
       'Tablero de control'!$X116&gt;='Tablero de control'!$AV116,
       100,
       IF(
         'Tablero de control'!$S116&lt;='Tablero de control'!$AV116,
         0,
         (('Tablero de control'!$S116-'Tablero de control'!$X116)-('Tablero de control'!$AV116-'Tablero de control'!$X116))*100/('Tablero de control'!$S116-'Tablero de control'!$X116)
       )
     )
   )
)</f>
        <v>0</v>
      </c>
      <c r="AX116" s="46" t="str">
        <f>IF(
  'Tablero de control'!$X116="NP",
  "NO PROGRAMADA",
  IF(
    OR('Tablero de control'!$AV116="",'Tablero de control'!$AW116&lt;=0),
    "SIN AVANCE",
    IF(
      'Tablero de control'!$AW116&lt;Parametros!$D$4*Parametros!$G$9,
      "MUY DEFICIENTE",
    IF(
      'Tablero de control'!$AW116&lt;Parametros!$D$4*Parametros!$G$8,
      "DEFICIENTE",
   IF(
      'Tablero de control'!$AW116&lt;Parametros!$D$4*Parametros!$G$7,
      "ACEPTABLE",
      IF(
        'Tablero de control'!$AW116&lt;Parametros!$D$4*Parametros!$G$6,
        "BUENO",
        IF(
          'Tablero de control'!$AW116&lt;Parametros!$D$4*Parametros!$G$5,
          "SATISFACTORIO",
          IF(
            'Tablero de control'!$AW116&gt;=Parametros!$D$4*Parametros!$G$4,
            "OPTIMO"
          )
        )
      )
    )
  )
)
)
)</f>
        <v>SIN AVANCE</v>
      </c>
      <c r="AY116" s="38"/>
      <c r="AZ116" s="38"/>
      <c r="BA116" s="38"/>
      <c r="BB116" s="285">
        <f>IF('Tablero de control'!$R116="Acumulada",IF('Tablero de control'!$AV116="",IF('Tablero de control'!$AP116="",IF('Tablero de control'!$AJ116="",'Tablero de control'!$Y116,'Tablero de control'!$AJ116),'Tablero de control'!$AP116),'Tablero de control'!$AV116),'Tablero de control'!$Y116+'Tablero de control'!$AJ116+'Tablero de control'!$AP116+'Tablero de control'!$AV116)</f>
        <v>1</v>
      </c>
      <c r="BC116" s="41">
        <f>IF('Tablero de control'!$Q116="mantenimiento",'Tablero de control'!$BB116/COUNTA('Tablero de control'!$U116:$X116)*100,IF('Tablero de control'!$BB116*100/'Tablero de control'!$T116&gt;100,100,'Tablero de control'!$BB116*100/'Tablero de control'!$T116))</f>
        <v>25</v>
      </c>
      <c r="BD116" s="40" t="str">
        <f>IF(
    OR('Tablero de control'!$BB116="",'Tablero de control'!$BC116&lt;=0),
    "SIN AVANCE",
    IF(
      'Tablero de control'!$BC116&lt;Parametros!$D$4*Parametros!$G$9,
      "MUY DEFICIENTE",
    IF(
      'Tablero de control'!$BC116&lt;Parametros!$D$4*Parametros!$G$8,
      "DEFICIENTE",
   IF(
      'Tablero de control'!$BC116&lt;Parametros!$D$4*Parametros!$G$7,
      "ACEPTABLE",
      IF(
        'Tablero de control'!$BC116&lt;Parametros!$D$4*Parametros!$G$6,
        "BUENO",
        IF(
          'Tablero de control'!$BC116&lt;Parametros!$D$4*Parametros!$G$5,
          "SATISFACTORIO",
          IF(
            'Tablero de control'!$BC116&gt;=Parametros!$D$4*Parametros!$G$4,
            "OPTIMO"
          )
        )
      )
    )
  )
)
)</f>
        <v>MUY DEFICIENTE</v>
      </c>
      <c r="BE116" s="336"/>
      <c r="BF116" s="336"/>
      <c r="BG116" s="555"/>
      <c r="BH116" s="281"/>
      <c r="BI116" s="281"/>
      <c r="BJ116" s="281"/>
      <c r="BL116" s="337"/>
      <c r="BN116" s="388">
        <v>1</v>
      </c>
      <c r="BO116" s="350" t="s">
        <v>2438</v>
      </c>
      <c r="BP116" s="350" t="s">
        <v>2439</v>
      </c>
      <c r="BQ116" s="390" t="s">
        <v>2434</v>
      </c>
      <c r="BR116" s="391" t="s">
        <v>2418</v>
      </c>
      <c r="BS116" s="606"/>
      <c r="BT116" s="281"/>
    </row>
    <row r="117" spans="1:72" s="42" customFormat="1" ht="48" hidden="1" customHeight="1">
      <c r="A117" s="554" t="s">
        <v>251</v>
      </c>
      <c r="B117" s="53" t="s">
        <v>259</v>
      </c>
      <c r="C117" s="53" t="s">
        <v>293</v>
      </c>
      <c r="D117" s="53" t="s">
        <v>357</v>
      </c>
      <c r="E117" s="53" t="s">
        <v>395</v>
      </c>
      <c r="F117" s="67">
        <v>33</v>
      </c>
      <c r="G117" s="67">
        <v>64</v>
      </c>
      <c r="H117" s="67" t="s">
        <v>1944</v>
      </c>
      <c r="I117" s="67" t="s">
        <v>1967</v>
      </c>
      <c r="J117" s="325">
        <v>114</v>
      </c>
      <c r="K117" s="53" t="s">
        <v>657</v>
      </c>
      <c r="L117" s="81" t="s">
        <v>1198</v>
      </c>
      <c r="M117" s="53" t="s">
        <v>1199</v>
      </c>
      <c r="N117" s="293">
        <v>330105110</v>
      </c>
      <c r="O117" s="53" t="s">
        <v>1577</v>
      </c>
      <c r="P117" s="53" t="s">
        <v>2041</v>
      </c>
      <c r="Q117" s="53" t="s">
        <v>32</v>
      </c>
      <c r="R117" s="78" t="s">
        <v>1891</v>
      </c>
      <c r="S117" s="74">
        <v>26</v>
      </c>
      <c r="T117" s="81">
        <v>150</v>
      </c>
      <c r="U117" s="96">
        <v>30</v>
      </c>
      <c r="V117" s="74">
        <v>40</v>
      </c>
      <c r="W117" s="74">
        <v>40</v>
      </c>
      <c r="X117" s="74">
        <v>40</v>
      </c>
      <c r="Y117" s="272">
        <v>30</v>
      </c>
      <c r="Z117" s="276">
        <f>IF(
'Tablero de control'!$U117="NP",
 0,
  IF(
     'Tablero de control'!$Q117&lt;&gt;"Reducción",
     'Tablero de control'!$Y117*100/'Tablero de control'!$U117,
     IF(
       'Tablero de control'!$U117&gt;='Tablero de control'!$Y117,
       100,
       IF(
         'Tablero de control'!$S117&lt;='Tablero de control'!$Y117,
         0,
         (('Tablero de control'!$S117-'Tablero de control'!$U117)-('Tablero de control'!$Y117-'Tablero de control'!$U117))*100/('Tablero de control'!$S117-'Tablero de control'!$U117)
       )
     )
   )
)</f>
        <v>100</v>
      </c>
      <c r="AA117" s="302">
        <f>IF('Tablero de control'!$Z117&gt;100,100,'Tablero de control'!$Z117)</f>
        <v>100</v>
      </c>
      <c r="AB117" s="40" t="str">
        <f>IF(
  'Tablero de control'!$U117="NP",
  "NO PROGRAMADA",
  IF(
    OR('Tablero de control'!$Y117="",'Tablero de control'!$Z117&lt;=0),
    "SIN AVANCE",
    IF(
      'Tablero de control'!$Z117&lt;Parametros!$D$4*Parametros!$G$9,
      "MUY DEFICIENTE",
    IF(
      'Tablero de control'!$Z117&lt;Parametros!$D$4*Parametros!$G$8,
      "DEFICIENTE",
   IF(
      'Tablero de control'!$Z117&lt;Parametros!$D$4*Parametros!$G$7,
      "ACEPTABLE",
      IF(
        'Tablero de control'!$Z117&lt;Parametros!$D$4*Parametros!$G$6,
        "BUENO",
        IF(
          'Tablero de control'!$Z117&lt;Parametros!$D$4*Parametros!$G$5,
          "SATISFACTORIO",
          IF(
            'Tablero de control'!$Z117&gt;=Parametros!$D$4*Parametros!$G$4,
            "OPTIMO"
          )
        )
      )
    )
  )
)
)
)</f>
        <v>OPTIMO</v>
      </c>
      <c r="AC117" s="40"/>
      <c r="AD117" s="40"/>
      <c r="AE117" s="40"/>
      <c r="AF117" s="40"/>
      <c r="AG117" s="59">
        <v>600000000</v>
      </c>
      <c r="AH117" s="59">
        <v>280000000</v>
      </c>
      <c r="AI117" s="59">
        <v>255000000</v>
      </c>
      <c r="AJ117" s="56"/>
      <c r="AK117" s="276">
        <f>IF(
'Tablero de control'!$V117="NP",
 0,
  IF(
     'Tablero de control'!$Q117&lt;&gt;"Reducción",
     'Tablero de control'!$AJ117*100/'Tablero de control'!$V117,
     IF(
       'Tablero de control'!$V117&gt;='Tablero de control'!$AJ117,
       100,
       IF(
         'Tablero de control'!$S117&lt;='Tablero de control'!$AJ117,
         0,
         (('Tablero de control'!$S117-'Tablero de control'!$V117)-('Tablero de control'!$AJ117-'Tablero de control'!$V117))*100/('Tablero de control'!$S117-'Tablero de control'!$V117)
       )
     )
   )
)</f>
        <v>0</v>
      </c>
      <c r="AL117" s="38" t="str">
        <f>IF(
  'Tablero de control'!$V117="NP",
  "NO PROGRAMADA",
  IF(
    OR('Tablero de control'!$AJ117="",'Tablero de control'!$AK117&lt;=0),
    "SIN AVANCE",
    IF(
      'Tablero de control'!$AK117&lt;Parametros!$D$4*Parametros!$G$9,
      "MUY DEFICIENTE",
    IF(
      'Tablero de control'!$AK117&lt;Parametros!$D$4*Parametros!$G$8,
      "DEFICIENTE",
   IF(
      'Tablero de control'!$AK117&lt;Parametros!$D$4*Parametros!$G$7,
      "ACEPTABLE",
      IF(
        'Tablero de control'!$AK117&lt;Parametros!$D$4*Parametros!$G$6,
        "BUENO",
        IF(
          'Tablero de control'!$AK117&lt;Parametros!$D$4*Parametros!$G$5,
          "SATISFACTORIO",
          IF(
            'Tablero de control'!$AK117&gt;=Parametros!$D$4*Parametros!$G$4,
            "OPTIMO"
          )
        )
      )
    )
  )
)
)
)</f>
        <v>SIN AVANCE</v>
      </c>
      <c r="AM117" s="38"/>
      <c r="AN117" s="38"/>
      <c r="AO117" s="38"/>
      <c r="AP117" s="43"/>
      <c r="AQ117" s="276">
        <f>IF(
'Tablero de control'!$W117="NP",
 0,
  IF(
     'Tablero de control'!$Q117&lt;&gt;"Reducción",
     'Tablero de control'!$AP117*100/'Tablero de control'!$W117,
     IF(
       'Tablero de control'!$W117&gt;='Tablero de control'!$AP117,
       100,
       IF(
         'Tablero de control'!$S117&lt;='Tablero de control'!$AP117,
         0,
         (('Tablero de control'!$S117-'Tablero de control'!$W117)-('Tablero de control'!$AP117-'Tablero de control'!$W117))*100/('Tablero de control'!$S117-'Tablero de control'!$W117)
       )
     )
   )
)</f>
        <v>0</v>
      </c>
      <c r="AR117" s="40" t="str">
        <f>IF(
  'Tablero de control'!$W117="NP",
  "NO PROGRAMADA",
  IF(
    OR('Tablero de control'!$AP117="",'Tablero de control'!$AQ117&lt;=0),
    "SIN AVANCE",
    IF(
      'Tablero de control'!$AQ117&lt;Parametros!$D$4*Parametros!$G$9,
      "MUY DEFICIENTE",
    IF(
      'Tablero de control'!$AQ117&lt;Parametros!$D$4*Parametros!$G$8,
      "DEFICIENTE",
   IF(
      'Tablero de control'!$AQ117&lt;Parametros!$D$4*Parametros!$G$7,
      "ACEPTABLE",
      IF(
        'Tablero de control'!$AQ117&lt;Parametros!$D$4*Parametros!$G$6,
        "BUENO",
        IF(
          'Tablero de control'!$AQ117&lt;Parametros!$D$4*Parametros!$G$5,
          "SATISFACTORIO",
          IF(
            'Tablero de control'!$AQ117&gt;=Parametros!$D$4*Parametros!$G$4,
            "OPTIMO"
          )
        )
      )
    )
  )
)
)
)</f>
        <v>SIN AVANCE</v>
      </c>
      <c r="AS117" s="38"/>
      <c r="AT117" s="38"/>
      <c r="AU117" s="38"/>
      <c r="AV117" s="39"/>
      <c r="AW117" s="276">
        <f>IF(
'Tablero de control'!$X117="NP",
 0,
  IF(
     'Tablero de control'!$Q117&lt;&gt;"Reducción",
     'Tablero de control'!$AV117*100/'Tablero de control'!$X117,
     IF(
       'Tablero de control'!$X117&gt;='Tablero de control'!$AV117,
       100,
       IF(
         'Tablero de control'!$S117&lt;='Tablero de control'!$AV117,
         0,
         (('Tablero de control'!$S117-'Tablero de control'!$X117)-('Tablero de control'!$AV117-'Tablero de control'!$X117))*100/('Tablero de control'!$S117-'Tablero de control'!$X117)
       )
     )
   )
)</f>
        <v>0</v>
      </c>
      <c r="AX117" s="46" t="str">
        <f>IF(
  'Tablero de control'!$X117="NP",
  "NO PROGRAMADA",
  IF(
    OR('Tablero de control'!$AV117="",'Tablero de control'!$AW117&lt;=0),
    "SIN AVANCE",
    IF(
      'Tablero de control'!$AW117&lt;Parametros!$D$4*Parametros!$G$9,
      "MUY DEFICIENTE",
    IF(
      'Tablero de control'!$AW117&lt;Parametros!$D$4*Parametros!$G$8,
      "DEFICIENTE",
   IF(
      'Tablero de control'!$AW117&lt;Parametros!$D$4*Parametros!$G$7,
      "ACEPTABLE",
      IF(
        'Tablero de control'!$AW117&lt;Parametros!$D$4*Parametros!$G$6,
        "BUENO",
        IF(
          'Tablero de control'!$AW117&lt;Parametros!$D$4*Parametros!$G$5,
          "SATISFACTORIO",
          IF(
            'Tablero de control'!$AW117&gt;=Parametros!$D$4*Parametros!$G$4,
            "OPTIMO"
          )
        )
      )
    )
  )
)
)
)</f>
        <v>SIN AVANCE</v>
      </c>
      <c r="AY117" s="38"/>
      <c r="AZ117" s="38"/>
      <c r="BA117" s="38"/>
      <c r="BB117" s="285">
        <f>IF('Tablero de control'!$R117="Acumulada",IF('Tablero de control'!$AV117="",IF('Tablero de control'!$AP117="",IF('Tablero de control'!$AJ117="",'Tablero de control'!$Y117,'Tablero de control'!$AJ117),'Tablero de control'!$AP117),'Tablero de control'!$AV117),'Tablero de control'!$Y117+'Tablero de control'!$AJ117+'Tablero de control'!$AP117+'Tablero de control'!$AV117)</f>
        <v>30</v>
      </c>
      <c r="BC117" s="41">
        <f>IF('Tablero de control'!$Q117="mantenimiento",'Tablero de control'!$BB117/COUNTA('Tablero de control'!$U117:$X117)*100,IF('Tablero de control'!$BB117*100/'Tablero de control'!$T117&gt;100,100,'Tablero de control'!$BB117*100/'Tablero de control'!$T117))</f>
        <v>20</v>
      </c>
      <c r="BD117" s="40" t="str">
        <f>IF(
    OR('Tablero de control'!$BB117="",'Tablero de control'!$BC117&lt;=0),
    "SIN AVANCE",
    IF(
      'Tablero de control'!$BC117&lt;Parametros!$D$4*Parametros!$G$9,
      "MUY DEFICIENTE",
    IF(
      'Tablero de control'!$BC117&lt;Parametros!$D$4*Parametros!$G$8,
      "DEFICIENTE",
   IF(
      'Tablero de control'!$BC117&lt;Parametros!$D$4*Parametros!$G$7,
      "ACEPTABLE",
      IF(
        'Tablero de control'!$BC117&lt;Parametros!$D$4*Parametros!$G$6,
        "BUENO",
        IF(
          'Tablero de control'!$BC117&lt;Parametros!$D$4*Parametros!$G$5,
          "SATISFACTORIO",
          IF(
            'Tablero de control'!$BC117&gt;=Parametros!$D$4*Parametros!$G$4,
            "OPTIMO"
          )
        )
      )
    )
  )
)
)</f>
        <v>MUY DEFICIENTE</v>
      </c>
      <c r="BE117" s="336"/>
      <c r="BF117" s="336"/>
      <c r="BG117" s="555"/>
      <c r="BH117" s="281"/>
      <c r="BI117" s="281"/>
      <c r="BJ117" s="281"/>
      <c r="BL117" s="337"/>
      <c r="BN117" s="388">
        <v>30</v>
      </c>
      <c r="BO117" s="350" t="s">
        <v>2440</v>
      </c>
      <c r="BP117" s="350" t="s">
        <v>2441</v>
      </c>
      <c r="BQ117" s="390" t="s">
        <v>2442</v>
      </c>
      <c r="BR117" s="350" t="s">
        <v>2431</v>
      </c>
      <c r="BS117" s="606"/>
      <c r="BT117" s="281"/>
    </row>
    <row r="118" spans="1:72" s="42" customFormat="1" ht="49.5" hidden="1" customHeight="1">
      <c r="A118" s="554" t="s">
        <v>251</v>
      </c>
      <c r="B118" s="53" t="s">
        <v>259</v>
      </c>
      <c r="C118" s="53" t="s">
        <v>294</v>
      </c>
      <c r="D118" s="53" t="s">
        <v>357</v>
      </c>
      <c r="E118" s="53" t="s">
        <v>396</v>
      </c>
      <c r="F118" s="67">
        <v>333</v>
      </c>
      <c r="G118" s="67">
        <v>340</v>
      </c>
      <c r="H118" s="67" t="s">
        <v>1944</v>
      </c>
      <c r="I118" s="67" t="s">
        <v>1967</v>
      </c>
      <c r="J118" s="325">
        <v>115</v>
      </c>
      <c r="K118" s="53" t="s">
        <v>658</v>
      </c>
      <c r="L118" s="81" t="s">
        <v>1200</v>
      </c>
      <c r="M118" s="53" t="s">
        <v>1201</v>
      </c>
      <c r="N118" s="293">
        <v>330108500</v>
      </c>
      <c r="O118" s="53" t="s">
        <v>1578</v>
      </c>
      <c r="P118" s="53" t="s">
        <v>2041</v>
      </c>
      <c r="Q118" s="53" t="s">
        <v>32</v>
      </c>
      <c r="R118" s="78" t="s">
        <v>1891</v>
      </c>
      <c r="S118" s="74">
        <v>9000</v>
      </c>
      <c r="T118" s="74">
        <v>46000</v>
      </c>
      <c r="U118" s="96">
        <v>9000</v>
      </c>
      <c r="V118" s="74">
        <v>12000</v>
      </c>
      <c r="W118" s="74">
        <v>12000</v>
      </c>
      <c r="X118" s="74">
        <v>13000</v>
      </c>
      <c r="Y118" s="272">
        <v>9000</v>
      </c>
      <c r="Z118" s="276">
        <f>IF(
'Tablero de control'!$U118="NP",
 0,
  IF(
     'Tablero de control'!$Q118&lt;&gt;"Reducción",
     'Tablero de control'!$Y118*100/'Tablero de control'!$U118,
     IF(
       'Tablero de control'!$U118&gt;='Tablero de control'!$Y118,
       100,
       IF(
         'Tablero de control'!$S118&lt;='Tablero de control'!$Y118,
         0,
         (('Tablero de control'!$S118-'Tablero de control'!$U118)-('Tablero de control'!$Y118-'Tablero de control'!$U118))*100/('Tablero de control'!$S118-'Tablero de control'!$U118)
       )
     )
   )
)</f>
        <v>100</v>
      </c>
      <c r="AA118" s="302">
        <f>IF('Tablero de control'!$Z118&gt;100,100,'Tablero de control'!$Z118)</f>
        <v>100</v>
      </c>
      <c r="AB118" s="40" t="str">
        <f>IF(
  'Tablero de control'!$U118="NP",
  "NO PROGRAMADA",
  IF(
    OR('Tablero de control'!$Y118="",'Tablero de control'!$Z118&lt;=0),
    "SIN AVANCE",
    IF(
      'Tablero de control'!$Z118&lt;Parametros!$D$4*Parametros!$G$9,
      "MUY DEFICIENTE",
    IF(
      'Tablero de control'!$Z118&lt;Parametros!$D$4*Parametros!$G$8,
      "DEFICIENTE",
   IF(
      'Tablero de control'!$Z118&lt;Parametros!$D$4*Parametros!$G$7,
      "ACEPTABLE",
      IF(
        'Tablero de control'!$Z118&lt;Parametros!$D$4*Parametros!$G$6,
        "BUENO",
        IF(
          'Tablero de control'!$Z118&lt;Parametros!$D$4*Parametros!$G$5,
          "SATISFACTORIO",
          IF(
            'Tablero de control'!$Z118&gt;=Parametros!$D$4*Parametros!$G$4,
            "OPTIMO"
          )
        )
      )
    )
  )
)
)
)</f>
        <v>OPTIMO</v>
      </c>
      <c r="AC118" s="40"/>
      <c r="AD118" s="40"/>
      <c r="AE118" s="40"/>
      <c r="AF118" s="40"/>
      <c r="AG118" s="59">
        <v>100000000</v>
      </c>
      <c r="AH118" s="59">
        <v>50000000</v>
      </c>
      <c r="AI118" s="59">
        <v>25000000</v>
      </c>
      <c r="AJ118" s="56"/>
      <c r="AK118" s="276">
        <f>IF(
'Tablero de control'!$V118="NP",
 0,
  IF(
     'Tablero de control'!$Q118&lt;&gt;"Reducción",
     'Tablero de control'!$AJ118*100/'Tablero de control'!$V118,
     IF(
       'Tablero de control'!$V118&gt;='Tablero de control'!$AJ118,
       100,
       IF(
         'Tablero de control'!$S118&lt;='Tablero de control'!$AJ118,
         0,
         (('Tablero de control'!$S118-'Tablero de control'!$V118)-('Tablero de control'!$AJ118-'Tablero de control'!$V118))*100/('Tablero de control'!$S118-'Tablero de control'!$V118)
       )
     )
   )
)</f>
        <v>0</v>
      </c>
      <c r="AL118" s="38" t="str">
        <f>IF(
  'Tablero de control'!$V118="NP",
  "NO PROGRAMADA",
  IF(
    OR('Tablero de control'!$AJ118="",'Tablero de control'!$AK118&lt;=0),
    "SIN AVANCE",
    IF(
      'Tablero de control'!$AK118&lt;Parametros!$D$4*Parametros!$G$9,
      "MUY DEFICIENTE",
    IF(
      'Tablero de control'!$AK118&lt;Parametros!$D$4*Parametros!$G$8,
      "DEFICIENTE",
   IF(
      'Tablero de control'!$AK118&lt;Parametros!$D$4*Parametros!$G$7,
      "ACEPTABLE",
      IF(
        'Tablero de control'!$AK118&lt;Parametros!$D$4*Parametros!$G$6,
        "BUENO",
        IF(
          'Tablero de control'!$AK118&lt;Parametros!$D$4*Parametros!$G$5,
          "SATISFACTORIO",
          IF(
            'Tablero de control'!$AK118&gt;=Parametros!$D$4*Parametros!$G$4,
            "OPTIMO"
          )
        )
      )
    )
  )
)
)
)</f>
        <v>SIN AVANCE</v>
      </c>
      <c r="AM118" s="38"/>
      <c r="AN118" s="38"/>
      <c r="AO118" s="38"/>
      <c r="AP118" s="43"/>
      <c r="AQ118" s="276">
        <f>IF(
'Tablero de control'!$W118="NP",
 0,
  IF(
     'Tablero de control'!$Q118&lt;&gt;"Reducción",
     'Tablero de control'!$AP118*100/'Tablero de control'!$W118,
     IF(
       'Tablero de control'!$W118&gt;='Tablero de control'!$AP118,
       100,
       IF(
         'Tablero de control'!$S118&lt;='Tablero de control'!$AP118,
         0,
         (('Tablero de control'!$S118-'Tablero de control'!$W118)-('Tablero de control'!$AP118-'Tablero de control'!$W118))*100/('Tablero de control'!$S118-'Tablero de control'!$W118)
       )
     )
   )
)</f>
        <v>0</v>
      </c>
      <c r="AR118" s="40" t="str">
        <f>IF(
  'Tablero de control'!$W118="NP",
  "NO PROGRAMADA",
  IF(
    OR('Tablero de control'!$AP118="",'Tablero de control'!$AQ118&lt;=0),
    "SIN AVANCE",
    IF(
      'Tablero de control'!$AQ118&lt;Parametros!$D$4*Parametros!$G$9,
      "MUY DEFICIENTE",
    IF(
      'Tablero de control'!$AQ118&lt;Parametros!$D$4*Parametros!$G$8,
      "DEFICIENTE",
   IF(
      'Tablero de control'!$AQ118&lt;Parametros!$D$4*Parametros!$G$7,
      "ACEPTABLE",
      IF(
        'Tablero de control'!$AQ118&lt;Parametros!$D$4*Parametros!$G$6,
        "BUENO",
        IF(
          'Tablero de control'!$AQ118&lt;Parametros!$D$4*Parametros!$G$5,
          "SATISFACTORIO",
          IF(
            'Tablero de control'!$AQ118&gt;=Parametros!$D$4*Parametros!$G$4,
            "OPTIMO"
          )
        )
      )
    )
  )
)
)
)</f>
        <v>SIN AVANCE</v>
      </c>
      <c r="AS118" s="38"/>
      <c r="AT118" s="38"/>
      <c r="AU118" s="38"/>
      <c r="AV118" s="39"/>
      <c r="AW118" s="276">
        <f>IF(
'Tablero de control'!$X118="NP",
 0,
  IF(
     'Tablero de control'!$Q118&lt;&gt;"Reducción",
     'Tablero de control'!$AV118*100/'Tablero de control'!$X118,
     IF(
       'Tablero de control'!$X118&gt;='Tablero de control'!$AV118,
       100,
       IF(
         'Tablero de control'!$S118&lt;='Tablero de control'!$AV118,
         0,
         (('Tablero de control'!$S118-'Tablero de control'!$X118)-('Tablero de control'!$AV118-'Tablero de control'!$X118))*100/('Tablero de control'!$S118-'Tablero de control'!$X118)
       )
     )
   )
)</f>
        <v>0</v>
      </c>
      <c r="AX118" s="46" t="str">
        <f>IF(
  'Tablero de control'!$X118="NP",
  "NO PROGRAMADA",
  IF(
    OR('Tablero de control'!$AV118="",'Tablero de control'!$AW118&lt;=0),
    "SIN AVANCE",
    IF(
      'Tablero de control'!$AW118&lt;Parametros!$D$4*Parametros!$G$9,
      "MUY DEFICIENTE",
    IF(
      'Tablero de control'!$AW118&lt;Parametros!$D$4*Parametros!$G$8,
      "DEFICIENTE",
   IF(
      'Tablero de control'!$AW118&lt;Parametros!$D$4*Parametros!$G$7,
      "ACEPTABLE",
      IF(
        'Tablero de control'!$AW118&lt;Parametros!$D$4*Parametros!$G$6,
        "BUENO",
        IF(
          'Tablero de control'!$AW118&lt;Parametros!$D$4*Parametros!$G$5,
          "SATISFACTORIO",
          IF(
            'Tablero de control'!$AW118&gt;=Parametros!$D$4*Parametros!$G$4,
            "OPTIMO"
          )
        )
      )
    )
  )
)
)
)</f>
        <v>SIN AVANCE</v>
      </c>
      <c r="AY118" s="38"/>
      <c r="AZ118" s="38"/>
      <c r="BA118" s="38"/>
      <c r="BB118" s="285">
        <f>IF('Tablero de control'!$R118="Acumulada",IF('Tablero de control'!$AV118="",IF('Tablero de control'!$AP118="",IF('Tablero de control'!$AJ118="",'Tablero de control'!$Y118,'Tablero de control'!$AJ118),'Tablero de control'!$AP118),'Tablero de control'!$AV118),'Tablero de control'!$Y118+'Tablero de control'!$AJ118+'Tablero de control'!$AP118+'Tablero de control'!$AV118)</f>
        <v>9000</v>
      </c>
      <c r="BC118" s="41">
        <f>IF('Tablero de control'!$Q118="mantenimiento",'Tablero de control'!$BB118/COUNTA('Tablero de control'!$U118:$X118)*100,IF('Tablero de control'!$BB118*100/'Tablero de control'!$T118&gt;100,100,'Tablero de control'!$BB118*100/'Tablero de control'!$T118))</f>
        <v>19.565217391304348</v>
      </c>
      <c r="BD118" s="40" t="str">
        <f>IF(
    OR('Tablero de control'!$BB118="",'Tablero de control'!$BC118&lt;=0),
    "SIN AVANCE",
    IF(
      'Tablero de control'!$BC118&lt;Parametros!$D$4*Parametros!$G$9,
      "MUY DEFICIENTE",
    IF(
      'Tablero de control'!$BC118&lt;Parametros!$D$4*Parametros!$G$8,
      "DEFICIENTE",
   IF(
      'Tablero de control'!$BC118&lt;Parametros!$D$4*Parametros!$G$7,
      "ACEPTABLE",
      IF(
        'Tablero de control'!$BC118&lt;Parametros!$D$4*Parametros!$G$6,
        "BUENO",
        IF(
          'Tablero de control'!$BC118&lt;Parametros!$D$4*Parametros!$G$5,
          "SATISFACTORIO",
          IF(
            'Tablero de control'!$BC118&gt;=Parametros!$D$4*Parametros!$G$4,
            "OPTIMO"
          )
        )
      )
    )
  )
)
)</f>
        <v>MUY DEFICIENTE</v>
      </c>
      <c r="BE118" s="336"/>
      <c r="BF118" s="336"/>
      <c r="BG118" s="555"/>
      <c r="BH118" s="281"/>
      <c r="BI118" s="281"/>
      <c r="BJ118" s="281"/>
      <c r="BL118" s="337"/>
      <c r="BN118" s="388">
        <v>9000</v>
      </c>
      <c r="BO118" s="350" t="s">
        <v>2443</v>
      </c>
      <c r="BP118" s="350" t="s">
        <v>2444</v>
      </c>
      <c r="BQ118" s="390" t="s">
        <v>2434</v>
      </c>
      <c r="BR118" s="350" t="s">
        <v>2445</v>
      </c>
      <c r="BS118" s="606" t="s">
        <v>2446</v>
      </c>
      <c r="BT118" s="281"/>
    </row>
    <row r="119" spans="1:72" s="42" customFormat="1" ht="87" hidden="1" customHeight="1">
      <c r="A119" s="554" t="s">
        <v>251</v>
      </c>
      <c r="B119" s="53" t="s">
        <v>259</v>
      </c>
      <c r="C119" s="53" t="s">
        <v>294</v>
      </c>
      <c r="D119" s="53" t="s">
        <v>357</v>
      </c>
      <c r="E119" s="53" t="s">
        <v>396</v>
      </c>
      <c r="F119" s="67">
        <v>333</v>
      </c>
      <c r="G119" s="67">
        <v>340</v>
      </c>
      <c r="H119" s="67" t="s">
        <v>1944</v>
      </c>
      <c r="I119" s="67" t="s">
        <v>1967</v>
      </c>
      <c r="J119" s="325">
        <v>116</v>
      </c>
      <c r="K119" s="53" t="s">
        <v>659</v>
      </c>
      <c r="L119" s="81" t="s">
        <v>1202</v>
      </c>
      <c r="M119" s="53" t="s">
        <v>1203</v>
      </c>
      <c r="N119" s="293">
        <v>330112700</v>
      </c>
      <c r="O119" s="53" t="s">
        <v>1203</v>
      </c>
      <c r="P119" s="53" t="s">
        <v>2041</v>
      </c>
      <c r="Q119" s="53" t="s">
        <v>32</v>
      </c>
      <c r="R119" s="78" t="s">
        <v>1891</v>
      </c>
      <c r="S119" s="74">
        <v>89</v>
      </c>
      <c r="T119" s="74">
        <v>400</v>
      </c>
      <c r="U119" s="96">
        <v>100</v>
      </c>
      <c r="V119" s="74">
        <v>100</v>
      </c>
      <c r="W119" s="74">
        <v>100</v>
      </c>
      <c r="X119" s="74">
        <v>100</v>
      </c>
      <c r="Y119" s="272">
        <v>100</v>
      </c>
      <c r="Z119" s="276">
        <f>IF(
'Tablero de control'!$U119="NP",
 0,
  IF(
     'Tablero de control'!$Q119&lt;&gt;"Reducción",
     'Tablero de control'!$Y119*100/'Tablero de control'!$U119,
     IF(
       'Tablero de control'!$U119&gt;='Tablero de control'!$Y119,
       100,
       IF(
         'Tablero de control'!$S119&lt;='Tablero de control'!$Y119,
         0,
         (('Tablero de control'!$S119-'Tablero de control'!$U119)-('Tablero de control'!$Y119-'Tablero de control'!$U119))*100/('Tablero de control'!$S119-'Tablero de control'!$U119)
       )
     )
   )
)</f>
        <v>100</v>
      </c>
      <c r="AA119" s="302">
        <f>IF('Tablero de control'!$Z119&gt;100,100,'Tablero de control'!$Z119)</f>
        <v>100</v>
      </c>
      <c r="AB119" s="40" t="str">
        <f>IF(
  'Tablero de control'!$U119="NP",
  "NO PROGRAMADA",
  IF(
    OR('Tablero de control'!$Y119="",'Tablero de control'!$Z119&lt;=0),
    "SIN AVANCE",
    IF(
      'Tablero de control'!$Z119&lt;Parametros!$D$4*Parametros!$G$9,
      "MUY DEFICIENTE",
    IF(
      'Tablero de control'!$Z119&lt;Parametros!$D$4*Parametros!$G$8,
      "DEFICIENTE",
   IF(
      'Tablero de control'!$Z119&lt;Parametros!$D$4*Parametros!$G$7,
      "ACEPTABLE",
      IF(
        'Tablero de control'!$Z119&lt;Parametros!$D$4*Parametros!$G$6,
        "BUENO",
        IF(
          'Tablero de control'!$Z119&lt;Parametros!$D$4*Parametros!$G$5,
          "SATISFACTORIO",
          IF(
            'Tablero de control'!$Z119&gt;=Parametros!$D$4*Parametros!$G$4,
            "OPTIMO"
          )
        )
      )
    )
  )
)
)
)</f>
        <v>OPTIMO</v>
      </c>
      <c r="AC119" s="40"/>
      <c r="AD119" s="40"/>
      <c r="AE119" s="40"/>
      <c r="AF119" s="40"/>
      <c r="AG119" s="59">
        <v>1400000</v>
      </c>
      <c r="AH119" s="59">
        <v>0</v>
      </c>
      <c r="AI119" s="59">
        <v>0</v>
      </c>
      <c r="AJ119" s="56"/>
      <c r="AK119" s="276">
        <f>IF(
'Tablero de control'!$V119="NP",
 0,
  IF(
     'Tablero de control'!$Q119&lt;&gt;"Reducción",
     'Tablero de control'!$AJ119*100/'Tablero de control'!$V119,
     IF(
       'Tablero de control'!$V119&gt;='Tablero de control'!$AJ119,
       100,
       IF(
         'Tablero de control'!$S119&lt;='Tablero de control'!$AJ119,
         0,
         (('Tablero de control'!$S119-'Tablero de control'!$V119)-('Tablero de control'!$AJ119-'Tablero de control'!$V119))*100/('Tablero de control'!$S119-'Tablero de control'!$V119)
       )
     )
   )
)</f>
        <v>0</v>
      </c>
      <c r="AL119" s="38" t="str">
        <f>IF(
  'Tablero de control'!$V119="NP",
  "NO PROGRAMADA",
  IF(
    OR('Tablero de control'!$AJ119="",'Tablero de control'!$AK119&lt;=0),
    "SIN AVANCE",
    IF(
      'Tablero de control'!$AK119&lt;Parametros!$D$4*Parametros!$G$9,
      "MUY DEFICIENTE",
    IF(
      'Tablero de control'!$AK119&lt;Parametros!$D$4*Parametros!$G$8,
      "DEFICIENTE",
   IF(
      'Tablero de control'!$AK119&lt;Parametros!$D$4*Parametros!$G$7,
      "ACEPTABLE",
      IF(
        'Tablero de control'!$AK119&lt;Parametros!$D$4*Parametros!$G$6,
        "BUENO",
        IF(
          'Tablero de control'!$AK119&lt;Parametros!$D$4*Parametros!$G$5,
          "SATISFACTORIO",
          IF(
            'Tablero de control'!$AK119&gt;=Parametros!$D$4*Parametros!$G$4,
            "OPTIMO"
          )
        )
      )
    )
  )
)
)
)</f>
        <v>SIN AVANCE</v>
      </c>
      <c r="AM119" s="38"/>
      <c r="AN119" s="38"/>
      <c r="AO119" s="38"/>
      <c r="AP119" s="43"/>
      <c r="AQ119" s="276">
        <f>IF(
'Tablero de control'!$W119="NP",
 0,
  IF(
     'Tablero de control'!$Q119&lt;&gt;"Reducción",
     'Tablero de control'!$AP119*100/'Tablero de control'!$W119,
     IF(
       'Tablero de control'!$W119&gt;='Tablero de control'!$AP119,
       100,
       IF(
         'Tablero de control'!$S119&lt;='Tablero de control'!$AP119,
         0,
         (('Tablero de control'!$S119-'Tablero de control'!$W119)-('Tablero de control'!$AP119-'Tablero de control'!$W119))*100/('Tablero de control'!$S119-'Tablero de control'!$W119)
       )
     )
   )
)</f>
        <v>0</v>
      </c>
      <c r="AR119" s="40" t="str">
        <f>IF(
  'Tablero de control'!$W119="NP",
  "NO PROGRAMADA",
  IF(
    OR('Tablero de control'!$AP119="",'Tablero de control'!$AQ119&lt;=0),
    "SIN AVANCE",
    IF(
      'Tablero de control'!$AQ119&lt;Parametros!$D$4*Parametros!$G$9,
      "MUY DEFICIENTE",
    IF(
      'Tablero de control'!$AQ119&lt;Parametros!$D$4*Parametros!$G$8,
      "DEFICIENTE",
   IF(
      'Tablero de control'!$AQ119&lt;Parametros!$D$4*Parametros!$G$7,
      "ACEPTABLE",
      IF(
        'Tablero de control'!$AQ119&lt;Parametros!$D$4*Parametros!$G$6,
        "BUENO",
        IF(
          'Tablero de control'!$AQ119&lt;Parametros!$D$4*Parametros!$G$5,
          "SATISFACTORIO",
          IF(
            'Tablero de control'!$AQ119&gt;=Parametros!$D$4*Parametros!$G$4,
            "OPTIMO"
          )
        )
      )
    )
  )
)
)
)</f>
        <v>SIN AVANCE</v>
      </c>
      <c r="AS119" s="38"/>
      <c r="AT119" s="38"/>
      <c r="AU119" s="38"/>
      <c r="AV119" s="39"/>
      <c r="AW119" s="276">
        <f>IF(
'Tablero de control'!$X119="NP",
 0,
  IF(
     'Tablero de control'!$Q119&lt;&gt;"Reducción",
     'Tablero de control'!$AV119*100/'Tablero de control'!$X119,
     IF(
       'Tablero de control'!$X119&gt;='Tablero de control'!$AV119,
       100,
       IF(
         'Tablero de control'!$S119&lt;='Tablero de control'!$AV119,
         0,
         (('Tablero de control'!$S119-'Tablero de control'!$X119)-('Tablero de control'!$AV119-'Tablero de control'!$X119))*100/('Tablero de control'!$S119-'Tablero de control'!$X119)
       )
     )
   )
)</f>
        <v>0</v>
      </c>
      <c r="AX119" s="46" t="str">
        <f>IF(
  'Tablero de control'!$X119="NP",
  "NO PROGRAMADA",
  IF(
    OR('Tablero de control'!$AV119="",'Tablero de control'!$AW119&lt;=0),
    "SIN AVANCE",
    IF(
      'Tablero de control'!$AW119&lt;Parametros!$D$4*Parametros!$G$9,
      "MUY DEFICIENTE",
    IF(
      'Tablero de control'!$AW119&lt;Parametros!$D$4*Parametros!$G$8,
      "DEFICIENTE",
   IF(
      'Tablero de control'!$AW119&lt;Parametros!$D$4*Parametros!$G$7,
      "ACEPTABLE",
      IF(
        'Tablero de control'!$AW119&lt;Parametros!$D$4*Parametros!$G$6,
        "BUENO",
        IF(
          'Tablero de control'!$AW119&lt;Parametros!$D$4*Parametros!$G$5,
          "SATISFACTORIO",
          IF(
            'Tablero de control'!$AW119&gt;=Parametros!$D$4*Parametros!$G$4,
            "OPTIMO"
          )
        )
      )
    )
  )
)
)
)</f>
        <v>SIN AVANCE</v>
      </c>
      <c r="AY119" s="38"/>
      <c r="AZ119" s="38"/>
      <c r="BA119" s="38"/>
      <c r="BB119" s="285">
        <f>IF('Tablero de control'!$R119="Acumulada",IF('Tablero de control'!$AV119="",IF('Tablero de control'!$AP119="",IF('Tablero de control'!$AJ119="",'Tablero de control'!$Y119,'Tablero de control'!$AJ119),'Tablero de control'!$AP119),'Tablero de control'!$AV119),'Tablero de control'!$Y119+'Tablero de control'!$AJ119+'Tablero de control'!$AP119+'Tablero de control'!$AV119)</f>
        <v>100</v>
      </c>
      <c r="BC119" s="41">
        <f>IF('Tablero de control'!$Q119="mantenimiento",'Tablero de control'!$BB119/COUNTA('Tablero de control'!$U119:$X119)*100,IF('Tablero de control'!$BB119*100/'Tablero de control'!$T119&gt;100,100,'Tablero de control'!$BB119*100/'Tablero de control'!$T119))</f>
        <v>25</v>
      </c>
      <c r="BD119" s="40" t="str">
        <f>IF(
    OR('Tablero de control'!$BB119="",'Tablero de control'!$BC119&lt;=0),
    "SIN AVANCE",
    IF(
      'Tablero de control'!$BC119&lt;Parametros!$D$4*Parametros!$G$9,
      "MUY DEFICIENTE",
    IF(
      'Tablero de control'!$BC119&lt;Parametros!$D$4*Parametros!$G$8,
      "DEFICIENTE",
   IF(
      'Tablero de control'!$BC119&lt;Parametros!$D$4*Parametros!$G$7,
      "ACEPTABLE",
      IF(
        'Tablero de control'!$BC119&lt;Parametros!$D$4*Parametros!$G$6,
        "BUENO",
        IF(
          'Tablero de control'!$BC119&lt;Parametros!$D$4*Parametros!$G$5,
          "SATISFACTORIO",
          IF(
            'Tablero de control'!$BC119&gt;=Parametros!$D$4*Parametros!$G$4,
            "OPTIMO"
          )
        )
      )
    )
  )
)
)</f>
        <v>MUY DEFICIENTE</v>
      </c>
      <c r="BE119" s="336"/>
      <c r="BF119" s="336"/>
      <c r="BG119" s="555"/>
      <c r="BH119" s="281"/>
      <c r="BI119" s="281"/>
      <c r="BJ119" s="281"/>
      <c r="BL119" s="337"/>
      <c r="BN119" s="388">
        <v>100</v>
      </c>
      <c r="BO119" s="350" t="s">
        <v>2447</v>
      </c>
      <c r="BP119" s="350" t="s">
        <v>2448</v>
      </c>
      <c r="BQ119" s="350" t="s">
        <v>2434</v>
      </c>
      <c r="BR119" s="350" t="s">
        <v>2449</v>
      </c>
      <c r="BS119" s="606"/>
      <c r="BT119" s="281"/>
    </row>
    <row r="120" spans="1:72" s="42" customFormat="1" ht="78.75" hidden="1" customHeight="1">
      <c r="A120" s="554" t="s">
        <v>251</v>
      </c>
      <c r="B120" s="53" t="s">
        <v>259</v>
      </c>
      <c r="C120" s="53" t="s">
        <v>294</v>
      </c>
      <c r="D120" s="53" t="s">
        <v>357</v>
      </c>
      <c r="E120" s="53" t="s">
        <v>396</v>
      </c>
      <c r="F120" s="67">
        <v>333</v>
      </c>
      <c r="G120" s="67">
        <v>340</v>
      </c>
      <c r="H120" s="67" t="s">
        <v>1944</v>
      </c>
      <c r="I120" s="67" t="s">
        <v>1967</v>
      </c>
      <c r="J120" s="325">
        <v>117</v>
      </c>
      <c r="K120" s="53" t="s">
        <v>660</v>
      </c>
      <c r="L120" s="81">
        <v>3301068</v>
      </c>
      <c r="M120" s="53" t="s">
        <v>1204</v>
      </c>
      <c r="N120" s="53">
        <v>330106800</v>
      </c>
      <c r="O120" s="53" t="s">
        <v>210</v>
      </c>
      <c r="P120" s="53" t="s">
        <v>2041</v>
      </c>
      <c r="Q120" s="53" t="s">
        <v>32</v>
      </c>
      <c r="R120" s="78" t="s">
        <v>1891</v>
      </c>
      <c r="S120" s="74" t="s">
        <v>12</v>
      </c>
      <c r="T120" s="74">
        <v>16</v>
      </c>
      <c r="U120" s="96">
        <v>4</v>
      </c>
      <c r="V120" s="74">
        <v>4</v>
      </c>
      <c r="W120" s="74">
        <v>4</v>
      </c>
      <c r="X120" s="74">
        <v>4</v>
      </c>
      <c r="Y120" s="272">
        <v>0</v>
      </c>
      <c r="Z120" s="276">
        <f>IF(
'Tablero de control'!$U120="NP",
 0,
  IF(
     'Tablero de control'!$Q120&lt;&gt;"Reducción",
     'Tablero de control'!$Y120*100/'Tablero de control'!$U120,
     IF(
       'Tablero de control'!$U120&gt;='Tablero de control'!$Y120,
       100,
       IF(
         'Tablero de control'!$S120&lt;='Tablero de control'!$Y120,
         0,
         (('Tablero de control'!$S120-'Tablero de control'!$U120)-('Tablero de control'!$Y120-'Tablero de control'!$U120))*100/('Tablero de control'!$S120-'Tablero de control'!$U120)
       )
     )
   )
)</f>
        <v>0</v>
      </c>
      <c r="AA120" s="302">
        <f>IF('Tablero de control'!$Z120&gt;100,100,'Tablero de control'!$Z120)</f>
        <v>0</v>
      </c>
      <c r="AB120" s="40" t="str">
        <f>IF(
  'Tablero de control'!$U120="NP",
  "NO PROGRAMADA",
  IF(
    OR('Tablero de control'!$Y120="",'Tablero de control'!$Z120&lt;=0),
    "SIN AVANCE",
    IF(
      'Tablero de control'!$Z120&lt;Parametros!$D$4*Parametros!$G$9,
      "MUY DEFICIENTE",
    IF(
      'Tablero de control'!$Z120&lt;Parametros!$D$4*Parametros!$G$8,
      "DEFICIENTE",
   IF(
      'Tablero de control'!$Z120&lt;Parametros!$D$4*Parametros!$G$7,
      "ACEPTABLE",
      IF(
        'Tablero de control'!$Z120&lt;Parametros!$D$4*Parametros!$G$6,
        "BUENO",
        IF(
          'Tablero de control'!$Z120&lt;Parametros!$D$4*Parametros!$G$5,
          "SATISFACTORIO",
          IF(
            'Tablero de control'!$Z120&gt;=Parametros!$D$4*Parametros!$G$4,
            "OPTIMO"
          )
        )
      )
    )
  )
)
)
)</f>
        <v>SIN AVANCE</v>
      </c>
      <c r="AC120" s="40"/>
      <c r="AD120" s="40"/>
      <c r="AE120" s="40"/>
      <c r="AF120" s="40"/>
      <c r="AG120" s="59">
        <v>315671110</v>
      </c>
      <c r="AH120" s="59">
        <v>0</v>
      </c>
      <c r="AI120" s="59">
        <v>0</v>
      </c>
      <c r="AJ120" s="56"/>
      <c r="AK120" s="276">
        <f>IF(
'Tablero de control'!$V120="NP",
 0,
  IF(
     'Tablero de control'!$Q120&lt;&gt;"Reducción",
     'Tablero de control'!$AJ120*100/'Tablero de control'!$V120,
     IF(
       'Tablero de control'!$V120&gt;='Tablero de control'!$AJ120,
       100,
       IF(
         'Tablero de control'!$S120&lt;='Tablero de control'!$AJ120,
         0,
         (('Tablero de control'!$S120-'Tablero de control'!$V120)-('Tablero de control'!$AJ120-'Tablero de control'!$V120))*100/('Tablero de control'!$S120-'Tablero de control'!$V120)
       )
     )
   )
)</f>
        <v>0</v>
      </c>
      <c r="AL120" s="38" t="str">
        <f>IF(
  'Tablero de control'!$V120="NP",
  "NO PROGRAMADA",
  IF(
    OR('Tablero de control'!$AJ120="",'Tablero de control'!$AK120&lt;=0),
    "SIN AVANCE",
    IF(
      'Tablero de control'!$AK120&lt;Parametros!$D$4*Parametros!$G$9,
      "MUY DEFICIENTE",
    IF(
      'Tablero de control'!$AK120&lt;Parametros!$D$4*Parametros!$G$8,
      "DEFICIENTE",
   IF(
      'Tablero de control'!$AK120&lt;Parametros!$D$4*Parametros!$G$7,
      "ACEPTABLE",
      IF(
        'Tablero de control'!$AK120&lt;Parametros!$D$4*Parametros!$G$6,
        "BUENO",
        IF(
          'Tablero de control'!$AK120&lt;Parametros!$D$4*Parametros!$G$5,
          "SATISFACTORIO",
          IF(
            'Tablero de control'!$AK120&gt;=Parametros!$D$4*Parametros!$G$4,
            "OPTIMO"
          )
        )
      )
    )
  )
)
)
)</f>
        <v>SIN AVANCE</v>
      </c>
      <c r="AM120" s="38"/>
      <c r="AN120" s="38"/>
      <c r="AO120" s="38"/>
      <c r="AP120" s="43"/>
      <c r="AQ120" s="276">
        <f>IF(
'Tablero de control'!$W120="NP",
 0,
  IF(
     'Tablero de control'!$Q120&lt;&gt;"Reducción",
     'Tablero de control'!$AP120*100/'Tablero de control'!$W120,
     IF(
       'Tablero de control'!$W120&gt;='Tablero de control'!$AP120,
       100,
       IF(
         'Tablero de control'!$S120&lt;='Tablero de control'!$AP120,
         0,
         (('Tablero de control'!$S120-'Tablero de control'!$W120)-('Tablero de control'!$AP120-'Tablero de control'!$W120))*100/('Tablero de control'!$S120-'Tablero de control'!$W120)
       )
     )
   )
)</f>
        <v>0</v>
      </c>
      <c r="AR120" s="40" t="str">
        <f>IF(
  'Tablero de control'!$W120="NP",
  "NO PROGRAMADA",
  IF(
    OR('Tablero de control'!$AP120="",'Tablero de control'!$AQ120&lt;=0),
    "SIN AVANCE",
    IF(
      'Tablero de control'!$AQ120&lt;Parametros!$D$4*Parametros!$G$9,
      "MUY DEFICIENTE",
    IF(
      'Tablero de control'!$AQ120&lt;Parametros!$D$4*Parametros!$G$8,
      "DEFICIENTE",
   IF(
      'Tablero de control'!$AQ120&lt;Parametros!$D$4*Parametros!$G$7,
      "ACEPTABLE",
      IF(
        'Tablero de control'!$AQ120&lt;Parametros!$D$4*Parametros!$G$6,
        "BUENO",
        IF(
          'Tablero de control'!$AQ120&lt;Parametros!$D$4*Parametros!$G$5,
          "SATISFACTORIO",
          IF(
            'Tablero de control'!$AQ120&gt;=Parametros!$D$4*Parametros!$G$4,
            "OPTIMO"
          )
        )
      )
    )
  )
)
)
)</f>
        <v>SIN AVANCE</v>
      </c>
      <c r="AS120" s="38"/>
      <c r="AT120" s="38"/>
      <c r="AU120" s="38"/>
      <c r="AV120" s="39"/>
      <c r="AW120" s="276">
        <f>IF(
'Tablero de control'!$X120="NP",
 0,
  IF(
     'Tablero de control'!$Q120&lt;&gt;"Reducción",
     'Tablero de control'!$AV120*100/'Tablero de control'!$X120,
     IF(
       'Tablero de control'!$X120&gt;='Tablero de control'!$AV120,
       100,
       IF(
         'Tablero de control'!$S120&lt;='Tablero de control'!$AV120,
         0,
         (('Tablero de control'!$S120-'Tablero de control'!$X120)-('Tablero de control'!$AV120-'Tablero de control'!$X120))*100/('Tablero de control'!$S120-'Tablero de control'!$X120)
       )
     )
   )
)</f>
        <v>0</v>
      </c>
      <c r="AX120" s="46" t="str">
        <f>IF(
  'Tablero de control'!$X120="NP",
  "NO PROGRAMADA",
  IF(
    OR('Tablero de control'!$AV120="",'Tablero de control'!$AW120&lt;=0),
    "SIN AVANCE",
    IF(
      'Tablero de control'!$AW120&lt;Parametros!$D$4*Parametros!$G$9,
      "MUY DEFICIENTE",
    IF(
      'Tablero de control'!$AW120&lt;Parametros!$D$4*Parametros!$G$8,
      "DEFICIENTE",
   IF(
      'Tablero de control'!$AW120&lt;Parametros!$D$4*Parametros!$G$7,
      "ACEPTABLE",
      IF(
        'Tablero de control'!$AW120&lt;Parametros!$D$4*Parametros!$G$6,
        "BUENO",
        IF(
          'Tablero de control'!$AW120&lt;Parametros!$D$4*Parametros!$G$5,
          "SATISFACTORIO",
          IF(
            'Tablero de control'!$AW120&gt;=Parametros!$D$4*Parametros!$G$4,
            "OPTIMO"
          )
        )
      )
    )
  )
)
)
)</f>
        <v>SIN AVANCE</v>
      </c>
      <c r="AY120" s="38"/>
      <c r="AZ120" s="38"/>
      <c r="BA120" s="38"/>
      <c r="BB120" s="285">
        <f>IF('Tablero de control'!$R120="Acumulada",IF('Tablero de control'!$AV120="",IF('Tablero de control'!$AP120="",IF('Tablero de control'!$AJ120="",'Tablero de control'!$Y120,'Tablero de control'!$AJ120),'Tablero de control'!$AP120),'Tablero de control'!$AV120),'Tablero de control'!$Y120+'Tablero de control'!$AJ120+'Tablero de control'!$AP120+'Tablero de control'!$AV120)</f>
        <v>0</v>
      </c>
      <c r="BC120" s="41">
        <f>IF('Tablero de control'!$Q120="mantenimiento",'Tablero de control'!$BB120/COUNTA('Tablero de control'!$U120:$X120)*100,IF('Tablero de control'!$BB120*100/'Tablero de control'!$T120&gt;100,100,'Tablero de control'!$BB120*100/'Tablero de control'!$T120))</f>
        <v>0</v>
      </c>
      <c r="BD120" s="40" t="str">
        <f>IF(
    OR('Tablero de control'!$BB120="",'Tablero de control'!$BC120&lt;=0),
    "SIN AVANCE",
    IF(
      'Tablero de control'!$BC120&lt;Parametros!$D$4*Parametros!$G$9,
      "MUY DEFICIENTE",
    IF(
      'Tablero de control'!$BC120&lt;Parametros!$D$4*Parametros!$G$8,
      "DEFICIENTE",
   IF(
      'Tablero de control'!$BC120&lt;Parametros!$D$4*Parametros!$G$7,
      "ACEPTABLE",
      IF(
        'Tablero de control'!$BC120&lt;Parametros!$D$4*Parametros!$G$6,
        "BUENO",
        IF(
          'Tablero de control'!$BC120&lt;Parametros!$D$4*Parametros!$G$5,
          "SATISFACTORIO",
          IF(
            'Tablero de control'!$BC120&gt;=Parametros!$D$4*Parametros!$G$4,
            "OPTIMO"
          )
        )
      )
    )
  )
)
)</f>
        <v>SIN AVANCE</v>
      </c>
      <c r="BE120" s="336"/>
      <c r="BF120" s="336"/>
      <c r="BG120" s="555"/>
      <c r="BH120" s="281"/>
      <c r="BI120" s="281"/>
      <c r="BJ120" s="281"/>
      <c r="BL120" s="337"/>
      <c r="BN120" s="388">
        <v>0</v>
      </c>
      <c r="BO120" s="350" t="s">
        <v>2450</v>
      </c>
      <c r="BP120" s="350"/>
      <c r="BQ120" s="350"/>
      <c r="BR120" s="350"/>
      <c r="BS120" s="606" t="s">
        <v>2450</v>
      </c>
      <c r="BT120" s="281"/>
    </row>
    <row r="121" spans="1:72" s="42" customFormat="1" ht="68.25" hidden="1" customHeight="1">
      <c r="A121" s="554" t="s">
        <v>251</v>
      </c>
      <c r="B121" s="53" t="s">
        <v>259</v>
      </c>
      <c r="C121" s="53" t="s">
        <v>294</v>
      </c>
      <c r="D121" s="53" t="s">
        <v>357</v>
      </c>
      <c r="E121" s="53" t="s">
        <v>396</v>
      </c>
      <c r="F121" s="67">
        <v>333</v>
      </c>
      <c r="G121" s="67">
        <v>340</v>
      </c>
      <c r="H121" s="67" t="s">
        <v>1944</v>
      </c>
      <c r="I121" s="67" t="s">
        <v>1967</v>
      </c>
      <c r="J121" s="325">
        <v>118</v>
      </c>
      <c r="K121" s="53" t="s">
        <v>661</v>
      </c>
      <c r="L121" s="81">
        <v>3301088</v>
      </c>
      <c r="M121" s="53" t="s">
        <v>1205</v>
      </c>
      <c r="N121" s="53">
        <v>330108800</v>
      </c>
      <c r="O121" s="53" t="s">
        <v>87</v>
      </c>
      <c r="P121" s="53" t="s">
        <v>2041</v>
      </c>
      <c r="Q121" s="53" t="s">
        <v>32</v>
      </c>
      <c r="R121" s="80" t="s">
        <v>1891</v>
      </c>
      <c r="S121" s="82">
        <v>2</v>
      </c>
      <c r="T121" s="82">
        <v>2</v>
      </c>
      <c r="U121" s="97" t="s">
        <v>13</v>
      </c>
      <c r="V121" s="82">
        <v>1</v>
      </c>
      <c r="W121" s="97" t="s">
        <v>13</v>
      </c>
      <c r="X121" s="82">
        <v>1</v>
      </c>
      <c r="Y121" s="272">
        <v>0</v>
      </c>
      <c r="Z121" s="276">
        <f>IF(
'Tablero de control'!$U121="NP",
 0,
  IF(
     'Tablero de control'!$Q121&lt;&gt;"Reducción",
     'Tablero de control'!$Y121*100/'Tablero de control'!$U121,
     IF(
       'Tablero de control'!$U121&gt;='Tablero de control'!$Y121,
       100,
       IF(
         'Tablero de control'!$S121&lt;='Tablero de control'!$Y121,
         0,
         (('Tablero de control'!$S121-'Tablero de control'!$U121)-('Tablero de control'!$Y121-'Tablero de control'!$U121))*100/('Tablero de control'!$S121-'Tablero de control'!$U121)
       )
     )
   )
)</f>
        <v>0</v>
      </c>
      <c r="AA121" s="302">
        <f>IF('Tablero de control'!$Z121&gt;100,100,'Tablero de control'!$Z121)</f>
        <v>0</v>
      </c>
      <c r="AB121" s="40" t="str">
        <f>IF(
  'Tablero de control'!$U121="NP",
  "NO PROGRAMADA",
  IF(
    OR('Tablero de control'!$Y121="",'Tablero de control'!$Z121&lt;=0),
    "SIN AVANCE",
    IF(
      'Tablero de control'!$Z121&lt;Parametros!$D$4*Parametros!$G$9,
      "MUY DEFICIENTE",
    IF(
      'Tablero de control'!$Z121&lt;Parametros!$D$4*Parametros!$G$8,
      "DEFICIENTE",
   IF(
      'Tablero de control'!$Z121&lt;Parametros!$D$4*Parametros!$G$7,
      "ACEPTABLE",
      IF(
        'Tablero de control'!$Z121&lt;Parametros!$D$4*Parametros!$G$6,
        "BUENO",
        IF(
          'Tablero de control'!$Z121&lt;Parametros!$D$4*Parametros!$G$5,
          "SATISFACTORIO",
          IF(
            'Tablero de control'!$Z121&gt;=Parametros!$D$4*Parametros!$G$4,
            "OPTIMO"
          )
        )
      )
    )
  )
)
)
)</f>
        <v>NO PROGRAMADA</v>
      </c>
      <c r="AC121" s="40"/>
      <c r="AD121" s="40"/>
      <c r="AE121" s="40"/>
      <c r="AF121" s="40"/>
      <c r="AG121" s="59">
        <v>0</v>
      </c>
      <c r="AH121" s="59">
        <v>0</v>
      </c>
      <c r="AI121" s="59">
        <v>0</v>
      </c>
      <c r="AJ121" s="56"/>
      <c r="AK121" s="276">
        <f>IF(
'Tablero de control'!$V121="NP",
 0,
  IF(
     'Tablero de control'!$Q121&lt;&gt;"Reducción",
     'Tablero de control'!$AJ121*100/'Tablero de control'!$V121,
     IF(
       'Tablero de control'!$V121&gt;='Tablero de control'!$AJ121,
       100,
       IF(
         'Tablero de control'!$S121&lt;='Tablero de control'!$AJ121,
         0,
         (('Tablero de control'!$S121-'Tablero de control'!$V121)-('Tablero de control'!$AJ121-'Tablero de control'!$V121))*100/('Tablero de control'!$S121-'Tablero de control'!$V121)
       )
     )
   )
)</f>
        <v>0</v>
      </c>
      <c r="AL121" s="38" t="str">
        <f>IF(
  'Tablero de control'!$V121="NP",
  "NO PROGRAMADA",
  IF(
    OR('Tablero de control'!$AJ121="",'Tablero de control'!$AK121&lt;=0),
    "SIN AVANCE",
    IF(
      'Tablero de control'!$AK121&lt;Parametros!$D$4*Parametros!$G$9,
      "MUY DEFICIENTE",
    IF(
      'Tablero de control'!$AK121&lt;Parametros!$D$4*Parametros!$G$8,
      "DEFICIENTE",
   IF(
      'Tablero de control'!$AK121&lt;Parametros!$D$4*Parametros!$G$7,
      "ACEPTABLE",
      IF(
        'Tablero de control'!$AK121&lt;Parametros!$D$4*Parametros!$G$6,
        "BUENO",
        IF(
          'Tablero de control'!$AK121&lt;Parametros!$D$4*Parametros!$G$5,
          "SATISFACTORIO",
          IF(
            'Tablero de control'!$AK121&gt;=Parametros!$D$4*Parametros!$G$4,
            "OPTIMO"
          )
        )
      )
    )
  )
)
)
)</f>
        <v>SIN AVANCE</v>
      </c>
      <c r="AM121" s="38"/>
      <c r="AN121" s="38"/>
      <c r="AO121" s="38"/>
      <c r="AP121" s="43"/>
      <c r="AQ121" s="276">
        <f>IF(
'Tablero de control'!$W121="NP",
 0,
  IF(
     'Tablero de control'!$Q121&lt;&gt;"Reducción",
     'Tablero de control'!$AP121*100/'Tablero de control'!$W121,
     IF(
       'Tablero de control'!$W121&gt;='Tablero de control'!$AP121,
       100,
       IF(
         'Tablero de control'!$S121&lt;='Tablero de control'!$AP121,
         0,
         (('Tablero de control'!$S121-'Tablero de control'!$W121)-('Tablero de control'!$AP121-'Tablero de control'!$W121))*100/('Tablero de control'!$S121-'Tablero de control'!$W121)
       )
     )
   )
)</f>
        <v>0</v>
      </c>
      <c r="AR121" s="40" t="str">
        <f>IF(
  'Tablero de control'!$W121="NP",
  "NO PROGRAMADA",
  IF(
    OR('Tablero de control'!$AP121="",'Tablero de control'!$AQ121&lt;=0),
    "SIN AVANCE",
    IF(
      'Tablero de control'!$AQ121&lt;Parametros!$D$4*Parametros!$G$9,
      "MUY DEFICIENTE",
    IF(
      'Tablero de control'!$AQ121&lt;Parametros!$D$4*Parametros!$G$8,
      "DEFICIENTE",
   IF(
      'Tablero de control'!$AQ121&lt;Parametros!$D$4*Parametros!$G$7,
      "ACEPTABLE",
      IF(
        'Tablero de control'!$AQ121&lt;Parametros!$D$4*Parametros!$G$6,
        "BUENO",
        IF(
          'Tablero de control'!$AQ121&lt;Parametros!$D$4*Parametros!$G$5,
          "SATISFACTORIO",
          IF(
            'Tablero de control'!$AQ121&gt;=Parametros!$D$4*Parametros!$G$4,
            "OPTIMO"
          )
        )
      )
    )
  )
)
)
)</f>
        <v>NO PROGRAMADA</v>
      </c>
      <c r="AS121" s="38"/>
      <c r="AT121" s="38"/>
      <c r="AU121" s="38"/>
      <c r="AV121" s="39"/>
      <c r="AW121" s="276">
        <f>IF(
'Tablero de control'!$X121="NP",
 0,
  IF(
     'Tablero de control'!$Q121&lt;&gt;"Reducción",
     'Tablero de control'!$AV121*100/'Tablero de control'!$X121,
     IF(
       'Tablero de control'!$X121&gt;='Tablero de control'!$AV121,
       100,
       IF(
         'Tablero de control'!$S121&lt;='Tablero de control'!$AV121,
         0,
         (('Tablero de control'!$S121-'Tablero de control'!$X121)-('Tablero de control'!$AV121-'Tablero de control'!$X121))*100/('Tablero de control'!$S121-'Tablero de control'!$X121)
       )
     )
   )
)</f>
        <v>0</v>
      </c>
      <c r="AX121" s="46" t="str">
        <f>IF(
  'Tablero de control'!$X121="NP",
  "NO PROGRAMADA",
  IF(
    OR('Tablero de control'!$AV121="",'Tablero de control'!$AW121&lt;=0),
    "SIN AVANCE",
    IF(
      'Tablero de control'!$AW121&lt;Parametros!$D$4*Parametros!$G$9,
      "MUY DEFICIENTE",
    IF(
      'Tablero de control'!$AW121&lt;Parametros!$D$4*Parametros!$G$8,
      "DEFICIENTE",
   IF(
      'Tablero de control'!$AW121&lt;Parametros!$D$4*Parametros!$G$7,
      "ACEPTABLE",
      IF(
        'Tablero de control'!$AW121&lt;Parametros!$D$4*Parametros!$G$6,
        "BUENO",
        IF(
          'Tablero de control'!$AW121&lt;Parametros!$D$4*Parametros!$G$5,
          "SATISFACTORIO",
          IF(
            'Tablero de control'!$AW121&gt;=Parametros!$D$4*Parametros!$G$4,
            "OPTIMO"
          )
        )
      )
    )
  )
)
)
)</f>
        <v>SIN AVANCE</v>
      </c>
      <c r="AY121" s="38"/>
      <c r="AZ121" s="38"/>
      <c r="BA121" s="38"/>
      <c r="BB121" s="285">
        <f>IF('Tablero de control'!$R121="Acumulada",IF('Tablero de control'!$AV121="",IF('Tablero de control'!$AP121="",IF('Tablero de control'!$AJ121="",'Tablero de control'!$Y121,'Tablero de control'!$AJ121),'Tablero de control'!$AP121),'Tablero de control'!$AV121),'Tablero de control'!$Y121+'Tablero de control'!$AJ121+'Tablero de control'!$AP121+'Tablero de control'!$AV121)</f>
        <v>0</v>
      </c>
      <c r="BC121" s="41">
        <f>IF('Tablero de control'!$Q121="mantenimiento",'Tablero de control'!$BB121/COUNTA('Tablero de control'!$U121:$X121)*100,IF('Tablero de control'!$BB121*100/'Tablero de control'!$T121&gt;100,100,'Tablero de control'!$BB121*100/'Tablero de control'!$T121))</f>
        <v>0</v>
      </c>
      <c r="BD121" s="40" t="str">
        <f>IF(
    OR('Tablero de control'!$BB121="",'Tablero de control'!$BC121&lt;=0),
    "SIN AVANCE",
    IF(
      'Tablero de control'!$BC121&lt;Parametros!$D$4*Parametros!$G$9,
      "MUY DEFICIENTE",
    IF(
      'Tablero de control'!$BC121&lt;Parametros!$D$4*Parametros!$G$8,
      "DEFICIENTE",
   IF(
      'Tablero de control'!$BC121&lt;Parametros!$D$4*Parametros!$G$7,
      "ACEPTABLE",
      IF(
        'Tablero de control'!$BC121&lt;Parametros!$D$4*Parametros!$G$6,
        "BUENO",
        IF(
          'Tablero de control'!$BC121&lt;Parametros!$D$4*Parametros!$G$5,
          "SATISFACTORIO",
          IF(
            'Tablero de control'!$BC121&gt;=Parametros!$D$4*Parametros!$G$4,
            "OPTIMO"
          )
        )
      )
    )
  )
)
)</f>
        <v>SIN AVANCE</v>
      </c>
      <c r="BE121" s="336"/>
      <c r="BF121" s="336"/>
      <c r="BG121" s="555"/>
      <c r="BH121" s="281"/>
      <c r="BI121" s="281"/>
      <c r="BJ121" s="281"/>
      <c r="BL121" s="337"/>
      <c r="BN121" s="388">
        <v>0</v>
      </c>
      <c r="BO121" s="350" t="s">
        <v>2450</v>
      </c>
      <c r="BP121" s="350"/>
      <c r="BQ121" s="350"/>
      <c r="BR121" s="350"/>
      <c r="BS121" s="606" t="s">
        <v>2450</v>
      </c>
      <c r="BT121" s="281"/>
    </row>
    <row r="122" spans="1:72" s="42" customFormat="1" ht="56.25" hidden="1" customHeight="1">
      <c r="A122" s="554" t="s">
        <v>251</v>
      </c>
      <c r="B122" s="53" t="s">
        <v>259</v>
      </c>
      <c r="C122" s="53" t="s">
        <v>295</v>
      </c>
      <c r="D122" s="53" t="s">
        <v>357</v>
      </c>
      <c r="E122" s="53" t="s">
        <v>397</v>
      </c>
      <c r="F122" s="67">
        <v>64</v>
      </c>
      <c r="G122" s="67">
        <v>64</v>
      </c>
      <c r="H122" s="67" t="s">
        <v>1944</v>
      </c>
      <c r="I122" s="67" t="s">
        <v>1967</v>
      </c>
      <c r="J122" s="325">
        <v>119</v>
      </c>
      <c r="K122" s="53" t="s">
        <v>662</v>
      </c>
      <c r="L122" s="81" t="s">
        <v>1198</v>
      </c>
      <c r="M122" s="53" t="s">
        <v>1199</v>
      </c>
      <c r="N122" s="293">
        <v>330105110</v>
      </c>
      <c r="O122" s="53" t="s">
        <v>1577</v>
      </c>
      <c r="P122" s="53" t="s">
        <v>2041</v>
      </c>
      <c r="Q122" s="53" t="s">
        <v>32</v>
      </c>
      <c r="R122" s="78" t="s">
        <v>1891</v>
      </c>
      <c r="S122" s="74">
        <v>20</v>
      </c>
      <c r="T122" s="74">
        <v>150</v>
      </c>
      <c r="U122" s="96">
        <v>30</v>
      </c>
      <c r="V122" s="74">
        <v>40</v>
      </c>
      <c r="W122" s="74">
        <v>40</v>
      </c>
      <c r="X122" s="74">
        <v>40</v>
      </c>
      <c r="Y122" s="272">
        <v>30</v>
      </c>
      <c r="Z122" s="276">
        <f>IF(
'Tablero de control'!$U122="NP",
 0,
  IF(
     'Tablero de control'!$Q122&lt;&gt;"Reducción",
     'Tablero de control'!$Y122*100/'Tablero de control'!$U122,
     IF(
       'Tablero de control'!$U122&gt;='Tablero de control'!$Y122,
       100,
       IF(
         'Tablero de control'!$S122&lt;='Tablero de control'!$Y122,
         0,
         (('Tablero de control'!$S122-'Tablero de control'!$U122)-('Tablero de control'!$Y122-'Tablero de control'!$U122))*100/('Tablero de control'!$S122-'Tablero de control'!$U122)
       )
     )
   )
)</f>
        <v>100</v>
      </c>
      <c r="AA122" s="302">
        <f>IF('Tablero de control'!$Z122&gt;100,100,'Tablero de control'!$Z122)</f>
        <v>100</v>
      </c>
      <c r="AB122" s="40" t="str">
        <f>IF(
  'Tablero de control'!$U122="NP",
  "NO PROGRAMADA",
  IF(
    OR('Tablero de control'!$Y122="",'Tablero de control'!$Z122&lt;=0),
    "SIN AVANCE",
    IF(
      'Tablero de control'!$Z122&lt;Parametros!$D$4*Parametros!$G$9,
      "MUY DEFICIENTE",
    IF(
      'Tablero de control'!$Z122&lt;Parametros!$D$4*Parametros!$G$8,
      "DEFICIENTE",
   IF(
      'Tablero de control'!$Z122&lt;Parametros!$D$4*Parametros!$G$7,
      "ACEPTABLE",
      IF(
        'Tablero de control'!$Z122&lt;Parametros!$D$4*Parametros!$G$6,
        "BUENO",
        IF(
          'Tablero de control'!$Z122&lt;Parametros!$D$4*Parametros!$G$5,
          "SATISFACTORIO",
          IF(
            'Tablero de control'!$Z122&gt;=Parametros!$D$4*Parametros!$G$4,
            "OPTIMO"
          )
        )
      )
    )
  )
)
)
)</f>
        <v>OPTIMO</v>
      </c>
      <c r="AC122" s="40"/>
      <c r="AD122" s="40"/>
      <c r="AE122" s="40"/>
      <c r="AF122" s="40"/>
      <c r="AG122" s="59">
        <v>240000000</v>
      </c>
      <c r="AH122" s="59">
        <v>150000000</v>
      </c>
      <c r="AI122" s="59">
        <v>75000000</v>
      </c>
      <c r="AJ122" s="56"/>
      <c r="AK122" s="276">
        <f>IF(
'Tablero de control'!$V122="NP",
 0,
  IF(
     'Tablero de control'!$Q122&lt;&gt;"Reducción",
     'Tablero de control'!$AJ122*100/'Tablero de control'!$V122,
     IF(
       'Tablero de control'!$V122&gt;='Tablero de control'!$AJ122,
       100,
       IF(
         'Tablero de control'!$S122&lt;='Tablero de control'!$AJ122,
         0,
         (('Tablero de control'!$S122-'Tablero de control'!$V122)-('Tablero de control'!$AJ122-'Tablero de control'!$V122))*100/('Tablero de control'!$S122-'Tablero de control'!$V122)
       )
     )
   )
)</f>
        <v>0</v>
      </c>
      <c r="AL122" s="38" t="str">
        <f>IF(
  'Tablero de control'!$V122="NP",
  "NO PROGRAMADA",
  IF(
    OR('Tablero de control'!$AJ122="",'Tablero de control'!$AK122&lt;=0),
    "SIN AVANCE",
    IF(
      'Tablero de control'!$AK122&lt;Parametros!$D$4*Parametros!$G$9,
      "MUY DEFICIENTE",
    IF(
      'Tablero de control'!$AK122&lt;Parametros!$D$4*Parametros!$G$8,
      "DEFICIENTE",
   IF(
      'Tablero de control'!$AK122&lt;Parametros!$D$4*Parametros!$G$7,
      "ACEPTABLE",
      IF(
        'Tablero de control'!$AK122&lt;Parametros!$D$4*Parametros!$G$6,
        "BUENO",
        IF(
          'Tablero de control'!$AK122&lt;Parametros!$D$4*Parametros!$G$5,
          "SATISFACTORIO",
          IF(
            'Tablero de control'!$AK122&gt;=Parametros!$D$4*Parametros!$G$4,
            "OPTIMO"
          )
        )
      )
    )
  )
)
)
)</f>
        <v>SIN AVANCE</v>
      </c>
      <c r="AM122" s="38"/>
      <c r="AN122" s="38"/>
      <c r="AO122" s="38"/>
      <c r="AP122" s="43"/>
      <c r="AQ122" s="276">
        <f>IF(
'Tablero de control'!$W122="NP",
 0,
  IF(
     'Tablero de control'!$Q122&lt;&gt;"Reducción",
     'Tablero de control'!$AP122*100/'Tablero de control'!$W122,
     IF(
       'Tablero de control'!$W122&gt;='Tablero de control'!$AP122,
       100,
       IF(
         'Tablero de control'!$S122&lt;='Tablero de control'!$AP122,
         0,
         (('Tablero de control'!$S122-'Tablero de control'!$W122)-('Tablero de control'!$AP122-'Tablero de control'!$W122))*100/('Tablero de control'!$S122-'Tablero de control'!$W122)
       )
     )
   )
)</f>
        <v>0</v>
      </c>
      <c r="AR122" s="40" t="str">
        <f>IF(
  'Tablero de control'!$W122="NP",
  "NO PROGRAMADA",
  IF(
    OR('Tablero de control'!$AP122="",'Tablero de control'!$AQ122&lt;=0),
    "SIN AVANCE",
    IF(
      'Tablero de control'!$AQ122&lt;Parametros!$D$4*Parametros!$G$9,
      "MUY DEFICIENTE",
    IF(
      'Tablero de control'!$AQ122&lt;Parametros!$D$4*Parametros!$G$8,
      "DEFICIENTE",
   IF(
      'Tablero de control'!$AQ122&lt;Parametros!$D$4*Parametros!$G$7,
      "ACEPTABLE",
      IF(
        'Tablero de control'!$AQ122&lt;Parametros!$D$4*Parametros!$G$6,
        "BUENO",
        IF(
          'Tablero de control'!$AQ122&lt;Parametros!$D$4*Parametros!$G$5,
          "SATISFACTORIO",
          IF(
            'Tablero de control'!$AQ122&gt;=Parametros!$D$4*Parametros!$G$4,
            "OPTIMO"
          )
        )
      )
    )
  )
)
)
)</f>
        <v>SIN AVANCE</v>
      </c>
      <c r="AS122" s="38"/>
      <c r="AT122" s="38"/>
      <c r="AU122" s="38"/>
      <c r="AV122" s="39"/>
      <c r="AW122" s="276">
        <f>IF(
'Tablero de control'!$X122="NP",
 0,
  IF(
     'Tablero de control'!$Q122&lt;&gt;"Reducción",
     'Tablero de control'!$AV122*100/'Tablero de control'!$X122,
     IF(
       'Tablero de control'!$X122&gt;='Tablero de control'!$AV122,
       100,
       IF(
         'Tablero de control'!$S122&lt;='Tablero de control'!$AV122,
         0,
         (('Tablero de control'!$S122-'Tablero de control'!$X122)-('Tablero de control'!$AV122-'Tablero de control'!$X122))*100/('Tablero de control'!$S122-'Tablero de control'!$X122)
       )
     )
   )
)</f>
        <v>0</v>
      </c>
      <c r="AX122" s="46" t="str">
        <f>IF(
  'Tablero de control'!$X122="NP",
  "NO PROGRAMADA",
  IF(
    OR('Tablero de control'!$AV122="",'Tablero de control'!$AW122&lt;=0),
    "SIN AVANCE",
    IF(
      'Tablero de control'!$AW122&lt;Parametros!$D$4*Parametros!$G$9,
      "MUY DEFICIENTE",
    IF(
      'Tablero de control'!$AW122&lt;Parametros!$D$4*Parametros!$G$8,
      "DEFICIENTE",
   IF(
      'Tablero de control'!$AW122&lt;Parametros!$D$4*Parametros!$G$7,
      "ACEPTABLE",
      IF(
        'Tablero de control'!$AW122&lt;Parametros!$D$4*Parametros!$G$6,
        "BUENO",
        IF(
          'Tablero de control'!$AW122&lt;Parametros!$D$4*Parametros!$G$5,
          "SATISFACTORIO",
          IF(
            'Tablero de control'!$AW122&gt;=Parametros!$D$4*Parametros!$G$4,
            "OPTIMO"
          )
        )
      )
    )
  )
)
)
)</f>
        <v>SIN AVANCE</v>
      </c>
      <c r="AY122" s="38"/>
      <c r="AZ122" s="38"/>
      <c r="BA122" s="38"/>
      <c r="BB122" s="285">
        <f>IF('Tablero de control'!$R122="Acumulada",IF('Tablero de control'!$AV122="",IF('Tablero de control'!$AP122="",IF('Tablero de control'!$AJ122="",'Tablero de control'!$Y122,'Tablero de control'!$AJ122),'Tablero de control'!$AP122),'Tablero de control'!$AV122),'Tablero de control'!$Y122+'Tablero de control'!$AJ122+'Tablero de control'!$AP122+'Tablero de control'!$AV122)</f>
        <v>30</v>
      </c>
      <c r="BC122" s="41">
        <f>IF('Tablero de control'!$Q122="mantenimiento",'Tablero de control'!$BB122/COUNTA('Tablero de control'!$U122:$X122)*100,IF('Tablero de control'!$BB122*100/'Tablero de control'!$T122&gt;100,100,'Tablero de control'!$BB122*100/'Tablero de control'!$T122))</f>
        <v>20</v>
      </c>
      <c r="BD122" s="40" t="str">
        <f>IF(
    OR('Tablero de control'!$BB122="",'Tablero de control'!$BC122&lt;=0),
    "SIN AVANCE",
    IF(
      'Tablero de control'!$BC122&lt;Parametros!$D$4*Parametros!$G$9,
      "MUY DEFICIENTE",
    IF(
      'Tablero de control'!$BC122&lt;Parametros!$D$4*Parametros!$G$8,
      "DEFICIENTE",
   IF(
      'Tablero de control'!$BC122&lt;Parametros!$D$4*Parametros!$G$7,
      "ACEPTABLE",
      IF(
        'Tablero de control'!$BC122&lt;Parametros!$D$4*Parametros!$G$6,
        "BUENO",
        IF(
          'Tablero de control'!$BC122&lt;Parametros!$D$4*Parametros!$G$5,
          "SATISFACTORIO",
          IF(
            'Tablero de control'!$BC122&gt;=Parametros!$D$4*Parametros!$G$4,
            "OPTIMO"
          )
        )
      )
    )
  )
)
)</f>
        <v>MUY DEFICIENTE</v>
      </c>
      <c r="BE122" s="336"/>
      <c r="BF122" s="336"/>
      <c r="BG122" s="555"/>
      <c r="BH122" s="281"/>
      <c r="BI122" s="281"/>
      <c r="BJ122" s="281"/>
      <c r="BL122" s="337"/>
      <c r="BN122" s="388">
        <v>30</v>
      </c>
      <c r="BO122" s="350" t="s">
        <v>2451</v>
      </c>
      <c r="BP122" s="350" t="s">
        <v>2452</v>
      </c>
      <c r="BQ122" s="390" t="s">
        <v>2453</v>
      </c>
      <c r="BR122" s="350" t="s">
        <v>2431</v>
      </c>
      <c r="BS122" s="606"/>
      <c r="BT122" s="281"/>
    </row>
    <row r="123" spans="1:72" s="42" customFormat="1" ht="96" hidden="1" customHeight="1">
      <c r="A123" s="554" t="s">
        <v>251</v>
      </c>
      <c r="B123" s="53" t="s">
        <v>259</v>
      </c>
      <c r="C123" s="53" t="s">
        <v>295</v>
      </c>
      <c r="D123" s="53" t="s">
        <v>357</v>
      </c>
      <c r="E123" s="53" t="s">
        <v>397</v>
      </c>
      <c r="F123" s="67">
        <v>64</v>
      </c>
      <c r="G123" s="67">
        <v>64</v>
      </c>
      <c r="H123" s="67" t="s">
        <v>1944</v>
      </c>
      <c r="I123" s="67" t="s">
        <v>1967</v>
      </c>
      <c r="J123" s="325">
        <v>120</v>
      </c>
      <c r="K123" s="53" t="s">
        <v>663</v>
      </c>
      <c r="L123" s="81" t="s">
        <v>1193</v>
      </c>
      <c r="M123" s="53" t="s">
        <v>38</v>
      </c>
      <c r="N123" s="293">
        <v>330105301</v>
      </c>
      <c r="O123" s="53" t="s">
        <v>1575</v>
      </c>
      <c r="P123" s="53" t="s">
        <v>2041</v>
      </c>
      <c r="Q123" s="53" t="s">
        <v>32</v>
      </c>
      <c r="R123" s="78" t="s">
        <v>1891</v>
      </c>
      <c r="S123" s="74" t="s">
        <v>12</v>
      </c>
      <c r="T123" s="74">
        <v>140</v>
      </c>
      <c r="U123" s="96">
        <v>20</v>
      </c>
      <c r="V123" s="74">
        <v>40</v>
      </c>
      <c r="W123" s="74">
        <v>40</v>
      </c>
      <c r="X123" s="74">
        <v>40</v>
      </c>
      <c r="Y123" s="272">
        <v>20</v>
      </c>
      <c r="Z123" s="276">
        <f>IF(
'Tablero de control'!$U123="NP",
 0,
  IF(
     'Tablero de control'!$Q123&lt;&gt;"Reducción",
     'Tablero de control'!$Y123*100/'Tablero de control'!$U123,
     IF(
       'Tablero de control'!$U123&gt;='Tablero de control'!$Y123,
       100,
       IF(
         'Tablero de control'!$S123&lt;='Tablero de control'!$Y123,
         0,
         (('Tablero de control'!$S123-'Tablero de control'!$U123)-('Tablero de control'!$Y123-'Tablero de control'!$U123))*100/('Tablero de control'!$S123-'Tablero de control'!$U123)
       )
     )
   )
)</f>
        <v>100</v>
      </c>
      <c r="AA123" s="302">
        <f>IF('Tablero de control'!$Z123&gt;100,100,'Tablero de control'!$Z123)</f>
        <v>100</v>
      </c>
      <c r="AB123" s="40" t="str">
        <f>IF(
  'Tablero de control'!$U123="NP",
  "NO PROGRAMADA",
  IF(
    OR('Tablero de control'!$Y123="",'Tablero de control'!$Z123&lt;=0),
    "SIN AVANCE",
    IF(
      'Tablero de control'!$Z123&lt;Parametros!$D$4*Parametros!$G$9,
      "MUY DEFICIENTE",
    IF(
      'Tablero de control'!$Z123&lt;Parametros!$D$4*Parametros!$G$8,
      "DEFICIENTE",
   IF(
      'Tablero de control'!$Z123&lt;Parametros!$D$4*Parametros!$G$7,
      "ACEPTABLE",
      IF(
        'Tablero de control'!$Z123&lt;Parametros!$D$4*Parametros!$G$6,
        "BUENO",
        IF(
          'Tablero de control'!$Z123&lt;Parametros!$D$4*Parametros!$G$5,
          "SATISFACTORIO",
          IF(
            'Tablero de control'!$Z123&gt;=Parametros!$D$4*Parametros!$G$4,
            "OPTIMO"
          )
        )
      )
    )
  )
)
)
)</f>
        <v>OPTIMO</v>
      </c>
      <c r="AC123" s="40"/>
      <c r="AD123" s="40"/>
      <c r="AE123" s="40"/>
      <c r="AF123" s="40"/>
      <c r="AG123" s="59">
        <v>1075110853</v>
      </c>
      <c r="AH123" s="59">
        <v>195000000</v>
      </c>
      <c r="AI123" s="59">
        <v>92500000</v>
      </c>
      <c r="AJ123" s="56"/>
      <c r="AK123" s="276">
        <f>IF(
'Tablero de control'!$V123="NP",
 0,
  IF(
     'Tablero de control'!$Q123&lt;&gt;"Reducción",
     'Tablero de control'!$AJ123*100/'Tablero de control'!$V123,
     IF(
       'Tablero de control'!$V123&gt;='Tablero de control'!$AJ123,
       100,
       IF(
         'Tablero de control'!$S123&lt;='Tablero de control'!$AJ123,
         0,
         (('Tablero de control'!$S123-'Tablero de control'!$V123)-('Tablero de control'!$AJ123-'Tablero de control'!$V123))*100/('Tablero de control'!$S123-'Tablero de control'!$V123)
       )
     )
   )
)</f>
        <v>0</v>
      </c>
      <c r="AL123" s="44" t="str">
        <f>IF(
  'Tablero de control'!$V123="NP",
  "NO PROGRAMADA",
  IF(
    OR('Tablero de control'!$AJ123="",'Tablero de control'!$AK123&lt;=0),
    "SIN AVANCE",
    IF(
      'Tablero de control'!$AK123&lt;Parametros!$D$4*Parametros!$G$9,
      "MUY DEFICIENTE",
    IF(
      'Tablero de control'!$AK123&lt;Parametros!$D$4*Parametros!$G$8,
      "DEFICIENTE",
   IF(
      'Tablero de control'!$AK123&lt;Parametros!$D$4*Parametros!$G$7,
      "ACEPTABLE",
      IF(
        'Tablero de control'!$AK123&lt;Parametros!$D$4*Parametros!$G$6,
        "BUENO",
        IF(
          'Tablero de control'!$AK123&lt;Parametros!$D$4*Parametros!$G$5,
          "SATISFACTORIO",
          IF(
            'Tablero de control'!$AK123&gt;=Parametros!$D$4*Parametros!$G$4,
            "OPTIMO"
          )
        )
      )
    )
  )
)
)
)</f>
        <v>SIN AVANCE</v>
      </c>
      <c r="AM123" s="719"/>
      <c r="AN123" s="719"/>
      <c r="AO123" s="719"/>
      <c r="AP123" s="43"/>
      <c r="AQ123" s="276">
        <f>IF(
'Tablero de control'!$W123="NP",
 0,
  IF(
     'Tablero de control'!$Q123&lt;&gt;"Reducción",
     'Tablero de control'!$AP123*100/'Tablero de control'!$W123,
     IF(
       'Tablero de control'!$W123&gt;='Tablero de control'!$AP123,
       100,
       IF(
         'Tablero de control'!$S123&lt;='Tablero de control'!$AP123,
         0,
         (('Tablero de control'!$S123-'Tablero de control'!$W123)-('Tablero de control'!$AP123-'Tablero de control'!$W123))*100/('Tablero de control'!$S123-'Tablero de control'!$W123)
       )
     )
   )
)</f>
        <v>0</v>
      </c>
      <c r="AR123" s="46" t="str">
        <f>IF(
  'Tablero de control'!$W123="NP",
  "NO PROGRAMADA",
  IF(
    OR('Tablero de control'!$AP123="",'Tablero de control'!$AQ123&lt;=0),
    "SIN AVANCE",
    IF(
      'Tablero de control'!$AQ123&lt;Parametros!$D$4*Parametros!$G$9,
      "MUY DEFICIENTE",
    IF(
      'Tablero de control'!$AQ123&lt;Parametros!$D$4*Parametros!$G$8,
      "DEFICIENTE",
   IF(
      'Tablero de control'!$AQ123&lt;Parametros!$D$4*Parametros!$G$7,
      "ACEPTABLE",
      IF(
        'Tablero de control'!$AQ123&lt;Parametros!$D$4*Parametros!$G$6,
        "BUENO",
        IF(
          'Tablero de control'!$AQ123&lt;Parametros!$D$4*Parametros!$G$5,
          "SATISFACTORIO",
          IF(
            'Tablero de control'!$AQ123&gt;=Parametros!$D$4*Parametros!$G$4,
            "OPTIMO"
          )
        )
      )
    )
  )
)
)
)</f>
        <v>SIN AVANCE</v>
      </c>
      <c r="AS123" s="38"/>
      <c r="AT123" s="38"/>
      <c r="AU123" s="38"/>
      <c r="AV123" s="39"/>
      <c r="AW123" s="276">
        <f>IF(
'Tablero de control'!$X123="NP",
 0,
  IF(
     'Tablero de control'!$Q123&lt;&gt;"Reducción",
     'Tablero de control'!$AV123*100/'Tablero de control'!$X123,
     IF(
       'Tablero de control'!$X123&gt;='Tablero de control'!$AV123,
       100,
       IF(
         'Tablero de control'!$S123&lt;='Tablero de control'!$AV123,
         0,
         (('Tablero de control'!$S123-'Tablero de control'!$X123)-('Tablero de control'!$AV123-'Tablero de control'!$X123))*100/('Tablero de control'!$S123-'Tablero de control'!$X123)
       )
     )
   )
)</f>
        <v>0</v>
      </c>
      <c r="AX123" s="46" t="str">
        <f>IF(
  'Tablero de control'!$X123="NP",
  "NO PROGRAMADA",
  IF(
    OR('Tablero de control'!$AV123="",'Tablero de control'!$AW123&lt;=0),
    "SIN AVANCE",
    IF(
      'Tablero de control'!$AW123&lt;Parametros!$D$4*Parametros!$G$9,
      "MUY DEFICIENTE",
    IF(
      'Tablero de control'!$AW123&lt;Parametros!$D$4*Parametros!$G$8,
      "DEFICIENTE",
   IF(
      'Tablero de control'!$AW123&lt;Parametros!$D$4*Parametros!$G$7,
      "ACEPTABLE",
      IF(
        'Tablero de control'!$AW123&lt;Parametros!$D$4*Parametros!$G$6,
        "BUENO",
        IF(
          'Tablero de control'!$AW123&lt;Parametros!$D$4*Parametros!$G$5,
          "SATISFACTORIO",
          IF(
            'Tablero de control'!$AW123&gt;=Parametros!$D$4*Parametros!$G$4,
            "OPTIMO"
          )
        )
      )
    )
  )
)
)
)</f>
        <v>SIN AVANCE</v>
      </c>
      <c r="AY123" s="38"/>
      <c r="AZ123" s="38"/>
      <c r="BA123" s="38"/>
      <c r="BB123" s="285">
        <f>IF('Tablero de control'!$R123="Acumulada",IF('Tablero de control'!$AV123="",IF('Tablero de control'!$AP123="",IF('Tablero de control'!$AJ123="",'Tablero de control'!$Y123,'Tablero de control'!$AJ123),'Tablero de control'!$AP123),'Tablero de control'!$AV123),'Tablero de control'!$Y123+'Tablero de control'!$AJ123+'Tablero de control'!$AP123+'Tablero de control'!$AV123)</f>
        <v>20</v>
      </c>
      <c r="BC123" s="41">
        <f>IF('Tablero de control'!$Q123="mantenimiento",'Tablero de control'!$BB123/COUNTA('Tablero de control'!$U123:$X123)*100,IF('Tablero de control'!$BB123*100/'Tablero de control'!$T123&gt;100,100,'Tablero de control'!$BB123*100/'Tablero de control'!$T123))</f>
        <v>14.285714285714286</v>
      </c>
      <c r="BD123" s="40" t="str">
        <f>IF(
    OR('Tablero de control'!$BB123="",'Tablero de control'!$BC123&lt;=0),
    "SIN AVANCE",
    IF(
      'Tablero de control'!$BC123&lt;Parametros!$D$4*Parametros!$G$9,
      "MUY DEFICIENTE",
    IF(
      'Tablero de control'!$BC123&lt;Parametros!$D$4*Parametros!$G$8,
      "DEFICIENTE",
   IF(
      'Tablero de control'!$BC123&lt;Parametros!$D$4*Parametros!$G$7,
      "ACEPTABLE",
      IF(
        'Tablero de control'!$BC123&lt;Parametros!$D$4*Parametros!$G$6,
        "BUENO",
        IF(
          'Tablero de control'!$BC123&lt;Parametros!$D$4*Parametros!$G$5,
          "SATISFACTORIO",
          IF(
            'Tablero de control'!$BC123&gt;=Parametros!$D$4*Parametros!$G$4,
            "OPTIMO"
          )
        )
      )
    )
  )
)
)</f>
        <v>MUY DEFICIENTE</v>
      </c>
      <c r="BE123" s="336"/>
      <c r="BF123" s="336"/>
      <c r="BG123" s="555"/>
      <c r="BH123" s="281"/>
      <c r="BI123" s="281"/>
      <c r="BJ123" s="281"/>
      <c r="BL123" s="337"/>
      <c r="BN123" s="388">
        <v>20</v>
      </c>
      <c r="BO123" s="350" t="s">
        <v>2454</v>
      </c>
      <c r="BP123" s="350" t="s">
        <v>2455</v>
      </c>
      <c r="BQ123" s="390" t="s">
        <v>2434</v>
      </c>
      <c r="BR123" s="350" t="s">
        <v>2431</v>
      </c>
      <c r="BS123" s="606"/>
      <c r="BT123" s="281"/>
    </row>
    <row r="124" spans="1:72" s="42" customFormat="1" ht="57" hidden="1" customHeight="1">
      <c r="A124" s="554" t="s">
        <v>251</v>
      </c>
      <c r="B124" s="53" t="s">
        <v>259</v>
      </c>
      <c r="C124" s="53" t="s">
        <v>295</v>
      </c>
      <c r="D124" s="53" t="s">
        <v>357</v>
      </c>
      <c r="E124" s="53" t="s">
        <v>397</v>
      </c>
      <c r="F124" s="67">
        <v>64</v>
      </c>
      <c r="G124" s="67">
        <v>64</v>
      </c>
      <c r="H124" s="67" t="s">
        <v>1944</v>
      </c>
      <c r="I124" s="67" t="s">
        <v>1967</v>
      </c>
      <c r="J124" s="325">
        <v>121</v>
      </c>
      <c r="K124" s="53" t="s">
        <v>664</v>
      </c>
      <c r="L124" s="81" t="s">
        <v>1206</v>
      </c>
      <c r="M124" s="53" t="s">
        <v>1207</v>
      </c>
      <c r="N124" s="293">
        <v>330110000</v>
      </c>
      <c r="O124" s="53" t="s">
        <v>209</v>
      </c>
      <c r="P124" s="53" t="s">
        <v>2042</v>
      </c>
      <c r="Q124" s="53" t="s">
        <v>32</v>
      </c>
      <c r="R124" s="78" t="s">
        <v>1891</v>
      </c>
      <c r="S124" s="74">
        <v>5</v>
      </c>
      <c r="T124" s="74">
        <v>29</v>
      </c>
      <c r="U124" s="96">
        <v>5</v>
      </c>
      <c r="V124" s="83">
        <v>8</v>
      </c>
      <c r="W124" s="83">
        <v>8</v>
      </c>
      <c r="X124" s="83">
        <v>8</v>
      </c>
      <c r="Y124" s="272">
        <v>0</v>
      </c>
      <c r="Z124" s="276">
        <f>IF(
'Tablero de control'!$U124="NP",
 0,
  IF(
     'Tablero de control'!$Q124&lt;&gt;"Reducción",
     'Tablero de control'!$Y124*100/'Tablero de control'!$U124,
     IF(
       'Tablero de control'!$U124&gt;='Tablero de control'!$Y124,
       100,
       IF(
         'Tablero de control'!$S124&lt;='Tablero de control'!$Y124,
         0,
         (('Tablero de control'!$S124-'Tablero de control'!$U124)-('Tablero de control'!$Y124-'Tablero de control'!$U124))*100/('Tablero de control'!$S124-'Tablero de control'!$U124)
       )
     )
   )
)</f>
        <v>0</v>
      </c>
      <c r="AA124" s="302">
        <f>IF('Tablero de control'!$Z124&gt;100,100,'Tablero de control'!$Z124)</f>
        <v>0</v>
      </c>
      <c r="AB124" s="40" t="str">
        <f>IF(
  'Tablero de control'!$U124="NP",
  "NO PROGRAMADA",
  IF(
    OR('Tablero de control'!$Y124="",'Tablero de control'!$Z124&lt;=0),
    "SIN AVANCE",
    IF(
      'Tablero de control'!$Z124&lt;Parametros!$D$4*Parametros!$G$9,
      "MUY DEFICIENTE",
    IF(
      'Tablero de control'!$Z124&lt;Parametros!$D$4*Parametros!$G$8,
      "DEFICIENTE",
   IF(
      'Tablero de control'!$Z124&lt;Parametros!$D$4*Parametros!$G$7,
      "ACEPTABLE",
      IF(
        'Tablero de control'!$Z124&lt;Parametros!$D$4*Parametros!$G$6,
        "BUENO",
        IF(
          'Tablero de control'!$Z124&lt;Parametros!$D$4*Parametros!$G$5,
          "SATISFACTORIO",
          IF(
            'Tablero de control'!$Z124&gt;=Parametros!$D$4*Parametros!$G$4,
            "OPTIMO"
          )
        )
      )
    )
  )
)
)
)</f>
        <v>SIN AVANCE</v>
      </c>
      <c r="AC124" s="40"/>
      <c r="AD124" s="40"/>
      <c r="AE124" s="40"/>
      <c r="AF124" s="40"/>
      <c r="AG124" s="59">
        <v>110000000</v>
      </c>
      <c r="AH124" s="59">
        <v>0</v>
      </c>
      <c r="AI124" s="59">
        <v>0</v>
      </c>
      <c r="AJ124" s="56"/>
      <c r="AK124" s="276">
        <f>IF(
'Tablero de control'!$V124="NP",
 0,
  IF(
     'Tablero de control'!$Q124&lt;&gt;"Reducción",
     'Tablero de control'!$AJ124*100/'Tablero de control'!$V124,
     IF(
       'Tablero de control'!$V124&gt;='Tablero de control'!$AJ124,
       100,
       IF(
         'Tablero de control'!$S124&lt;='Tablero de control'!$AJ124,
         0,
         (('Tablero de control'!$S124-'Tablero de control'!$V124)-('Tablero de control'!$AJ124-'Tablero de control'!$V124))*100/('Tablero de control'!$S124-'Tablero de control'!$V124)
       )
     )
   )
)</f>
        <v>0</v>
      </c>
      <c r="AL124" s="38" t="str">
        <f>IF(
  'Tablero de control'!$V124="NP",
  "NO PROGRAMADA",
  IF(
    OR('Tablero de control'!$AJ124="",'Tablero de control'!$AK124&lt;=0),
    "SIN AVANCE",
    IF(
      'Tablero de control'!$AK124&lt;Parametros!$D$4*Parametros!$G$9,
      "MUY DEFICIENTE",
    IF(
      'Tablero de control'!$AK124&lt;Parametros!$D$4*Parametros!$G$8,
      "DEFICIENTE",
   IF(
      'Tablero de control'!$AK124&lt;Parametros!$D$4*Parametros!$G$7,
      "ACEPTABLE",
      IF(
        'Tablero de control'!$AK124&lt;Parametros!$D$4*Parametros!$G$6,
        "BUENO",
        IF(
          'Tablero de control'!$AK124&lt;Parametros!$D$4*Parametros!$G$5,
          "SATISFACTORIO",
          IF(
            'Tablero de control'!$AK124&gt;=Parametros!$D$4*Parametros!$G$4,
            "OPTIMO"
          )
        )
      )
    )
  )
)
)
)</f>
        <v>SIN AVANCE</v>
      </c>
      <c r="AM124" s="38"/>
      <c r="AN124" s="38"/>
      <c r="AO124" s="38"/>
      <c r="AP124" s="43"/>
      <c r="AQ124" s="276">
        <f>IF(
'Tablero de control'!$W124="NP",
 0,
  IF(
     'Tablero de control'!$Q124&lt;&gt;"Reducción",
     'Tablero de control'!$AP124*100/'Tablero de control'!$W124,
     IF(
       'Tablero de control'!$W124&gt;='Tablero de control'!$AP124,
       100,
       IF(
         'Tablero de control'!$S124&lt;='Tablero de control'!$AP124,
         0,
         (('Tablero de control'!$S124-'Tablero de control'!$W124)-('Tablero de control'!$AP124-'Tablero de control'!$W124))*100/('Tablero de control'!$S124-'Tablero de control'!$W124)
       )
     )
   )
)</f>
        <v>0</v>
      </c>
      <c r="AR124" s="40" t="str">
        <f>IF(
  'Tablero de control'!$W124="NP",
  "NO PROGRAMADA",
  IF(
    OR('Tablero de control'!$AP124="",'Tablero de control'!$AQ124&lt;=0),
    "SIN AVANCE",
    IF(
      'Tablero de control'!$AQ124&lt;Parametros!$D$4*Parametros!$G$9,
      "MUY DEFICIENTE",
    IF(
      'Tablero de control'!$AQ124&lt;Parametros!$D$4*Parametros!$G$8,
      "DEFICIENTE",
   IF(
      'Tablero de control'!$AQ124&lt;Parametros!$D$4*Parametros!$G$7,
      "ACEPTABLE",
      IF(
        'Tablero de control'!$AQ124&lt;Parametros!$D$4*Parametros!$G$6,
        "BUENO",
        IF(
          'Tablero de control'!$AQ124&lt;Parametros!$D$4*Parametros!$G$5,
          "SATISFACTORIO",
          IF(
            'Tablero de control'!$AQ124&gt;=Parametros!$D$4*Parametros!$G$4,
            "OPTIMO"
          )
        )
      )
    )
  )
)
)
)</f>
        <v>SIN AVANCE</v>
      </c>
      <c r="AS124" s="38"/>
      <c r="AT124" s="38"/>
      <c r="AU124" s="38"/>
      <c r="AV124" s="39"/>
      <c r="AW124" s="276">
        <f>IF(
'Tablero de control'!$X124="NP",
 0,
  IF(
     'Tablero de control'!$Q124&lt;&gt;"Reducción",
     'Tablero de control'!$AV124*100/'Tablero de control'!$X124,
     IF(
       'Tablero de control'!$X124&gt;='Tablero de control'!$AV124,
       100,
       IF(
         'Tablero de control'!$S124&lt;='Tablero de control'!$AV124,
         0,
         (('Tablero de control'!$S124-'Tablero de control'!$X124)-('Tablero de control'!$AV124-'Tablero de control'!$X124))*100/('Tablero de control'!$S124-'Tablero de control'!$X124)
       )
     )
   )
)</f>
        <v>0</v>
      </c>
      <c r="AX124" s="46" t="str">
        <f>IF(
  'Tablero de control'!$X124="NP",
  "NO PROGRAMADA",
  IF(
    OR('Tablero de control'!$AV124="",'Tablero de control'!$AW124&lt;=0),
    "SIN AVANCE",
    IF(
      'Tablero de control'!$AW124&lt;Parametros!$D$4*Parametros!$G$9,
      "MUY DEFICIENTE",
    IF(
      'Tablero de control'!$AW124&lt;Parametros!$D$4*Parametros!$G$8,
      "DEFICIENTE",
   IF(
      'Tablero de control'!$AW124&lt;Parametros!$D$4*Parametros!$G$7,
      "ACEPTABLE",
      IF(
        'Tablero de control'!$AW124&lt;Parametros!$D$4*Parametros!$G$6,
        "BUENO",
        IF(
          'Tablero de control'!$AW124&lt;Parametros!$D$4*Parametros!$G$5,
          "SATISFACTORIO",
          IF(
            'Tablero de control'!$AW124&gt;=Parametros!$D$4*Parametros!$G$4,
            "OPTIMO"
          )
        )
      )
    )
  )
)
)
)</f>
        <v>SIN AVANCE</v>
      </c>
      <c r="AY124" s="38"/>
      <c r="AZ124" s="38"/>
      <c r="BA124" s="38"/>
      <c r="BB124" s="285">
        <f>IF('Tablero de control'!$R124="Acumulada",IF('Tablero de control'!$AV124="",IF('Tablero de control'!$AP124="",IF('Tablero de control'!$AJ124="",'Tablero de control'!$Y124,'Tablero de control'!$AJ124),'Tablero de control'!$AP124),'Tablero de control'!$AV124),'Tablero de control'!$Y124+'Tablero de control'!$AJ124+'Tablero de control'!$AP124+'Tablero de control'!$AV124)</f>
        <v>0</v>
      </c>
      <c r="BC124" s="41">
        <f>IF('Tablero de control'!$Q124="mantenimiento",'Tablero de control'!$BB124/COUNTA('Tablero de control'!$U124:$X124)*100,IF('Tablero de control'!$BB124*100/'Tablero de control'!$T124&gt;100,100,'Tablero de control'!$BB124*100/'Tablero de control'!$T124))</f>
        <v>0</v>
      </c>
      <c r="BD124" s="40" t="str">
        <f>IF(
    OR('Tablero de control'!$BB124="",'Tablero de control'!$BC124&lt;=0),
    "SIN AVANCE",
    IF(
      'Tablero de control'!$BC124&lt;Parametros!$D$4*Parametros!$G$9,
      "MUY DEFICIENTE",
    IF(
      'Tablero de control'!$BC124&lt;Parametros!$D$4*Parametros!$G$8,
      "DEFICIENTE",
   IF(
      'Tablero de control'!$BC124&lt;Parametros!$D$4*Parametros!$G$7,
      "ACEPTABLE",
      IF(
        'Tablero de control'!$BC124&lt;Parametros!$D$4*Parametros!$G$6,
        "BUENO",
        IF(
          'Tablero de control'!$BC124&lt;Parametros!$D$4*Parametros!$G$5,
          "SATISFACTORIO",
          IF(
            'Tablero de control'!$BC124&gt;=Parametros!$D$4*Parametros!$G$4,
            "OPTIMO"
          )
        )
      )
    )
  )
)
)</f>
        <v>SIN AVANCE</v>
      </c>
      <c r="BE124" s="336"/>
      <c r="BF124" s="336"/>
      <c r="BG124" s="555"/>
      <c r="BH124" s="281"/>
      <c r="BI124" s="281"/>
      <c r="BJ124" s="281"/>
      <c r="BL124" s="337"/>
      <c r="BN124" s="388">
        <v>0</v>
      </c>
      <c r="BO124" s="350" t="s">
        <v>2450</v>
      </c>
      <c r="BP124" s="350"/>
      <c r="BQ124" s="350"/>
      <c r="BR124" s="350"/>
      <c r="BS124" s="606" t="s">
        <v>2450</v>
      </c>
      <c r="BT124" s="281"/>
    </row>
    <row r="125" spans="1:72" s="42" customFormat="1" ht="36" hidden="1" customHeight="1">
      <c r="A125" s="554" t="s">
        <v>251</v>
      </c>
      <c r="B125" s="53" t="s">
        <v>259</v>
      </c>
      <c r="C125" s="53" t="s">
        <v>295</v>
      </c>
      <c r="D125" s="53" t="s">
        <v>357</v>
      </c>
      <c r="E125" s="53" t="s">
        <v>397</v>
      </c>
      <c r="F125" s="67">
        <v>64</v>
      </c>
      <c r="G125" s="67">
        <v>64</v>
      </c>
      <c r="H125" s="67" t="s">
        <v>1944</v>
      </c>
      <c r="I125" s="67" t="s">
        <v>1967</v>
      </c>
      <c r="J125" s="325">
        <v>122</v>
      </c>
      <c r="K125" s="53" t="s">
        <v>665</v>
      </c>
      <c r="L125" s="81" t="s">
        <v>1194</v>
      </c>
      <c r="M125" s="53" t="s">
        <v>1195</v>
      </c>
      <c r="N125" s="293">
        <v>330107300</v>
      </c>
      <c r="O125" s="53" t="s">
        <v>213</v>
      </c>
      <c r="P125" s="53" t="s">
        <v>2042</v>
      </c>
      <c r="Q125" s="53" t="s">
        <v>32</v>
      </c>
      <c r="R125" s="78" t="s">
        <v>1891</v>
      </c>
      <c r="S125" s="74">
        <v>1</v>
      </c>
      <c r="T125" s="74">
        <v>18</v>
      </c>
      <c r="U125" s="96">
        <v>3</v>
      </c>
      <c r="V125" s="74">
        <v>5</v>
      </c>
      <c r="W125" s="74">
        <v>5</v>
      </c>
      <c r="X125" s="74">
        <v>5</v>
      </c>
      <c r="Y125" s="272">
        <v>3</v>
      </c>
      <c r="Z125" s="276">
        <f>IF(
'Tablero de control'!$U125="NP",
 0,
  IF(
     'Tablero de control'!$Q125&lt;&gt;"Reducción",
     'Tablero de control'!$Y125*100/'Tablero de control'!$U125,
     IF(
       'Tablero de control'!$U125&gt;='Tablero de control'!$Y125,
       100,
       IF(
         'Tablero de control'!$S125&lt;='Tablero de control'!$Y125,
         0,
         (('Tablero de control'!$S125-'Tablero de control'!$U125)-('Tablero de control'!$Y125-'Tablero de control'!$U125))*100/('Tablero de control'!$S125-'Tablero de control'!$U125)
       )
     )
   )
)</f>
        <v>100</v>
      </c>
      <c r="AA125" s="302">
        <f>IF('Tablero de control'!$Z125&gt;100,100,'Tablero de control'!$Z125)</f>
        <v>100</v>
      </c>
      <c r="AB125" s="40" t="str">
        <f>IF(
  'Tablero de control'!$U125="NP",
  "NO PROGRAMADA",
  IF(
    OR('Tablero de control'!$Y125="",'Tablero de control'!$Z125&lt;=0),
    "SIN AVANCE",
    IF(
      'Tablero de control'!$Z125&lt;Parametros!$D$4*Parametros!$G$9,
      "MUY DEFICIENTE",
    IF(
      'Tablero de control'!$Z125&lt;Parametros!$D$4*Parametros!$G$8,
      "DEFICIENTE",
   IF(
      'Tablero de control'!$Z125&lt;Parametros!$D$4*Parametros!$G$7,
      "ACEPTABLE",
      IF(
        'Tablero de control'!$Z125&lt;Parametros!$D$4*Parametros!$G$6,
        "BUENO",
        IF(
          'Tablero de control'!$Z125&lt;Parametros!$D$4*Parametros!$G$5,
          "SATISFACTORIO",
          IF(
            'Tablero de control'!$Z125&gt;=Parametros!$D$4*Parametros!$G$4,
            "OPTIMO"
          )
        )
      )
    )
  )
)
)
)</f>
        <v>OPTIMO</v>
      </c>
      <c r="AC125" s="40"/>
      <c r="AD125" s="40"/>
      <c r="AE125" s="40"/>
      <c r="AF125" s="40"/>
      <c r="AG125" s="59">
        <v>420000000</v>
      </c>
      <c r="AH125" s="59">
        <v>420000000</v>
      </c>
      <c r="AI125" s="59">
        <v>315000000</v>
      </c>
      <c r="AJ125" s="56"/>
      <c r="AK125" s="276">
        <f>IF(
'Tablero de control'!$V125="NP",
 0,
  IF(
     'Tablero de control'!$Q125&lt;&gt;"Reducción",
     'Tablero de control'!$AJ125*100/'Tablero de control'!$V125,
     IF(
       'Tablero de control'!$V125&gt;='Tablero de control'!$AJ125,
       100,
       IF(
         'Tablero de control'!$S125&lt;='Tablero de control'!$AJ125,
         0,
         (('Tablero de control'!$S125-'Tablero de control'!$V125)-('Tablero de control'!$AJ125-'Tablero de control'!$V125))*100/('Tablero de control'!$S125-'Tablero de control'!$V125)
       )
     )
   )
)</f>
        <v>0</v>
      </c>
      <c r="AL125" s="38" t="str">
        <f>IF(
  'Tablero de control'!$V125="NP",
  "NO PROGRAMADA",
  IF(
    OR('Tablero de control'!$AJ125="",'Tablero de control'!$AK125&lt;=0),
    "SIN AVANCE",
    IF(
      'Tablero de control'!$AK125&lt;Parametros!$D$4*Parametros!$G$9,
      "MUY DEFICIENTE",
    IF(
      'Tablero de control'!$AK125&lt;Parametros!$D$4*Parametros!$G$8,
      "DEFICIENTE",
   IF(
      'Tablero de control'!$AK125&lt;Parametros!$D$4*Parametros!$G$7,
      "ACEPTABLE",
      IF(
        'Tablero de control'!$AK125&lt;Parametros!$D$4*Parametros!$G$6,
        "BUENO",
        IF(
          'Tablero de control'!$AK125&lt;Parametros!$D$4*Parametros!$G$5,
          "SATISFACTORIO",
          IF(
            'Tablero de control'!$AK125&gt;=Parametros!$D$4*Parametros!$G$4,
            "OPTIMO"
          )
        )
      )
    )
  )
)
)
)</f>
        <v>SIN AVANCE</v>
      </c>
      <c r="AM125" s="38"/>
      <c r="AN125" s="38"/>
      <c r="AO125" s="38"/>
      <c r="AP125" s="43"/>
      <c r="AQ125" s="276">
        <f>IF(
'Tablero de control'!$W125="NP",
 0,
  IF(
     'Tablero de control'!$Q125&lt;&gt;"Reducción",
     'Tablero de control'!$AP125*100/'Tablero de control'!$W125,
     IF(
       'Tablero de control'!$W125&gt;='Tablero de control'!$AP125,
       100,
       IF(
         'Tablero de control'!$S125&lt;='Tablero de control'!$AP125,
         0,
         (('Tablero de control'!$S125-'Tablero de control'!$W125)-('Tablero de control'!$AP125-'Tablero de control'!$W125))*100/('Tablero de control'!$S125-'Tablero de control'!$W125)
       )
     )
   )
)</f>
        <v>0</v>
      </c>
      <c r="AR125" s="40" t="str">
        <f>IF(
  'Tablero de control'!$W125="NP",
  "NO PROGRAMADA",
  IF(
    OR('Tablero de control'!$AP125="",'Tablero de control'!$AQ125&lt;=0),
    "SIN AVANCE",
    IF(
      'Tablero de control'!$AQ125&lt;Parametros!$D$4*Parametros!$G$9,
      "MUY DEFICIENTE",
    IF(
      'Tablero de control'!$AQ125&lt;Parametros!$D$4*Parametros!$G$8,
      "DEFICIENTE",
   IF(
      'Tablero de control'!$AQ125&lt;Parametros!$D$4*Parametros!$G$7,
      "ACEPTABLE",
      IF(
        'Tablero de control'!$AQ125&lt;Parametros!$D$4*Parametros!$G$6,
        "BUENO",
        IF(
          'Tablero de control'!$AQ125&lt;Parametros!$D$4*Parametros!$G$5,
          "SATISFACTORIO",
          IF(
            'Tablero de control'!$AQ125&gt;=Parametros!$D$4*Parametros!$G$4,
            "OPTIMO"
          )
        )
      )
    )
  )
)
)
)</f>
        <v>SIN AVANCE</v>
      </c>
      <c r="AS125" s="38"/>
      <c r="AT125" s="38"/>
      <c r="AU125" s="38"/>
      <c r="AV125" s="39"/>
      <c r="AW125" s="276">
        <f>IF(
'Tablero de control'!$X125="NP",
 0,
  IF(
     'Tablero de control'!$Q125&lt;&gt;"Reducción",
     'Tablero de control'!$AV125*100/'Tablero de control'!$X125,
     IF(
       'Tablero de control'!$X125&gt;='Tablero de control'!$AV125,
       100,
       IF(
         'Tablero de control'!$S125&lt;='Tablero de control'!$AV125,
         0,
         (('Tablero de control'!$S125-'Tablero de control'!$X125)-('Tablero de control'!$AV125-'Tablero de control'!$X125))*100/('Tablero de control'!$S125-'Tablero de control'!$X125)
       )
     )
   )
)</f>
        <v>0</v>
      </c>
      <c r="AX125" s="46" t="str">
        <f>IF(
  'Tablero de control'!$X125="NP",
  "NO PROGRAMADA",
  IF(
    OR('Tablero de control'!$AV125="",'Tablero de control'!$AW125&lt;=0),
    "SIN AVANCE",
    IF(
      'Tablero de control'!$AW125&lt;Parametros!$D$4*Parametros!$G$9,
      "MUY DEFICIENTE",
    IF(
      'Tablero de control'!$AW125&lt;Parametros!$D$4*Parametros!$G$8,
      "DEFICIENTE",
   IF(
      'Tablero de control'!$AW125&lt;Parametros!$D$4*Parametros!$G$7,
      "ACEPTABLE",
      IF(
        'Tablero de control'!$AW125&lt;Parametros!$D$4*Parametros!$G$6,
        "BUENO",
        IF(
          'Tablero de control'!$AW125&lt;Parametros!$D$4*Parametros!$G$5,
          "SATISFACTORIO",
          IF(
            'Tablero de control'!$AW125&gt;=Parametros!$D$4*Parametros!$G$4,
            "OPTIMO"
          )
        )
      )
    )
  )
)
)
)</f>
        <v>SIN AVANCE</v>
      </c>
      <c r="AY125" s="38"/>
      <c r="AZ125" s="38"/>
      <c r="BA125" s="38"/>
      <c r="BB125" s="285">
        <f>IF('Tablero de control'!$R125="Acumulada",IF('Tablero de control'!$AV125="",IF('Tablero de control'!$AP125="",IF('Tablero de control'!$AJ125="",'Tablero de control'!$Y125,'Tablero de control'!$AJ125),'Tablero de control'!$AP125),'Tablero de control'!$AV125),'Tablero de control'!$Y125+'Tablero de control'!$AJ125+'Tablero de control'!$AP125+'Tablero de control'!$AV125)</f>
        <v>3</v>
      </c>
      <c r="BC125" s="41">
        <f>IF('Tablero de control'!$Q125="mantenimiento",'Tablero de control'!$BB125/COUNTA('Tablero de control'!$U125:$X125)*100,IF('Tablero de control'!$BB125*100/'Tablero de control'!$T125&gt;100,100,'Tablero de control'!$BB125*100/'Tablero de control'!$T125))</f>
        <v>16.666666666666668</v>
      </c>
      <c r="BD125" s="40" t="str">
        <f>IF(
    OR('Tablero de control'!$BB125="",'Tablero de control'!$BC125&lt;=0),
    "SIN AVANCE",
    IF(
      'Tablero de control'!$BC125&lt;Parametros!$D$4*Parametros!$G$9,
      "MUY DEFICIENTE",
    IF(
      'Tablero de control'!$BC125&lt;Parametros!$D$4*Parametros!$G$8,
      "DEFICIENTE",
   IF(
      'Tablero de control'!$BC125&lt;Parametros!$D$4*Parametros!$G$7,
      "ACEPTABLE",
      IF(
        'Tablero de control'!$BC125&lt;Parametros!$D$4*Parametros!$G$6,
        "BUENO",
        IF(
          'Tablero de control'!$BC125&lt;Parametros!$D$4*Parametros!$G$5,
          "SATISFACTORIO",
          IF(
            'Tablero de control'!$BC125&gt;=Parametros!$D$4*Parametros!$G$4,
            "OPTIMO"
          )
        )
      )
    )
  )
)
)</f>
        <v>MUY DEFICIENTE</v>
      </c>
      <c r="BE125" s="336"/>
      <c r="BF125" s="336"/>
      <c r="BG125" s="555"/>
      <c r="BH125" s="281"/>
      <c r="BI125" s="281"/>
      <c r="BJ125" s="281"/>
      <c r="BL125" s="337"/>
      <c r="BN125" s="388">
        <v>3</v>
      </c>
      <c r="BO125" s="350" t="s">
        <v>2456</v>
      </c>
      <c r="BP125" s="350" t="s">
        <v>2457</v>
      </c>
      <c r="BQ125" s="390" t="s">
        <v>2458</v>
      </c>
      <c r="BR125" s="350"/>
      <c r="BS125" s="606"/>
      <c r="BT125" s="281"/>
    </row>
    <row r="126" spans="1:72" s="42" customFormat="1" ht="33.75" hidden="1" customHeight="1">
      <c r="A126" s="554" t="s">
        <v>251</v>
      </c>
      <c r="B126" s="53" t="s">
        <v>259</v>
      </c>
      <c r="C126" s="53" t="s">
        <v>295</v>
      </c>
      <c r="D126" s="53" t="s">
        <v>357</v>
      </c>
      <c r="E126" s="53" t="s">
        <v>397</v>
      </c>
      <c r="F126" s="67">
        <v>64</v>
      </c>
      <c r="G126" s="67">
        <v>64</v>
      </c>
      <c r="H126" s="67" t="s">
        <v>1944</v>
      </c>
      <c r="I126" s="67" t="s">
        <v>1967</v>
      </c>
      <c r="J126" s="325">
        <v>123</v>
      </c>
      <c r="K126" s="53" t="s">
        <v>666</v>
      </c>
      <c r="L126" s="81" t="s">
        <v>1190</v>
      </c>
      <c r="M126" s="53" t="s">
        <v>125</v>
      </c>
      <c r="N126" s="293">
        <v>330107400</v>
      </c>
      <c r="O126" s="53" t="s">
        <v>200</v>
      </c>
      <c r="P126" s="53" t="s">
        <v>2042</v>
      </c>
      <c r="Q126" s="53" t="s">
        <v>32</v>
      </c>
      <c r="R126" s="78" t="s">
        <v>1891</v>
      </c>
      <c r="S126" s="74" t="s">
        <v>12</v>
      </c>
      <c r="T126" s="74">
        <v>60</v>
      </c>
      <c r="U126" s="96">
        <v>12</v>
      </c>
      <c r="V126" s="74">
        <v>16</v>
      </c>
      <c r="W126" s="74">
        <v>16</v>
      </c>
      <c r="X126" s="74">
        <v>16</v>
      </c>
      <c r="Y126" s="272">
        <v>6</v>
      </c>
      <c r="Z126" s="276">
        <f>IF(
'Tablero de control'!$U126="NP",
 0,
  IF(
     'Tablero de control'!$Q126&lt;&gt;"Reducción",
     'Tablero de control'!$Y126*100/'Tablero de control'!$U126,
     IF(
       'Tablero de control'!$U126&gt;='Tablero de control'!$Y126,
       100,
       IF(
         'Tablero de control'!$S126&lt;='Tablero de control'!$Y126,
         0,
         (('Tablero de control'!$S126-'Tablero de control'!$U126)-('Tablero de control'!$Y126-'Tablero de control'!$U126))*100/('Tablero de control'!$S126-'Tablero de control'!$U126)
       )
     )
   )
)</f>
        <v>50</v>
      </c>
      <c r="AA126" s="302">
        <f>IF('Tablero de control'!$Z126&gt;100,100,'Tablero de control'!$Z126)</f>
        <v>50</v>
      </c>
      <c r="AB126" s="40" t="str">
        <f>IF(
  'Tablero de control'!$U126="NP",
  "NO PROGRAMADA",
  IF(
    OR('Tablero de control'!$Y126="",'Tablero de control'!$Z126&lt;=0),
    "SIN AVANCE",
    IF(
      'Tablero de control'!$Z126&lt;Parametros!$D$4*Parametros!$G$9,
      "MUY DEFICIENTE",
    IF(
      'Tablero de control'!$Z126&lt;Parametros!$D$4*Parametros!$G$8,
      "DEFICIENTE",
   IF(
      'Tablero de control'!$Z126&lt;Parametros!$D$4*Parametros!$G$7,
      "ACEPTABLE",
      IF(
        'Tablero de control'!$Z126&lt;Parametros!$D$4*Parametros!$G$6,
        "BUENO",
        IF(
          'Tablero de control'!$Z126&lt;Parametros!$D$4*Parametros!$G$5,
          "SATISFACTORIO",
          IF(
            'Tablero de control'!$Z126&gt;=Parametros!$D$4*Parametros!$G$4,
            "OPTIMO"
          )
        )
      )
    )
  )
)
)
)</f>
        <v>DEFICIENTE</v>
      </c>
      <c r="AC126" s="40"/>
      <c r="AD126" s="40"/>
      <c r="AE126" s="40"/>
      <c r="AF126" s="40"/>
      <c r="AG126" s="59">
        <v>130000000</v>
      </c>
      <c r="AH126" s="59">
        <v>0</v>
      </c>
      <c r="AI126" s="59">
        <v>0</v>
      </c>
      <c r="AJ126" s="56"/>
      <c r="AK126" s="276">
        <f>IF(
'Tablero de control'!$V126="NP",
 0,
  IF(
     'Tablero de control'!$Q126&lt;&gt;"Reducción",
     'Tablero de control'!$AJ126*100/'Tablero de control'!$V126,
     IF(
       'Tablero de control'!$V126&gt;='Tablero de control'!$AJ126,
       100,
       IF(
         'Tablero de control'!$S126&lt;='Tablero de control'!$AJ126,
         0,
         (('Tablero de control'!$S126-'Tablero de control'!$V126)-('Tablero de control'!$AJ126-'Tablero de control'!$V126))*100/('Tablero de control'!$S126-'Tablero de control'!$V126)
       )
     )
   )
)</f>
        <v>0</v>
      </c>
      <c r="AL126" s="38" t="str">
        <f>IF(
  'Tablero de control'!$V126="NP",
  "NO PROGRAMADA",
  IF(
    OR('Tablero de control'!$AJ126="",'Tablero de control'!$AK126&lt;=0),
    "SIN AVANCE",
    IF(
      'Tablero de control'!$AK126&lt;Parametros!$D$4*Parametros!$G$9,
      "MUY DEFICIENTE",
    IF(
      'Tablero de control'!$AK126&lt;Parametros!$D$4*Parametros!$G$8,
      "DEFICIENTE",
   IF(
      'Tablero de control'!$AK126&lt;Parametros!$D$4*Parametros!$G$7,
      "ACEPTABLE",
      IF(
        'Tablero de control'!$AK126&lt;Parametros!$D$4*Parametros!$G$6,
        "BUENO",
        IF(
          'Tablero de control'!$AK126&lt;Parametros!$D$4*Parametros!$G$5,
          "SATISFACTORIO",
          IF(
            'Tablero de control'!$AK126&gt;=Parametros!$D$4*Parametros!$G$4,
            "OPTIMO"
          )
        )
      )
    )
  )
)
)
)</f>
        <v>SIN AVANCE</v>
      </c>
      <c r="AM126" s="38"/>
      <c r="AN126" s="38"/>
      <c r="AO126" s="38"/>
      <c r="AP126" s="43"/>
      <c r="AQ126" s="276">
        <f>IF(
'Tablero de control'!$W126="NP",
 0,
  IF(
     'Tablero de control'!$Q126&lt;&gt;"Reducción",
     'Tablero de control'!$AP126*100/'Tablero de control'!$W126,
     IF(
       'Tablero de control'!$W126&gt;='Tablero de control'!$AP126,
       100,
       IF(
         'Tablero de control'!$S126&lt;='Tablero de control'!$AP126,
         0,
         (('Tablero de control'!$S126-'Tablero de control'!$W126)-('Tablero de control'!$AP126-'Tablero de control'!$W126))*100/('Tablero de control'!$S126-'Tablero de control'!$W126)
       )
     )
   )
)</f>
        <v>0</v>
      </c>
      <c r="AR126" s="40" t="str">
        <f>IF(
  'Tablero de control'!$W126="NP",
  "NO PROGRAMADA",
  IF(
    OR('Tablero de control'!$AP126="",'Tablero de control'!$AQ126&lt;=0),
    "SIN AVANCE",
    IF(
      'Tablero de control'!$AQ126&lt;Parametros!$D$4*Parametros!$G$9,
      "MUY DEFICIENTE",
    IF(
      'Tablero de control'!$AQ126&lt;Parametros!$D$4*Parametros!$G$8,
      "DEFICIENTE",
   IF(
      'Tablero de control'!$AQ126&lt;Parametros!$D$4*Parametros!$G$7,
      "ACEPTABLE",
      IF(
        'Tablero de control'!$AQ126&lt;Parametros!$D$4*Parametros!$G$6,
        "BUENO",
        IF(
          'Tablero de control'!$AQ126&lt;Parametros!$D$4*Parametros!$G$5,
          "SATISFACTORIO",
          IF(
            'Tablero de control'!$AQ126&gt;=Parametros!$D$4*Parametros!$G$4,
            "OPTIMO"
          )
        )
      )
    )
  )
)
)
)</f>
        <v>SIN AVANCE</v>
      </c>
      <c r="AS126" s="38"/>
      <c r="AT126" s="38"/>
      <c r="AU126" s="38"/>
      <c r="AV126" s="39"/>
      <c r="AW126" s="276">
        <f>IF(
'Tablero de control'!$X126="NP",
 0,
  IF(
     'Tablero de control'!$Q126&lt;&gt;"Reducción",
     'Tablero de control'!$AV126*100/'Tablero de control'!$X126,
     IF(
       'Tablero de control'!$X126&gt;='Tablero de control'!$AV126,
       100,
       IF(
         'Tablero de control'!$S126&lt;='Tablero de control'!$AV126,
         0,
         (('Tablero de control'!$S126-'Tablero de control'!$X126)-('Tablero de control'!$AV126-'Tablero de control'!$X126))*100/('Tablero de control'!$S126-'Tablero de control'!$X126)
       )
     )
   )
)</f>
        <v>0</v>
      </c>
      <c r="AX126" s="46" t="str">
        <f>IF(
  'Tablero de control'!$X126="NP",
  "NO PROGRAMADA",
  IF(
    OR('Tablero de control'!$AV126="",'Tablero de control'!$AW126&lt;=0),
    "SIN AVANCE",
    IF(
      'Tablero de control'!$AW126&lt;Parametros!$D$4*Parametros!$G$9,
      "MUY DEFICIENTE",
    IF(
      'Tablero de control'!$AW126&lt;Parametros!$D$4*Parametros!$G$8,
      "DEFICIENTE",
   IF(
      'Tablero de control'!$AW126&lt;Parametros!$D$4*Parametros!$G$7,
      "ACEPTABLE",
      IF(
        'Tablero de control'!$AW126&lt;Parametros!$D$4*Parametros!$G$6,
        "BUENO",
        IF(
          'Tablero de control'!$AW126&lt;Parametros!$D$4*Parametros!$G$5,
          "SATISFACTORIO",
          IF(
            'Tablero de control'!$AW126&gt;=Parametros!$D$4*Parametros!$G$4,
            "OPTIMO"
          )
        )
      )
    )
  )
)
)
)</f>
        <v>SIN AVANCE</v>
      </c>
      <c r="AY126" s="38"/>
      <c r="AZ126" s="38"/>
      <c r="BA126" s="38"/>
      <c r="BB126" s="285">
        <f>IF('Tablero de control'!$R126="Acumulada",IF('Tablero de control'!$AV126="",IF('Tablero de control'!$AP126="",IF('Tablero de control'!$AJ126="",'Tablero de control'!$Y126,'Tablero de control'!$AJ126),'Tablero de control'!$AP126),'Tablero de control'!$AV126),'Tablero de control'!$Y126+'Tablero de control'!$AJ126+'Tablero de control'!$AP126+'Tablero de control'!$AV126)</f>
        <v>6</v>
      </c>
      <c r="BC126" s="41">
        <f>IF('Tablero de control'!$Q126="mantenimiento",'Tablero de control'!$BB126/COUNTA('Tablero de control'!$U126:$X126)*100,IF('Tablero de control'!$BB126*100/'Tablero de control'!$T126&gt;100,100,'Tablero de control'!$BB126*100/'Tablero de control'!$T126))</f>
        <v>10</v>
      </c>
      <c r="BD126" s="40" t="str">
        <f>IF(
    OR('Tablero de control'!$BB126="",'Tablero de control'!$BC126&lt;=0),
    "SIN AVANCE",
    IF(
      'Tablero de control'!$BC126&lt;Parametros!$D$4*Parametros!$G$9,
      "MUY DEFICIENTE",
    IF(
      'Tablero de control'!$BC126&lt;Parametros!$D$4*Parametros!$G$8,
      "DEFICIENTE",
   IF(
      'Tablero de control'!$BC126&lt;Parametros!$D$4*Parametros!$G$7,
      "ACEPTABLE",
      IF(
        'Tablero de control'!$BC126&lt;Parametros!$D$4*Parametros!$G$6,
        "BUENO",
        IF(
          'Tablero de control'!$BC126&lt;Parametros!$D$4*Parametros!$G$5,
          "SATISFACTORIO",
          IF(
            'Tablero de control'!$BC126&gt;=Parametros!$D$4*Parametros!$G$4,
            "OPTIMO"
          )
        )
      )
    )
  )
)
)</f>
        <v>MUY DEFICIENTE</v>
      </c>
      <c r="BE126" s="336"/>
      <c r="BF126" s="336"/>
      <c r="BG126" s="555"/>
      <c r="BH126" s="281"/>
      <c r="BI126" s="281"/>
      <c r="BJ126" s="281"/>
      <c r="BL126" s="337"/>
      <c r="BN126" s="388">
        <v>6</v>
      </c>
      <c r="BO126" s="350" t="s">
        <v>2459</v>
      </c>
      <c r="BP126" s="350" t="s">
        <v>2460</v>
      </c>
      <c r="BQ126" s="350" t="s">
        <v>2461</v>
      </c>
      <c r="BR126" s="350"/>
      <c r="BS126" s="606"/>
      <c r="BT126" s="281"/>
    </row>
    <row r="127" spans="1:72" s="42" customFormat="1" ht="85.5" hidden="1" customHeight="1">
      <c r="A127" s="554" t="s">
        <v>251</v>
      </c>
      <c r="B127" s="53" t="s">
        <v>259</v>
      </c>
      <c r="C127" s="53" t="s">
        <v>296</v>
      </c>
      <c r="D127" s="53" t="s">
        <v>357</v>
      </c>
      <c r="E127" s="53" t="s">
        <v>398</v>
      </c>
      <c r="F127" s="67">
        <v>19</v>
      </c>
      <c r="G127" s="67">
        <v>19</v>
      </c>
      <c r="H127" s="67" t="s">
        <v>1944</v>
      </c>
      <c r="I127" s="67" t="s">
        <v>1968</v>
      </c>
      <c r="J127" s="325">
        <v>124</v>
      </c>
      <c r="K127" s="53" t="s">
        <v>667</v>
      </c>
      <c r="L127" s="81">
        <v>3302049</v>
      </c>
      <c r="M127" s="53" t="s">
        <v>40</v>
      </c>
      <c r="N127" s="293">
        <v>330204900</v>
      </c>
      <c r="O127" s="53" t="s">
        <v>214</v>
      </c>
      <c r="P127" s="53" t="s">
        <v>2041</v>
      </c>
      <c r="Q127" s="53" t="s">
        <v>33</v>
      </c>
      <c r="R127" s="98" t="s">
        <v>1891</v>
      </c>
      <c r="S127" s="74">
        <v>19</v>
      </c>
      <c r="T127" s="74">
        <v>19</v>
      </c>
      <c r="U127" s="96">
        <v>19</v>
      </c>
      <c r="V127" s="74">
        <v>19</v>
      </c>
      <c r="W127" s="74">
        <v>19</v>
      </c>
      <c r="X127" s="74">
        <v>19</v>
      </c>
      <c r="Y127" s="272">
        <v>19</v>
      </c>
      <c r="Z127" s="276">
        <f>IF(
'Tablero de control'!$U127="NP",
 0,
  IF(
     'Tablero de control'!$Q127&lt;&gt;"Reducción",
     'Tablero de control'!$Y127*100/'Tablero de control'!$U127,
     IF(
       'Tablero de control'!$U127&gt;='Tablero de control'!$Y127,
       100,
       IF(
         'Tablero de control'!$S127&lt;='Tablero de control'!$Y127,
         0,
         (('Tablero de control'!$S127-'Tablero de control'!$U127)-('Tablero de control'!$Y127-'Tablero de control'!$U127))*100/('Tablero de control'!$S127-'Tablero de control'!$U127)
       )
     )
   )
)</f>
        <v>100</v>
      </c>
      <c r="AA127" s="302">
        <f>IF('Tablero de control'!$Z127&gt;100,100,'Tablero de control'!$Z127)</f>
        <v>100</v>
      </c>
      <c r="AB127" s="40" t="str">
        <f>IF(
  'Tablero de control'!$U127="NP",
  "NO PROGRAMADA",
  IF(
    OR('Tablero de control'!$Y127="",'Tablero de control'!$Z127&lt;=0),
    "SIN AVANCE",
    IF(
      'Tablero de control'!$Z127&lt;Parametros!$D$4*Parametros!$G$9,
      "MUY DEFICIENTE",
    IF(
      'Tablero de control'!$Z127&lt;Parametros!$D$4*Parametros!$G$8,
      "DEFICIENTE",
   IF(
      'Tablero de control'!$Z127&lt;Parametros!$D$4*Parametros!$G$7,
      "ACEPTABLE",
      IF(
        'Tablero de control'!$Z127&lt;Parametros!$D$4*Parametros!$G$6,
        "BUENO",
        IF(
          'Tablero de control'!$Z127&lt;Parametros!$D$4*Parametros!$G$5,
          "SATISFACTORIO",
          IF(
            'Tablero de control'!$Z127&gt;=Parametros!$D$4*Parametros!$G$4,
            "OPTIMO"
          )
        )
      )
    )
  )
)
)
)</f>
        <v>OPTIMO</v>
      </c>
      <c r="AC127" s="40"/>
      <c r="AD127" s="40"/>
      <c r="AE127" s="40"/>
      <c r="AF127" s="40"/>
      <c r="AG127" s="59">
        <v>2590496000</v>
      </c>
      <c r="AH127" s="59">
        <v>1190496000</v>
      </c>
      <c r="AI127" s="59">
        <v>1190496000</v>
      </c>
      <c r="AJ127" s="56"/>
      <c r="AK127" s="276">
        <f>IF(
'Tablero de control'!$V127="NP",
 0,
  IF(
     'Tablero de control'!$Q127&lt;&gt;"Reducción",
     'Tablero de control'!$AJ127*100/'Tablero de control'!$V127,
     IF(
       'Tablero de control'!$V127&gt;='Tablero de control'!$AJ127,
       100,
       IF(
         'Tablero de control'!$S127&lt;='Tablero de control'!$AJ127,
         0,
         (('Tablero de control'!$S127-'Tablero de control'!$V127)-('Tablero de control'!$AJ127-'Tablero de control'!$V127))*100/('Tablero de control'!$S127-'Tablero de control'!$V127)
       )
     )
   )
)</f>
        <v>0</v>
      </c>
      <c r="AL127" s="38" t="str">
        <f>IF(
  'Tablero de control'!$V127="NP",
  "NO PROGRAMADA",
  IF(
    OR('Tablero de control'!$AJ127="",'Tablero de control'!$AK127&lt;=0),
    "SIN AVANCE",
    IF(
      'Tablero de control'!$AK127&lt;Parametros!$D$4*Parametros!$G$9,
      "MUY DEFICIENTE",
    IF(
      'Tablero de control'!$AK127&lt;Parametros!$D$4*Parametros!$G$8,
      "DEFICIENTE",
   IF(
      'Tablero de control'!$AK127&lt;Parametros!$D$4*Parametros!$G$7,
      "ACEPTABLE",
      IF(
        'Tablero de control'!$AK127&lt;Parametros!$D$4*Parametros!$G$6,
        "BUENO",
        IF(
          'Tablero de control'!$AK127&lt;Parametros!$D$4*Parametros!$G$5,
          "SATISFACTORIO",
          IF(
            'Tablero de control'!$AK127&gt;=Parametros!$D$4*Parametros!$G$4,
            "OPTIMO"
          )
        )
      )
    )
  )
)
)
)</f>
        <v>SIN AVANCE</v>
      </c>
      <c r="AM127" s="38"/>
      <c r="AN127" s="38"/>
      <c r="AO127" s="38"/>
      <c r="AP127" s="43"/>
      <c r="AQ127" s="276">
        <f>IF(
'Tablero de control'!$W127="NP",
 0,
  IF(
     'Tablero de control'!$Q127&lt;&gt;"Reducción",
     'Tablero de control'!$AP127*100/'Tablero de control'!$W127,
     IF(
       'Tablero de control'!$W127&gt;='Tablero de control'!$AP127,
       100,
       IF(
         'Tablero de control'!$S127&lt;='Tablero de control'!$AP127,
         0,
         (('Tablero de control'!$S127-'Tablero de control'!$W127)-('Tablero de control'!$AP127-'Tablero de control'!$W127))*100/('Tablero de control'!$S127-'Tablero de control'!$W127)
       )
     )
   )
)</f>
        <v>0</v>
      </c>
      <c r="AR127" s="40" t="str">
        <f>IF(
  'Tablero de control'!$W127="NP",
  "NO PROGRAMADA",
  IF(
    OR('Tablero de control'!$AP127="",'Tablero de control'!$AQ127&lt;=0),
    "SIN AVANCE",
    IF(
      'Tablero de control'!$AQ127&lt;Parametros!$D$4*Parametros!$G$9,
      "MUY DEFICIENTE",
    IF(
      'Tablero de control'!$AQ127&lt;Parametros!$D$4*Parametros!$G$8,
      "DEFICIENTE",
   IF(
      'Tablero de control'!$AQ127&lt;Parametros!$D$4*Parametros!$G$7,
      "ACEPTABLE",
      IF(
        'Tablero de control'!$AQ127&lt;Parametros!$D$4*Parametros!$G$6,
        "BUENO",
        IF(
          'Tablero de control'!$AQ127&lt;Parametros!$D$4*Parametros!$G$5,
          "SATISFACTORIO",
          IF(
            'Tablero de control'!$AQ127&gt;=Parametros!$D$4*Parametros!$G$4,
            "OPTIMO"
          )
        )
      )
    )
  )
)
)
)</f>
        <v>SIN AVANCE</v>
      </c>
      <c r="AS127" s="38"/>
      <c r="AT127" s="38"/>
      <c r="AU127" s="38"/>
      <c r="AV127" s="39"/>
      <c r="AW127" s="276">
        <f>IF(
'Tablero de control'!$X127="NP",
 0,
  IF(
     'Tablero de control'!$Q127&lt;&gt;"Reducción",
     'Tablero de control'!$AV127*100/'Tablero de control'!$X127,
     IF(
       'Tablero de control'!$X127&gt;='Tablero de control'!$AV127,
       100,
       IF(
         'Tablero de control'!$S127&lt;='Tablero de control'!$AV127,
         0,
         (('Tablero de control'!$S127-'Tablero de control'!$X127)-('Tablero de control'!$AV127-'Tablero de control'!$X127))*100/('Tablero de control'!$S127-'Tablero de control'!$X127)
       )
     )
   )
)</f>
        <v>0</v>
      </c>
      <c r="AX127" s="46" t="str">
        <f>IF(
  'Tablero de control'!$X127="NP",
  "NO PROGRAMADA",
  IF(
    OR('Tablero de control'!$AV127="",'Tablero de control'!$AW127&lt;=0),
    "SIN AVANCE",
    IF(
      'Tablero de control'!$AW127&lt;Parametros!$D$4*Parametros!$G$9,
      "MUY DEFICIENTE",
    IF(
      'Tablero de control'!$AW127&lt;Parametros!$D$4*Parametros!$G$8,
      "DEFICIENTE",
   IF(
      'Tablero de control'!$AW127&lt;Parametros!$D$4*Parametros!$G$7,
      "ACEPTABLE",
      IF(
        'Tablero de control'!$AW127&lt;Parametros!$D$4*Parametros!$G$6,
        "BUENO",
        IF(
          'Tablero de control'!$AW127&lt;Parametros!$D$4*Parametros!$G$5,
          "SATISFACTORIO",
          IF(
            'Tablero de control'!$AW127&gt;=Parametros!$D$4*Parametros!$G$4,
            "OPTIMO"
          )
        )
      )
    )
  )
)
)
)</f>
        <v>SIN AVANCE</v>
      </c>
      <c r="AY127" s="38"/>
      <c r="AZ127" s="38"/>
      <c r="BA127" s="38"/>
      <c r="BB127" s="285">
        <f>IF('Tablero de control'!$R127="Acumulada",IF('Tablero de control'!$AV127="",IF('Tablero de control'!$AP127="",IF('Tablero de control'!$AJ127="",'Tablero de control'!$Y127,'Tablero de control'!$AJ127),'Tablero de control'!$AP127),'Tablero de control'!$AV127),'Tablero de control'!$Y127+'Tablero de control'!$AJ127+'Tablero de control'!$AP127+'Tablero de control'!$AV127)</f>
        <v>19</v>
      </c>
      <c r="BC127" s="41">
        <f>IF('Tablero de control'!$Q127="mantenimiento",'Tablero de control'!$BB127/COUNTA('Tablero de control'!$U127:$X127)*100,IF('Tablero de control'!$BB127*100/'Tablero de control'!$T127&gt;100,100,'Tablero de control'!$BB127*100/'Tablero de control'!$T127))</f>
        <v>475</v>
      </c>
      <c r="BD127" s="40" t="str">
        <f>IF(
    OR('Tablero de control'!$BB127="",'Tablero de control'!$BC127&lt;=0),
    "SIN AVANCE",
    IF(
      'Tablero de control'!$BC127&lt;Parametros!$D$4*Parametros!$G$9,
      "MUY DEFICIENTE",
    IF(
      'Tablero de control'!$BC127&lt;Parametros!$D$4*Parametros!$G$8,
      "DEFICIENTE",
   IF(
      'Tablero de control'!$BC127&lt;Parametros!$D$4*Parametros!$G$7,
      "ACEPTABLE",
      IF(
        'Tablero de control'!$BC127&lt;Parametros!$D$4*Parametros!$G$6,
        "BUENO",
        IF(
          'Tablero de control'!$BC127&lt;Parametros!$D$4*Parametros!$G$5,
          "SATISFACTORIO",
          IF(
            'Tablero de control'!$BC127&gt;=Parametros!$D$4*Parametros!$G$4,
            "OPTIMO"
          )
        )
      )
    )
  )
)
)</f>
        <v>OPTIMO</v>
      </c>
      <c r="BE127" s="336"/>
      <c r="BF127" s="336"/>
      <c r="BG127" s="555"/>
      <c r="BH127" s="281"/>
      <c r="BI127" s="281"/>
      <c r="BJ127" s="281"/>
      <c r="BL127" s="337"/>
      <c r="BN127" s="388">
        <v>19</v>
      </c>
      <c r="BO127" s="350" t="s">
        <v>2462</v>
      </c>
      <c r="BP127" s="350" t="s">
        <v>2463</v>
      </c>
      <c r="BQ127" s="390" t="s">
        <v>2464</v>
      </c>
      <c r="BR127" s="350"/>
      <c r="BS127" s="606"/>
      <c r="BT127" s="281"/>
    </row>
    <row r="128" spans="1:72" s="42" customFormat="1" ht="95.25" hidden="1" customHeight="1">
      <c r="A128" s="554" t="s">
        <v>251</v>
      </c>
      <c r="B128" s="53" t="s">
        <v>259</v>
      </c>
      <c r="C128" s="53" t="s">
        <v>296</v>
      </c>
      <c r="D128" s="53" t="s">
        <v>357</v>
      </c>
      <c r="E128" s="53" t="s">
        <v>398</v>
      </c>
      <c r="F128" s="67">
        <v>19</v>
      </c>
      <c r="G128" s="67">
        <v>19</v>
      </c>
      <c r="H128" s="67" t="s">
        <v>1944</v>
      </c>
      <c r="I128" s="67" t="s">
        <v>1968</v>
      </c>
      <c r="J128" s="325">
        <v>125</v>
      </c>
      <c r="K128" s="53" t="s">
        <v>668</v>
      </c>
      <c r="L128" s="81" t="s">
        <v>1208</v>
      </c>
      <c r="M128" s="53" t="s">
        <v>1209</v>
      </c>
      <c r="N128" s="293">
        <v>330204200</v>
      </c>
      <c r="O128" s="53" t="s">
        <v>1579</v>
      </c>
      <c r="P128" s="53" t="s">
        <v>2041</v>
      </c>
      <c r="Q128" s="53" t="s">
        <v>32</v>
      </c>
      <c r="R128" s="78" t="s">
        <v>1891</v>
      </c>
      <c r="S128" s="74">
        <v>10</v>
      </c>
      <c r="T128" s="74">
        <v>64</v>
      </c>
      <c r="U128" s="96">
        <v>16</v>
      </c>
      <c r="V128" s="74">
        <v>16</v>
      </c>
      <c r="W128" s="74">
        <v>16</v>
      </c>
      <c r="X128" s="74">
        <v>16</v>
      </c>
      <c r="Y128" s="272">
        <v>16</v>
      </c>
      <c r="Z128" s="276">
        <f>IF(
'Tablero de control'!$U128="NP",
 0,
  IF(
     'Tablero de control'!$Q128&lt;&gt;"Reducción",
     'Tablero de control'!$Y128*100/'Tablero de control'!$U128,
     IF(
       'Tablero de control'!$U128&gt;='Tablero de control'!$Y128,
       100,
       IF(
         'Tablero de control'!$S128&lt;='Tablero de control'!$Y128,
         0,
         (('Tablero de control'!$S128-'Tablero de control'!$U128)-('Tablero de control'!$Y128-'Tablero de control'!$U128))*100/('Tablero de control'!$S128-'Tablero de control'!$U128)
       )
     )
   )
)</f>
        <v>100</v>
      </c>
      <c r="AA128" s="302">
        <f>IF('Tablero de control'!$Z128&gt;100,100,'Tablero de control'!$Z128)</f>
        <v>100</v>
      </c>
      <c r="AB128" s="40" t="str">
        <f>IF(
  'Tablero de control'!$U128="NP",
  "NO PROGRAMADA",
  IF(
    OR('Tablero de control'!$Y128="",'Tablero de control'!$Z128&lt;=0),
    "SIN AVANCE",
    IF(
      'Tablero de control'!$Z128&lt;Parametros!$D$4*Parametros!$G$9,
      "MUY DEFICIENTE",
    IF(
      'Tablero de control'!$Z128&lt;Parametros!$D$4*Parametros!$G$8,
      "DEFICIENTE",
   IF(
      'Tablero de control'!$Z128&lt;Parametros!$D$4*Parametros!$G$7,
      "ACEPTABLE",
      IF(
        'Tablero de control'!$Z128&lt;Parametros!$D$4*Parametros!$G$6,
        "BUENO",
        IF(
          'Tablero de control'!$Z128&lt;Parametros!$D$4*Parametros!$G$5,
          "SATISFACTORIO",
          IF(
            'Tablero de control'!$Z128&gt;=Parametros!$D$4*Parametros!$G$4,
            "OPTIMO"
          )
        )
      )
    )
  )
)
)
)</f>
        <v>OPTIMO</v>
      </c>
      <c r="AC128" s="40"/>
      <c r="AD128" s="40"/>
      <c r="AE128" s="40"/>
      <c r="AF128" s="40"/>
      <c r="AG128" s="59">
        <v>0</v>
      </c>
      <c r="AH128" s="59">
        <v>0</v>
      </c>
      <c r="AI128" s="59">
        <v>0</v>
      </c>
      <c r="AJ128" s="56"/>
      <c r="AK128" s="276">
        <f>IF(
'Tablero de control'!$V128="NP",
 0,
  IF(
     'Tablero de control'!$Q128&lt;&gt;"Reducción",
     'Tablero de control'!$AJ128*100/'Tablero de control'!$V128,
     IF(
       'Tablero de control'!$V128&gt;='Tablero de control'!$AJ128,
       100,
       IF(
         'Tablero de control'!$S128&lt;='Tablero de control'!$AJ128,
         0,
         (('Tablero de control'!$S128-'Tablero de control'!$V128)-('Tablero de control'!$AJ128-'Tablero de control'!$V128))*100/('Tablero de control'!$S128-'Tablero de control'!$V128)
       )
     )
   )
)</f>
        <v>0</v>
      </c>
      <c r="AL128" s="38" t="str">
        <f>IF(
  'Tablero de control'!$V128="NP",
  "NO PROGRAMADA",
  IF(
    OR('Tablero de control'!$AJ128="",'Tablero de control'!$AK128&lt;=0),
    "SIN AVANCE",
    IF(
      'Tablero de control'!$AK128&lt;Parametros!$D$4*Parametros!$G$9,
      "MUY DEFICIENTE",
    IF(
      'Tablero de control'!$AK128&lt;Parametros!$D$4*Parametros!$G$8,
      "DEFICIENTE",
   IF(
      'Tablero de control'!$AK128&lt;Parametros!$D$4*Parametros!$G$7,
      "ACEPTABLE",
      IF(
        'Tablero de control'!$AK128&lt;Parametros!$D$4*Parametros!$G$6,
        "BUENO",
        IF(
          'Tablero de control'!$AK128&lt;Parametros!$D$4*Parametros!$G$5,
          "SATISFACTORIO",
          IF(
            'Tablero de control'!$AK128&gt;=Parametros!$D$4*Parametros!$G$4,
            "OPTIMO"
          )
        )
      )
    )
  )
)
)
)</f>
        <v>SIN AVANCE</v>
      </c>
      <c r="AM128" s="38"/>
      <c r="AN128" s="38"/>
      <c r="AO128" s="38"/>
      <c r="AP128" s="43"/>
      <c r="AQ128" s="276">
        <f>IF(
'Tablero de control'!$W128="NP",
 0,
  IF(
     'Tablero de control'!$Q128&lt;&gt;"Reducción",
     'Tablero de control'!$AP128*100/'Tablero de control'!$W128,
     IF(
       'Tablero de control'!$W128&gt;='Tablero de control'!$AP128,
       100,
       IF(
         'Tablero de control'!$S128&lt;='Tablero de control'!$AP128,
         0,
         (('Tablero de control'!$S128-'Tablero de control'!$W128)-('Tablero de control'!$AP128-'Tablero de control'!$W128))*100/('Tablero de control'!$S128-'Tablero de control'!$W128)
       )
     )
   )
)</f>
        <v>0</v>
      </c>
      <c r="AR128" s="40" t="str">
        <f>IF(
  'Tablero de control'!$W128="NP",
  "NO PROGRAMADA",
  IF(
    OR('Tablero de control'!$AP128="",'Tablero de control'!$AQ128&lt;=0),
    "SIN AVANCE",
    IF(
      'Tablero de control'!$AQ128&lt;Parametros!$D$4*Parametros!$G$9,
      "MUY DEFICIENTE",
    IF(
      'Tablero de control'!$AQ128&lt;Parametros!$D$4*Parametros!$G$8,
      "DEFICIENTE",
   IF(
      'Tablero de control'!$AQ128&lt;Parametros!$D$4*Parametros!$G$7,
      "ACEPTABLE",
      IF(
        'Tablero de control'!$AQ128&lt;Parametros!$D$4*Parametros!$G$6,
        "BUENO",
        IF(
          'Tablero de control'!$AQ128&lt;Parametros!$D$4*Parametros!$G$5,
          "SATISFACTORIO",
          IF(
            'Tablero de control'!$AQ128&gt;=Parametros!$D$4*Parametros!$G$4,
            "OPTIMO"
          )
        )
      )
    )
  )
)
)
)</f>
        <v>SIN AVANCE</v>
      </c>
      <c r="AS128" s="38"/>
      <c r="AT128" s="38"/>
      <c r="AU128" s="38"/>
      <c r="AV128" s="39"/>
      <c r="AW128" s="276">
        <f>IF(
'Tablero de control'!$X128="NP",
 0,
  IF(
     'Tablero de control'!$Q128&lt;&gt;"Reducción",
     'Tablero de control'!$AV128*100/'Tablero de control'!$X128,
     IF(
       'Tablero de control'!$X128&gt;='Tablero de control'!$AV128,
       100,
       IF(
         'Tablero de control'!$S128&lt;='Tablero de control'!$AV128,
         0,
         (('Tablero de control'!$S128-'Tablero de control'!$X128)-('Tablero de control'!$AV128-'Tablero de control'!$X128))*100/('Tablero de control'!$S128-'Tablero de control'!$X128)
       )
     )
   )
)</f>
        <v>0</v>
      </c>
      <c r="AX128" s="46" t="str">
        <f>IF(
  'Tablero de control'!$X128="NP",
  "NO PROGRAMADA",
  IF(
    OR('Tablero de control'!$AV128="",'Tablero de control'!$AW128&lt;=0),
    "SIN AVANCE",
    IF(
      'Tablero de control'!$AW128&lt;Parametros!$D$4*Parametros!$G$9,
      "MUY DEFICIENTE",
    IF(
      'Tablero de control'!$AW128&lt;Parametros!$D$4*Parametros!$G$8,
      "DEFICIENTE",
   IF(
      'Tablero de control'!$AW128&lt;Parametros!$D$4*Parametros!$G$7,
      "ACEPTABLE",
      IF(
        'Tablero de control'!$AW128&lt;Parametros!$D$4*Parametros!$G$6,
        "BUENO",
        IF(
          'Tablero de control'!$AW128&lt;Parametros!$D$4*Parametros!$G$5,
          "SATISFACTORIO",
          IF(
            'Tablero de control'!$AW128&gt;=Parametros!$D$4*Parametros!$G$4,
            "OPTIMO"
          )
        )
      )
    )
  )
)
)
)</f>
        <v>SIN AVANCE</v>
      </c>
      <c r="AY128" s="38"/>
      <c r="AZ128" s="38"/>
      <c r="BA128" s="38"/>
      <c r="BB128" s="285">
        <f>IF('Tablero de control'!$R128="Acumulada",IF('Tablero de control'!$AV128="",IF('Tablero de control'!$AP128="",IF('Tablero de control'!$AJ128="",'Tablero de control'!$Y128,'Tablero de control'!$AJ128),'Tablero de control'!$AP128),'Tablero de control'!$AV128),'Tablero de control'!$Y128+'Tablero de control'!$AJ128+'Tablero de control'!$AP128+'Tablero de control'!$AV128)</f>
        <v>16</v>
      </c>
      <c r="BC128" s="41">
        <f>IF('Tablero de control'!$Q128="mantenimiento",'Tablero de control'!$BB128/COUNTA('Tablero de control'!$U128:$X128)*100,IF('Tablero de control'!$BB128*100/'Tablero de control'!$T128&gt;100,100,'Tablero de control'!$BB128*100/'Tablero de control'!$T128))</f>
        <v>25</v>
      </c>
      <c r="BD128" s="40" t="str">
        <f>IF(
    OR('Tablero de control'!$BB128="",'Tablero de control'!$BC128&lt;=0),
    "SIN AVANCE",
    IF(
      'Tablero de control'!$BC128&lt;Parametros!$D$4*Parametros!$G$9,
      "MUY DEFICIENTE",
    IF(
      'Tablero de control'!$BC128&lt;Parametros!$D$4*Parametros!$G$8,
      "DEFICIENTE",
   IF(
      'Tablero de control'!$BC128&lt;Parametros!$D$4*Parametros!$G$7,
      "ACEPTABLE",
      IF(
        'Tablero de control'!$BC128&lt;Parametros!$D$4*Parametros!$G$6,
        "BUENO",
        IF(
          'Tablero de control'!$BC128&lt;Parametros!$D$4*Parametros!$G$5,
          "SATISFACTORIO",
          IF(
            'Tablero de control'!$BC128&gt;=Parametros!$D$4*Parametros!$G$4,
            "OPTIMO"
          )
        )
      )
    )
  )
)
)</f>
        <v>MUY DEFICIENTE</v>
      </c>
      <c r="BE128" s="336"/>
      <c r="BF128" s="336"/>
      <c r="BG128" s="555"/>
      <c r="BH128" s="281"/>
      <c r="BI128" s="281"/>
      <c r="BJ128" s="281"/>
      <c r="BL128" s="337"/>
      <c r="BN128" s="388">
        <v>16</v>
      </c>
      <c r="BO128" s="350" t="s">
        <v>2465</v>
      </c>
      <c r="BP128" s="350" t="s">
        <v>2466</v>
      </c>
      <c r="BQ128" s="350" t="s">
        <v>2434</v>
      </c>
      <c r="BR128" s="350"/>
      <c r="BS128" s="606" t="s">
        <v>2467</v>
      </c>
      <c r="BT128" s="281"/>
    </row>
    <row r="129" spans="1:72" s="42" customFormat="1" ht="68.25" hidden="1" customHeight="1">
      <c r="A129" s="554" t="s">
        <v>251</v>
      </c>
      <c r="B129" s="53" t="s">
        <v>260</v>
      </c>
      <c r="C129" s="53" t="s">
        <v>297</v>
      </c>
      <c r="D129" s="53" t="s">
        <v>358</v>
      </c>
      <c r="E129" s="53" t="s">
        <v>399</v>
      </c>
      <c r="F129" s="54">
        <v>34633</v>
      </c>
      <c r="G129" s="55">
        <v>260000</v>
      </c>
      <c r="H129" s="55" t="s">
        <v>1945</v>
      </c>
      <c r="I129" s="55" t="s">
        <v>1969</v>
      </c>
      <c r="J129" s="325">
        <v>126</v>
      </c>
      <c r="K129" s="53" t="s">
        <v>669</v>
      </c>
      <c r="L129" s="53">
        <v>4301015</v>
      </c>
      <c r="M129" s="53" t="s">
        <v>88</v>
      </c>
      <c r="N129" s="53">
        <v>430101500</v>
      </c>
      <c r="O129" s="53" t="s">
        <v>88</v>
      </c>
      <c r="P129" s="53" t="s">
        <v>2043</v>
      </c>
      <c r="Q129" s="53" t="s">
        <v>32</v>
      </c>
      <c r="R129" s="78" t="s">
        <v>1891</v>
      </c>
      <c r="S129" s="78" t="s">
        <v>12</v>
      </c>
      <c r="T129" s="78">
        <v>9</v>
      </c>
      <c r="U129" s="97" t="s">
        <v>13</v>
      </c>
      <c r="V129" s="78">
        <v>3</v>
      </c>
      <c r="W129" s="78">
        <v>3</v>
      </c>
      <c r="X129" s="78">
        <v>3</v>
      </c>
      <c r="Y129" s="272">
        <v>0</v>
      </c>
      <c r="Z129" s="276">
        <f>IF(
'Tablero de control'!$U129="NP",
 0,
  IF(
     'Tablero de control'!$Q129&lt;&gt;"Reducción",
     'Tablero de control'!$Y129*100/'Tablero de control'!$U129,
     IF(
       'Tablero de control'!$U129&gt;='Tablero de control'!$Y129,
       100,
       IF(
         'Tablero de control'!$S129&lt;='Tablero de control'!$Y129,
         0,
         (('Tablero de control'!$S129-'Tablero de control'!$U129)-('Tablero de control'!$Y129-'Tablero de control'!$U129))*100/('Tablero de control'!$S129-'Tablero de control'!$U129)
       )
     )
   )
)</f>
        <v>0</v>
      </c>
      <c r="AA129" s="302">
        <f>IF('Tablero de control'!$Z129&gt;100,100,'Tablero de control'!$Z129)</f>
        <v>0</v>
      </c>
      <c r="AB129" s="40" t="str">
        <f>IF(
  'Tablero de control'!$U129="NP",
  "NO PROGRAMADA",
  IF(
    OR('Tablero de control'!$Y129="",'Tablero de control'!$Z129&lt;=0),
    "SIN AVANCE",
    IF(
      'Tablero de control'!$Z129&lt;Parametros!$D$4*Parametros!$G$9,
      "MUY DEFICIENTE",
    IF(
      'Tablero de control'!$Z129&lt;Parametros!$D$4*Parametros!$G$8,
      "DEFICIENTE",
   IF(
      'Tablero de control'!$Z129&lt;Parametros!$D$4*Parametros!$G$7,
      "ACEPTABLE",
      IF(
        'Tablero de control'!$Z129&lt;Parametros!$D$4*Parametros!$G$6,
        "BUENO",
        IF(
          'Tablero de control'!$Z129&lt;Parametros!$D$4*Parametros!$G$5,
          "SATISFACTORIO",
          IF(
            'Tablero de control'!$Z129&gt;=Parametros!$D$4*Parametros!$G$4,
            "OPTIMO"
          )
        )
      )
    )
  )
)
)
)</f>
        <v>NO PROGRAMADA</v>
      </c>
      <c r="AC129" s="40"/>
      <c r="AD129" s="40"/>
      <c r="AE129" s="40"/>
      <c r="AF129" s="40"/>
      <c r="AG129" s="59">
        <v>0</v>
      </c>
      <c r="AH129" s="59">
        <v>0</v>
      </c>
      <c r="AI129" s="59">
        <v>0</v>
      </c>
      <c r="AJ129" s="56"/>
      <c r="AK129" s="276">
        <f>IF(
'Tablero de control'!$V129="NP",
 0,
  IF(
     'Tablero de control'!$Q129&lt;&gt;"Reducción",
     'Tablero de control'!$AJ129*100/'Tablero de control'!$V129,
     IF(
       'Tablero de control'!$V129&gt;='Tablero de control'!$AJ129,
       100,
       IF(
         'Tablero de control'!$S129&lt;='Tablero de control'!$AJ129,
         0,
         (('Tablero de control'!$S129-'Tablero de control'!$V129)-('Tablero de control'!$AJ129-'Tablero de control'!$V129))*100/('Tablero de control'!$S129-'Tablero de control'!$V129)
       )
     )
   )
)</f>
        <v>0</v>
      </c>
      <c r="AL129" s="38" t="str">
        <f>IF(
  'Tablero de control'!$V129="NP",
  "NO PROGRAMADA",
  IF(
    OR('Tablero de control'!$AJ129="",'Tablero de control'!$AK129&lt;=0),
    "SIN AVANCE",
    IF(
      'Tablero de control'!$AK129&lt;Parametros!$D$4*Parametros!$G$9,
      "MUY DEFICIENTE",
    IF(
      'Tablero de control'!$AK129&lt;Parametros!$D$4*Parametros!$G$8,
      "DEFICIENTE",
   IF(
      'Tablero de control'!$AK129&lt;Parametros!$D$4*Parametros!$G$7,
      "ACEPTABLE",
      IF(
        'Tablero de control'!$AK129&lt;Parametros!$D$4*Parametros!$G$6,
        "BUENO",
        IF(
          'Tablero de control'!$AK129&lt;Parametros!$D$4*Parametros!$G$5,
          "SATISFACTORIO",
          IF(
            'Tablero de control'!$AK129&gt;=Parametros!$D$4*Parametros!$G$4,
            "OPTIMO"
          )
        )
      )
    )
  )
)
)
)</f>
        <v>SIN AVANCE</v>
      </c>
      <c r="AM129" s="38"/>
      <c r="AN129" s="38"/>
      <c r="AO129" s="38"/>
      <c r="AP129" s="43"/>
      <c r="AQ129" s="276">
        <f>IF(
'Tablero de control'!$W129="NP",
 0,
  IF(
     'Tablero de control'!$Q129&lt;&gt;"Reducción",
     'Tablero de control'!$AP129*100/'Tablero de control'!$W129,
     IF(
       'Tablero de control'!$W129&gt;='Tablero de control'!$AP129,
       100,
       IF(
         'Tablero de control'!$S129&lt;='Tablero de control'!$AP129,
         0,
         (('Tablero de control'!$S129-'Tablero de control'!$W129)-('Tablero de control'!$AP129-'Tablero de control'!$W129))*100/('Tablero de control'!$S129-'Tablero de control'!$W129)
       )
     )
   )
)</f>
        <v>0</v>
      </c>
      <c r="AR129" s="40" t="str">
        <f>IF(
  'Tablero de control'!$W129="NP",
  "NO PROGRAMADA",
  IF(
    OR('Tablero de control'!$AP129="",'Tablero de control'!$AQ129&lt;=0),
    "SIN AVANCE",
    IF(
      'Tablero de control'!$AQ129&lt;Parametros!$D$4*Parametros!$G$9,
      "MUY DEFICIENTE",
    IF(
      'Tablero de control'!$AQ129&lt;Parametros!$D$4*Parametros!$G$8,
      "DEFICIENTE",
   IF(
      'Tablero de control'!$AQ129&lt;Parametros!$D$4*Parametros!$G$7,
      "ACEPTABLE",
      IF(
        'Tablero de control'!$AQ129&lt;Parametros!$D$4*Parametros!$G$6,
        "BUENO",
        IF(
          'Tablero de control'!$AQ129&lt;Parametros!$D$4*Parametros!$G$5,
          "SATISFACTORIO",
          IF(
            'Tablero de control'!$AQ129&gt;=Parametros!$D$4*Parametros!$G$4,
            "OPTIMO"
          )
        )
      )
    )
  )
)
)
)</f>
        <v>SIN AVANCE</v>
      </c>
      <c r="AS129" s="38"/>
      <c r="AT129" s="38"/>
      <c r="AU129" s="38"/>
      <c r="AV129" s="39"/>
      <c r="AW129" s="276">
        <f>IF(
'Tablero de control'!$X129="NP",
 0,
  IF(
     'Tablero de control'!$Q129&lt;&gt;"Reducción",
     'Tablero de control'!$AV129*100/'Tablero de control'!$X129,
     IF(
       'Tablero de control'!$X129&gt;='Tablero de control'!$AV129,
       100,
       IF(
         'Tablero de control'!$S129&lt;='Tablero de control'!$AV129,
         0,
         (('Tablero de control'!$S129-'Tablero de control'!$X129)-('Tablero de control'!$AV129-'Tablero de control'!$X129))*100/('Tablero de control'!$S129-'Tablero de control'!$X129)
       )
     )
   )
)</f>
        <v>0</v>
      </c>
      <c r="AX129" s="46" t="str">
        <f>IF(
  'Tablero de control'!$X129="NP",
  "NO PROGRAMADA",
  IF(
    OR('Tablero de control'!$AV129="",'Tablero de control'!$AW129&lt;=0),
    "SIN AVANCE",
    IF(
      'Tablero de control'!$AW129&lt;Parametros!$D$4*Parametros!$G$9,
      "MUY DEFICIENTE",
    IF(
      'Tablero de control'!$AW129&lt;Parametros!$D$4*Parametros!$G$8,
      "DEFICIENTE",
   IF(
      'Tablero de control'!$AW129&lt;Parametros!$D$4*Parametros!$G$7,
      "ACEPTABLE",
      IF(
        'Tablero de control'!$AW129&lt;Parametros!$D$4*Parametros!$G$6,
        "BUENO",
        IF(
          'Tablero de control'!$AW129&lt;Parametros!$D$4*Parametros!$G$5,
          "SATISFACTORIO",
          IF(
            'Tablero de control'!$AW129&gt;=Parametros!$D$4*Parametros!$G$4,
            "OPTIMO"
          )
        )
      )
    )
  )
)
)
)</f>
        <v>SIN AVANCE</v>
      </c>
      <c r="AY129" s="38"/>
      <c r="AZ129" s="38"/>
      <c r="BA129" s="38"/>
      <c r="BB129" s="285">
        <f>IF('Tablero de control'!$R129="Acumulada",IF('Tablero de control'!$AV129="",IF('Tablero de control'!$AP129="",IF('Tablero de control'!$AJ129="",'Tablero de control'!$Y129,'Tablero de control'!$AJ129),'Tablero de control'!$AP129),'Tablero de control'!$AV129),'Tablero de control'!$Y129+'Tablero de control'!$AJ129+'Tablero de control'!$AP129+'Tablero de control'!$AV129)</f>
        <v>0</v>
      </c>
      <c r="BC129" s="41">
        <f>IF('Tablero de control'!$Q129="mantenimiento",'Tablero de control'!$BB129/COUNTA('Tablero de control'!$U129:$X129)*100,IF('Tablero de control'!$BB129*100/'Tablero de control'!$T129&gt;100,100,'Tablero de control'!$BB129*100/'Tablero de control'!$T129))</f>
        <v>0</v>
      </c>
      <c r="BD129" s="40" t="str">
        <f>IF(
    OR('Tablero de control'!$BB129="",'Tablero de control'!$BC129&lt;=0),
    "SIN AVANCE",
    IF(
      'Tablero de control'!$BC129&lt;Parametros!$D$4*Parametros!$G$9,
      "MUY DEFICIENTE",
    IF(
      'Tablero de control'!$BC129&lt;Parametros!$D$4*Parametros!$G$8,
      "DEFICIENTE",
   IF(
      'Tablero de control'!$BC129&lt;Parametros!$D$4*Parametros!$G$7,
      "ACEPTABLE",
      IF(
        'Tablero de control'!$BC129&lt;Parametros!$D$4*Parametros!$G$6,
        "BUENO",
        IF(
          'Tablero de control'!$BC129&lt;Parametros!$D$4*Parametros!$G$5,
          "SATISFACTORIO",
          IF(
            'Tablero de control'!$BC129&gt;=Parametros!$D$4*Parametros!$G$4,
            "OPTIMO"
          )
        )
      )
    )
  )
)
)</f>
        <v>SIN AVANCE</v>
      </c>
      <c r="BE129" s="336"/>
      <c r="BF129" s="336"/>
      <c r="BG129" s="555"/>
      <c r="BH129" s="281"/>
      <c r="BI129" s="281"/>
      <c r="BJ129" s="281"/>
      <c r="BL129" s="337"/>
      <c r="BN129" s="400" t="s">
        <v>13</v>
      </c>
      <c r="BO129" s="400" t="s">
        <v>2544</v>
      </c>
      <c r="BP129" s="400">
        <v>0</v>
      </c>
      <c r="BQ129" s="400">
        <v>0</v>
      </c>
      <c r="BR129" s="401"/>
      <c r="BS129" s="680">
        <f>BM129</f>
        <v>0</v>
      </c>
      <c r="BT129" s="281"/>
    </row>
    <row r="130" spans="1:72" s="42" customFormat="1" ht="56.25" hidden="1" customHeight="1">
      <c r="A130" s="554" t="s">
        <v>251</v>
      </c>
      <c r="B130" s="53" t="s">
        <v>260</v>
      </c>
      <c r="C130" s="53" t="s">
        <v>297</v>
      </c>
      <c r="D130" s="53" t="s">
        <v>358</v>
      </c>
      <c r="E130" s="53" t="s">
        <v>399</v>
      </c>
      <c r="F130" s="54">
        <v>34633</v>
      </c>
      <c r="G130" s="55">
        <v>260000</v>
      </c>
      <c r="H130" s="55" t="s">
        <v>1945</v>
      </c>
      <c r="I130" s="55" t="s">
        <v>1969</v>
      </c>
      <c r="J130" s="325">
        <v>127</v>
      </c>
      <c r="K130" s="53" t="s">
        <v>670</v>
      </c>
      <c r="L130" s="53">
        <v>4301004</v>
      </c>
      <c r="M130" s="53" t="s">
        <v>1210</v>
      </c>
      <c r="N130" s="293">
        <v>430100400</v>
      </c>
      <c r="O130" s="53" t="s">
        <v>1580</v>
      </c>
      <c r="P130" s="53" t="s">
        <v>2043</v>
      </c>
      <c r="Q130" s="53" t="s">
        <v>32</v>
      </c>
      <c r="R130" s="78" t="s">
        <v>1891</v>
      </c>
      <c r="S130" s="78">
        <v>10</v>
      </c>
      <c r="T130" s="78">
        <v>64</v>
      </c>
      <c r="U130" s="96">
        <v>16</v>
      </c>
      <c r="V130" s="78">
        <v>16</v>
      </c>
      <c r="W130" s="78">
        <v>16</v>
      </c>
      <c r="X130" s="78">
        <v>16</v>
      </c>
      <c r="Y130" s="272">
        <v>3</v>
      </c>
      <c r="Z130" s="276">
        <f>IF(
'Tablero de control'!$U130="NP",
 0,
  IF(
     'Tablero de control'!$Q130&lt;&gt;"Reducción",
     'Tablero de control'!$Y130*100/'Tablero de control'!$U130,
     IF(
       'Tablero de control'!$U130&gt;='Tablero de control'!$Y130,
       100,
       IF(
         'Tablero de control'!$S130&lt;='Tablero de control'!$Y130,
         0,
         (('Tablero de control'!$S130-'Tablero de control'!$U130)-('Tablero de control'!$Y130-'Tablero de control'!$U130))*100/('Tablero de control'!$S130-'Tablero de control'!$U130)
       )
     )
   )
)</f>
        <v>18.75</v>
      </c>
      <c r="AA130" s="302">
        <f>IF('Tablero de control'!$Z130&gt;100,100,'Tablero de control'!$Z130)</f>
        <v>18.75</v>
      </c>
      <c r="AB130" s="40" t="str">
        <f>IF(
  'Tablero de control'!$U130="NP",
  "NO PROGRAMADA",
  IF(
    OR('Tablero de control'!$Y130="",'Tablero de control'!$Z130&lt;=0),
    "SIN AVANCE",
    IF(
      'Tablero de control'!$Z130&lt;Parametros!$D$4*Parametros!$G$9,
      "MUY DEFICIENTE",
    IF(
      'Tablero de control'!$Z130&lt;Parametros!$D$4*Parametros!$G$8,
      "DEFICIENTE",
   IF(
      'Tablero de control'!$Z130&lt;Parametros!$D$4*Parametros!$G$7,
      "ACEPTABLE",
      IF(
        'Tablero de control'!$Z130&lt;Parametros!$D$4*Parametros!$G$6,
        "BUENO",
        IF(
          'Tablero de control'!$Z130&lt;Parametros!$D$4*Parametros!$G$5,
          "SATISFACTORIO",
          IF(
            'Tablero de control'!$Z130&gt;=Parametros!$D$4*Parametros!$G$4,
            "OPTIMO"
          )
        )
      )
    )
  )
)
)
)</f>
        <v>MUY DEFICIENTE</v>
      </c>
      <c r="AC130" s="40"/>
      <c r="AD130" s="40"/>
      <c r="AE130" s="40"/>
      <c r="AF130" s="40"/>
      <c r="AG130" s="59">
        <v>1002070278</v>
      </c>
      <c r="AH130" s="59">
        <v>1002070278</v>
      </c>
      <c r="AI130" s="59">
        <v>217818593.09999999</v>
      </c>
      <c r="AJ130" s="56"/>
      <c r="AK130" s="276">
        <f>IF(
'Tablero de control'!$V130="NP",
 0,
  IF(
     'Tablero de control'!$Q130&lt;&gt;"Reducción",
     'Tablero de control'!$AJ130*100/'Tablero de control'!$V130,
     IF(
       'Tablero de control'!$V130&gt;='Tablero de control'!$AJ130,
       100,
       IF(
         'Tablero de control'!$S130&lt;='Tablero de control'!$AJ130,
         0,
         (('Tablero de control'!$S130-'Tablero de control'!$V130)-('Tablero de control'!$AJ130-'Tablero de control'!$V130))*100/('Tablero de control'!$S130-'Tablero de control'!$V130)
       )
     )
   )
)</f>
        <v>0</v>
      </c>
      <c r="AL130" s="38" t="str">
        <f>IF(
  'Tablero de control'!$V130="NP",
  "NO PROGRAMADA",
  IF(
    OR('Tablero de control'!$AJ130="",'Tablero de control'!$AK130&lt;=0),
    "SIN AVANCE",
    IF(
      'Tablero de control'!$AK130&lt;Parametros!$D$4*Parametros!$G$9,
      "MUY DEFICIENTE",
    IF(
      'Tablero de control'!$AK130&lt;Parametros!$D$4*Parametros!$G$8,
      "DEFICIENTE",
   IF(
      'Tablero de control'!$AK130&lt;Parametros!$D$4*Parametros!$G$7,
      "ACEPTABLE",
      IF(
        'Tablero de control'!$AK130&lt;Parametros!$D$4*Parametros!$G$6,
        "BUENO",
        IF(
          'Tablero de control'!$AK130&lt;Parametros!$D$4*Parametros!$G$5,
          "SATISFACTORIO",
          IF(
            'Tablero de control'!$AK130&gt;=Parametros!$D$4*Parametros!$G$4,
            "OPTIMO"
          )
        )
      )
    )
  )
)
)
)</f>
        <v>SIN AVANCE</v>
      </c>
      <c r="AM130" s="38"/>
      <c r="AN130" s="38"/>
      <c r="AO130" s="38"/>
      <c r="AP130" s="43"/>
      <c r="AQ130" s="276">
        <f>IF(
'Tablero de control'!$W130="NP",
 0,
  IF(
     'Tablero de control'!$Q130&lt;&gt;"Reducción",
     'Tablero de control'!$AP130*100/'Tablero de control'!$W130,
     IF(
       'Tablero de control'!$W130&gt;='Tablero de control'!$AP130,
       100,
       IF(
         'Tablero de control'!$S130&lt;='Tablero de control'!$AP130,
         0,
         (('Tablero de control'!$S130-'Tablero de control'!$W130)-('Tablero de control'!$AP130-'Tablero de control'!$W130))*100/('Tablero de control'!$S130-'Tablero de control'!$W130)
       )
     )
   )
)</f>
        <v>0</v>
      </c>
      <c r="AR130" s="40" t="str">
        <f>IF(
  'Tablero de control'!$W130="NP",
  "NO PROGRAMADA",
  IF(
    OR('Tablero de control'!$AP130="",'Tablero de control'!$AQ130&lt;=0),
    "SIN AVANCE",
    IF(
      'Tablero de control'!$AQ130&lt;Parametros!$D$4*Parametros!$G$9,
      "MUY DEFICIENTE",
    IF(
      'Tablero de control'!$AQ130&lt;Parametros!$D$4*Parametros!$G$8,
      "DEFICIENTE",
   IF(
      'Tablero de control'!$AQ130&lt;Parametros!$D$4*Parametros!$G$7,
      "ACEPTABLE",
      IF(
        'Tablero de control'!$AQ130&lt;Parametros!$D$4*Parametros!$G$6,
        "BUENO",
        IF(
          'Tablero de control'!$AQ130&lt;Parametros!$D$4*Parametros!$G$5,
          "SATISFACTORIO",
          IF(
            'Tablero de control'!$AQ130&gt;=Parametros!$D$4*Parametros!$G$4,
            "OPTIMO"
          )
        )
      )
    )
  )
)
)
)</f>
        <v>SIN AVANCE</v>
      </c>
      <c r="AS130" s="38"/>
      <c r="AT130" s="38"/>
      <c r="AU130" s="38"/>
      <c r="AV130" s="39"/>
      <c r="AW130" s="276">
        <f>IF(
'Tablero de control'!$X130="NP",
 0,
  IF(
     'Tablero de control'!$Q130&lt;&gt;"Reducción",
     'Tablero de control'!$AV130*100/'Tablero de control'!$X130,
     IF(
       'Tablero de control'!$X130&gt;='Tablero de control'!$AV130,
       100,
       IF(
         'Tablero de control'!$S130&lt;='Tablero de control'!$AV130,
         0,
         (('Tablero de control'!$S130-'Tablero de control'!$X130)-('Tablero de control'!$AV130-'Tablero de control'!$X130))*100/('Tablero de control'!$S130-'Tablero de control'!$X130)
       )
     )
   )
)</f>
        <v>0</v>
      </c>
      <c r="AX130" s="46" t="str">
        <f>IF(
  'Tablero de control'!$X130="NP",
  "NO PROGRAMADA",
  IF(
    OR('Tablero de control'!$AV130="",'Tablero de control'!$AW130&lt;=0),
    "SIN AVANCE",
    IF(
      'Tablero de control'!$AW130&lt;Parametros!$D$4*Parametros!$G$9,
      "MUY DEFICIENTE",
    IF(
      'Tablero de control'!$AW130&lt;Parametros!$D$4*Parametros!$G$8,
      "DEFICIENTE",
   IF(
      'Tablero de control'!$AW130&lt;Parametros!$D$4*Parametros!$G$7,
      "ACEPTABLE",
      IF(
        'Tablero de control'!$AW130&lt;Parametros!$D$4*Parametros!$G$6,
        "BUENO",
        IF(
          'Tablero de control'!$AW130&lt;Parametros!$D$4*Parametros!$G$5,
          "SATISFACTORIO",
          IF(
            'Tablero de control'!$AW130&gt;=Parametros!$D$4*Parametros!$G$4,
            "OPTIMO"
          )
        )
      )
    )
  )
)
)
)</f>
        <v>SIN AVANCE</v>
      </c>
      <c r="AY130" s="38"/>
      <c r="AZ130" s="38"/>
      <c r="BA130" s="38"/>
      <c r="BB130" s="285">
        <f>IF('Tablero de control'!$R130="Acumulada",IF('Tablero de control'!$AV130="",IF('Tablero de control'!$AP130="",IF('Tablero de control'!$AJ130="",'Tablero de control'!$Y130,'Tablero de control'!$AJ130),'Tablero de control'!$AP130),'Tablero de control'!$AV130),'Tablero de control'!$Y130+'Tablero de control'!$AJ130+'Tablero de control'!$AP130+'Tablero de control'!$AV130)</f>
        <v>3</v>
      </c>
      <c r="BC130" s="41">
        <f>IF('Tablero de control'!$Q130="mantenimiento",'Tablero de control'!$BB130/COUNTA('Tablero de control'!$U130:$X130)*100,IF('Tablero de control'!$BB130*100/'Tablero de control'!$T130&gt;100,100,'Tablero de control'!$BB130*100/'Tablero de control'!$T130))</f>
        <v>4.6875</v>
      </c>
      <c r="BD130" s="40" t="str">
        <f>IF(
    OR('Tablero de control'!$BB130="",'Tablero de control'!$BC130&lt;=0),
    "SIN AVANCE",
    IF(
      'Tablero de control'!$BC130&lt;Parametros!$D$4*Parametros!$G$9,
      "MUY DEFICIENTE",
    IF(
      'Tablero de control'!$BC130&lt;Parametros!$D$4*Parametros!$G$8,
      "DEFICIENTE",
   IF(
      'Tablero de control'!$BC130&lt;Parametros!$D$4*Parametros!$G$7,
      "ACEPTABLE",
      IF(
        'Tablero de control'!$BC130&lt;Parametros!$D$4*Parametros!$G$6,
        "BUENO",
        IF(
          'Tablero de control'!$BC130&lt;Parametros!$D$4*Parametros!$G$5,
          "SATISFACTORIO",
          IF(
            'Tablero de control'!$BC130&gt;=Parametros!$D$4*Parametros!$G$4,
            "OPTIMO"
          )
        )
      )
    )
  )
)
)</f>
        <v>MUY DEFICIENTE</v>
      </c>
      <c r="BE130" s="336"/>
      <c r="BF130" s="336"/>
      <c r="BG130" s="555"/>
      <c r="BH130" s="281"/>
      <c r="BI130" s="281"/>
      <c r="BJ130" s="281"/>
      <c r="BL130" s="337"/>
      <c r="BN130" s="400">
        <v>3</v>
      </c>
      <c r="BO130" s="402" t="s">
        <v>2545</v>
      </c>
      <c r="BP130" s="402" t="s">
        <v>2546</v>
      </c>
      <c r="BQ130" s="403" t="s">
        <v>2547</v>
      </c>
      <c r="BR130" s="401"/>
      <c r="BS130" s="680"/>
      <c r="BT130" s="281"/>
    </row>
    <row r="131" spans="1:72" s="42" customFormat="1" ht="85.5" hidden="1" customHeight="1">
      <c r="A131" s="554" t="s">
        <v>251</v>
      </c>
      <c r="B131" s="53" t="s">
        <v>260</v>
      </c>
      <c r="C131" s="53" t="s">
        <v>297</v>
      </c>
      <c r="D131" s="53" t="s">
        <v>358</v>
      </c>
      <c r="E131" s="53" t="s">
        <v>399</v>
      </c>
      <c r="F131" s="54">
        <v>34633</v>
      </c>
      <c r="G131" s="55">
        <v>260000</v>
      </c>
      <c r="H131" s="55" t="s">
        <v>1945</v>
      </c>
      <c r="I131" s="55" t="s">
        <v>1969</v>
      </c>
      <c r="J131" s="325">
        <v>128</v>
      </c>
      <c r="K131" s="53" t="s">
        <v>671</v>
      </c>
      <c r="L131" s="81">
        <v>4301007</v>
      </c>
      <c r="M131" s="53" t="s">
        <v>126</v>
      </c>
      <c r="N131" s="53">
        <v>430100701</v>
      </c>
      <c r="O131" s="53" t="s">
        <v>1581</v>
      </c>
      <c r="P131" s="53" t="s">
        <v>2043</v>
      </c>
      <c r="Q131" s="53" t="s">
        <v>33</v>
      </c>
      <c r="R131" s="78" t="s">
        <v>1891</v>
      </c>
      <c r="S131" s="78">
        <v>10</v>
      </c>
      <c r="T131" s="78">
        <v>64</v>
      </c>
      <c r="U131" s="96">
        <v>64</v>
      </c>
      <c r="V131" s="78">
        <v>64</v>
      </c>
      <c r="W131" s="78">
        <v>64</v>
      </c>
      <c r="X131" s="78">
        <v>64</v>
      </c>
      <c r="Y131" s="272">
        <v>64</v>
      </c>
      <c r="Z131" s="276">
        <f>IF(
'Tablero de control'!$U131="NP",
 0,
  IF(
     'Tablero de control'!$Q131&lt;&gt;"Reducción",
     'Tablero de control'!$Y131*100/'Tablero de control'!$U131,
     IF(
       'Tablero de control'!$U131&gt;='Tablero de control'!$Y131,
       100,
       IF(
         'Tablero de control'!$S131&lt;='Tablero de control'!$Y131,
         0,
         (('Tablero de control'!$S131-'Tablero de control'!$U131)-('Tablero de control'!$Y131-'Tablero de control'!$U131))*100/('Tablero de control'!$S131-'Tablero de control'!$U131)
       )
     )
   )
)</f>
        <v>100</v>
      </c>
      <c r="AA131" s="302">
        <f>IF('Tablero de control'!$Z131&gt;100,100,'Tablero de control'!$Z131)</f>
        <v>100</v>
      </c>
      <c r="AB131" s="40" t="str">
        <f>IF(
  'Tablero de control'!$U131="NP",
  "NO PROGRAMADA",
  IF(
    OR('Tablero de control'!$Y131="",'Tablero de control'!$Z131&lt;=0),
    "SIN AVANCE",
    IF(
      'Tablero de control'!$Z131&lt;Parametros!$D$4*Parametros!$G$9,
      "MUY DEFICIENTE",
    IF(
      'Tablero de control'!$Z131&lt;Parametros!$D$4*Parametros!$G$8,
      "DEFICIENTE",
   IF(
      'Tablero de control'!$Z131&lt;Parametros!$D$4*Parametros!$G$7,
      "ACEPTABLE",
      IF(
        'Tablero de control'!$Z131&lt;Parametros!$D$4*Parametros!$G$6,
        "BUENO",
        IF(
          'Tablero de control'!$Z131&lt;Parametros!$D$4*Parametros!$G$5,
          "SATISFACTORIO",
          IF(
            'Tablero de control'!$Z131&gt;=Parametros!$D$4*Parametros!$G$4,
            "OPTIMO"
          )
        )
      )
    )
  )
)
)
)</f>
        <v>OPTIMO</v>
      </c>
      <c r="AC131" s="40"/>
      <c r="AD131" s="40"/>
      <c r="AE131" s="40"/>
      <c r="AF131" s="40"/>
      <c r="AG131" s="59">
        <v>11377800</v>
      </c>
      <c r="AH131" s="59">
        <v>11377800</v>
      </c>
      <c r="AI131" s="59">
        <v>11377800</v>
      </c>
      <c r="AJ131" s="56"/>
      <c r="AK131" s="276">
        <f>IF(
'Tablero de control'!$V131="NP",
 0,
  IF(
     'Tablero de control'!$Q131&lt;&gt;"Reducción",
     'Tablero de control'!$AJ131*100/'Tablero de control'!$V131,
     IF(
       'Tablero de control'!$V131&gt;='Tablero de control'!$AJ131,
       100,
       IF(
         'Tablero de control'!$S131&lt;='Tablero de control'!$AJ131,
         0,
         (('Tablero de control'!$S131-'Tablero de control'!$V131)-('Tablero de control'!$AJ131-'Tablero de control'!$V131))*100/('Tablero de control'!$S131-'Tablero de control'!$V131)
       )
     )
   )
)</f>
        <v>0</v>
      </c>
      <c r="AL131" s="38" t="str">
        <f>IF(
  'Tablero de control'!$V131="NP",
  "NO PROGRAMADA",
  IF(
    OR('Tablero de control'!$AJ131="",'Tablero de control'!$AK131&lt;=0),
    "SIN AVANCE",
    IF(
      'Tablero de control'!$AK131&lt;Parametros!$D$4*Parametros!$G$9,
      "MUY DEFICIENTE",
    IF(
      'Tablero de control'!$AK131&lt;Parametros!$D$4*Parametros!$G$8,
      "DEFICIENTE",
   IF(
      'Tablero de control'!$AK131&lt;Parametros!$D$4*Parametros!$G$7,
      "ACEPTABLE",
      IF(
        'Tablero de control'!$AK131&lt;Parametros!$D$4*Parametros!$G$6,
        "BUENO",
        IF(
          'Tablero de control'!$AK131&lt;Parametros!$D$4*Parametros!$G$5,
          "SATISFACTORIO",
          IF(
            'Tablero de control'!$AK131&gt;=Parametros!$D$4*Parametros!$G$4,
            "OPTIMO"
          )
        )
      )
    )
  )
)
)
)</f>
        <v>SIN AVANCE</v>
      </c>
      <c r="AM131" s="38"/>
      <c r="AN131" s="38"/>
      <c r="AO131" s="38"/>
      <c r="AP131" s="43"/>
      <c r="AQ131" s="276">
        <f>IF(
'Tablero de control'!$W131="NP",
 0,
  IF(
     'Tablero de control'!$Q131&lt;&gt;"Reducción",
     'Tablero de control'!$AP131*100/'Tablero de control'!$W131,
     IF(
       'Tablero de control'!$W131&gt;='Tablero de control'!$AP131,
       100,
       IF(
         'Tablero de control'!$S131&lt;='Tablero de control'!$AP131,
         0,
         (('Tablero de control'!$S131-'Tablero de control'!$W131)-('Tablero de control'!$AP131-'Tablero de control'!$W131))*100/('Tablero de control'!$S131-'Tablero de control'!$W131)
       )
     )
   )
)</f>
        <v>0</v>
      </c>
      <c r="AR131" s="40" t="str">
        <f>IF(
  'Tablero de control'!$W131="NP",
  "NO PROGRAMADA",
  IF(
    OR('Tablero de control'!$AP131="",'Tablero de control'!$AQ131&lt;=0),
    "SIN AVANCE",
    IF(
      'Tablero de control'!$AQ131&lt;Parametros!$D$4*Parametros!$G$9,
      "MUY DEFICIENTE",
    IF(
      'Tablero de control'!$AQ131&lt;Parametros!$D$4*Parametros!$G$8,
      "DEFICIENTE",
   IF(
      'Tablero de control'!$AQ131&lt;Parametros!$D$4*Parametros!$G$7,
      "ACEPTABLE",
      IF(
        'Tablero de control'!$AQ131&lt;Parametros!$D$4*Parametros!$G$6,
        "BUENO",
        IF(
          'Tablero de control'!$AQ131&lt;Parametros!$D$4*Parametros!$G$5,
          "SATISFACTORIO",
          IF(
            'Tablero de control'!$AQ131&gt;=Parametros!$D$4*Parametros!$G$4,
            "OPTIMO"
          )
        )
      )
    )
  )
)
)
)</f>
        <v>SIN AVANCE</v>
      </c>
      <c r="AS131" s="38"/>
      <c r="AT131" s="38"/>
      <c r="AU131" s="38"/>
      <c r="AV131" s="39"/>
      <c r="AW131" s="276">
        <f>IF(
'Tablero de control'!$X131="NP",
 0,
  IF(
     'Tablero de control'!$Q131&lt;&gt;"Reducción",
     'Tablero de control'!$AV131*100/'Tablero de control'!$X131,
     IF(
       'Tablero de control'!$X131&gt;='Tablero de control'!$AV131,
       100,
       IF(
         'Tablero de control'!$S131&lt;='Tablero de control'!$AV131,
         0,
         (('Tablero de control'!$S131-'Tablero de control'!$X131)-('Tablero de control'!$AV131-'Tablero de control'!$X131))*100/('Tablero de control'!$S131-'Tablero de control'!$X131)
       )
     )
   )
)</f>
        <v>0</v>
      </c>
      <c r="AX131" s="46" t="str">
        <f>IF(
  'Tablero de control'!$X131="NP",
  "NO PROGRAMADA",
  IF(
    OR('Tablero de control'!$AV131="",'Tablero de control'!$AW131&lt;=0),
    "SIN AVANCE",
    IF(
      'Tablero de control'!$AW131&lt;Parametros!$D$4*Parametros!$G$9,
      "MUY DEFICIENTE",
    IF(
      'Tablero de control'!$AW131&lt;Parametros!$D$4*Parametros!$G$8,
      "DEFICIENTE",
   IF(
      'Tablero de control'!$AW131&lt;Parametros!$D$4*Parametros!$G$7,
      "ACEPTABLE",
      IF(
        'Tablero de control'!$AW131&lt;Parametros!$D$4*Parametros!$G$6,
        "BUENO",
        IF(
          'Tablero de control'!$AW131&lt;Parametros!$D$4*Parametros!$G$5,
          "SATISFACTORIO",
          IF(
            'Tablero de control'!$AW131&gt;=Parametros!$D$4*Parametros!$G$4,
            "OPTIMO"
          )
        )
      )
    )
  )
)
)
)</f>
        <v>SIN AVANCE</v>
      </c>
      <c r="AY131" s="38"/>
      <c r="AZ131" s="38"/>
      <c r="BA131" s="38"/>
      <c r="BB131" s="285">
        <f>IF('Tablero de control'!$R131="Acumulada",IF('Tablero de control'!$AV131="",IF('Tablero de control'!$AP131="",IF('Tablero de control'!$AJ131="",'Tablero de control'!$Y131,'Tablero de control'!$AJ131),'Tablero de control'!$AP131),'Tablero de control'!$AV131),'Tablero de control'!$Y131+'Tablero de control'!$AJ131+'Tablero de control'!$AP131+'Tablero de control'!$AV131)</f>
        <v>64</v>
      </c>
      <c r="BC131" s="41">
        <f>IF('Tablero de control'!$Q131="mantenimiento",'Tablero de control'!$BB131/COUNTA('Tablero de control'!$U131:$X131)*100,IF('Tablero de control'!$BB131*100/'Tablero de control'!$T131&gt;100,100,'Tablero de control'!$BB131*100/'Tablero de control'!$T131))</f>
        <v>1600</v>
      </c>
      <c r="BD131" s="40" t="str">
        <f>IF(
    OR('Tablero de control'!$BB131="",'Tablero de control'!$BC131&lt;=0),
    "SIN AVANCE",
    IF(
      'Tablero de control'!$BC131&lt;Parametros!$D$4*Parametros!$G$9,
      "MUY DEFICIENTE",
    IF(
      'Tablero de control'!$BC131&lt;Parametros!$D$4*Parametros!$G$8,
      "DEFICIENTE",
   IF(
      'Tablero de control'!$BC131&lt;Parametros!$D$4*Parametros!$G$7,
      "ACEPTABLE",
      IF(
        'Tablero de control'!$BC131&lt;Parametros!$D$4*Parametros!$G$6,
        "BUENO",
        IF(
          'Tablero de control'!$BC131&lt;Parametros!$D$4*Parametros!$G$5,
          "SATISFACTORIO",
          IF(
            'Tablero de control'!$BC131&gt;=Parametros!$D$4*Parametros!$G$4,
            "OPTIMO"
          )
        )
      )
    )
  )
)
)</f>
        <v>OPTIMO</v>
      </c>
      <c r="BE131" s="336"/>
      <c r="BF131" s="336"/>
      <c r="BG131" s="555"/>
      <c r="BH131" s="281"/>
      <c r="BI131" s="281"/>
      <c r="BJ131" s="281"/>
      <c r="BL131" s="337"/>
      <c r="BN131" s="404">
        <v>64</v>
      </c>
      <c r="BO131" s="405" t="s">
        <v>2548</v>
      </c>
      <c r="BP131" s="405" t="s">
        <v>2549</v>
      </c>
      <c r="BQ131" s="405" t="s">
        <v>2550</v>
      </c>
      <c r="BR131" s="406"/>
      <c r="BS131" s="681"/>
      <c r="BT131" s="281"/>
    </row>
    <row r="132" spans="1:72" s="42" customFormat="1" ht="62.25" hidden="1" customHeight="1">
      <c r="A132" s="554" t="s">
        <v>251</v>
      </c>
      <c r="B132" s="53" t="s">
        <v>260</v>
      </c>
      <c r="C132" s="53" t="s">
        <v>297</v>
      </c>
      <c r="D132" s="53" t="s">
        <v>358</v>
      </c>
      <c r="E132" s="53" t="s">
        <v>399</v>
      </c>
      <c r="F132" s="54">
        <v>34633</v>
      </c>
      <c r="G132" s="55">
        <v>260000</v>
      </c>
      <c r="H132" s="55" t="s">
        <v>1945</v>
      </c>
      <c r="I132" s="55" t="s">
        <v>1969</v>
      </c>
      <c r="J132" s="325">
        <v>129</v>
      </c>
      <c r="K132" s="53" t="s">
        <v>672</v>
      </c>
      <c r="L132" s="81" t="s">
        <v>1211</v>
      </c>
      <c r="M132" s="53" t="s">
        <v>128</v>
      </c>
      <c r="N132" s="293">
        <v>430103801</v>
      </c>
      <c r="O132" s="53" t="s">
        <v>201</v>
      </c>
      <c r="P132" s="53" t="s">
        <v>2043</v>
      </c>
      <c r="Q132" s="53" t="s">
        <v>33</v>
      </c>
      <c r="R132" s="78" t="s">
        <v>1891</v>
      </c>
      <c r="S132" s="78">
        <v>33</v>
      </c>
      <c r="T132" s="78">
        <v>64</v>
      </c>
      <c r="U132" s="96">
        <v>40</v>
      </c>
      <c r="V132" s="78">
        <v>64</v>
      </c>
      <c r="W132" s="78">
        <v>64</v>
      </c>
      <c r="X132" s="78">
        <v>64</v>
      </c>
      <c r="Y132" s="272">
        <v>64</v>
      </c>
      <c r="Z132" s="276">
        <f>IF(
'Tablero de control'!$U132="NP",
 0,
  IF(
     'Tablero de control'!$Q132&lt;&gt;"Reducción",
     'Tablero de control'!$Y132*100/'Tablero de control'!$U132,
     IF(
       'Tablero de control'!$U132&gt;='Tablero de control'!$Y132,
       100,
       IF(
         'Tablero de control'!$S132&lt;='Tablero de control'!$Y132,
         0,
         (('Tablero de control'!$S132-'Tablero de control'!$U132)-('Tablero de control'!$Y132-'Tablero de control'!$U132))*100/('Tablero de control'!$S132-'Tablero de control'!$U132)
       )
     )
   )
)</f>
        <v>160</v>
      </c>
      <c r="AA132" s="302">
        <f>IF('Tablero de control'!$Z132&gt;100,100,'Tablero de control'!$Z132)</f>
        <v>100</v>
      </c>
      <c r="AB132" s="40" t="str">
        <f>IF(
  'Tablero de control'!$U132="NP",
  "NO PROGRAMADA",
  IF(
    OR('Tablero de control'!$Y132="",'Tablero de control'!$Z132&lt;=0),
    "SIN AVANCE",
    IF(
      'Tablero de control'!$Z132&lt;Parametros!$D$4*Parametros!$G$9,
      "MUY DEFICIENTE",
    IF(
      'Tablero de control'!$Z132&lt;Parametros!$D$4*Parametros!$G$8,
      "DEFICIENTE",
   IF(
      'Tablero de control'!$Z132&lt;Parametros!$D$4*Parametros!$G$7,
      "ACEPTABLE",
      IF(
        'Tablero de control'!$Z132&lt;Parametros!$D$4*Parametros!$G$6,
        "BUENO",
        IF(
          'Tablero de control'!$Z132&lt;Parametros!$D$4*Parametros!$G$5,
          "SATISFACTORIO",
          IF(
            'Tablero de control'!$Z132&gt;=Parametros!$D$4*Parametros!$G$4,
            "OPTIMO"
          )
        )
      )
    )
  )
)
)
)</f>
        <v>OPTIMO</v>
      </c>
      <c r="AC132" s="40"/>
      <c r="AD132" s="40"/>
      <c r="AE132" s="40"/>
      <c r="AF132" s="40"/>
      <c r="AG132" s="59">
        <v>33490800</v>
      </c>
      <c r="AH132" s="59">
        <v>33490800</v>
      </c>
      <c r="AI132" s="59">
        <v>0</v>
      </c>
      <c r="AJ132" s="56"/>
      <c r="AK132" s="276">
        <f>IF(
'Tablero de control'!$V132="NP",
 0,
  IF(
     'Tablero de control'!$Q132&lt;&gt;"Reducción",
     'Tablero de control'!$AJ132*100/'Tablero de control'!$V132,
     IF(
       'Tablero de control'!$V132&gt;='Tablero de control'!$AJ132,
       100,
       IF(
         'Tablero de control'!$S132&lt;='Tablero de control'!$AJ132,
         0,
         (('Tablero de control'!$S132-'Tablero de control'!$V132)-('Tablero de control'!$AJ132-'Tablero de control'!$V132))*100/('Tablero de control'!$S132-'Tablero de control'!$V132)
       )
     )
   )
)</f>
        <v>0</v>
      </c>
      <c r="AL132" s="38" t="str">
        <f>IF(
  'Tablero de control'!$V132="NP",
  "NO PROGRAMADA",
  IF(
    OR('Tablero de control'!$AJ132="",'Tablero de control'!$AK132&lt;=0),
    "SIN AVANCE",
    IF(
      'Tablero de control'!$AK132&lt;Parametros!$D$4*Parametros!$G$9,
      "MUY DEFICIENTE",
    IF(
      'Tablero de control'!$AK132&lt;Parametros!$D$4*Parametros!$G$8,
      "DEFICIENTE",
   IF(
      'Tablero de control'!$AK132&lt;Parametros!$D$4*Parametros!$G$7,
      "ACEPTABLE",
      IF(
        'Tablero de control'!$AK132&lt;Parametros!$D$4*Parametros!$G$6,
        "BUENO",
        IF(
          'Tablero de control'!$AK132&lt;Parametros!$D$4*Parametros!$G$5,
          "SATISFACTORIO",
          IF(
            'Tablero de control'!$AK132&gt;=Parametros!$D$4*Parametros!$G$4,
            "OPTIMO"
          )
        )
      )
    )
  )
)
)
)</f>
        <v>SIN AVANCE</v>
      </c>
      <c r="AM132" s="38"/>
      <c r="AN132" s="38"/>
      <c r="AO132" s="38"/>
      <c r="AP132" s="43"/>
      <c r="AQ132" s="276">
        <f>IF(
'Tablero de control'!$W132="NP",
 0,
  IF(
     'Tablero de control'!$Q132&lt;&gt;"Reducción",
     'Tablero de control'!$AP132*100/'Tablero de control'!$W132,
     IF(
       'Tablero de control'!$W132&gt;='Tablero de control'!$AP132,
       100,
       IF(
         'Tablero de control'!$S132&lt;='Tablero de control'!$AP132,
         0,
         (('Tablero de control'!$S132-'Tablero de control'!$W132)-('Tablero de control'!$AP132-'Tablero de control'!$W132))*100/('Tablero de control'!$S132-'Tablero de control'!$W132)
       )
     )
   )
)</f>
        <v>0</v>
      </c>
      <c r="AR132" s="40" t="str">
        <f>IF(
  'Tablero de control'!$W132="NP",
  "NO PROGRAMADA",
  IF(
    OR('Tablero de control'!$AP132="",'Tablero de control'!$AQ132&lt;=0),
    "SIN AVANCE",
    IF(
      'Tablero de control'!$AQ132&lt;Parametros!$D$4*Parametros!$G$9,
      "MUY DEFICIENTE",
    IF(
      'Tablero de control'!$AQ132&lt;Parametros!$D$4*Parametros!$G$8,
      "DEFICIENTE",
   IF(
      'Tablero de control'!$AQ132&lt;Parametros!$D$4*Parametros!$G$7,
      "ACEPTABLE",
      IF(
        'Tablero de control'!$AQ132&lt;Parametros!$D$4*Parametros!$G$6,
        "BUENO",
        IF(
          'Tablero de control'!$AQ132&lt;Parametros!$D$4*Parametros!$G$5,
          "SATISFACTORIO",
          IF(
            'Tablero de control'!$AQ132&gt;=Parametros!$D$4*Parametros!$G$4,
            "OPTIMO"
          )
        )
      )
    )
  )
)
)
)</f>
        <v>SIN AVANCE</v>
      </c>
      <c r="AS132" s="38"/>
      <c r="AT132" s="38"/>
      <c r="AU132" s="38"/>
      <c r="AV132" s="39"/>
      <c r="AW132" s="276">
        <f>IF(
'Tablero de control'!$X132="NP",
 0,
  IF(
     'Tablero de control'!$Q132&lt;&gt;"Reducción",
     'Tablero de control'!$AV132*100/'Tablero de control'!$X132,
     IF(
       'Tablero de control'!$X132&gt;='Tablero de control'!$AV132,
       100,
       IF(
         'Tablero de control'!$S132&lt;='Tablero de control'!$AV132,
         0,
         (('Tablero de control'!$S132-'Tablero de control'!$X132)-('Tablero de control'!$AV132-'Tablero de control'!$X132))*100/('Tablero de control'!$S132-'Tablero de control'!$X132)
       )
     )
   )
)</f>
        <v>0</v>
      </c>
      <c r="AX132" s="46" t="str">
        <f>IF(
  'Tablero de control'!$X132="NP",
  "NO PROGRAMADA",
  IF(
    OR('Tablero de control'!$AV132="",'Tablero de control'!$AW132&lt;=0),
    "SIN AVANCE",
    IF(
      'Tablero de control'!$AW132&lt;Parametros!$D$4*Parametros!$G$9,
      "MUY DEFICIENTE",
    IF(
      'Tablero de control'!$AW132&lt;Parametros!$D$4*Parametros!$G$8,
      "DEFICIENTE",
   IF(
      'Tablero de control'!$AW132&lt;Parametros!$D$4*Parametros!$G$7,
      "ACEPTABLE",
      IF(
        'Tablero de control'!$AW132&lt;Parametros!$D$4*Parametros!$G$6,
        "BUENO",
        IF(
          'Tablero de control'!$AW132&lt;Parametros!$D$4*Parametros!$G$5,
          "SATISFACTORIO",
          IF(
            'Tablero de control'!$AW132&gt;=Parametros!$D$4*Parametros!$G$4,
            "OPTIMO"
          )
        )
      )
    )
  )
)
)
)</f>
        <v>SIN AVANCE</v>
      </c>
      <c r="AY132" s="38"/>
      <c r="AZ132" s="38"/>
      <c r="BA132" s="38"/>
      <c r="BB132" s="285">
        <f>IF('Tablero de control'!$R132="Acumulada",IF('Tablero de control'!$AV132="",IF('Tablero de control'!$AP132="",IF('Tablero de control'!$AJ132="",'Tablero de control'!$Y132,'Tablero de control'!$AJ132),'Tablero de control'!$AP132),'Tablero de control'!$AV132),'Tablero de control'!$Y132+'Tablero de control'!$AJ132+'Tablero de control'!$AP132+'Tablero de control'!$AV132)</f>
        <v>64</v>
      </c>
      <c r="BC132" s="41">
        <f>IF('Tablero de control'!$Q132="mantenimiento",'Tablero de control'!$BB132/COUNTA('Tablero de control'!$U132:$X132)*100,IF('Tablero de control'!$BB132*100/'Tablero de control'!$T132&gt;100,100,'Tablero de control'!$BB132*100/'Tablero de control'!$T132))</f>
        <v>1600</v>
      </c>
      <c r="BD132" s="40" t="str">
        <f>IF(
    OR('Tablero de control'!$BB132="",'Tablero de control'!$BC132&lt;=0),
    "SIN AVANCE",
    IF(
      'Tablero de control'!$BC132&lt;Parametros!$D$4*Parametros!$G$9,
      "MUY DEFICIENTE",
    IF(
      'Tablero de control'!$BC132&lt;Parametros!$D$4*Parametros!$G$8,
      "DEFICIENTE",
   IF(
      'Tablero de control'!$BC132&lt;Parametros!$D$4*Parametros!$G$7,
      "ACEPTABLE",
      IF(
        'Tablero de control'!$BC132&lt;Parametros!$D$4*Parametros!$G$6,
        "BUENO",
        IF(
          'Tablero de control'!$BC132&lt;Parametros!$D$4*Parametros!$G$5,
          "SATISFACTORIO",
          IF(
            'Tablero de control'!$BC132&gt;=Parametros!$D$4*Parametros!$G$4,
            "OPTIMO"
          )
        )
      )
    )
  )
)
)</f>
        <v>OPTIMO</v>
      </c>
      <c r="BE132" s="336"/>
      <c r="BF132" s="336"/>
      <c r="BG132" s="555"/>
      <c r="BH132" s="281"/>
      <c r="BI132" s="281"/>
      <c r="BJ132" s="281"/>
      <c r="BL132" s="337"/>
      <c r="BN132" s="404">
        <v>64</v>
      </c>
      <c r="BO132" s="407" t="s">
        <v>2551</v>
      </c>
      <c r="BP132" s="407" t="s">
        <v>2552</v>
      </c>
      <c r="BQ132" s="408" t="s">
        <v>2553</v>
      </c>
      <c r="BR132" s="401"/>
      <c r="BS132" s="680"/>
      <c r="BT132" s="281"/>
    </row>
    <row r="133" spans="1:72" s="42" customFormat="1" ht="52.5" hidden="1" customHeight="1">
      <c r="A133" s="554" t="s">
        <v>251</v>
      </c>
      <c r="B133" s="53" t="s">
        <v>260</v>
      </c>
      <c r="C133" s="53" t="s">
        <v>297</v>
      </c>
      <c r="D133" s="53" t="s">
        <v>358</v>
      </c>
      <c r="E133" s="53" t="s">
        <v>399</v>
      </c>
      <c r="F133" s="54">
        <v>34633</v>
      </c>
      <c r="G133" s="55">
        <v>260000</v>
      </c>
      <c r="H133" s="55" t="s">
        <v>1945</v>
      </c>
      <c r="I133" s="55" t="s">
        <v>1969</v>
      </c>
      <c r="J133" s="325">
        <v>130</v>
      </c>
      <c r="K133" s="53" t="s">
        <v>673</v>
      </c>
      <c r="L133" s="81" t="s">
        <v>1212</v>
      </c>
      <c r="M133" s="53" t="s">
        <v>131</v>
      </c>
      <c r="N133" s="293">
        <v>430100104</v>
      </c>
      <c r="O133" s="53" t="s">
        <v>203</v>
      </c>
      <c r="P133" s="53" t="s">
        <v>2043</v>
      </c>
      <c r="Q133" s="53" t="s">
        <v>32</v>
      </c>
      <c r="R133" s="78" t="s">
        <v>1890</v>
      </c>
      <c r="S133" s="78">
        <v>0</v>
      </c>
      <c r="T133" s="78">
        <v>64</v>
      </c>
      <c r="U133" s="96">
        <v>40</v>
      </c>
      <c r="V133" s="78">
        <v>50</v>
      </c>
      <c r="W133" s="78">
        <v>64</v>
      </c>
      <c r="X133" s="78">
        <v>64</v>
      </c>
      <c r="Y133" s="272">
        <v>9</v>
      </c>
      <c r="Z133" s="276">
        <f>IF(
'Tablero de control'!$U133="NP",
 0,
  IF(
     'Tablero de control'!$Q133&lt;&gt;"Reducción",
     'Tablero de control'!$Y133*100/'Tablero de control'!$U133,
     IF(
       'Tablero de control'!$U133&gt;='Tablero de control'!$Y133,
       100,
       IF(
         'Tablero de control'!$S133&lt;='Tablero de control'!$Y133,
         0,
         (('Tablero de control'!$S133-'Tablero de control'!$U133)-('Tablero de control'!$Y133-'Tablero de control'!$U133))*100/('Tablero de control'!$S133-'Tablero de control'!$U133)
       )
     )
   )
)</f>
        <v>22.5</v>
      </c>
      <c r="AA133" s="302">
        <f>IF('Tablero de control'!$Z133&gt;100,100,'Tablero de control'!$Z133)</f>
        <v>22.5</v>
      </c>
      <c r="AB133" s="40" t="str">
        <f>IF(
  'Tablero de control'!$U133="NP",
  "NO PROGRAMADA",
  IF(
    OR('Tablero de control'!$Y133="",'Tablero de control'!$Z133&lt;=0),
    "SIN AVANCE",
    IF(
      'Tablero de control'!$Z133&lt;Parametros!$D$4*Parametros!$G$9,
      "MUY DEFICIENTE",
    IF(
      'Tablero de control'!$Z133&lt;Parametros!$D$4*Parametros!$G$8,
      "DEFICIENTE",
   IF(
      'Tablero de control'!$Z133&lt;Parametros!$D$4*Parametros!$G$7,
      "ACEPTABLE",
      IF(
        'Tablero de control'!$Z133&lt;Parametros!$D$4*Parametros!$G$6,
        "BUENO",
        IF(
          'Tablero de control'!$Z133&lt;Parametros!$D$4*Parametros!$G$5,
          "SATISFACTORIO",
          IF(
            'Tablero de control'!$Z133&gt;=Parametros!$D$4*Parametros!$G$4,
            "OPTIMO"
          )
        )
      )
    )
  )
)
)
)</f>
        <v>MUY DEFICIENTE</v>
      </c>
      <c r="AC133" s="40"/>
      <c r="AD133" s="40"/>
      <c r="AE133" s="40"/>
      <c r="AF133" s="40"/>
      <c r="AG133" s="59">
        <v>114710400</v>
      </c>
      <c r="AH133" s="59">
        <v>114710400</v>
      </c>
      <c r="AI133" s="59">
        <v>2922150</v>
      </c>
      <c r="AJ133" s="56"/>
      <c r="AK133" s="276">
        <f>IF(
'Tablero de control'!$V133="NP",
 0,
  IF(
     'Tablero de control'!$Q133&lt;&gt;"Reducción",
     'Tablero de control'!$AJ133*100/'Tablero de control'!$V133,
     IF(
       'Tablero de control'!$V133&gt;='Tablero de control'!$AJ133,
       100,
       IF(
         'Tablero de control'!$S133&lt;='Tablero de control'!$AJ133,
         0,
         (('Tablero de control'!$S133-'Tablero de control'!$V133)-('Tablero de control'!$AJ133-'Tablero de control'!$V133))*100/('Tablero de control'!$S133-'Tablero de control'!$V133)
       )
     )
   )
)</f>
        <v>0</v>
      </c>
      <c r="AL133" s="38" t="str">
        <f>IF(
  'Tablero de control'!$V133="NP",
  "NO PROGRAMADA",
  IF(
    OR('Tablero de control'!$AJ133="",'Tablero de control'!$AK133&lt;=0),
    "SIN AVANCE",
    IF(
      'Tablero de control'!$AK133&lt;Parametros!$D$4*Parametros!$G$9,
      "MUY DEFICIENTE",
    IF(
      'Tablero de control'!$AK133&lt;Parametros!$D$4*Parametros!$G$8,
      "DEFICIENTE",
   IF(
      'Tablero de control'!$AK133&lt;Parametros!$D$4*Parametros!$G$7,
      "ACEPTABLE",
      IF(
        'Tablero de control'!$AK133&lt;Parametros!$D$4*Parametros!$G$6,
        "BUENO",
        IF(
          'Tablero de control'!$AK133&lt;Parametros!$D$4*Parametros!$G$5,
          "SATISFACTORIO",
          IF(
            'Tablero de control'!$AK133&gt;=Parametros!$D$4*Parametros!$G$4,
            "OPTIMO"
          )
        )
      )
    )
  )
)
)
)</f>
        <v>SIN AVANCE</v>
      </c>
      <c r="AM133" s="38"/>
      <c r="AN133" s="38"/>
      <c r="AO133" s="38"/>
      <c r="AP133" s="43"/>
      <c r="AQ133" s="276">
        <f>IF(
'Tablero de control'!$W133="NP",
 0,
  IF(
     'Tablero de control'!$Q133&lt;&gt;"Reducción",
     'Tablero de control'!$AP133*100/'Tablero de control'!$W133,
     IF(
       'Tablero de control'!$W133&gt;='Tablero de control'!$AP133,
       100,
       IF(
         'Tablero de control'!$S133&lt;='Tablero de control'!$AP133,
         0,
         (('Tablero de control'!$S133-'Tablero de control'!$W133)-('Tablero de control'!$AP133-'Tablero de control'!$W133))*100/('Tablero de control'!$S133-'Tablero de control'!$W133)
       )
     )
   )
)</f>
        <v>0</v>
      </c>
      <c r="AR133" s="40" t="str">
        <f>IF(
  'Tablero de control'!$W133="NP",
  "NO PROGRAMADA",
  IF(
    OR('Tablero de control'!$AP133="",'Tablero de control'!$AQ133&lt;=0),
    "SIN AVANCE",
    IF(
      'Tablero de control'!$AQ133&lt;Parametros!$D$4*Parametros!$G$9,
      "MUY DEFICIENTE",
    IF(
      'Tablero de control'!$AQ133&lt;Parametros!$D$4*Parametros!$G$8,
      "DEFICIENTE",
   IF(
      'Tablero de control'!$AQ133&lt;Parametros!$D$4*Parametros!$G$7,
      "ACEPTABLE",
      IF(
        'Tablero de control'!$AQ133&lt;Parametros!$D$4*Parametros!$G$6,
        "BUENO",
        IF(
          'Tablero de control'!$AQ133&lt;Parametros!$D$4*Parametros!$G$5,
          "SATISFACTORIO",
          IF(
            'Tablero de control'!$AQ133&gt;=Parametros!$D$4*Parametros!$G$4,
            "OPTIMO"
          )
        )
      )
    )
  )
)
)
)</f>
        <v>SIN AVANCE</v>
      </c>
      <c r="AS133" s="38"/>
      <c r="AT133" s="38"/>
      <c r="AU133" s="38"/>
      <c r="AV133" s="39"/>
      <c r="AW133" s="276">
        <f>IF(
'Tablero de control'!$X133="NP",
 0,
  IF(
     'Tablero de control'!$Q133&lt;&gt;"Reducción",
     'Tablero de control'!$AV133*100/'Tablero de control'!$X133,
     IF(
       'Tablero de control'!$X133&gt;='Tablero de control'!$AV133,
       100,
       IF(
         'Tablero de control'!$S133&lt;='Tablero de control'!$AV133,
         0,
         (('Tablero de control'!$S133-'Tablero de control'!$X133)-('Tablero de control'!$AV133-'Tablero de control'!$X133))*100/('Tablero de control'!$S133-'Tablero de control'!$X133)
       )
     )
   )
)</f>
        <v>0</v>
      </c>
      <c r="AX133" s="46" t="str">
        <f>IF(
  'Tablero de control'!$X133="NP",
  "NO PROGRAMADA",
  IF(
    OR('Tablero de control'!$AV133="",'Tablero de control'!$AW133&lt;=0),
    "SIN AVANCE",
    IF(
      'Tablero de control'!$AW133&lt;Parametros!$D$4*Parametros!$G$9,
      "MUY DEFICIENTE",
    IF(
      'Tablero de control'!$AW133&lt;Parametros!$D$4*Parametros!$G$8,
      "DEFICIENTE",
   IF(
      'Tablero de control'!$AW133&lt;Parametros!$D$4*Parametros!$G$7,
      "ACEPTABLE",
      IF(
        'Tablero de control'!$AW133&lt;Parametros!$D$4*Parametros!$G$6,
        "BUENO",
        IF(
          'Tablero de control'!$AW133&lt;Parametros!$D$4*Parametros!$G$5,
          "SATISFACTORIO",
          IF(
            'Tablero de control'!$AW133&gt;=Parametros!$D$4*Parametros!$G$4,
            "OPTIMO"
          )
        )
      )
    )
  )
)
)
)</f>
        <v>SIN AVANCE</v>
      </c>
      <c r="AY133" s="38"/>
      <c r="AZ133" s="38"/>
      <c r="BA133" s="38"/>
      <c r="BB133" s="285">
        <f>IF('Tablero de control'!$R133="Acumulada",IF('Tablero de control'!$AV133="",IF('Tablero de control'!$AP133="",IF('Tablero de control'!$AJ133="",'Tablero de control'!$Y133,'Tablero de control'!$AJ133),'Tablero de control'!$AP133),'Tablero de control'!$AV133),'Tablero de control'!$Y133+'Tablero de control'!$AJ133+'Tablero de control'!$AP133+'Tablero de control'!$AV133)</f>
        <v>9</v>
      </c>
      <c r="BC133" s="41">
        <f>IF('Tablero de control'!$Q133="mantenimiento",'Tablero de control'!$BB133/COUNTA('Tablero de control'!$U133:$X133)*100,IF('Tablero de control'!$BB133*100/'Tablero de control'!$T133&gt;100,100,'Tablero de control'!$BB133*100/'Tablero de control'!$T133))</f>
        <v>14.0625</v>
      </c>
      <c r="BD133" s="40" t="str">
        <f>IF(
    OR('Tablero de control'!$BB133="",'Tablero de control'!$BC133&lt;=0),
    "SIN AVANCE",
    IF(
      'Tablero de control'!$BC133&lt;Parametros!$D$4*Parametros!$G$9,
      "MUY DEFICIENTE",
    IF(
      'Tablero de control'!$BC133&lt;Parametros!$D$4*Parametros!$G$8,
      "DEFICIENTE",
   IF(
      'Tablero de control'!$BC133&lt;Parametros!$D$4*Parametros!$G$7,
      "ACEPTABLE",
      IF(
        'Tablero de control'!$BC133&lt;Parametros!$D$4*Parametros!$G$6,
        "BUENO",
        IF(
          'Tablero de control'!$BC133&lt;Parametros!$D$4*Parametros!$G$5,
          "SATISFACTORIO",
          IF(
            'Tablero de control'!$BC133&gt;=Parametros!$D$4*Parametros!$G$4,
            "OPTIMO"
          )
        )
      )
    )
  )
)
)</f>
        <v>MUY DEFICIENTE</v>
      </c>
      <c r="BE133" s="336"/>
      <c r="BF133" s="336"/>
      <c r="BG133" s="555"/>
      <c r="BH133" s="281"/>
      <c r="BI133" s="281"/>
      <c r="BJ133" s="281"/>
      <c r="BL133" s="337"/>
      <c r="BN133" s="404">
        <v>9</v>
      </c>
      <c r="BO133" s="405" t="s">
        <v>2554</v>
      </c>
      <c r="BP133" s="405" t="s">
        <v>2555</v>
      </c>
      <c r="BQ133" s="405" t="s">
        <v>2556</v>
      </c>
      <c r="BR133" s="401"/>
      <c r="BS133" s="680"/>
      <c r="BT133" s="281"/>
    </row>
    <row r="134" spans="1:72" s="42" customFormat="1" ht="52.5" hidden="1" customHeight="1">
      <c r="A134" s="554" t="s">
        <v>251</v>
      </c>
      <c r="B134" s="53" t="s">
        <v>260</v>
      </c>
      <c r="C134" s="53" t="s">
        <v>297</v>
      </c>
      <c r="D134" s="53" t="s">
        <v>358</v>
      </c>
      <c r="E134" s="53" t="s">
        <v>399</v>
      </c>
      <c r="F134" s="54">
        <v>34633</v>
      </c>
      <c r="G134" s="55">
        <v>260000</v>
      </c>
      <c r="H134" s="55" t="s">
        <v>1945</v>
      </c>
      <c r="I134" s="55" t="s">
        <v>1969</v>
      </c>
      <c r="J134" s="325">
        <v>131</v>
      </c>
      <c r="K134" s="53" t="s">
        <v>674</v>
      </c>
      <c r="L134" s="81">
        <v>4301035</v>
      </c>
      <c r="M134" s="53" t="s">
        <v>130</v>
      </c>
      <c r="N134" s="53">
        <v>430103501</v>
      </c>
      <c r="O134" s="53" t="s">
        <v>202</v>
      </c>
      <c r="P134" s="53" t="s">
        <v>2043</v>
      </c>
      <c r="Q134" s="53" t="s">
        <v>33</v>
      </c>
      <c r="R134" s="78" t="s">
        <v>1891</v>
      </c>
      <c r="S134" s="93">
        <v>0</v>
      </c>
      <c r="T134" s="92">
        <v>1</v>
      </c>
      <c r="U134" s="96">
        <v>1</v>
      </c>
      <c r="V134" s="92">
        <v>1</v>
      </c>
      <c r="W134" s="92">
        <v>1</v>
      </c>
      <c r="X134" s="92">
        <v>1</v>
      </c>
      <c r="Y134" s="272">
        <v>1</v>
      </c>
      <c r="Z134" s="276">
        <f>IF(
'Tablero de control'!$U134="NP",
 0,
  IF(
     'Tablero de control'!$Q134&lt;&gt;"Reducción",
     'Tablero de control'!$Y134*100/'Tablero de control'!$U134,
     IF(
       'Tablero de control'!$U134&gt;='Tablero de control'!$Y134,
       100,
       IF(
         'Tablero de control'!$S134&lt;='Tablero de control'!$Y134,
         0,
         (('Tablero de control'!$S134-'Tablero de control'!$U134)-('Tablero de control'!$Y134-'Tablero de control'!$U134))*100/('Tablero de control'!$S134-'Tablero de control'!$U134)
       )
     )
   )
)</f>
        <v>100</v>
      </c>
      <c r="AA134" s="302">
        <f>IF('Tablero de control'!$Z134&gt;100,100,'Tablero de control'!$Z134)</f>
        <v>100</v>
      </c>
      <c r="AB134" s="40" t="str">
        <f>IF(
  'Tablero de control'!$U134="NP",
  "NO PROGRAMADA",
  IF(
    OR('Tablero de control'!$Y134="",'Tablero de control'!$Z134&lt;=0),
    "SIN AVANCE",
    IF(
      'Tablero de control'!$Z134&lt;Parametros!$D$4*Parametros!$G$9,
      "MUY DEFICIENTE",
    IF(
      'Tablero de control'!$Z134&lt;Parametros!$D$4*Parametros!$G$8,
      "DEFICIENTE",
   IF(
      'Tablero de control'!$Z134&lt;Parametros!$D$4*Parametros!$G$7,
      "ACEPTABLE",
      IF(
        'Tablero de control'!$Z134&lt;Parametros!$D$4*Parametros!$G$6,
        "BUENO",
        IF(
          'Tablero de control'!$Z134&lt;Parametros!$D$4*Parametros!$G$5,
          "SATISFACTORIO",
          IF(
            'Tablero de control'!$Z134&gt;=Parametros!$D$4*Parametros!$G$4,
            "OPTIMO"
          )
        )
      )
    )
  )
)
)
)</f>
        <v>OPTIMO</v>
      </c>
      <c r="AC134" s="40"/>
      <c r="AD134" s="40"/>
      <c r="AE134" s="40"/>
      <c r="AF134" s="40"/>
      <c r="AG134" s="59">
        <v>10291626</v>
      </c>
      <c r="AH134" s="59">
        <v>10291626</v>
      </c>
      <c r="AI134" s="59">
        <v>0</v>
      </c>
      <c r="AJ134" s="56"/>
      <c r="AK134" s="276">
        <f>IF(
'Tablero de control'!$V134="NP",
 0,
  IF(
     'Tablero de control'!$Q134&lt;&gt;"Reducción",
     'Tablero de control'!$AJ134*100/'Tablero de control'!$V134,
     IF(
       'Tablero de control'!$V134&gt;='Tablero de control'!$AJ134,
       100,
       IF(
         'Tablero de control'!$S134&lt;='Tablero de control'!$AJ134,
         0,
         (('Tablero de control'!$S134-'Tablero de control'!$V134)-('Tablero de control'!$AJ134-'Tablero de control'!$V134))*100/('Tablero de control'!$S134-'Tablero de control'!$V134)
       )
     )
   )
)</f>
        <v>0</v>
      </c>
      <c r="AL134" s="38" t="str">
        <f>IF(
  'Tablero de control'!$V134="NP",
  "NO PROGRAMADA",
  IF(
    OR('Tablero de control'!$AJ134="",'Tablero de control'!$AK134&lt;=0),
    "SIN AVANCE",
    IF(
      'Tablero de control'!$AK134&lt;Parametros!$D$4*Parametros!$G$9,
      "MUY DEFICIENTE",
    IF(
      'Tablero de control'!$AK134&lt;Parametros!$D$4*Parametros!$G$8,
      "DEFICIENTE",
   IF(
      'Tablero de control'!$AK134&lt;Parametros!$D$4*Parametros!$G$7,
      "ACEPTABLE",
      IF(
        'Tablero de control'!$AK134&lt;Parametros!$D$4*Parametros!$G$6,
        "BUENO",
        IF(
          'Tablero de control'!$AK134&lt;Parametros!$D$4*Parametros!$G$5,
          "SATISFACTORIO",
          IF(
            'Tablero de control'!$AK134&gt;=Parametros!$D$4*Parametros!$G$4,
            "OPTIMO"
          )
        )
      )
    )
  )
)
)
)</f>
        <v>SIN AVANCE</v>
      </c>
      <c r="AM134" s="38"/>
      <c r="AN134" s="38"/>
      <c r="AO134" s="38"/>
      <c r="AP134" s="43"/>
      <c r="AQ134" s="276">
        <f>IF(
'Tablero de control'!$W134="NP",
 0,
  IF(
     'Tablero de control'!$Q134&lt;&gt;"Reducción",
     'Tablero de control'!$AP134*100/'Tablero de control'!$W134,
     IF(
       'Tablero de control'!$W134&gt;='Tablero de control'!$AP134,
       100,
       IF(
         'Tablero de control'!$S134&lt;='Tablero de control'!$AP134,
         0,
         (('Tablero de control'!$S134-'Tablero de control'!$W134)-('Tablero de control'!$AP134-'Tablero de control'!$W134))*100/('Tablero de control'!$S134-'Tablero de control'!$W134)
       )
     )
   )
)</f>
        <v>0</v>
      </c>
      <c r="AR134" s="40" t="str">
        <f>IF(
  'Tablero de control'!$W134="NP",
  "NO PROGRAMADA",
  IF(
    OR('Tablero de control'!$AP134="",'Tablero de control'!$AQ134&lt;=0),
    "SIN AVANCE",
    IF(
      'Tablero de control'!$AQ134&lt;Parametros!$D$4*Parametros!$G$9,
      "MUY DEFICIENTE",
    IF(
      'Tablero de control'!$AQ134&lt;Parametros!$D$4*Parametros!$G$8,
      "DEFICIENTE",
   IF(
      'Tablero de control'!$AQ134&lt;Parametros!$D$4*Parametros!$G$7,
      "ACEPTABLE",
      IF(
        'Tablero de control'!$AQ134&lt;Parametros!$D$4*Parametros!$G$6,
        "BUENO",
        IF(
          'Tablero de control'!$AQ134&lt;Parametros!$D$4*Parametros!$G$5,
          "SATISFACTORIO",
          IF(
            'Tablero de control'!$AQ134&gt;=Parametros!$D$4*Parametros!$G$4,
            "OPTIMO"
          )
        )
      )
    )
  )
)
)
)</f>
        <v>SIN AVANCE</v>
      </c>
      <c r="AS134" s="38"/>
      <c r="AT134" s="38"/>
      <c r="AU134" s="38"/>
      <c r="AV134" s="39"/>
      <c r="AW134" s="276">
        <f>IF(
'Tablero de control'!$X134="NP",
 0,
  IF(
     'Tablero de control'!$Q134&lt;&gt;"Reducción",
     'Tablero de control'!$AV134*100/'Tablero de control'!$X134,
     IF(
       'Tablero de control'!$X134&gt;='Tablero de control'!$AV134,
       100,
       IF(
         'Tablero de control'!$S134&lt;='Tablero de control'!$AV134,
         0,
         (('Tablero de control'!$S134-'Tablero de control'!$X134)-('Tablero de control'!$AV134-'Tablero de control'!$X134))*100/('Tablero de control'!$S134-'Tablero de control'!$X134)
       )
     )
   )
)</f>
        <v>0</v>
      </c>
      <c r="AX134" s="46" t="str">
        <f>IF(
  'Tablero de control'!$X134="NP",
  "NO PROGRAMADA",
  IF(
    OR('Tablero de control'!$AV134="",'Tablero de control'!$AW134&lt;=0),
    "SIN AVANCE",
    IF(
      'Tablero de control'!$AW134&lt;Parametros!$D$4*Parametros!$G$9,
      "MUY DEFICIENTE",
    IF(
      'Tablero de control'!$AW134&lt;Parametros!$D$4*Parametros!$G$8,
      "DEFICIENTE",
   IF(
      'Tablero de control'!$AW134&lt;Parametros!$D$4*Parametros!$G$7,
      "ACEPTABLE",
      IF(
        'Tablero de control'!$AW134&lt;Parametros!$D$4*Parametros!$G$6,
        "BUENO",
        IF(
          'Tablero de control'!$AW134&lt;Parametros!$D$4*Parametros!$G$5,
          "SATISFACTORIO",
          IF(
            'Tablero de control'!$AW134&gt;=Parametros!$D$4*Parametros!$G$4,
            "OPTIMO"
          )
        )
      )
    )
  )
)
)
)</f>
        <v>SIN AVANCE</v>
      </c>
      <c r="AY134" s="38"/>
      <c r="AZ134" s="38"/>
      <c r="BA134" s="38"/>
      <c r="BB134" s="285">
        <f>IF('Tablero de control'!$R134="Acumulada",IF('Tablero de control'!$AV134="",IF('Tablero de control'!$AP134="",IF('Tablero de control'!$AJ134="",'Tablero de control'!$Y134,'Tablero de control'!$AJ134),'Tablero de control'!$AP134),'Tablero de control'!$AV134),'Tablero de control'!$Y134+'Tablero de control'!$AJ134+'Tablero de control'!$AP134+'Tablero de control'!$AV134)</f>
        <v>1</v>
      </c>
      <c r="BC134" s="41">
        <f>IF('Tablero de control'!$Q134="mantenimiento",'Tablero de control'!$BB134/COUNTA('Tablero de control'!$U134:$X134)*100,IF('Tablero de control'!$BB134*100/'Tablero de control'!$T134&gt;100,100,'Tablero de control'!$BB134*100/'Tablero de control'!$T134))</f>
        <v>25</v>
      </c>
      <c r="BD134" s="40" t="str">
        <f>IF(
    OR('Tablero de control'!$BB134="",'Tablero de control'!$BC134&lt;=0),
    "SIN AVANCE",
    IF(
      'Tablero de control'!$BC134&lt;Parametros!$D$4*Parametros!$G$9,
      "MUY DEFICIENTE",
    IF(
      'Tablero de control'!$BC134&lt;Parametros!$D$4*Parametros!$G$8,
      "DEFICIENTE",
   IF(
      'Tablero de control'!$BC134&lt;Parametros!$D$4*Parametros!$G$7,
      "ACEPTABLE",
      IF(
        'Tablero de control'!$BC134&lt;Parametros!$D$4*Parametros!$G$6,
        "BUENO",
        IF(
          'Tablero de control'!$BC134&lt;Parametros!$D$4*Parametros!$G$5,
          "SATISFACTORIO",
          IF(
            'Tablero de control'!$BC134&gt;=Parametros!$D$4*Parametros!$G$4,
            "OPTIMO"
          )
        )
      )
    )
  )
)
)</f>
        <v>MUY DEFICIENTE</v>
      </c>
      <c r="BE134" s="336"/>
      <c r="BF134" s="336"/>
      <c r="BG134" s="555"/>
      <c r="BH134" s="281"/>
      <c r="BI134" s="281"/>
      <c r="BJ134" s="281"/>
      <c r="BL134" s="337"/>
      <c r="BN134" s="404">
        <v>1</v>
      </c>
      <c r="BO134" s="405" t="s">
        <v>2557</v>
      </c>
      <c r="BP134" s="405" t="s">
        <v>2558</v>
      </c>
      <c r="BQ134" s="405" t="s">
        <v>2559</v>
      </c>
      <c r="BR134" s="401"/>
      <c r="BS134" s="680"/>
      <c r="BT134" s="281"/>
    </row>
    <row r="135" spans="1:72" s="42" customFormat="1" ht="49.5" hidden="1" customHeight="1">
      <c r="A135" s="554" t="s">
        <v>251</v>
      </c>
      <c r="B135" s="53" t="s">
        <v>260</v>
      </c>
      <c r="C135" s="53" t="s">
        <v>297</v>
      </c>
      <c r="D135" s="53" t="s">
        <v>358</v>
      </c>
      <c r="E135" s="53" t="s">
        <v>399</v>
      </c>
      <c r="F135" s="54">
        <v>34633</v>
      </c>
      <c r="G135" s="55">
        <v>260000</v>
      </c>
      <c r="H135" s="55" t="s">
        <v>1945</v>
      </c>
      <c r="I135" s="55" t="s">
        <v>1969</v>
      </c>
      <c r="J135" s="325">
        <v>132</v>
      </c>
      <c r="K135" s="53" t="s">
        <v>675</v>
      </c>
      <c r="L135" s="81" t="s">
        <v>1213</v>
      </c>
      <c r="M135" s="53" t="s">
        <v>127</v>
      </c>
      <c r="N135" s="293">
        <v>430103201</v>
      </c>
      <c r="O135" s="53" t="s">
        <v>182</v>
      </c>
      <c r="P135" s="53" t="s">
        <v>2043</v>
      </c>
      <c r="Q135" s="53" t="s">
        <v>32</v>
      </c>
      <c r="R135" s="78" t="s">
        <v>1891</v>
      </c>
      <c r="S135" s="78">
        <v>1315</v>
      </c>
      <c r="T135" s="78">
        <v>11000</v>
      </c>
      <c r="U135" s="96">
        <v>2600</v>
      </c>
      <c r="V135" s="94">
        <v>2700</v>
      </c>
      <c r="W135" s="94">
        <v>2800</v>
      </c>
      <c r="X135" s="94">
        <v>2900</v>
      </c>
      <c r="Y135" s="272">
        <v>877</v>
      </c>
      <c r="Z135" s="276">
        <f>IF(
'Tablero de control'!$U135="NP",
 0,
  IF(
     'Tablero de control'!$Q135&lt;&gt;"Reducción",
     'Tablero de control'!$Y135*100/'Tablero de control'!$U135,
     IF(
       'Tablero de control'!$U135&gt;='Tablero de control'!$Y135,
       100,
       IF(
         'Tablero de control'!$S135&lt;='Tablero de control'!$Y135,
         0,
         (('Tablero de control'!$S135-'Tablero de control'!$U135)-('Tablero de control'!$Y135-'Tablero de control'!$U135))*100/('Tablero de control'!$S135-'Tablero de control'!$U135)
       )
     )
   )
)</f>
        <v>33.730769230769234</v>
      </c>
      <c r="AA135" s="302">
        <f>IF('Tablero de control'!$Z135&gt;100,100,'Tablero de control'!$Z135)</f>
        <v>33.730769230769234</v>
      </c>
      <c r="AB135" s="40" t="str">
        <f>IF(
  'Tablero de control'!$U135="NP",
  "NO PROGRAMADA",
  IF(
    OR('Tablero de control'!$Y135="",'Tablero de control'!$Z135&lt;=0),
    "SIN AVANCE",
    IF(
      'Tablero de control'!$Z135&lt;Parametros!$D$4*Parametros!$G$9,
      "MUY DEFICIENTE",
    IF(
      'Tablero de control'!$Z135&lt;Parametros!$D$4*Parametros!$G$8,
      "DEFICIENTE",
   IF(
      'Tablero de control'!$Z135&lt;Parametros!$D$4*Parametros!$G$7,
      "ACEPTABLE",
      IF(
        'Tablero de control'!$Z135&lt;Parametros!$D$4*Parametros!$G$6,
        "BUENO",
        IF(
          'Tablero de control'!$Z135&lt;Parametros!$D$4*Parametros!$G$5,
          "SATISFACTORIO",
          IF(
            'Tablero de control'!$Z135&gt;=Parametros!$D$4*Parametros!$G$4,
            "OPTIMO"
          )
        )
      )
    )
  )
)
)
)</f>
        <v>DEFICIENTE</v>
      </c>
      <c r="AC135" s="40"/>
      <c r="AD135" s="40"/>
      <c r="AE135" s="40"/>
      <c r="AF135" s="40"/>
      <c r="AG135" s="59">
        <v>40580820</v>
      </c>
      <c r="AH135" s="59">
        <v>40580820</v>
      </c>
      <c r="AI135" s="59">
        <v>21617820</v>
      </c>
      <c r="AJ135" s="56"/>
      <c r="AK135" s="276">
        <f>IF(
'Tablero de control'!$V135="NP",
 0,
  IF(
     'Tablero de control'!$Q135&lt;&gt;"Reducción",
     'Tablero de control'!$AJ135*100/'Tablero de control'!$V135,
     IF(
       'Tablero de control'!$V135&gt;='Tablero de control'!$AJ135,
       100,
       IF(
         'Tablero de control'!$S135&lt;='Tablero de control'!$AJ135,
         0,
         (('Tablero de control'!$S135-'Tablero de control'!$V135)-('Tablero de control'!$AJ135-'Tablero de control'!$V135))*100/('Tablero de control'!$S135-'Tablero de control'!$V135)
       )
     )
   )
)</f>
        <v>0</v>
      </c>
      <c r="AL135" s="38" t="str">
        <f>IF(
  'Tablero de control'!$V135="NP",
  "NO PROGRAMADA",
  IF(
    OR('Tablero de control'!$AJ135="",'Tablero de control'!$AK135&lt;=0),
    "SIN AVANCE",
    IF(
      'Tablero de control'!$AK135&lt;Parametros!$D$4*Parametros!$G$9,
      "MUY DEFICIENTE",
    IF(
      'Tablero de control'!$AK135&lt;Parametros!$D$4*Parametros!$G$8,
      "DEFICIENTE",
   IF(
      'Tablero de control'!$AK135&lt;Parametros!$D$4*Parametros!$G$7,
      "ACEPTABLE",
      IF(
        'Tablero de control'!$AK135&lt;Parametros!$D$4*Parametros!$G$6,
        "BUENO",
        IF(
          'Tablero de control'!$AK135&lt;Parametros!$D$4*Parametros!$G$5,
          "SATISFACTORIO",
          IF(
            'Tablero de control'!$AK135&gt;=Parametros!$D$4*Parametros!$G$4,
            "OPTIMO"
          )
        )
      )
    )
  )
)
)
)</f>
        <v>SIN AVANCE</v>
      </c>
      <c r="AM135" s="38"/>
      <c r="AN135" s="38"/>
      <c r="AO135" s="38"/>
      <c r="AP135" s="43"/>
      <c r="AQ135" s="276">
        <f>IF(
'Tablero de control'!$W135="NP",
 0,
  IF(
     'Tablero de control'!$Q135&lt;&gt;"Reducción",
     'Tablero de control'!$AP135*100/'Tablero de control'!$W135,
     IF(
       'Tablero de control'!$W135&gt;='Tablero de control'!$AP135,
       100,
       IF(
         'Tablero de control'!$S135&lt;='Tablero de control'!$AP135,
         0,
         (('Tablero de control'!$S135-'Tablero de control'!$W135)-('Tablero de control'!$AP135-'Tablero de control'!$W135))*100/('Tablero de control'!$S135-'Tablero de control'!$W135)
       )
     )
   )
)</f>
        <v>0</v>
      </c>
      <c r="AR135" s="40" t="str">
        <f>IF(
  'Tablero de control'!$W135="NP",
  "NO PROGRAMADA",
  IF(
    OR('Tablero de control'!$AP135="",'Tablero de control'!$AQ135&lt;=0),
    "SIN AVANCE",
    IF(
      'Tablero de control'!$AQ135&lt;Parametros!$D$4*Parametros!$G$9,
      "MUY DEFICIENTE",
    IF(
      'Tablero de control'!$AQ135&lt;Parametros!$D$4*Parametros!$G$8,
      "DEFICIENTE",
   IF(
      'Tablero de control'!$AQ135&lt;Parametros!$D$4*Parametros!$G$7,
      "ACEPTABLE",
      IF(
        'Tablero de control'!$AQ135&lt;Parametros!$D$4*Parametros!$G$6,
        "BUENO",
        IF(
          'Tablero de control'!$AQ135&lt;Parametros!$D$4*Parametros!$G$5,
          "SATISFACTORIO",
          IF(
            'Tablero de control'!$AQ135&gt;=Parametros!$D$4*Parametros!$G$4,
            "OPTIMO"
          )
        )
      )
    )
  )
)
)
)</f>
        <v>SIN AVANCE</v>
      </c>
      <c r="AS135" s="38"/>
      <c r="AT135" s="38"/>
      <c r="AU135" s="38"/>
      <c r="AV135" s="39"/>
      <c r="AW135" s="276">
        <f>IF(
'Tablero de control'!$X135="NP",
 0,
  IF(
     'Tablero de control'!$Q135&lt;&gt;"Reducción",
     'Tablero de control'!$AV135*100/'Tablero de control'!$X135,
     IF(
       'Tablero de control'!$X135&gt;='Tablero de control'!$AV135,
       100,
       IF(
         'Tablero de control'!$S135&lt;='Tablero de control'!$AV135,
         0,
         (('Tablero de control'!$S135-'Tablero de control'!$X135)-('Tablero de control'!$AV135-'Tablero de control'!$X135))*100/('Tablero de control'!$S135-'Tablero de control'!$X135)
       )
     )
   )
)</f>
        <v>0</v>
      </c>
      <c r="AX135" s="46" t="str">
        <f>IF(
  'Tablero de control'!$X135="NP",
  "NO PROGRAMADA",
  IF(
    OR('Tablero de control'!$AV135="",'Tablero de control'!$AW135&lt;=0),
    "SIN AVANCE",
    IF(
      'Tablero de control'!$AW135&lt;Parametros!$D$4*Parametros!$G$9,
      "MUY DEFICIENTE",
    IF(
      'Tablero de control'!$AW135&lt;Parametros!$D$4*Parametros!$G$8,
      "DEFICIENTE",
   IF(
      'Tablero de control'!$AW135&lt;Parametros!$D$4*Parametros!$G$7,
      "ACEPTABLE",
      IF(
        'Tablero de control'!$AW135&lt;Parametros!$D$4*Parametros!$G$6,
        "BUENO",
        IF(
          'Tablero de control'!$AW135&lt;Parametros!$D$4*Parametros!$G$5,
          "SATISFACTORIO",
          IF(
            'Tablero de control'!$AW135&gt;=Parametros!$D$4*Parametros!$G$4,
            "OPTIMO"
          )
        )
      )
    )
  )
)
)
)</f>
        <v>SIN AVANCE</v>
      </c>
      <c r="AY135" s="38"/>
      <c r="AZ135" s="38"/>
      <c r="BA135" s="38"/>
      <c r="BB135" s="285">
        <f>IF('Tablero de control'!$R135="Acumulada",IF('Tablero de control'!$AV135="",IF('Tablero de control'!$AP135="",IF('Tablero de control'!$AJ135="",'Tablero de control'!$Y135,'Tablero de control'!$AJ135),'Tablero de control'!$AP135),'Tablero de control'!$AV135),'Tablero de control'!$Y135+'Tablero de control'!$AJ135+'Tablero de control'!$AP135+'Tablero de control'!$AV135)</f>
        <v>877</v>
      </c>
      <c r="BC135" s="41">
        <f>IF('Tablero de control'!$Q135="mantenimiento",'Tablero de control'!$BB135/COUNTA('Tablero de control'!$U135:$X135)*100,IF('Tablero de control'!$BB135*100/'Tablero de control'!$T135&gt;100,100,'Tablero de control'!$BB135*100/'Tablero de control'!$T135))</f>
        <v>7.9727272727272727</v>
      </c>
      <c r="BD135" s="40" t="str">
        <f>IF(
    OR('Tablero de control'!$BB135="",'Tablero de control'!$BC135&lt;=0),
    "SIN AVANCE",
    IF(
      'Tablero de control'!$BC135&lt;Parametros!$D$4*Parametros!$G$9,
      "MUY DEFICIENTE",
    IF(
      'Tablero de control'!$BC135&lt;Parametros!$D$4*Parametros!$G$8,
      "DEFICIENTE",
   IF(
      'Tablero de control'!$BC135&lt;Parametros!$D$4*Parametros!$G$7,
      "ACEPTABLE",
      IF(
        'Tablero de control'!$BC135&lt;Parametros!$D$4*Parametros!$G$6,
        "BUENO",
        IF(
          'Tablero de control'!$BC135&lt;Parametros!$D$4*Parametros!$G$5,
          "SATISFACTORIO",
          IF(
            'Tablero de control'!$BC135&gt;=Parametros!$D$4*Parametros!$G$4,
            "OPTIMO"
          )
        )
      )
    )
  )
)
)</f>
        <v>MUY DEFICIENTE</v>
      </c>
      <c r="BE135" s="336"/>
      <c r="BF135" s="336"/>
      <c r="BG135" s="555"/>
      <c r="BH135" s="281"/>
      <c r="BI135" s="281"/>
      <c r="BJ135" s="281"/>
      <c r="BL135" s="337"/>
      <c r="BN135" s="404">
        <v>877</v>
      </c>
      <c r="BO135" s="405" t="s">
        <v>2560</v>
      </c>
      <c r="BP135" s="405" t="s">
        <v>2561</v>
      </c>
      <c r="BQ135" s="405" t="s">
        <v>2562</v>
      </c>
      <c r="BR135" s="406"/>
      <c r="BS135" s="681"/>
      <c r="BT135" s="281"/>
    </row>
    <row r="136" spans="1:72" s="42" customFormat="1" ht="57.75" hidden="1" customHeight="1">
      <c r="A136" s="554" t="s">
        <v>251</v>
      </c>
      <c r="B136" s="53" t="s">
        <v>260</v>
      </c>
      <c r="C136" s="53" t="s">
        <v>297</v>
      </c>
      <c r="D136" s="53" t="s">
        <v>358</v>
      </c>
      <c r="E136" s="53" t="s">
        <v>399</v>
      </c>
      <c r="F136" s="54">
        <v>34633</v>
      </c>
      <c r="G136" s="55">
        <v>260000</v>
      </c>
      <c r="H136" s="55" t="s">
        <v>1945</v>
      </c>
      <c r="I136" s="55" t="s">
        <v>1969</v>
      </c>
      <c r="J136" s="325">
        <v>133</v>
      </c>
      <c r="K136" s="53" t="s">
        <v>676</v>
      </c>
      <c r="L136" s="81" t="s">
        <v>1214</v>
      </c>
      <c r="M136" s="53" t="s">
        <v>129</v>
      </c>
      <c r="N136" s="293">
        <v>430103701</v>
      </c>
      <c r="O136" s="53" t="s">
        <v>1582</v>
      </c>
      <c r="P136" s="53" t="s">
        <v>2043</v>
      </c>
      <c r="Q136" s="53" t="s">
        <v>33</v>
      </c>
      <c r="R136" s="98" t="s">
        <v>1891</v>
      </c>
      <c r="S136" s="78">
        <v>64</v>
      </c>
      <c r="T136" s="131">
        <v>64</v>
      </c>
      <c r="U136" s="96">
        <v>64</v>
      </c>
      <c r="V136" s="78">
        <v>64</v>
      </c>
      <c r="W136" s="78">
        <v>64</v>
      </c>
      <c r="X136" s="131">
        <v>64</v>
      </c>
      <c r="Y136" s="272">
        <v>64</v>
      </c>
      <c r="Z136" s="276">
        <f>IF(
'Tablero de control'!$U136="NP",
 0,
  IF(
     'Tablero de control'!$Q136&lt;&gt;"Reducción",
     'Tablero de control'!$Y136*100/'Tablero de control'!$U136,
     IF(
       'Tablero de control'!$U136&gt;='Tablero de control'!$Y136,
       100,
       IF(
         'Tablero de control'!$S136&lt;='Tablero de control'!$Y136,
         0,
         (('Tablero de control'!$S136-'Tablero de control'!$U136)-('Tablero de control'!$Y136-'Tablero de control'!$U136))*100/('Tablero de control'!$S136-'Tablero de control'!$U136)
       )
     )
   )
)</f>
        <v>100</v>
      </c>
      <c r="AA136" s="302">
        <f>IF('Tablero de control'!$Z136&gt;100,100,'Tablero de control'!$Z136)</f>
        <v>100</v>
      </c>
      <c r="AB136" s="40" t="str">
        <f>IF(
  'Tablero de control'!$U136="NP",
  "NO PROGRAMADA",
  IF(
    OR('Tablero de control'!$Y136="",'Tablero de control'!$Z136&lt;=0),
    "SIN AVANCE",
    IF(
      'Tablero de control'!$Z136&lt;Parametros!$D$4*Parametros!$G$9,
      "MUY DEFICIENTE",
    IF(
      'Tablero de control'!$Z136&lt;Parametros!$D$4*Parametros!$G$8,
      "DEFICIENTE",
   IF(
      'Tablero de control'!$Z136&lt;Parametros!$D$4*Parametros!$G$7,
      "ACEPTABLE",
      IF(
        'Tablero de control'!$Z136&lt;Parametros!$D$4*Parametros!$G$6,
        "BUENO",
        IF(
          'Tablero de control'!$Z136&lt;Parametros!$D$4*Parametros!$G$5,
          "SATISFACTORIO",
          IF(
            'Tablero de control'!$Z136&gt;=Parametros!$D$4*Parametros!$G$4,
            "OPTIMO"
          )
        )
      )
    )
  )
)
)
)</f>
        <v>OPTIMO</v>
      </c>
      <c r="AC136" s="40"/>
      <c r="AD136" s="40"/>
      <c r="AE136" s="40"/>
      <c r="AF136" s="40"/>
      <c r="AG136" s="59">
        <v>3717210192</v>
      </c>
      <c r="AH136" s="59">
        <v>3717210192</v>
      </c>
      <c r="AI136" s="59">
        <v>0</v>
      </c>
      <c r="AJ136" s="56"/>
      <c r="AK136" s="276">
        <f>IF(
'Tablero de control'!$V136="NP",
 0,
  IF(
     'Tablero de control'!$Q136&lt;&gt;"Reducción",
     'Tablero de control'!$AJ136*100/'Tablero de control'!$V136,
     IF(
       'Tablero de control'!$V136&gt;='Tablero de control'!$AJ136,
       100,
       IF(
         'Tablero de control'!$S136&lt;='Tablero de control'!$AJ136,
         0,
         (('Tablero de control'!$S136-'Tablero de control'!$V136)-('Tablero de control'!$AJ136-'Tablero de control'!$V136))*100/('Tablero de control'!$S136-'Tablero de control'!$V136)
       )
     )
   )
)</f>
        <v>0</v>
      </c>
      <c r="AL136" s="38" t="str">
        <f>IF(
  'Tablero de control'!$V136="NP",
  "NO PROGRAMADA",
  IF(
    OR('Tablero de control'!$AJ136="",'Tablero de control'!$AK136&lt;=0),
    "SIN AVANCE",
    IF(
      'Tablero de control'!$AK136&lt;Parametros!$D$4*Parametros!$G$9,
      "MUY DEFICIENTE",
    IF(
      'Tablero de control'!$AK136&lt;Parametros!$D$4*Parametros!$G$8,
      "DEFICIENTE",
   IF(
      'Tablero de control'!$AK136&lt;Parametros!$D$4*Parametros!$G$7,
      "ACEPTABLE",
      IF(
        'Tablero de control'!$AK136&lt;Parametros!$D$4*Parametros!$G$6,
        "BUENO",
        IF(
          'Tablero de control'!$AK136&lt;Parametros!$D$4*Parametros!$G$5,
          "SATISFACTORIO",
          IF(
            'Tablero de control'!$AK136&gt;=Parametros!$D$4*Parametros!$G$4,
            "OPTIMO"
          )
        )
      )
    )
  )
)
)
)</f>
        <v>SIN AVANCE</v>
      </c>
      <c r="AM136" s="38"/>
      <c r="AN136" s="38"/>
      <c r="AO136" s="38"/>
      <c r="AP136" s="43"/>
      <c r="AQ136" s="276">
        <f>IF(
'Tablero de control'!$W136="NP",
 0,
  IF(
     'Tablero de control'!$Q136&lt;&gt;"Reducción",
     'Tablero de control'!$AP136*100/'Tablero de control'!$W136,
     IF(
       'Tablero de control'!$W136&gt;='Tablero de control'!$AP136,
       100,
       IF(
         'Tablero de control'!$S136&lt;='Tablero de control'!$AP136,
         0,
         (('Tablero de control'!$S136-'Tablero de control'!$W136)-('Tablero de control'!$AP136-'Tablero de control'!$W136))*100/('Tablero de control'!$S136-'Tablero de control'!$W136)
       )
     )
   )
)</f>
        <v>0</v>
      </c>
      <c r="AR136" s="40" t="str">
        <f>IF(
  'Tablero de control'!$W136="NP",
  "NO PROGRAMADA",
  IF(
    OR('Tablero de control'!$AP136="",'Tablero de control'!$AQ136&lt;=0),
    "SIN AVANCE",
    IF(
      'Tablero de control'!$AQ136&lt;Parametros!$D$4*Parametros!$G$9,
      "MUY DEFICIENTE",
    IF(
      'Tablero de control'!$AQ136&lt;Parametros!$D$4*Parametros!$G$8,
      "DEFICIENTE",
   IF(
      'Tablero de control'!$AQ136&lt;Parametros!$D$4*Parametros!$G$7,
      "ACEPTABLE",
      IF(
        'Tablero de control'!$AQ136&lt;Parametros!$D$4*Parametros!$G$6,
        "BUENO",
        IF(
          'Tablero de control'!$AQ136&lt;Parametros!$D$4*Parametros!$G$5,
          "SATISFACTORIO",
          IF(
            'Tablero de control'!$AQ136&gt;=Parametros!$D$4*Parametros!$G$4,
            "OPTIMO"
          )
        )
      )
    )
  )
)
)
)</f>
        <v>SIN AVANCE</v>
      </c>
      <c r="AS136" s="38"/>
      <c r="AT136" s="38"/>
      <c r="AU136" s="38"/>
      <c r="AV136" s="39"/>
      <c r="AW136" s="276">
        <f>IF(
'Tablero de control'!$X136="NP",
 0,
  IF(
     'Tablero de control'!$Q136&lt;&gt;"Reducción",
     'Tablero de control'!$AV136*100/'Tablero de control'!$X136,
     IF(
       'Tablero de control'!$X136&gt;='Tablero de control'!$AV136,
       100,
       IF(
         'Tablero de control'!$S136&lt;='Tablero de control'!$AV136,
         0,
         (('Tablero de control'!$S136-'Tablero de control'!$X136)-('Tablero de control'!$AV136-'Tablero de control'!$X136))*100/('Tablero de control'!$S136-'Tablero de control'!$X136)
       )
     )
   )
)</f>
        <v>0</v>
      </c>
      <c r="AX136" s="46" t="str">
        <f>IF(
  'Tablero de control'!$X136="NP",
  "NO PROGRAMADA",
  IF(
    OR('Tablero de control'!$AV136="",'Tablero de control'!$AW136&lt;=0),
    "SIN AVANCE",
    IF(
      'Tablero de control'!$AW136&lt;Parametros!$D$4*Parametros!$G$9,
      "MUY DEFICIENTE",
    IF(
      'Tablero de control'!$AW136&lt;Parametros!$D$4*Parametros!$G$8,
      "DEFICIENTE",
   IF(
      'Tablero de control'!$AW136&lt;Parametros!$D$4*Parametros!$G$7,
      "ACEPTABLE",
      IF(
        'Tablero de control'!$AW136&lt;Parametros!$D$4*Parametros!$G$6,
        "BUENO",
        IF(
          'Tablero de control'!$AW136&lt;Parametros!$D$4*Parametros!$G$5,
          "SATISFACTORIO",
          IF(
            'Tablero de control'!$AW136&gt;=Parametros!$D$4*Parametros!$G$4,
            "OPTIMO"
          )
        )
      )
    )
  )
)
)
)</f>
        <v>SIN AVANCE</v>
      </c>
      <c r="AY136" s="38"/>
      <c r="AZ136" s="38"/>
      <c r="BA136" s="38"/>
      <c r="BB136" s="285">
        <f>IF('Tablero de control'!$R136="Acumulada",IF('Tablero de control'!$AV136="",IF('Tablero de control'!$AP136="",IF('Tablero de control'!$AJ136="",'Tablero de control'!$Y136,'Tablero de control'!$AJ136),'Tablero de control'!$AP136),'Tablero de control'!$AV136),'Tablero de control'!$Y136+'Tablero de control'!$AJ136+'Tablero de control'!$AP136+'Tablero de control'!$AV136)</f>
        <v>64</v>
      </c>
      <c r="BC136" s="41">
        <f>IF('Tablero de control'!$Q136="mantenimiento",'Tablero de control'!$BB136/COUNTA('Tablero de control'!$U136:$X136)*100,IF('Tablero de control'!$BB136*100/'Tablero de control'!$T136&gt;100,100,'Tablero de control'!$BB136*100/'Tablero de control'!$T136))</f>
        <v>1600</v>
      </c>
      <c r="BD136" s="40" t="str">
        <f>IF(
    OR('Tablero de control'!$BB136="",'Tablero de control'!$BC136&lt;=0),
    "SIN AVANCE",
    IF(
      'Tablero de control'!$BC136&lt;Parametros!$D$4*Parametros!$G$9,
      "MUY DEFICIENTE",
    IF(
      'Tablero de control'!$BC136&lt;Parametros!$D$4*Parametros!$G$8,
      "DEFICIENTE",
   IF(
      'Tablero de control'!$BC136&lt;Parametros!$D$4*Parametros!$G$7,
      "ACEPTABLE",
      IF(
        'Tablero de control'!$BC136&lt;Parametros!$D$4*Parametros!$G$6,
        "BUENO",
        IF(
          'Tablero de control'!$BC136&lt;Parametros!$D$4*Parametros!$G$5,
          "SATISFACTORIO",
          IF(
            'Tablero de control'!$BC136&gt;=Parametros!$D$4*Parametros!$G$4,
            "OPTIMO"
          )
        )
      )
    )
  )
)
)</f>
        <v>OPTIMO</v>
      </c>
      <c r="BE136" s="336"/>
      <c r="BF136" s="336"/>
      <c r="BG136" s="555"/>
      <c r="BH136" s="281"/>
      <c r="BI136" s="281"/>
      <c r="BJ136" s="281"/>
      <c r="BL136" s="337"/>
      <c r="BN136" s="404">
        <v>64</v>
      </c>
      <c r="BO136" s="405" t="s">
        <v>2563</v>
      </c>
      <c r="BP136" s="405" t="s">
        <v>2564</v>
      </c>
      <c r="BQ136" s="405" t="s">
        <v>2565</v>
      </c>
      <c r="BR136" s="368"/>
      <c r="BS136" s="672"/>
      <c r="BT136" s="281"/>
    </row>
    <row r="137" spans="1:72" s="42" customFormat="1" ht="95.25" hidden="1" customHeight="1">
      <c r="A137" s="554" t="s">
        <v>251</v>
      </c>
      <c r="B137" s="53" t="s">
        <v>260</v>
      </c>
      <c r="C137" s="53" t="s">
        <v>297</v>
      </c>
      <c r="D137" s="53" t="s">
        <v>358</v>
      </c>
      <c r="E137" s="53" t="s">
        <v>399</v>
      </c>
      <c r="F137" s="54">
        <v>34633</v>
      </c>
      <c r="G137" s="55">
        <v>260000</v>
      </c>
      <c r="H137" s="55" t="s">
        <v>1945</v>
      </c>
      <c r="I137" s="55" t="s">
        <v>1969</v>
      </c>
      <c r="J137" s="325">
        <v>134</v>
      </c>
      <c r="K137" s="53" t="s">
        <v>677</v>
      </c>
      <c r="L137" s="81">
        <v>4301001</v>
      </c>
      <c r="M137" s="53" t="s">
        <v>131</v>
      </c>
      <c r="N137" s="53">
        <v>430100100</v>
      </c>
      <c r="O137" s="53" t="s">
        <v>1583</v>
      </c>
      <c r="P137" s="53" t="s">
        <v>2043</v>
      </c>
      <c r="Q137" s="53" t="s">
        <v>32</v>
      </c>
      <c r="R137" s="108" t="s">
        <v>1891</v>
      </c>
      <c r="S137" s="78">
        <v>2470</v>
      </c>
      <c r="T137" s="78">
        <v>62060</v>
      </c>
      <c r="U137" s="96">
        <v>13170</v>
      </c>
      <c r="V137" s="78">
        <v>14770</v>
      </c>
      <c r="W137" s="78">
        <v>16270</v>
      </c>
      <c r="X137" s="78">
        <v>17850</v>
      </c>
      <c r="Y137" s="272">
        <v>65000</v>
      </c>
      <c r="Z137" s="276">
        <f>IF(
'Tablero de control'!$U137="NP",
 0,
  IF(
     'Tablero de control'!$Q137&lt;&gt;"Reducción",
     'Tablero de control'!$Y137*100/'Tablero de control'!$U137,
     IF(
       'Tablero de control'!$U137&gt;='Tablero de control'!$Y137,
       100,
       IF(
         'Tablero de control'!$S137&lt;='Tablero de control'!$Y137,
         0,
         (('Tablero de control'!$S137-'Tablero de control'!$U137)-('Tablero de control'!$Y137-'Tablero de control'!$U137))*100/('Tablero de control'!$S137-'Tablero de control'!$U137)
       )
     )
   )
)</f>
        <v>493.54593773728169</v>
      </c>
      <c r="AA137" s="302">
        <f>IF('Tablero de control'!$Z137&gt;100,100,'Tablero de control'!$Z137)</f>
        <v>100</v>
      </c>
      <c r="AB137" s="40" t="str">
        <f>IF(
  'Tablero de control'!$U137="NP",
  "NO PROGRAMADA",
  IF(
    OR('Tablero de control'!$Y137="",'Tablero de control'!$Z137&lt;=0),
    "SIN AVANCE",
    IF(
      'Tablero de control'!$Z137&lt;Parametros!$D$4*Parametros!$G$9,
      "MUY DEFICIENTE",
    IF(
      'Tablero de control'!$Z137&lt;Parametros!$D$4*Parametros!$G$8,
      "DEFICIENTE",
   IF(
      'Tablero de control'!$Z137&lt;Parametros!$D$4*Parametros!$G$7,
      "ACEPTABLE",
      IF(
        'Tablero de control'!$Z137&lt;Parametros!$D$4*Parametros!$G$6,
        "BUENO",
        IF(
          'Tablero de control'!$Z137&lt;Parametros!$D$4*Parametros!$G$5,
          "SATISFACTORIO",
          IF(
            'Tablero de control'!$Z137&gt;=Parametros!$D$4*Parametros!$G$4,
            "OPTIMO"
          )
        )
      )
    )
  )
)
)
)</f>
        <v>OPTIMO</v>
      </c>
      <c r="AC137" s="40"/>
      <c r="AD137" s="40"/>
      <c r="AE137" s="40"/>
      <c r="AF137" s="40"/>
      <c r="AG137" s="59">
        <v>835346351.75</v>
      </c>
      <c r="AH137" s="59">
        <v>0</v>
      </c>
      <c r="AI137" s="59">
        <v>0</v>
      </c>
      <c r="AJ137" s="56"/>
      <c r="AK137" s="276">
        <f>IF(
'Tablero de control'!$V137="NP",
 0,
  IF(
     'Tablero de control'!$Q137&lt;&gt;"Reducción",
     'Tablero de control'!$AJ137*100/'Tablero de control'!$V137,
     IF(
       'Tablero de control'!$V137&gt;='Tablero de control'!$AJ137,
       100,
       IF(
         'Tablero de control'!$S137&lt;='Tablero de control'!$AJ137,
         0,
         (('Tablero de control'!$S137-'Tablero de control'!$V137)-('Tablero de control'!$AJ137-'Tablero de control'!$V137))*100/('Tablero de control'!$S137-'Tablero de control'!$V137)
       )
     )
   )
)</f>
        <v>0</v>
      </c>
      <c r="AL137" s="38" t="str">
        <f>IF(
  'Tablero de control'!$V137="NP",
  "NO PROGRAMADA",
  IF(
    OR('Tablero de control'!$AJ137="",'Tablero de control'!$AK137&lt;=0),
    "SIN AVANCE",
    IF(
      'Tablero de control'!$AK137&lt;Parametros!$D$4*Parametros!$G$9,
      "MUY DEFICIENTE",
    IF(
      'Tablero de control'!$AK137&lt;Parametros!$D$4*Parametros!$G$8,
      "DEFICIENTE",
   IF(
      'Tablero de control'!$AK137&lt;Parametros!$D$4*Parametros!$G$7,
      "ACEPTABLE",
      IF(
        'Tablero de control'!$AK137&lt;Parametros!$D$4*Parametros!$G$6,
        "BUENO",
        IF(
          'Tablero de control'!$AK137&lt;Parametros!$D$4*Parametros!$G$5,
          "SATISFACTORIO",
          IF(
            'Tablero de control'!$AK137&gt;=Parametros!$D$4*Parametros!$G$4,
            "OPTIMO"
          )
        )
      )
    )
  )
)
)
)</f>
        <v>SIN AVANCE</v>
      </c>
      <c r="AM137" s="38"/>
      <c r="AN137" s="38"/>
      <c r="AO137" s="38"/>
      <c r="AP137" s="43"/>
      <c r="AQ137" s="276">
        <f>IF(
'Tablero de control'!$W137="NP",
 0,
  IF(
     'Tablero de control'!$Q137&lt;&gt;"Reducción",
     'Tablero de control'!$AP137*100/'Tablero de control'!$W137,
     IF(
       'Tablero de control'!$W137&gt;='Tablero de control'!$AP137,
       100,
       IF(
         'Tablero de control'!$S137&lt;='Tablero de control'!$AP137,
         0,
         (('Tablero de control'!$S137-'Tablero de control'!$W137)-('Tablero de control'!$AP137-'Tablero de control'!$W137))*100/('Tablero de control'!$S137-'Tablero de control'!$W137)
       )
     )
   )
)</f>
        <v>0</v>
      </c>
      <c r="AR137" s="40" t="str">
        <f>IF(
  'Tablero de control'!$W137="NP",
  "NO PROGRAMADA",
  IF(
    OR('Tablero de control'!$AP137="",'Tablero de control'!$AQ137&lt;=0),
    "SIN AVANCE",
    IF(
      'Tablero de control'!$AQ137&lt;Parametros!$D$4*Parametros!$G$9,
      "MUY DEFICIENTE",
    IF(
      'Tablero de control'!$AQ137&lt;Parametros!$D$4*Parametros!$G$8,
      "DEFICIENTE",
   IF(
      'Tablero de control'!$AQ137&lt;Parametros!$D$4*Parametros!$G$7,
      "ACEPTABLE",
      IF(
        'Tablero de control'!$AQ137&lt;Parametros!$D$4*Parametros!$G$6,
        "BUENO",
        IF(
          'Tablero de control'!$AQ137&lt;Parametros!$D$4*Parametros!$G$5,
          "SATISFACTORIO",
          IF(
            'Tablero de control'!$AQ137&gt;=Parametros!$D$4*Parametros!$G$4,
            "OPTIMO"
          )
        )
      )
    )
  )
)
)
)</f>
        <v>SIN AVANCE</v>
      </c>
      <c r="AS137" s="38"/>
      <c r="AT137" s="38"/>
      <c r="AU137" s="38"/>
      <c r="AV137" s="39"/>
      <c r="AW137" s="276">
        <f>IF(
'Tablero de control'!$X137="NP",
 0,
  IF(
     'Tablero de control'!$Q137&lt;&gt;"Reducción",
     'Tablero de control'!$AV137*100/'Tablero de control'!$X137,
     IF(
       'Tablero de control'!$X137&gt;='Tablero de control'!$AV137,
       100,
       IF(
         'Tablero de control'!$S137&lt;='Tablero de control'!$AV137,
         0,
         (('Tablero de control'!$S137-'Tablero de control'!$X137)-('Tablero de control'!$AV137-'Tablero de control'!$X137))*100/('Tablero de control'!$S137-'Tablero de control'!$X137)
       )
     )
   )
)</f>
        <v>0</v>
      </c>
      <c r="AX137" s="46" t="str">
        <f>IF(
  'Tablero de control'!$X137="NP",
  "NO PROGRAMADA",
  IF(
    OR('Tablero de control'!$AV137="",'Tablero de control'!$AW137&lt;=0),
    "SIN AVANCE",
    IF(
      'Tablero de control'!$AW137&lt;Parametros!$D$4*Parametros!$G$9,
      "MUY DEFICIENTE",
    IF(
      'Tablero de control'!$AW137&lt;Parametros!$D$4*Parametros!$G$8,
      "DEFICIENTE",
   IF(
      'Tablero de control'!$AW137&lt;Parametros!$D$4*Parametros!$G$7,
      "ACEPTABLE",
      IF(
        'Tablero de control'!$AW137&lt;Parametros!$D$4*Parametros!$G$6,
        "BUENO",
        IF(
          'Tablero de control'!$AW137&lt;Parametros!$D$4*Parametros!$G$5,
          "SATISFACTORIO",
          IF(
            'Tablero de control'!$AW137&gt;=Parametros!$D$4*Parametros!$G$4,
            "OPTIMO"
          )
        )
      )
    )
  )
)
)
)</f>
        <v>SIN AVANCE</v>
      </c>
      <c r="AY137" s="38"/>
      <c r="AZ137" s="38"/>
      <c r="BA137" s="38"/>
      <c r="BB137" s="285">
        <f>IF('Tablero de control'!$R137="Acumulada",IF('Tablero de control'!$AV137="",IF('Tablero de control'!$AP137="",IF('Tablero de control'!$AJ137="",'Tablero de control'!$Y137,'Tablero de control'!$AJ137),'Tablero de control'!$AP137),'Tablero de control'!$AV137),'Tablero de control'!$Y137+'Tablero de control'!$AJ137+'Tablero de control'!$AP137+'Tablero de control'!$AV137)</f>
        <v>65000</v>
      </c>
      <c r="BC137" s="41">
        <f>IF('Tablero de control'!$Q137="mantenimiento",'Tablero de control'!$BB137/COUNTA('Tablero de control'!$U137:$X137)*100,IF('Tablero de control'!$BB137*100/'Tablero de control'!$T137&gt;100,100,'Tablero de control'!$BB137*100/'Tablero de control'!$T137))</f>
        <v>100</v>
      </c>
      <c r="BD137" s="40" t="str">
        <f>IF(
    OR('Tablero de control'!$BB137="",'Tablero de control'!$BC137&lt;=0),
    "SIN AVANCE",
    IF(
      'Tablero de control'!$BC137&lt;Parametros!$D$4*Parametros!$G$9,
      "MUY DEFICIENTE",
    IF(
      'Tablero de control'!$BC137&lt;Parametros!$D$4*Parametros!$G$8,
      "DEFICIENTE",
   IF(
      'Tablero de control'!$BC137&lt;Parametros!$D$4*Parametros!$G$7,
      "ACEPTABLE",
      IF(
        'Tablero de control'!$BC137&lt;Parametros!$D$4*Parametros!$G$6,
        "BUENO",
        IF(
          'Tablero de control'!$BC137&lt;Parametros!$D$4*Parametros!$G$5,
          "SATISFACTORIO",
          IF(
            'Tablero de control'!$BC137&gt;=Parametros!$D$4*Parametros!$G$4,
            "OPTIMO"
          )
        )
      )
    )
  )
)
)</f>
        <v>OPTIMO</v>
      </c>
      <c r="BE137" s="336"/>
      <c r="BF137" s="336"/>
      <c r="BG137" s="555"/>
      <c r="BH137" s="281"/>
      <c r="BI137" s="281"/>
      <c r="BJ137" s="281"/>
      <c r="BL137" s="337"/>
      <c r="BN137" s="404">
        <v>65000</v>
      </c>
      <c r="BO137" s="405" t="s">
        <v>2566</v>
      </c>
      <c r="BP137" s="405" t="s">
        <v>2567</v>
      </c>
      <c r="BQ137" s="405" t="s">
        <v>2568</v>
      </c>
      <c r="BR137" s="406"/>
      <c r="BS137" s="681"/>
      <c r="BT137" s="281"/>
    </row>
    <row r="138" spans="1:72" s="42" customFormat="1" ht="87.75" hidden="1" customHeight="1">
      <c r="A138" s="554" t="s">
        <v>251</v>
      </c>
      <c r="B138" s="53" t="s">
        <v>260</v>
      </c>
      <c r="C138" s="53" t="s">
        <v>297</v>
      </c>
      <c r="D138" s="53" t="s">
        <v>358</v>
      </c>
      <c r="E138" s="53" t="s">
        <v>399</v>
      </c>
      <c r="F138" s="54">
        <v>34633</v>
      </c>
      <c r="G138" s="55">
        <v>260000</v>
      </c>
      <c r="H138" s="55" t="s">
        <v>1945</v>
      </c>
      <c r="I138" s="55" t="s">
        <v>1969</v>
      </c>
      <c r="J138" s="325">
        <v>135</v>
      </c>
      <c r="K138" s="53" t="s">
        <v>678</v>
      </c>
      <c r="L138" s="81">
        <v>4301006</v>
      </c>
      <c r="M138" s="53" t="s">
        <v>175</v>
      </c>
      <c r="N138" s="293">
        <v>430100600</v>
      </c>
      <c r="O138" s="53" t="s">
        <v>175</v>
      </c>
      <c r="P138" s="53" t="s">
        <v>2043</v>
      </c>
      <c r="Q138" s="53" t="s">
        <v>33</v>
      </c>
      <c r="R138" s="78" t="s">
        <v>1891</v>
      </c>
      <c r="S138" s="78">
        <v>0</v>
      </c>
      <c r="T138" s="78">
        <v>1</v>
      </c>
      <c r="U138" s="97" t="s">
        <v>13</v>
      </c>
      <c r="V138" s="78">
        <v>1</v>
      </c>
      <c r="W138" s="78">
        <v>1</v>
      </c>
      <c r="X138" s="78">
        <v>1</v>
      </c>
      <c r="Y138" s="272">
        <v>0</v>
      </c>
      <c r="Z138" s="276">
        <f>IF(
'Tablero de control'!$U138="NP",
 0,
  IF(
     'Tablero de control'!$Q138&lt;&gt;"Reducción",
     'Tablero de control'!$Y138*100/'Tablero de control'!$U138,
     IF(
       'Tablero de control'!$U138&gt;='Tablero de control'!$Y138,
       100,
       IF(
         'Tablero de control'!$S138&lt;='Tablero de control'!$Y138,
         0,
         (('Tablero de control'!$S138-'Tablero de control'!$U138)-('Tablero de control'!$Y138-'Tablero de control'!$U138))*100/('Tablero de control'!$S138-'Tablero de control'!$U138)
       )
     )
   )
)</f>
        <v>0</v>
      </c>
      <c r="AA138" s="302">
        <f>IF('Tablero de control'!$Z138&gt;100,100,'Tablero de control'!$Z138)</f>
        <v>0</v>
      </c>
      <c r="AB138" s="40" t="str">
        <f>IF(
  'Tablero de control'!$U138="NP",
  "NO PROGRAMADA",
  IF(
    OR('Tablero de control'!$Y138="",'Tablero de control'!$Z138&lt;=0),
    "SIN AVANCE",
    IF(
      'Tablero de control'!$Z138&lt;Parametros!$D$4*Parametros!$G$9,
      "MUY DEFICIENTE",
    IF(
      'Tablero de control'!$Z138&lt;Parametros!$D$4*Parametros!$G$8,
      "DEFICIENTE",
   IF(
      'Tablero de control'!$Z138&lt;Parametros!$D$4*Parametros!$G$7,
      "ACEPTABLE",
      IF(
        'Tablero de control'!$Z138&lt;Parametros!$D$4*Parametros!$G$6,
        "BUENO",
        IF(
          'Tablero de control'!$Z138&lt;Parametros!$D$4*Parametros!$G$5,
          "SATISFACTORIO",
          IF(
            'Tablero de control'!$Z138&gt;=Parametros!$D$4*Parametros!$G$4,
            "OPTIMO"
          )
        )
      )
    )
  )
)
)
)</f>
        <v>NO PROGRAMADA</v>
      </c>
      <c r="AC138" s="40"/>
      <c r="AD138" s="40"/>
      <c r="AE138" s="40"/>
      <c r="AF138" s="40"/>
      <c r="AG138" s="59">
        <v>15170400</v>
      </c>
      <c r="AH138" s="59">
        <v>0</v>
      </c>
      <c r="AI138" s="59">
        <v>0</v>
      </c>
      <c r="AJ138" s="56"/>
      <c r="AK138" s="276">
        <f>IF(
'Tablero de control'!$V138="NP",
 0,
  IF(
     'Tablero de control'!$Q138&lt;&gt;"Reducción",
     'Tablero de control'!$AJ138*100/'Tablero de control'!$V138,
     IF(
       'Tablero de control'!$V138&gt;='Tablero de control'!$AJ138,
       100,
       IF(
         'Tablero de control'!$S138&lt;='Tablero de control'!$AJ138,
         0,
         (('Tablero de control'!$S138-'Tablero de control'!$V138)-('Tablero de control'!$AJ138-'Tablero de control'!$V138))*100/('Tablero de control'!$S138-'Tablero de control'!$V138)
       )
     )
   )
)</f>
        <v>0</v>
      </c>
      <c r="AL138" s="38" t="str">
        <f>IF(
  'Tablero de control'!$V138="NP",
  "NO PROGRAMADA",
  IF(
    OR('Tablero de control'!$AJ138="",'Tablero de control'!$AK138&lt;=0),
    "SIN AVANCE",
    IF(
      'Tablero de control'!$AK138&lt;Parametros!$D$4*Parametros!$G$9,
      "MUY DEFICIENTE",
    IF(
      'Tablero de control'!$AK138&lt;Parametros!$D$4*Parametros!$G$8,
      "DEFICIENTE",
   IF(
      'Tablero de control'!$AK138&lt;Parametros!$D$4*Parametros!$G$7,
      "ACEPTABLE",
      IF(
        'Tablero de control'!$AK138&lt;Parametros!$D$4*Parametros!$G$6,
        "BUENO",
        IF(
          'Tablero de control'!$AK138&lt;Parametros!$D$4*Parametros!$G$5,
          "SATISFACTORIO",
          IF(
            'Tablero de control'!$AK138&gt;=Parametros!$D$4*Parametros!$G$4,
            "OPTIMO"
          )
        )
      )
    )
  )
)
)
)</f>
        <v>SIN AVANCE</v>
      </c>
      <c r="AM138" s="38"/>
      <c r="AN138" s="38"/>
      <c r="AO138" s="38"/>
      <c r="AP138" s="43"/>
      <c r="AQ138" s="276">
        <f>IF(
'Tablero de control'!$W138="NP",
 0,
  IF(
     'Tablero de control'!$Q138&lt;&gt;"Reducción",
     'Tablero de control'!$AP138*100/'Tablero de control'!$W138,
     IF(
       'Tablero de control'!$W138&gt;='Tablero de control'!$AP138,
       100,
       IF(
         'Tablero de control'!$S138&lt;='Tablero de control'!$AP138,
         0,
         (('Tablero de control'!$S138-'Tablero de control'!$W138)-('Tablero de control'!$AP138-'Tablero de control'!$W138))*100/('Tablero de control'!$S138-'Tablero de control'!$W138)
       )
     )
   )
)</f>
        <v>0</v>
      </c>
      <c r="AR138" s="40" t="str">
        <f>IF(
  'Tablero de control'!$W138="NP",
  "NO PROGRAMADA",
  IF(
    OR('Tablero de control'!$AP138="",'Tablero de control'!$AQ138&lt;=0),
    "SIN AVANCE",
    IF(
      'Tablero de control'!$AQ138&lt;Parametros!$D$4*Parametros!$G$9,
      "MUY DEFICIENTE",
    IF(
      'Tablero de control'!$AQ138&lt;Parametros!$D$4*Parametros!$G$8,
      "DEFICIENTE",
   IF(
      'Tablero de control'!$AQ138&lt;Parametros!$D$4*Parametros!$G$7,
      "ACEPTABLE",
      IF(
        'Tablero de control'!$AQ138&lt;Parametros!$D$4*Parametros!$G$6,
        "BUENO",
        IF(
          'Tablero de control'!$AQ138&lt;Parametros!$D$4*Parametros!$G$5,
          "SATISFACTORIO",
          IF(
            'Tablero de control'!$AQ138&gt;=Parametros!$D$4*Parametros!$G$4,
            "OPTIMO"
          )
        )
      )
    )
  )
)
)
)</f>
        <v>SIN AVANCE</v>
      </c>
      <c r="AS138" s="38"/>
      <c r="AT138" s="38"/>
      <c r="AU138" s="38"/>
      <c r="AV138" s="39"/>
      <c r="AW138" s="276">
        <f>IF(
'Tablero de control'!$X138="NP",
 0,
  IF(
     'Tablero de control'!$Q138&lt;&gt;"Reducción",
     'Tablero de control'!$AV138*100/'Tablero de control'!$X138,
     IF(
       'Tablero de control'!$X138&gt;='Tablero de control'!$AV138,
       100,
       IF(
         'Tablero de control'!$S138&lt;='Tablero de control'!$AV138,
         0,
         (('Tablero de control'!$S138-'Tablero de control'!$X138)-('Tablero de control'!$AV138-'Tablero de control'!$X138))*100/('Tablero de control'!$S138-'Tablero de control'!$X138)
       )
     )
   )
)</f>
        <v>0</v>
      </c>
      <c r="AX138" s="46" t="str">
        <f>IF(
  'Tablero de control'!$X138="NP",
  "NO PROGRAMADA",
  IF(
    OR('Tablero de control'!$AV138="",'Tablero de control'!$AW138&lt;=0),
    "SIN AVANCE",
    IF(
      'Tablero de control'!$AW138&lt;Parametros!$D$4*Parametros!$G$9,
      "MUY DEFICIENTE",
    IF(
      'Tablero de control'!$AW138&lt;Parametros!$D$4*Parametros!$G$8,
      "DEFICIENTE",
   IF(
      'Tablero de control'!$AW138&lt;Parametros!$D$4*Parametros!$G$7,
      "ACEPTABLE",
      IF(
        'Tablero de control'!$AW138&lt;Parametros!$D$4*Parametros!$G$6,
        "BUENO",
        IF(
          'Tablero de control'!$AW138&lt;Parametros!$D$4*Parametros!$G$5,
          "SATISFACTORIO",
          IF(
            'Tablero de control'!$AW138&gt;=Parametros!$D$4*Parametros!$G$4,
            "OPTIMO"
          )
        )
      )
    )
  )
)
)
)</f>
        <v>SIN AVANCE</v>
      </c>
      <c r="AY138" s="38"/>
      <c r="AZ138" s="38"/>
      <c r="BA138" s="38"/>
      <c r="BB138" s="285">
        <f>IF('Tablero de control'!$R138="Acumulada",IF('Tablero de control'!$AV138="",IF('Tablero de control'!$AP138="",IF('Tablero de control'!$AJ138="",'Tablero de control'!$Y138,'Tablero de control'!$AJ138),'Tablero de control'!$AP138),'Tablero de control'!$AV138),'Tablero de control'!$Y138+'Tablero de control'!$AJ138+'Tablero de control'!$AP138+'Tablero de control'!$AV138)</f>
        <v>0</v>
      </c>
      <c r="BC138" s="41">
        <f>IF('Tablero de control'!$Q138="mantenimiento",'Tablero de control'!$BB138/COUNTA('Tablero de control'!$U138:$X138)*100,IF('Tablero de control'!$BB138*100/'Tablero de control'!$T138&gt;100,100,'Tablero de control'!$BB138*100/'Tablero de control'!$T138))</f>
        <v>0</v>
      </c>
      <c r="BD138" s="40" t="str">
        <f>IF(
    OR('Tablero de control'!$BB138="",'Tablero de control'!$BC138&lt;=0),
    "SIN AVANCE",
    IF(
      'Tablero de control'!$BC138&lt;Parametros!$D$4*Parametros!$G$9,
      "MUY DEFICIENTE",
    IF(
      'Tablero de control'!$BC138&lt;Parametros!$D$4*Parametros!$G$8,
      "DEFICIENTE",
   IF(
      'Tablero de control'!$BC138&lt;Parametros!$D$4*Parametros!$G$7,
      "ACEPTABLE",
      IF(
        'Tablero de control'!$BC138&lt;Parametros!$D$4*Parametros!$G$6,
        "BUENO",
        IF(
          'Tablero de control'!$BC138&lt;Parametros!$D$4*Parametros!$G$5,
          "SATISFACTORIO",
          IF(
            'Tablero de control'!$BC138&gt;=Parametros!$D$4*Parametros!$G$4,
            "OPTIMO"
          )
        )
      )
    )
  )
)
)</f>
        <v>SIN AVANCE</v>
      </c>
      <c r="BE138" s="336"/>
      <c r="BF138" s="336"/>
      <c r="BG138" s="555"/>
      <c r="BH138" s="281"/>
      <c r="BI138" s="281"/>
      <c r="BJ138" s="281"/>
      <c r="BL138" s="337"/>
      <c r="BN138" s="400" t="s">
        <v>13</v>
      </c>
      <c r="BO138" s="409"/>
      <c r="BP138" s="409"/>
      <c r="BQ138" s="409"/>
      <c r="BR138" s="368"/>
      <c r="BS138" s="672"/>
      <c r="BT138" s="281"/>
    </row>
    <row r="139" spans="1:72" s="42" customFormat="1" ht="38.25" hidden="1" customHeight="1">
      <c r="A139" s="554" t="s">
        <v>251</v>
      </c>
      <c r="B139" s="53" t="s">
        <v>260</v>
      </c>
      <c r="C139" s="53" t="s">
        <v>297</v>
      </c>
      <c r="D139" s="53" t="s">
        <v>358</v>
      </c>
      <c r="E139" s="53" t="s">
        <v>399</v>
      </c>
      <c r="F139" s="54">
        <v>34633</v>
      </c>
      <c r="G139" s="55">
        <v>260000</v>
      </c>
      <c r="H139" s="55" t="s">
        <v>1945</v>
      </c>
      <c r="I139" s="55" t="s">
        <v>1969</v>
      </c>
      <c r="J139" s="325">
        <v>136</v>
      </c>
      <c r="K139" s="53" t="s">
        <v>679</v>
      </c>
      <c r="L139" s="81" t="s">
        <v>1215</v>
      </c>
      <c r="M139" s="53" t="s">
        <v>1216</v>
      </c>
      <c r="N139" s="293">
        <v>430100300</v>
      </c>
      <c r="O139" s="53" t="s">
        <v>1584</v>
      </c>
      <c r="P139" s="53" t="s">
        <v>2043</v>
      </c>
      <c r="Q139" s="53" t="s">
        <v>33</v>
      </c>
      <c r="R139" s="78" t="s">
        <v>1891</v>
      </c>
      <c r="S139" s="92">
        <v>0</v>
      </c>
      <c r="T139" s="92">
        <v>1</v>
      </c>
      <c r="U139" s="97" t="s">
        <v>13</v>
      </c>
      <c r="V139" s="92">
        <v>1</v>
      </c>
      <c r="W139" s="92">
        <v>1</v>
      </c>
      <c r="X139" s="92">
        <v>1</v>
      </c>
      <c r="Y139" s="272">
        <v>0</v>
      </c>
      <c r="Z139" s="276">
        <f>IF(
'Tablero de control'!$U139="NP",
 0,
  IF(
     'Tablero de control'!$Q139&lt;&gt;"Reducción",
     'Tablero de control'!$Y139*100/'Tablero de control'!$U139,
     IF(
       'Tablero de control'!$U139&gt;='Tablero de control'!$Y139,
       100,
       IF(
         'Tablero de control'!$S139&lt;='Tablero de control'!$Y139,
         0,
         (('Tablero de control'!$S139-'Tablero de control'!$U139)-('Tablero de control'!$Y139-'Tablero de control'!$U139))*100/('Tablero de control'!$S139-'Tablero de control'!$U139)
       )
     )
   )
)</f>
        <v>0</v>
      </c>
      <c r="AA139" s="302">
        <f>IF('Tablero de control'!$Z139&gt;100,100,'Tablero de control'!$Z139)</f>
        <v>0</v>
      </c>
      <c r="AB139" s="40" t="str">
        <f>IF(
  'Tablero de control'!$U139="NP",
  "NO PROGRAMADA",
  IF(
    OR('Tablero de control'!$Y139="",'Tablero de control'!$Z139&lt;=0),
    "SIN AVANCE",
    IF(
      'Tablero de control'!$Z139&lt;Parametros!$D$4*Parametros!$G$9,
      "MUY DEFICIENTE",
    IF(
      'Tablero de control'!$Z139&lt;Parametros!$D$4*Parametros!$G$8,
      "DEFICIENTE",
   IF(
      'Tablero de control'!$Z139&lt;Parametros!$D$4*Parametros!$G$7,
      "ACEPTABLE",
      IF(
        'Tablero de control'!$Z139&lt;Parametros!$D$4*Parametros!$G$6,
        "BUENO",
        IF(
          'Tablero de control'!$Z139&lt;Parametros!$D$4*Parametros!$G$5,
          "SATISFACTORIO",
          IF(
            'Tablero de control'!$Z139&gt;=Parametros!$D$4*Parametros!$G$4,
            "OPTIMO"
          )
        )
      )
    )
  )
)
)
)</f>
        <v>NO PROGRAMADA</v>
      </c>
      <c r="AC139" s="40"/>
      <c r="AD139" s="40"/>
      <c r="AE139" s="40"/>
      <c r="AF139" s="40"/>
      <c r="AG139" s="59">
        <v>15170400</v>
      </c>
      <c r="AH139" s="59">
        <v>0</v>
      </c>
      <c r="AI139" s="59">
        <v>0</v>
      </c>
      <c r="AJ139" s="56"/>
      <c r="AK139" s="276">
        <f>IF(
'Tablero de control'!$V139="NP",
 0,
  IF(
     'Tablero de control'!$Q139&lt;&gt;"Reducción",
     'Tablero de control'!$AJ139*100/'Tablero de control'!$V139,
     IF(
       'Tablero de control'!$V139&gt;='Tablero de control'!$AJ139,
       100,
       IF(
         'Tablero de control'!$S139&lt;='Tablero de control'!$AJ139,
         0,
         (('Tablero de control'!$S139-'Tablero de control'!$V139)-('Tablero de control'!$AJ139-'Tablero de control'!$V139))*100/('Tablero de control'!$S139-'Tablero de control'!$V139)
       )
     )
   )
)</f>
        <v>0</v>
      </c>
      <c r="AL139" s="38" t="str">
        <f>IF(
  'Tablero de control'!$V139="NP",
  "NO PROGRAMADA",
  IF(
    OR('Tablero de control'!$AJ139="",'Tablero de control'!$AK139&lt;=0),
    "SIN AVANCE",
    IF(
      'Tablero de control'!$AK139&lt;Parametros!$D$4*Parametros!$G$9,
      "MUY DEFICIENTE",
    IF(
      'Tablero de control'!$AK139&lt;Parametros!$D$4*Parametros!$G$8,
      "DEFICIENTE",
   IF(
      'Tablero de control'!$AK139&lt;Parametros!$D$4*Parametros!$G$7,
      "ACEPTABLE",
      IF(
        'Tablero de control'!$AK139&lt;Parametros!$D$4*Parametros!$G$6,
        "BUENO",
        IF(
          'Tablero de control'!$AK139&lt;Parametros!$D$4*Parametros!$G$5,
          "SATISFACTORIO",
          IF(
            'Tablero de control'!$AK139&gt;=Parametros!$D$4*Parametros!$G$4,
            "OPTIMO"
          )
        )
      )
    )
  )
)
)
)</f>
        <v>SIN AVANCE</v>
      </c>
      <c r="AM139" s="38"/>
      <c r="AN139" s="38"/>
      <c r="AO139" s="38"/>
      <c r="AP139" s="43"/>
      <c r="AQ139" s="276">
        <f>IF(
'Tablero de control'!$W139="NP",
 0,
  IF(
     'Tablero de control'!$Q139&lt;&gt;"Reducción",
     'Tablero de control'!$AP139*100/'Tablero de control'!$W139,
     IF(
       'Tablero de control'!$W139&gt;='Tablero de control'!$AP139,
       100,
       IF(
         'Tablero de control'!$S139&lt;='Tablero de control'!$AP139,
         0,
         (('Tablero de control'!$S139-'Tablero de control'!$W139)-('Tablero de control'!$AP139-'Tablero de control'!$W139))*100/('Tablero de control'!$S139-'Tablero de control'!$W139)
       )
     )
   )
)</f>
        <v>0</v>
      </c>
      <c r="AR139" s="40" t="str">
        <f>IF(
  'Tablero de control'!$W139="NP",
  "NO PROGRAMADA",
  IF(
    OR('Tablero de control'!$AP139="",'Tablero de control'!$AQ139&lt;=0),
    "SIN AVANCE",
    IF(
      'Tablero de control'!$AQ139&lt;Parametros!$D$4*Parametros!$G$9,
      "MUY DEFICIENTE",
    IF(
      'Tablero de control'!$AQ139&lt;Parametros!$D$4*Parametros!$G$8,
      "DEFICIENTE",
   IF(
      'Tablero de control'!$AQ139&lt;Parametros!$D$4*Parametros!$G$7,
      "ACEPTABLE",
      IF(
        'Tablero de control'!$AQ139&lt;Parametros!$D$4*Parametros!$G$6,
        "BUENO",
        IF(
          'Tablero de control'!$AQ139&lt;Parametros!$D$4*Parametros!$G$5,
          "SATISFACTORIO",
          IF(
            'Tablero de control'!$AQ139&gt;=Parametros!$D$4*Parametros!$G$4,
            "OPTIMO"
          )
        )
      )
    )
  )
)
)
)</f>
        <v>SIN AVANCE</v>
      </c>
      <c r="AS139" s="38"/>
      <c r="AT139" s="38"/>
      <c r="AU139" s="38"/>
      <c r="AV139" s="39"/>
      <c r="AW139" s="276">
        <f>IF(
'Tablero de control'!$X139="NP",
 0,
  IF(
     'Tablero de control'!$Q139&lt;&gt;"Reducción",
     'Tablero de control'!$AV139*100/'Tablero de control'!$X139,
     IF(
       'Tablero de control'!$X139&gt;='Tablero de control'!$AV139,
       100,
       IF(
         'Tablero de control'!$S139&lt;='Tablero de control'!$AV139,
         0,
         (('Tablero de control'!$S139-'Tablero de control'!$X139)-('Tablero de control'!$AV139-'Tablero de control'!$X139))*100/('Tablero de control'!$S139-'Tablero de control'!$X139)
       )
     )
   )
)</f>
        <v>0</v>
      </c>
      <c r="AX139" s="46" t="str">
        <f>IF(
  'Tablero de control'!$X139="NP",
  "NO PROGRAMADA",
  IF(
    OR('Tablero de control'!$AV139="",'Tablero de control'!$AW139&lt;=0),
    "SIN AVANCE",
    IF(
      'Tablero de control'!$AW139&lt;Parametros!$D$4*Parametros!$G$9,
      "MUY DEFICIENTE",
    IF(
      'Tablero de control'!$AW139&lt;Parametros!$D$4*Parametros!$G$8,
      "DEFICIENTE",
   IF(
      'Tablero de control'!$AW139&lt;Parametros!$D$4*Parametros!$G$7,
      "ACEPTABLE",
      IF(
        'Tablero de control'!$AW139&lt;Parametros!$D$4*Parametros!$G$6,
        "BUENO",
        IF(
          'Tablero de control'!$AW139&lt;Parametros!$D$4*Parametros!$G$5,
          "SATISFACTORIO",
          IF(
            'Tablero de control'!$AW139&gt;=Parametros!$D$4*Parametros!$G$4,
            "OPTIMO"
          )
        )
      )
    )
  )
)
)
)</f>
        <v>SIN AVANCE</v>
      </c>
      <c r="AY139" s="38"/>
      <c r="AZ139" s="38"/>
      <c r="BA139" s="38"/>
      <c r="BB139" s="285">
        <f>IF('Tablero de control'!$R139="Acumulada",IF('Tablero de control'!$AV139="",IF('Tablero de control'!$AP139="",IF('Tablero de control'!$AJ139="",'Tablero de control'!$Y139,'Tablero de control'!$AJ139),'Tablero de control'!$AP139),'Tablero de control'!$AV139),'Tablero de control'!$Y139+'Tablero de control'!$AJ139+'Tablero de control'!$AP139+'Tablero de control'!$AV139)</f>
        <v>0</v>
      </c>
      <c r="BC139" s="41">
        <f>IF('Tablero de control'!$Q139="mantenimiento",'Tablero de control'!$BB139/COUNTA('Tablero de control'!$U139:$X139)*100,IF('Tablero de control'!$BB139*100/'Tablero de control'!$T139&gt;100,100,'Tablero de control'!$BB139*100/'Tablero de control'!$T139))</f>
        <v>0</v>
      </c>
      <c r="BD139" s="40" t="str">
        <f>IF(
    OR('Tablero de control'!$BB139="",'Tablero de control'!$BC139&lt;=0),
    "SIN AVANCE",
    IF(
      'Tablero de control'!$BC139&lt;Parametros!$D$4*Parametros!$G$9,
      "MUY DEFICIENTE",
    IF(
      'Tablero de control'!$BC139&lt;Parametros!$D$4*Parametros!$G$8,
      "DEFICIENTE",
   IF(
      'Tablero de control'!$BC139&lt;Parametros!$D$4*Parametros!$G$7,
      "ACEPTABLE",
      IF(
        'Tablero de control'!$BC139&lt;Parametros!$D$4*Parametros!$G$6,
        "BUENO",
        IF(
          'Tablero de control'!$BC139&lt;Parametros!$D$4*Parametros!$G$5,
          "SATISFACTORIO",
          IF(
            'Tablero de control'!$BC139&gt;=Parametros!$D$4*Parametros!$G$4,
            "OPTIMO"
          )
        )
      )
    )
  )
)
)</f>
        <v>SIN AVANCE</v>
      </c>
      <c r="BE139" s="336"/>
      <c r="BF139" s="336"/>
      <c r="BG139" s="555"/>
      <c r="BH139" s="281"/>
      <c r="BI139" s="281"/>
      <c r="BJ139" s="281"/>
      <c r="BL139" s="337"/>
      <c r="BN139" s="400">
        <v>0</v>
      </c>
      <c r="BO139" s="410" t="s">
        <v>2569</v>
      </c>
      <c r="BP139" s="402" t="s">
        <v>2570</v>
      </c>
      <c r="BQ139" s="402" t="s">
        <v>2571</v>
      </c>
      <c r="BR139" s="368"/>
      <c r="BS139" s="672"/>
      <c r="BT139" s="281"/>
    </row>
    <row r="140" spans="1:72" s="42" customFormat="1" ht="88.5" hidden="1" customHeight="1">
      <c r="A140" s="554" t="s">
        <v>251</v>
      </c>
      <c r="B140" s="53" t="s">
        <v>260</v>
      </c>
      <c r="C140" s="53" t="s">
        <v>298</v>
      </c>
      <c r="D140" s="53" t="s">
        <v>358</v>
      </c>
      <c r="E140" s="53" t="s">
        <v>400</v>
      </c>
      <c r="F140" s="60">
        <v>20</v>
      </c>
      <c r="G140" s="54">
        <v>10</v>
      </c>
      <c r="H140" s="54" t="s">
        <v>1945</v>
      </c>
      <c r="I140" s="54" t="s">
        <v>1970</v>
      </c>
      <c r="J140" s="325">
        <v>137</v>
      </c>
      <c r="K140" s="53" t="s">
        <v>680</v>
      </c>
      <c r="L140" s="81">
        <v>4302075</v>
      </c>
      <c r="M140" s="53" t="s">
        <v>1217</v>
      </c>
      <c r="N140" s="53">
        <v>430207500</v>
      </c>
      <c r="O140" s="53" t="s">
        <v>1585</v>
      </c>
      <c r="P140" s="53" t="s">
        <v>2043</v>
      </c>
      <c r="Q140" s="53" t="s">
        <v>33</v>
      </c>
      <c r="R140" s="98" t="s">
        <v>1891</v>
      </c>
      <c r="S140" s="78">
        <v>38</v>
      </c>
      <c r="T140" s="78">
        <v>38</v>
      </c>
      <c r="U140" s="96">
        <v>38</v>
      </c>
      <c r="V140" s="78">
        <v>38</v>
      </c>
      <c r="W140" s="78">
        <v>38</v>
      </c>
      <c r="X140" s="78">
        <v>38</v>
      </c>
      <c r="Y140" s="272">
        <v>38</v>
      </c>
      <c r="Z140" s="276">
        <f>IF(
'Tablero de control'!$U140="NP",
 0,
  IF(
     'Tablero de control'!$Q140&lt;&gt;"Reducción",
     'Tablero de control'!$Y140*100/'Tablero de control'!$U140,
     IF(
       'Tablero de control'!$U140&gt;='Tablero de control'!$Y140,
       100,
       IF(
         'Tablero de control'!$S140&lt;='Tablero de control'!$Y140,
         0,
         (('Tablero de control'!$S140-'Tablero de control'!$U140)-('Tablero de control'!$Y140-'Tablero de control'!$U140))*100/('Tablero de control'!$S140-'Tablero de control'!$U140)
       )
     )
   )
)</f>
        <v>100</v>
      </c>
      <c r="AA140" s="302">
        <f>IF('Tablero de control'!$Z140&gt;100,100,'Tablero de control'!$Z140)</f>
        <v>100</v>
      </c>
      <c r="AB140" s="40" t="str">
        <f>IF(
  'Tablero de control'!$U140="NP",
  "NO PROGRAMADA",
  IF(
    OR('Tablero de control'!$Y140="",'Tablero de control'!$Z140&lt;=0),
    "SIN AVANCE",
    IF(
      'Tablero de control'!$Z140&lt;Parametros!$D$4*Parametros!$G$9,
      "MUY DEFICIENTE",
    IF(
      'Tablero de control'!$Z140&lt;Parametros!$D$4*Parametros!$G$8,
      "DEFICIENTE",
   IF(
      'Tablero de control'!$Z140&lt;Parametros!$D$4*Parametros!$G$7,
      "ACEPTABLE",
      IF(
        'Tablero de control'!$Z140&lt;Parametros!$D$4*Parametros!$G$6,
        "BUENO",
        IF(
          'Tablero de control'!$Z140&lt;Parametros!$D$4*Parametros!$G$5,
          "SATISFACTORIO",
          IF(
            'Tablero de control'!$Z140&gt;=Parametros!$D$4*Parametros!$G$4,
            "OPTIMO"
          )
        )
      )
    )
  )
)
)
)</f>
        <v>OPTIMO</v>
      </c>
      <c r="AC140" s="40"/>
      <c r="AD140" s="40"/>
      <c r="AE140" s="40"/>
      <c r="AF140" s="40"/>
      <c r="AG140" s="59">
        <v>3001171955</v>
      </c>
      <c r="AH140" s="59">
        <v>3001171955</v>
      </c>
      <c r="AI140" s="59">
        <v>447135395</v>
      </c>
      <c r="AJ140" s="56"/>
      <c r="AK140" s="276">
        <f>IF(
'Tablero de control'!$V140="NP",
 0,
  IF(
     'Tablero de control'!$Q140&lt;&gt;"Reducción",
     'Tablero de control'!$AJ140*100/'Tablero de control'!$V140,
     IF(
       'Tablero de control'!$V140&gt;='Tablero de control'!$AJ140,
       100,
       IF(
         'Tablero de control'!$S140&lt;='Tablero de control'!$AJ140,
         0,
         (('Tablero de control'!$S140-'Tablero de control'!$V140)-('Tablero de control'!$AJ140-'Tablero de control'!$V140))*100/('Tablero de control'!$S140-'Tablero de control'!$V140)
       )
     )
   )
)</f>
        <v>0</v>
      </c>
      <c r="AL140" s="38" t="str">
        <f>IF(
  'Tablero de control'!$V140="NP",
  "NO PROGRAMADA",
  IF(
    OR('Tablero de control'!$AJ140="",'Tablero de control'!$AK140&lt;=0),
    "SIN AVANCE",
    IF(
      'Tablero de control'!$AK140&lt;Parametros!$D$4*Parametros!$G$9,
      "MUY DEFICIENTE",
    IF(
      'Tablero de control'!$AK140&lt;Parametros!$D$4*Parametros!$G$8,
      "DEFICIENTE",
   IF(
      'Tablero de control'!$AK140&lt;Parametros!$D$4*Parametros!$G$7,
      "ACEPTABLE",
      IF(
        'Tablero de control'!$AK140&lt;Parametros!$D$4*Parametros!$G$6,
        "BUENO",
        IF(
          'Tablero de control'!$AK140&lt;Parametros!$D$4*Parametros!$G$5,
          "SATISFACTORIO",
          IF(
            'Tablero de control'!$AK140&gt;=Parametros!$D$4*Parametros!$G$4,
            "OPTIMO"
          )
        )
      )
    )
  )
)
)
)</f>
        <v>SIN AVANCE</v>
      </c>
      <c r="AM140" s="38"/>
      <c r="AN140" s="38"/>
      <c r="AO140" s="38"/>
      <c r="AP140" s="43"/>
      <c r="AQ140" s="276">
        <f>IF(
'Tablero de control'!$W140="NP",
 0,
  IF(
     'Tablero de control'!$Q140&lt;&gt;"Reducción",
     'Tablero de control'!$AP140*100/'Tablero de control'!$W140,
     IF(
       'Tablero de control'!$W140&gt;='Tablero de control'!$AP140,
       100,
       IF(
         'Tablero de control'!$S140&lt;='Tablero de control'!$AP140,
         0,
         (('Tablero de control'!$S140-'Tablero de control'!$W140)-('Tablero de control'!$AP140-'Tablero de control'!$W140))*100/('Tablero de control'!$S140-'Tablero de control'!$W140)
       )
     )
   )
)</f>
        <v>0</v>
      </c>
      <c r="AR140" s="40" t="str">
        <f>IF(
  'Tablero de control'!$W140="NP",
  "NO PROGRAMADA",
  IF(
    OR('Tablero de control'!$AP140="",'Tablero de control'!$AQ140&lt;=0),
    "SIN AVANCE",
    IF(
      'Tablero de control'!$AQ140&lt;Parametros!$D$4*Parametros!$G$9,
      "MUY DEFICIENTE",
    IF(
      'Tablero de control'!$AQ140&lt;Parametros!$D$4*Parametros!$G$8,
      "DEFICIENTE",
   IF(
      'Tablero de control'!$AQ140&lt;Parametros!$D$4*Parametros!$G$7,
      "ACEPTABLE",
      IF(
        'Tablero de control'!$AQ140&lt;Parametros!$D$4*Parametros!$G$6,
        "BUENO",
        IF(
          'Tablero de control'!$AQ140&lt;Parametros!$D$4*Parametros!$G$5,
          "SATISFACTORIO",
          IF(
            'Tablero de control'!$AQ140&gt;=Parametros!$D$4*Parametros!$G$4,
            "OPTIMO"
          )
        )
      )
    )
  )
)
)
)</f>
        <v>SIN AVANCE</v>
      </c>
      <c r="AS140" s="38"/>
      <c r="AT140" s="38"/>
      <c r="AU140" s="38"/>
      <c r="AV140" s="39"/>
      <c r="AW140" s="276">
        <f>IF(
'Tablero de control'!$X140="NP",
 0,
  IF(
     'Tablero de control'!$Q140&lt;&gt;"Reducción",
     'Tablero de control'!$AV140*100/'Tablero de control'!$X140,
     IF(
       'Tablero de control'!$X140&gt;='Tablero de control'!$AV140,
       100,
       IF(
         'Tablero de control'!$S140&lt;='Tablero de control'!$AV140,
         0,
         (('Tablero de control'!$S140-'Tablero de control'!$X140)-('Tablero de control'!$AV140-'Tablero de control'!$X140))*100/('Tablero de control'!$S140-'Tablero de control'!$X140)
       )
     )
   )
)</f>
        <v>0</v>
      </c>
      <c r="AX140" s="46" t="str">
        <f>IF(
  'Tablero de control'!$X140="NP",
  "NO PROGRAMADA",
  IF(
    OR('Tablero de control'!$AV140="",'Tablero de control'!$AW140&lt;=0),
    "SIN AVANCE",
    IF(
      'Tablero de control'!$AW140&lt;Parametros!$D$4*Parametros!$G$9,
      "MUY DEFICIENTE",
    IF(
      'Tablero de control'!$AW140&lt;Parametros!$D$4*Parametros!$G$8,
      "DEFICIENTE",
   IF(
      'Tablero de control'!$AW140&lt;Parametros!$D$4*Parametros!$G$7,
      "ACEPTABLE",
      IF(
        'Tablero de control'!$AW140&lt;Parametros!$D$4*Parametros!$G$6,
        "BUENO",
        IF(
          'Tablero de control'!$AW140&lt;Parametros!$D$4*Parametros!$G$5,
          "SATISFACTORIO",
          IF(
            'Tablero de control'!$AW140&gt;=Parametros!$D$4*Parametros!$G$4,
            "OPTIMO"
          )
        )
      )
    )
  )
)
)
)</f>
        <v>SIN AVANCE</v>
      </c>
      <c r="AY140" s="38"/>
      <c r="AZ140" s="38"/>
      <c r="BA140" s="38"/>
      <c r="BB140" s="285">
        <f>IF('Tablero de control'!$R140="Acumulada",IF('Tablero de control'!$AV140="",IF('Tablero de control'!$AP140="",IF('Tablero de control'!$AJ140="",'Tablero de control'!$Y140,'Tablero de control'!$AJ140),'Tablero de control'!$AP140),'Tablero de control'!$AV140),'Tablero de control'!$Y140+'Tablero de control'!$AJ140+'Tablero de control'!$AP140+'Tablero de control'!$AV140)</f>
        <v>38</v>
      </c>
      <c r="BC140" s="41">
        <f>IF('Tablero de control'!$Q140="mantenimiento",'Tablero de control'!$BB140/COUNTA('Tablero de control'!$U140:$X140)*100,IF('Tablero de control'!$BB140*100/'Tablero de control'!$T140&gt;100,100,'Tablero de control'!$BB140*100/'Tablero de control'!$T140))</f>
        <v>950</v>
      </c>
      <c r="BD140" s="40" t="str">
        <f>IF(
    OR('Tablero de control'!$BB140="",'Tablero de control'!$BC140&lt;=0),
    "SIN AVANCE",
    IF(
      'Tablero de control'!$BC140&lt;Parametros!$D$4*Parametros!$G$9,
      "MUY DEFICIENTE",
    IF(
      'Tablero de control'!$BC140&lt;Parametros!$D$4*Parametros!$G$8,
      "DEFICIENTE",
   IF(
      'Tablero de control'!$BC140&lt;Parametros!$D$4*Parametros!$G$7,
      "ACEPTABLE",
      IF(
        'Tablero de control'!$BC140&lt;Parametros!$D$4*Parametros!$G$6,
        "BUENO",
        IF(
          'Tablero de control'!$BC140&lt;Parametros!$D$4*Parametros!$G$5,
          "SATISFACTORIO",
          IF(
            'Tablero de control'!$BC140&gt;=Parametros!$D$4*Parametros!$G$4,
            "OPTIMO"
          )
        )
      )
    )
  )
)
)</f>
        <v>OPTIMO</v>
      </c>
      <c r="BE140" s="336"/>
      <c r="BF140" s="336"/>
      <c r="BG140" s="555"/>
      <c r="BH140" s="281"/>
      <c r="BI140" s="281"/>
      <c r="BJ140" s="281"/>
      <c r="BL140" s="337"/>
      <c r="BN140" s="404">
        <v>38</v>
      </c>
      <c r="BO140" s="405" t="s">
        <v>2572</v>
      </c>
      <c r="BP140" s="405" t="s">
        <v>2573</v>
      </c>
      <c r="BQ140" s="405" t="s">
        <v>2574</v>
      </c>
      <c r="BR140" s="368"/>
      <c r="BS140" s="672"/>
      <c r="BT140" s="281"/>
    </row>
    <row r="141" spans="1:72" s="42" customFormat="1" ht="48.75" hidden="1" customHeight="1">
      <c r="A141" s="554" t="s">
        <v>251</v>
      </c>
      <c r="B141" s="53" t="s">
        <v>260</v>
      </c>
      <c r="C141" s="53" t="s">
        <v>298</v>
      </c>
      <c r="D141" s="53" t="s">
        <v>358</v>
      </c>
      <c r="E141" s="53" t="s">
        <v>400</v>
      </c>
      <c r="F141" s="60">
        <v>20</v>
      </c>
      <c r="G141" s="54">
        <v>10</v>
      </c>
      <c r="H141" s="54" t="s">
        <v>1945</v>
      </c>
      <c r="I141" s="54" t="s">
        <v>1970</v>
      </c>
      <c r="J141" s="325">
        <v>138</v>
      </c>
      <c r="K141" s="53" t="s">
        <v>681</v>
      </c>
      <c r="L141" s="81">
        <v>4302001</v>
      </c>
      <c r="M141" s="53" t="s">
        <v>1218</v>
      </c>
      <c r="N141" s="53">
        <v>430200100</v>
      </c>
      <c r="O141" s="53" t="s">
        <v>1586</v>
      </c>
      <c r="P141" s="53" t="s">
        <v>2043</v>
      </c>
      <c r="Q141" s="53" t="s">
        <v>32</v>
      </c>
      <c r="R141" s="80" t="s">
        <v>1891</v>
      </c>
      <c r="S141" s="78">
        <v>0</v>
      </c>
      <c r="T141" s="80">
        <v>330</v>
      </c>
      <c r="U141" s="96">
        <v>50</v>
      </c>
      <c r="V141" s="78">
        <v>70</v>
      </c>
      <c r="W141" s="80">
        <v>90</v>
      </c>
      <c r="X141" s="80">
        <v>120</v>
      </c>
      <c r="Y141" s="272">
        <v>205</v>
      </c>
      <c r="Z141" s="276">
        <f>IF(
'Tablero de control'!$U141="NP",
 0,
  IF(
     'Tablero de control'!$Q141&lt;&gt;"Reducción",
     'Tablero de control'!$Y141*100/'Tablero de control'!$U141,
     IF(
       'Tablero de control'!$U141&gt;='Tablero de control'!$Y141,
       100,
       IF(
         'Tablero de control'!$S141&lt;='Tablero de control'!$Y141,
         0,
         (('Tablero de control'!$S141-'Tablero de control'!$U141)-('Tablero de control'!$Y141-'Tablero de control'!$U141))*100/('Tablero de control'!$S141-'Tablero de control'!$U141)
       )
     )
   )
)</f>
        <v>410</v>
      </c>
      <c r="AA141" s="302">
        <f>IF('Tablero de control'!$Z141&gt;100,100,'Tablero de control'!$Z141)</f>
        <v>100</v>
      </c>
      <c r="AB141" s="40" t="str">
        <f>IF(
  'Tablero de control'!$U141="NP",
  "NO PROGRAMADA",
  IF(
    OR('Tablero de control'!$Y141="",'Tablero de control'!$Z141&lt;=0),
    "SIN AVANCE",
    IF(
      'Tablero de control'!$Z141&lt;Parametros!$D$4*Parametros!$G$9,
      "MUY DEFICIENTE",
    IF(
      'Tablero de control'!$Z141&lt;Parametros!$D$4*Parametros!$G$8,
      "DEFICIENTE",
   IF(
      'Tablero de control'!$Z141&lt;Parametros!$D$4*Parametros!$G$7,
      "ACEPTABLE",
      IF(
        'Tablero de control'!$Z141&lt;Parametros!$D$4*Parametros!$G$6,
        "BUENO",
        IF(
          'Tablero de control'!$Z141&lt;Parametros!$D$4*Parametros!$G$5,
          "SATISFACTORIO",
          IF(
            'Tablero de control'!$Z141&gt;=Parametros!$D$4*Parametros!$G$4,
            "OPTIMO"
          )
        )
      )
    )
  )
)
)
)</f>
        <v>OPTIMO</v>
      </c>
      <c r="AC141" s="40"/>
      <c r="AD141" s="40"/>
      <c r="AE141" s="40"/>
      <c r="AF141" s="40"/>
      <c r="AG141" s="59">
        <v>36661800</v>
      </c>
      <c r="AH141" s="59">
        <v>17698800</v>
      </c>
      <c r="AI141" s="59">
        <v>0</v>
      </c>
      <c r="AJ141" s="56"/>
      <c r="AK141" s="276">
        <f>IF(
'Tablero de control'!$V141="NP",
 0,
  IF(
     'Tablero de control'!$Q141&lt;&gt;"Reducción",
     'Tablero de control'!$AJ141*100/'Tablero de control'!$V141,
     IF(
       'Tablero de control'!$V141&gt;='Tablero de control'!$AJ141,
       100,
       IF(
         'Tablero de control'!$S141&lt;='Tablero de control'!$AJ141,
         0,
         (('Tablero de control'!$S141-'Tablero de control'!$V141)-('Tablero de control'!$AJ141-'Tablero de control'!$V141))*100/('Tablero de control'!$S141-'Tablero de control'!$V141)
       )
     )
   )
)</f>
        <v>0</v>
      </c>
      <c r="AL141" s="38" t="str">
        <f>IF(
  'Tablero de control'!$V141="NP",
  "NO PROGRAMADA",
  IF(
    OR('Tablero de control'!$AJ141="",'Tablero de control'!$AK141&lt;=0),
    "SIN AVANCE",
    IF(
      'Tablero de control'!$AK141&lt;Parametros!$D$4*Parametros!$G$9,
      "MUY DEFICIENTE",
    IF(
      'Tablero de control'!$AK141&lt;Parametros!$D$4*Parametros!$G$8,
      "DEFICIENTE",
   IF(
      'Tablero de control'!$AK141&lt;Parametros!$D$4*Parametros!$G$7,
      "ACEPTABLE",
      IF(
        'Tablero de control'!$AK141&lt;Parametros!$D$4*Parametros!$G$6,
        "BUENO",
        IF(
          'Tablero de control'!$AK141&lt;Parametros!$D$4*Parametros!$G$5,
          "SATISFACTORIO",
          IF(
            'Tablero de control'!$AK141&gt;=Parametros!$D$4*Parametros!$G$4,
            "OPTIMO"
          )
        )
      )
    )
  )
)
)
)</f>
        <v>SIN AVANCE</v>
      </c>
      <c r="AM141" s="38"/>
      <c r="AN141" s="38"/>
      <c r="AO141" s="38"/>
      <c r="AP141" s="43"/>
      <c r="AQ141" s="276">
        <f>IF(
'Tablero de control'!$W141="NP",
 0,
  IF(
     'Tablero de control'!$Q141&lt;&gt;"Reducción",
     'Tablero de control'!$AP141*100/'Tablero de control'!$W141,
     IF(
       'Tablero de control'!$W141&gt;='Tablero de control'!$AP141,
       100,
       IF(
         'Tablero de control'!$S141&lt;='Tablero de control'!$AP141,
         0,
         (('Tablero de control'!$S141-'Tablero de control'!$W141)-('Tablero de control'!$AP141-'Tablero de control'!$W141))*100/('Tablero de control'!$S141-'Tablero de control'!$W141)
       )
     )
   )
)</f>
        <v>0</v>
      </c>
      <c r="AR141" s="40" t="str">
        <f>IF(
  'Tablero de control'!$W141="NP",
  "NO PROGRAMADA",
  IF(
    OR('Tablero de control'!$AP141="",'Tablero de control'!$AQ141&lt;=0),
    "SIN AVANCE",
    IF(
      'Tablero de control'!$AQ141&lt;Parametros!$D$4*Parametros!$G$9,
      "MUY DEFICIENTE",
    IF(
      'Tablero de control'!$AQ141&lt;Parametros!$D$4*Parametros!$G$8,
      "DEFICIENTE",
   IF(
      'Tablero de control'!$AQ141&lt;Parametros!$D$4*Parametros!$G$7,
      "ACEPTABLE",
      IF(
        'Tablero de control'!$AQ141&lt;Parametros!$D$4*Parametros!$G$6,
        "BUENO",
        IF(
          'Tablero de control'!$AQ141&lt;Parametros!$D$4*Parametros!$G$5,
          "SATISFACTORIO",
          IF(
            'Tablero de control'!$AQ141&gt;=Parametros!$D$4*Parametros!$G$4,
            "OPTIMO"
          )
        )
      )
    )
  )
)
)
)</f>
        <v>SIN AVANCE</v>
      </c>
      <c r="AS141" s="38"/>
      <c r="AT141" s="38"/>
      <c r="AU141" s="38"/>
      <c r="AV141" s="39"/>
      <c r="AW141" s="276">
        <f>IF(
'Tablero de control'!$X141="NP",
 0,
  IF(
     'Tablero de control'!$Q141&lt;&gt;"Reducción",
     'Tablero de control'!$AV141*100/'Tablero de control'!$X141,
     IF(
       'Tablero de control'!$X141&gt;='Tablero de control'!$AV141,
       100,
       IF(
         'Tablero de control'!$S141&lt;='Tablero de control'!$AV141,
         0,
         (('Tablero de control'!$S141-'Tablero de control'!$X141)-('Tablero de control'!$AV141-'Tablero de control'!$X141))*100/('Tablero de control'!$S141-'Tablero de control'!$X141)
       )
     )
   )
)</f>
        <v>0</v>
      </c>
      <c r="AX141" s="46" t="str">
        <f>IF(
  'Tablero de control'!$X141="NP",
  "NO PROGRAMADA",
  IF(
    OR('Tablero de control'!$AV141="",'Tablero de control'!$AW141&lt;=0),
    "SIN AVANCE",
    IF(
      'Tablero de control'!$AW141&lt;Parametros!$D$4*Parametros!$G$9,
      "MUY DEFICIENTE",
    IF(
      'Tablero de control'!$AW141&lt;Parametros!$D$4*Parametros!$G$8,
      "DEFICIENTE",
   IF(
      'Tablero de control'!$AW141&lt;Parametros!$D$4*Parametros!$G$7,
      "ACEPTABLE",
      IF(
        'Tablero de control'!$AW141&lt;Parametros!$D$4*Parametros!$G$6,
        "BUENO",
        IF(
          'Tablero de control'!$AW141&lt;Parametros!$D$4*Parametros!$G$5,
          "SATISFACTORIO",
          IF(
            'Tablero de control'!$AW141&gt;=Parametros!$D$4*Parametros!$G$4,
            "OPTIMO"
          )
        )
      )
    )
  )
)
)
)</f>
        <v>SIN AVANCE</v>
      </c>
      <c r="AY141" s="38"/>
      <c r="AZ141" s="38"/>
      <c r="BA141" s="38"/>
      <c r="BB141" s="285">
        <f>IF('Tablero de control'!$R141="Acumulada",IF('Tablero de control'!$AV141="",IF('Tablero de control'!$AP141="",IF('Tablero de control'!$AJ141="",'Tablero de control'!$Y141,'Tablero de control'!$AJ141),'Tablero de control'!$AP141),'Tablero de control'!$AV141),'Tablero de control'!$Y141+'Tablero de control'!$AJ141+'Tablero de control'!$AP141+'Tablero de control'!$AV141)</f>
        <v>205</v>
      </c>
      <c r="BC141" s="41">
        <f>IF('Tablero de control'!$Q141="mantenimiento",'Tablero de control'!$BB141/COUNTA('Tablero de control'!$U141:$X141)*100,IF('Tablero de control'!$BB141*100/'Tablero de control'!$T141&gt;100,100,'Tablero de control'!$BB141*100/'Tablero de control'!$T141))</f>
        <v>62.121212121212125</v>
      </c>
      <c r="BD141" s="40" t="str">
        <f>IF(
    OR('Tablero de control'!$BB141="",'Tablero de control'!$BC141&lt;=0),
    "SIN AVANCE",
    IF(
      'Tablero de control'!$BC141&lt;Parametros!$D$4*Parametros!$G$9,
      "MUY DEFICIENTE",
    IF(
      'Tablero de control'!$BC141&lt;Parametros!$D$4*Parametros!$G$8,
      "DEFICIENTE",
   IF(
      'Tablero de control'!$BC141&lt;Parametros!$D$4*Parametros!$G$7,
      "ACEPTABLE",
      IF(
        'Tablero de control'!$BC141&lt;Parametros!$D$4*Parametros!$G$6,
        "BUENO",
        IF(
          'Tablero de control'!$BC141&lt;Parametros!$D$4*Parametros!$G$5,
          "SATISFACTORIO",
          IF(
            'Tablero de control'!$BC141&gt;=Parametros!$D$4*Parametros!$G$4,
            "OPTIMO"
          )
        )
      )
    )
  )
)
)</f>
        <v>ACEPTABLE</v>
      </c>
      <c r="BE141" s="336"/>
      <c r="BF141" s="336"/>
      <c r="BG141" s="555"/>
      <c r="BH141" s="281"/>
      <c r="BI141" s="281"/>
      <c r="BJ141" s="281"/>
      <c r="BL141" s="337"/>
      <c r="BN141" s="400">
        <v>205</v>
      </c>
      <c r="BO141" s="411" t="s">
        <v>2575</v>
      </c>
      <c r="BP141" s="411" t="s">
        <v>2576</v>
      </c>
      <c r="BQ141" s="411" t="s">
        <v>2577</v>
      </c>
      <c r="BR141" s="406"/>
      <c r="BS141" s="681"/>
      <c r="BT141" s="281"/>
    </row>
    <row r="142" spans="1:72" s="42" customFormat="1" ht="61.5" hidden="1" customHeight="1">
      <c r="A142" s="554" t="s">
        <v>251</v>
      </c>
      <c r="B142" s="53" t="s">
        <v>260</v>
      </c>
      <c r="C142" s="53" t="s">
        <v>298</v>
      </c>
      <c r="D142" s="53" t="s">
        <v>358</v>
      </c>
      <c r="E142" s="53" t="s">
        <v>400</v>
      </c>
      <c r="F142" s="60">
        <v>20</v>
      </c>
      <c r="G142" s="54">
        <v>10</v>
      </c>
      <c r="H142" s="54" t="s">
        <v>1945</v>
      </c>
      <c r="I142" s="54" t="s">
        <v>1970</v>
      </c>
      <c r="J142" s="325">
        <v>139</v>
      </c>
      <c r="K142" s="53" t="s">
        <v>682</v>
      </c>
      <c r="L142" s="81">
        <v>4302002</v>
      </c>
      <c r="M142" s="53" t="s">
        <v>1219</v>
      </c>
      <c r="N142" s="293">
        <v>430200200</v>
      </c>
      <c r="O142" s="53" t="s">
        <v>1587</v>
      </c>
      <c r="P142" s="53" t="s">
        <v>2043</v>
      </c>
      <c r="Q142" s="53" t="s">
        <v>33</v>
      </c>
      <c r="R142" s="98" t="s">
        <v>1891</v>
      </c>
      <c r="S142" s="78">
        <v>40</v>
      </c>
      <c r="T142" s="80">
        <v>40</v>
      </c>
      <c r="U142" s="96">
        <v>40</v>
      </c>
      <c r="V142" s="78">
        <v>40</v>
      </c>
      <c r="W142" s="80">
        <v>40</v>
      </c>
      <c r="X142" s="80">
        <v>40</v>
      </c>
      <c r="Y142" s="272">
        <v>105</v>
      </c>
      <c r="Z142" s="276">
        <f>IF(
'Tablero de control'!$U142="NP",
 0,
  IF(
     'Tablero de control'!$Q142&lt;&gt;"Reducción",
     'Tablero de control'!$Y142*100/'Tablero de control'!$U142,
     IF(
       'Tablero de control'!$U142&gt;='Tablero de control'!$Y142,
       100,
       IF(
         'Tablero de control'!$S142&lt;='Tablero de control'!$Y142,
         0,
         (('Tablero de control'!$S142-'Tablero de control'!$U142)-('Tablero de control'!$Y142-'Tablero de control'!$U142))*100/('Tablero de control'!$S142-'Tablero de control'!$U142)
       )
     )
   )
)</f>
        <v>262.5</v>
      </c>
      <c r="AA142" s="302">
        <f>IF('Tablero de control'!$Z142&gt;100,100,'Tablero de control'!$Z142)</f>
        <v>100</v>
      </c>
      <c r="AB142" s="40" t="str">
        <f>IF(
  'Tablero de control'!$U142="NP",
  "NO PROGRAMADA",
  IF(
    OR('Tablero de control'!$Y142="",'Tablero de control'!$Z142&lt;=0),
    "SIN AVANCE",
    IF(
      'Tablero de control'!$Z142&lt;Parametros!$D$4*Parametros!$G$9,
      "MUY DEFICIENTE",
    IF(
      'Tablero de control'!$Z142&lt;Parametros!$D$4*Parametros!$G$8,
      "DEFICIENTE",
   IF(
      'Tablero de control'!$Z142&lt;Parametros!$D$4*Parametros!$G$7,
      "ACEPTABLE",
      IF(
        'Tablero de control'!$Z142&lt;Parametros!$D$4*Parametros!$G$6,
        "BUENO",
        IF(
          'Tablero de control'!$Z142&lt;Parametros!$D$4*Parametros!$G$5,
          "SATISFACTORIO",
          IF(
            'Tablero de control'!$Z142&gt;=Parametros!$D$4*Parametros!$G$4,
            "OPTIMO"
          )
        )
      )
    )
  )
)
)
)</f>
        <v>OPTIMO</v>
      </c>
      <c r="AC142" s="40"/>
      <c r="AD142" s="40"/>
      <c r="AE142" s="40"/>
      <c r="AF142" s="40"/>
      <c r="AG142" s="59">
        <v>353005250</v>
      </c>
      <c r="AH142" s="59">
        <v>353005250</v>
      </c>
      <c r="AI142" s="59">
        <v>0</v>
      </c>
      <c r="AJ142" s="56"/>
      <c r="AK142" s="276">
        <f>IF(
'Tablero de control'!$V142="NP",
 0,
  IF(
     'Tablero de control'!$Q142&lt;&gt;"Reducción",
     'Tablero de control'!$AJ142*100/'Tablero de control'!$V142,
     IF(
       'Tablero de control'!$V142&gt;='Tablero de control'!$AJ142,
       100,
       IF(
         'Tablero de control'!$S142&lt;='Tablero de control'!$AJ142,
         0,
         (('Tablero de control'!$S142-'Tablero de control'!$V142)-('Tablero de control'!$AJ142-'Tablero de control'!$V142))*100/('Tablero de control'!$S142-'Tablero de control'!$V142)
       )
     )
   )
)</f>
        <v>0</v>
      </c>
      <c r="AL142" s="38" t="str">
        <f>IF(
  'Tablero de control'!$V142="NP",
  "NO PROGRAMADA",
  IF(
    OR('Tablero de control'!$AJ142="",'Tablero de control'!$AK142&lt;=0),
    "SIN AVANCE",
    IF(
      'Tablero de control'!$AK142&lt;Parametros!$D$4*Parametros!$G$9,
      "MUY DEFICIENTE",
    IF(
      'Tablero de control'!$AK142&lt;Parametros!$D$4*Parametros!$G$8,
      "DEFICIENTE",
   IF(
      'Tablero de control'!$AK142&lt;Parametros!$D$4*Parametros!$G$7,
      "ACEPTABLE",
      IF(
        'Tablero de control'!$AK142&lt;Parametros!$D$4*Parametros!$G$6,
        "BUENO",
        IF(
          'Tablero de control'!$AK142&lt;Parametros!$D$4*Parametros!$G$5,
          "SATISFACTORIO",
          IF(
            'Tablero de control'!$AK142&gt;=Parametros!$D$4*Parametros!$G$4,
            "OPTIMO"
          )
        )
      )
    )
  )
)
)
)</f>
        <v>SIN AVANCE</v>
      </c>
      <c r="AM142" s="38"/>
      <c r="AN142" s="38"/>
      <c r="AO142" s="38"/>
      <c r="AP142" s="43"/>
      <c r="AQ142" s="276">
        <f>IF(
'Tablero de control'!$W142="NP",
 0,
  IF(
     'Tablero de control'!$Q142&lt;&gt;"Reducción",
     'Tablero de control'!$AP142*100/'Tablero de control'!$W142,
     IF(
       'Tablero de control'!$W142&gt;='Tablero de control'!$AP142,
       100,
       IF(
         'Tablero de control'!$S142&lt;='Tablero de control'!$AP142,
         0,
         (('Tablero de control'!$S142-'Tablero de control'!$W142)-('Tablero de control'!$AP142-'Tablero de control'!$W142))*100/('Tablero de control'!$S142-'Tablero de control'!$W142)
       )
     )
   )
)</f>
        <v>0</v>
      </c>
      <c r="AR142" s="40" t="str">
        <f>IF(
  'Tablero de control'!$W142="NP",
  "NO PROGRAMADA",
  IF(
    OR('Tablero de control'!$AP142="",'Tablero de control'!$AQ142&lt;=0),
    "SIN AVANCE",
    IF(
      'Tablero de control'!$AQ142&lt;Parametros!$D$4*Parametros!$G$9,
      "MUY DEFICIENTE",
    IF(
      'Tablero de control'!$AQ142&lt;Parametros!$D$4*Parametros!$G$8,
      "DEFICIENTE",
   IF(
      'Tablero de control'!$AQ142&lt;Parametros!$D$4*Parametros!$G$7,
      "ACEPTABLE",
      IF(
        'Tablero de control'!$AQ142&lt;Parametros!$D$4*Parametros!$G$6,
        "BUENO",
        IF(
          'Tablero de control'!$AQ142&lt;Parametros!$D$4*Parametros!$G$5,
          "SATISFACTORIO",
          IF(
            'Tablero de control'!$AQ142&gt;=Parametros!$D$4*Parametros!$G$4,
            "OPTIMO"
          )
        )
      )
    )
  )
)
)
)</f>
        <v>SIN AVANCE</v>
      </c>
      <c r="AS142" s="38"/>
      <c r="AT142" s="38"/>
      <c r="AU142" s="38"/>
      <c r="AV142" s="39"/>
      <c r="AW142" s="276">
        <f>IF(
'Tablero de control'!$X142="NP",
 0,
  IF(
     'Tablero de control'!$Q142&lt;&gt;"Reducción",
     'Tablero de control'!$AV142*100/'Tablero de control'!$X142,
     IF(
       'Tablero de control'!$X142&gt;='Tablero de control'!$AV142,
       100,
       IF(
         'Tablero de control'!$S142&lt;='Tablero de control'!$AV142,
         0,
         (('Tablero de control'!$S142-'Tablero de control'!$X142)-('Tablero de control'!$AV142-'Tablero de control'!$X142))*100/('Tablero de control'!$S142-'Tablero de control'!$X142)
       )
     )
   )
)</f>
        <v>0</v>
      </c>
      <c r="AX142" s="46" t="str">
        <f>IF(
  'Tablero de control'!$X142="NP",
  "NO PROGRAMADA",
  IF(
    OR('Tablero de control'!$AV142="",'Tablero de control'!$AW142&lt;=0),
    "SIN AVANCE",
    IF(
      'Tablero de control'!$AW142&lt;Parametros!$D$4*Parametros!$G$9,
      "MUY DEFICIENTE",
    IF(
      'Tablero de control'!$AW142&lt;Parametros!$D$4*Parametros!$G$8,
      "DEFICIENTE",
   IF(
      'Tablero de control'!$AW142&lt;Parametros!$D$4*Parametros!$G$7,
      "ACEPTABLE",
      IF(
        'Tablero de control'!$AW142&lt;Parametros!$D$4*Parametros!$G$6,
        "BUENO",
        IF(
          'Tablero de control'!$AW142&lt;Parametros!$D$4*Parametros!$G$5,
          "SATISFACTORIO",
          IF(
            'Tablero de control'!$AW142&gt;=Parametros!$D$4*Parametros!$G$4,
            "OPTIMO"
          )
        )
      )
    )
  )
)
)
)</f>
        <v>SIN AVANCE</v>
      </c>
      <c r="AY142" s="38"/>
      <c r="AZ142" s="38"/>
      <c r="BA142" s="38"/>
      <c r="BB142" s="285">
        <f>IF('Tablero de control'!$R142="Acumulada",IF('Tablero de control'!$AV142="",IF('Tablero de control'!$AP142="",IF('Tablero de control'!$AJ142="",'Tablero de control'!$Y142,'Tablero de control'!$AJ142),'Tablero de control'!$AP142),'Tablero de control'!$AV142),'Tablero de control'!$Y142+'Tablero de control'!$AJ142+'Tablero de control'!$AP142+'Tablero de control'!$AV142)</f>
        <v>105</v>
      </c>
      <c r="BC142" s="41">
        <f>IF('Tablero de control'!$Q142="mantenimiento",'Tablero de control'!$BB142/COUNTA('Tablero de control'!$U142:$X142)*100,IF('Tablero de control'!$BB142*100/'Tablero de control'!$T142&gt;100,100,'Tablero de control'!$BB142*100/'Tablero de control'!$T142))</f>
        <v>2625</v>
      </c>
      <c r="BD142" s="40" t="str">
        <f>IF(
    OR('Tablero de control'!$BB142="",'Tablero de control'!$BC142&lt;=0),
    "SIN AVANCE",
    IF(
      'Tablero de control'!$BC142&lt;Parametros!$D$4*Parametros!$G$9,
      "MUY DEFICIENTE",
    IF(
      'Tablero de control'!$BC142&lt;Parametros!$D$4*Parametros!$G$8,
      "DEFICIENTE",
   IF(
      'Tablero de control'!$BC142&lt;Parametros!$D$4*Parametros!$G$7,
      "ACEPTABLE",
      IF(
        'Tablero de control'!$BC142&lt;Parametros!$D$4*Parametros!$G$6,
        "BUENO",
        IF(
          'Tablero de control'!$BC142&lt;Parametros!$D$4*Parametros!$G$5,
          "SATISFACTORIO",
          IF(
            'Tablero de control'!$BC142&gt;=Parametros!$D$4*Parametros!$G$4,
            "OPTIMO"
          )
        )
      )
    )
  )
)
)</f>
        <v>OPTIMO</v>
      </c>
      <c r="BE142" s="336"/>
      <c r="BF142" s="336"/>
      <c r="BG142" s="555"/>
      <c r="BH142" s="281"/>
      <c r="BI142" s="281"/>
      <c r="BJ142" s="281"/>
      <c r="BL142" s="337"/>
      <c r="BN142" s="400">
        <f>49+56</f>
        <v>105</v>
      </c>
      <c r="BO142" s="412" t="s">
        <v>2578</v>
      </c>
      <c r="BP142" s="412" t="s">
        <v>2579</v>
      </c>
      <c r="BQ142" s="413" t="s">
        <v>2580</v>
      </c>
      <c r="BR142" s="414"/>
      <c r="BS142" s="682"/>
      <c r="BT142" s="281"/>
    </row>
    <row r="143" spans="1:72" s="42" customFormat="1" ht="96" hidden="1" customHeight="1">
      <c r="A143" s="554" t="s">
        <v>251</v>
      </c>
      <c r="B143" s="53" t="s">
        <v>260</v>
      </c>
      <c r="C143" s="53" t="s">
        <v>298</v>
      </c>
      <c r="D143" s="53" t="s">
        <v>358</v>
      </c>
      <c r="E143" s="53" t="s">
        <v>400</v>
      </c>
      <c r="F143" s="60">
        <v>20</v>
      </c>
      <c r="G143" s="54">
        <v>10</v>
      </c>
      <c r="H143" s="54" t="s">
        <v>1945</v>
      </c>
      <c r="I143" s="54" t="s">
        <v>1970</v>
      </c>
      <c r="J143" s="325">
        <v>140</v>
      </c>
      <c r="K143" s="53" t="s">
        <v>683</v>
      </c>
      <c r="L143" s="81">
        <v>4302004</v>
      </c>
      <c r="M143" s="53" t="s">
        <v>1220</v>
      </c>
      <c r="N143" s="293">
        <v>430200401</v>
      </c>
      <c r="O143" s="53" t="s">
        <v>1588</v>
      </c>
      <c r="P143" s="53" t="s">
        <v>2043</v>
      </c>
      <c r="Q143" s="53" t="s">
        <v>32</v>
      </c>
      <c r="R143" s="80" t="s">
        <v>1891</v>
      </c>
      <c r="S143" s="78">
        <v>8</v>
      </c>
      <c r="T143" s="80">
        <v>9</v>
      </c>
      <c r="U143" s="96">
        <v>2</v>
      </c>
      <c r="V143" s="78">
        <v>2</v>
      </c>
      <c r="W143" s="80">
        <v>2</v>
      </c>
      <c r="X143" s="80">
        <v>3</v>
      </c>
      <c r="Y143" s="272">
        <v>3</v>
      </c>
      <c r="Z143" s="276">
        <f>IF(
'Tablero de control'!$U143="NP",
 0,
  IF(
     'Tablero de control'!$Q143&lt;&gt;"Reducción",
     'Tablero de control'!$Y143*100/'Tablero de control'!$U143,
     IF(
       'Tablero de control'!$U143&gt;='Tablero de control'!$Y143,
       100,
       IF(
         'Tablero de control'!$S143&lt;='Tablero de control'!$Y143,
         0,
         (('Tablero de control'!$S143-'Tablero de control'!$U143)-('Tablero de control'!$Y143-'Tablero de control'!$U143))*100/('Tablero de control'!$S143-'Tablero de control'!$U143)
       )
     )
   )
)</f>
        <v>150</v>
      </c>
      <c r="AA143" s="302">
        <f>IF('Tablero de control'!$Z143&gt;100,100,'Tablero de control'!$Z143)</f>
        <v>100</v>
      </c>
      <c r="AB143" s="40" t="str">
        <f>IF(
  'Tablero de control'!$U143="NP",
  "NO PROGRAMADA",
  IF(
    OR('Tablero de control'!$Y143="",'Tablero de control'!$Z143&lt;=0),
    "SIN AVANCE",
    IF(
      'Tablero de control'!$Z143&lt;Parametros!$D$4*Parametros!$G$9,
      "MUY DEFICIENTE",
    IF(
      'Tablero de control'!$Z143&lt;Parametros!$D$4*Parametros!$G$8,
      "DEFICIENTE",
   IF(
      'Tablero de control'!$Z143&lt;Parametros!$D$4*Parametros!$G$7,
      "ACEPTABLE",
      IF(
        'Tablero de control'!$Z143&lt;Parametros!$D$4*Parametros!$G$6,
        "BUENO",
        IF(
          'Tablero de control'!$Z143&lt;Parametros!$D$4*Parametros!$G$5,
          "SATISFACTORIO",
          IF(
            'Tablero de control'!$Z143&gt;=Parametros!$D$4*Parametros!$G$4,
            "OPTIMO"
          )
        )
      )
    )
  )
)
)
)</f>
        <v>OPTIMO</v>
      </c>
      <c r="AC143" s="40"/>
      <c r="AD143" s="40"/>
      <c r="AE143" s="40"/>
      <c r="AF143" s="40"/>
      <c r="AG143" s="59">
        <v>413602429</v>
      </c>
      <c r="AH143" s="59">
        <v>0</v>
      </c>
      <c r="AI143" s="59">
        <v>0</v>
      </c>
      <c r="AJ143" s="56"/>
      <c r="AK143" s="276">
        <f>IF(
'Tablero de control'!$V143="NP",
 0,
  IF(
     'Tablero de control'!$Q143&lt;&gt;"Reducción",
     'Tablero de control'!$AJ143*100/'Tablero de control'!$V143,
     IF(
       'Tablero de control'!$V143&gt;='Tablero de control'!$AJ143,
       100,
       IF(
         'Tablero de control'!$S143&lt;='Tablero de control'!$AJ143,
         0,
         (('Tablero de control'!$S143-'Tablero de control'!$V143)-('Tablero de control'!$AJ143-'Tablero de control'!$V143))*100/('Tablero de control'!$S143-'Tablero de control'!$V143)
       )
     )
   )
)</f>
        <v>0</v>
      </c>
      <c r="AL143" s="38" t="str">
        <f>IF(
  'Tablero de control'!$V143="NP",
  "NO PROGRAMADA",
  IF(
    OR('Tablero de control'!$AJ143="",'Tablero de control'!$AK143&lt;=0),
    "SIN AVANCE",
    IF(
      'Tablero de control'!$AK143&lt;Parametros!$D$4*Parametros!$G$9,
      "MUY DEFICIENTE",
    IF(
      'Tablero de control'!$AK143&lt;Parametros!$D$4*Parametros!$G$8,
      "DEFICIENTE",
   IF(
      'Tablero de control'!$AK143&lt;Parametros!$D$4*Parametros!$G$7,
      "ACEPTABLE",
      IF(
        'Tablero de control'!$AK143&lt;Parametros!$D$4*Parametros!$G$6,
        "BUENO",
        IF(
          'Tablero de control'!$AK143&lt;Parametros!$D$4*Parametros!$G$5,
          "SATISFACTORIO",
          IF(
            'Tablero de control'!$AK143&gt;=Parametros!$D$4*Parametros!$G$4,
            "OPTIMO"
          )
        )
      )
    )
  )
)
)
)</f>
        <v>SIN AVANCE</v>
      </c>
      <c r="AM143" s="38"/>
      <c r="AN143" s="38"/>
      <c r="AO143" s="38"/>
      <c r="AP143" s="43"/>
      <c r="AQ143" s="276">
        <f>IF(
'Tablero de control'!$W143="NP",
 0,
  IF(
     'Tablero de control'!$Q143&lt;&gt;"Reducción",
     'Tablero de control'!$AP143*100/'Tablero de control'!$W143,
     IF(
       'Tablero de control'!$W143&gt;='Tablero de control'!$AP143,
       100,
       IF(
         'Tablero de control'!$S143&lt;='Tablero de control'!$AP143,
         0,
         (('Tablero de control'!$S143-'Tablero de control'!$W143)-('Tablero de control'!$AP143-'Tablero de control'!$W143))*100/('Tablero de control'!$S143-'Tablero de control'!$W143)
       )
     )
   )
)</f>
        <v>0</v>
      </c>
      <c r="AR143" s="40" t="str">
        <f>IF(
  'Tablero de control'!$W143="NP",
  "NO PROGRAMADA",
  IF(
    OR('Tablero de control'!$AP143="",'Tablero de control'!$AQ143&lt;=0),
    "SIN AVANCE",
    IF(
      'Tablero de control'!$AQ143&lt;Parametros!$D$4*Parametros!$G$9,
      "MUY DEFICIENTE",
    IF(
      'Tablero de control'!$AQ143&lt;Parametros!$D$4*Parametros!$G$8,
      "DEFICIENTE",
   IF(
      'Tablero de control'!$AQ143&lt;Parametros!$D$4*Parametros!$G$7,
      "ACEPTABLE",
      IF(
        'Tablero de control'!$AQ143&lt;Parametros!$D$4*Parametros!$G$6,
        "BUENO",
        IF(
          'Tablero de control'!$AQ143&lt;Parametros!$D$4*Parametros!$G$5,
          "SATISFACTORIO",
          IF(
            'Tablero de control'!$AQ143&gt;=Parametros!$D$4*Parametros!$G$4,
            "OPTIMO"
          )
        )
      )
    )
  )
)
)
)</f>
        <v>SIN AVANCE</v>
      </c>
      <c r="AS143" s="38"/>
      <c r="AT143" s="38"/>
      <c r="AU143" s="38"/>
      <c r="AV143" s="39"/>
      <c r="AW143" s="276">
        <f>IF(
'Tablero de control'!$X143="NP",
 0,
  IF(
     'Tablero de control'!$Q143&lt;&gt;"Reducción",
     'Tablero de control'!$AV143*100/'Tablero de control'!$X143,
     IF(
       'Tablero de control'!$X143&gt;='Tablero de control'!$AV143,
       100,
       IF(
         'Tablero de control'!$S143&lt;='Tablero de control'!$AV143,
         0,
         (('Tablero de control'!$S143-'Tablero de control'!$X143)-('Tablero de control'!$AV143-'Tablero de control'!$X143))*100/('Tablero de control'!$S143-'Tablero de control'!$X143)
       )
     )
   )
)</f>
        <v>0</v>
      </c>
      <c r="AX143" s="46" t="str">
        <f>IF(
  'Tablero de control'!$X143="NP",
  "NO PROGRAMADA",
  IF(
    OR('Tablero de control'!$AV143="",'Tablero de control'!$AW143&lt;=0),
    "SIN AVANCE",
    IF(
      'Tablero de control'!$AW143&lt;Parametros!$D$4*Parametros!$G$9,
      "MUY DEFICIENTE",
    IF(
      'Tablero de control'!$AW143&lt;Parametros!$D$4*Parametros!$G$8,
      "DEFICIENTE",
   IF(
      'Tablero de control'!$AW143&lt;Parametros!$D$4*Parametros!$G$7,
      "ACEPTABLE",
      IF(
        'Tablero de control'!$AW143&lt;Parametros!$D$4*Parametros!$G$6,
        "BUENO",
        IF(
          'Tablero de control'!$AW143&lt;Parametros!$D$4*Parametros!$G$5,
          "SATISFACTORIO",
          IF(
            'Tablero de control'!$AW143&gt;=Parametros!$D$4*Parametros!$G$4,
            "OPTIMO"
          )
        )
      )
    )
  )
)
)
)</f>
        <v>SIN AVANCE</v>
      </c>
      <c r="AY143" s="38"/>
      <c r="AZ143" s="38"/>
      <c r="BA143" s="38"/>
      <c r="BB143" s="285">
        <f>IF('Tablero de control'!$R143="Acumulada",IF('Tablero de control'!$AV143="",IF('Tablero de control'!$AP143="",IF('Tablero de control'!$AJ143="",'Tablero de control'!$Y143,'Tablero de control'!$AJ143),'Tablero de control'!$AP143),'Tablero de control'!$AV143),'Tablero de control'!$Y143+'Tablero de control'!$AJ143+'Tablero de control'!$AP143+'Tablero de control'!$AV143)</f>
        <v>3</v>
      </c>
      <c r="BC143" s="41">
        <f>IF('Tablero de control'!$Q143="mantenimiento",'Tablero de control'!$BB143/COUNTA('Tablero de control'!$U143:$X143)*100,IF('Tablero de control'!$BB143*100/'Tablero de control'!$T143&gt;100,100,'Tablero de control'!$BB143*100/'Tablero de control'!$T143))</f>
        <v>33.333333333333336</v>
      </c>
      <c r="BD143" s="40" t="str">
        <f>IF(
    OR('Tablero de control'!$BB143="",'Tablero de control'!$BC143&lt;=0),
    "SIN AVANCE",
    IF(
      'Tablero de control'!$BC143&lt;Parametros!$D$4*Parametros!$G$9,
      "MUY DEFICIENTE",
    IF(
      'Tablero de control'!$BC143&lt;Parametros!$D$4*Parametros!$G$8,
      "DEFICIENTE",
   IF(
      'Tablero de control'!$BC143&lt;Parametros!$D$4*Parametros!$G$7,
      "ACEPTABLE",
      IF(
        'Tablero de control'!$BC143&lt;Parametros!$D$4*Parametros!$G$6,
        "BUENO",
        IF(
          'Tablero de control'!$BC143&lt;Parametros!$D$4*Parametros!$G$5,
          "SATISFACTORIO",
          IF(
            'Tablero de control'!$BC143&gt;=Parametros!$D$4*Parametros!$G$4,
            "OPTIMO"
          )
        )
      )
    )
  )
)
)</f>
        <v>DEFICIENTE</v>
      </c>
      <c r="BE143" s="336"/>
      <c r="BF143" s="336"/>
      <c r="BG143" s="555"/>
      <c r="BH143" s="281"/>
      <c r="BI143" s="281"/>
      <c r="BJ143" s="281"/>
      <c r="BL143" s="337"/>
      <c r="BN143" s="400">
        <v>3</v>
      </c>
      <c r="BO143" s="402" t="s">
        <v>2581</v>
      </c>
      <c r="BP143" s="402" t="s">
        <v>2582</v>
      </c>
      <c r="BQ143" s="402" t="s">
        <v>2583</v>
      </c>
      <c r="BR143" s="368"/>
      <c r="BS143" s="672"/>
      <c r="BT143" s="281"/>
    </row>
    <row r="144" spans="1:72" s="42" customFormat="1" ht="76.5" hidden="1" customHeight="1">
      <c r="A144" s="554" t="s">
        <v>251</v>
      </c>
      <c r="B144" s="53" t="s">
        <v>260</v>
      </c>
      <c r="C144" s="53" t="s">
        <v>298</v>
      </c>
      <c r="D144" s="53" t="s">
        <v>358</v>
      </c>
      <c r="E144" s="53" t="s">
        <v>400</v>
      </c>
      <c r="F144" s="60">
        <v>20</v>
      </c>
      <c r="G144" s="54">
        <v>10</v>
      </c>
      <c r="H144" s="54" t="s">
        <v>1945</v>
      </c>
      <c r="I144" s="54" t="s">
        <v>1970</v>
      </c>
      <c r="J144" s="325">
        <v>141</v>
      </c>
      <c r="K144" s="53" t="s">
        <v>684</v>
      </c>
      <c r="L144" s="81">
        <v>4302003</v>
      </c>
      <c r="M144" s="53" t="s">
        <v>1221</v>
      </c>
      <c r="N144" s="293">
        <v>430200300</v>
      </c>
      <c r="O144" s="53" t="s">
        <v>1589</v>
      </c>
      <c r="P144" s="53" t="s">
        <v>2043</v>
      </c>
      <c r="Q144" s="53" t="s">
        <v>32</v>
      </c>
      <c r="R144" s="78" t="s">
        <v>1891</v>
      </c>
      <c r="S144" s="80">
        <v>2411</v>
      </c>
      <c r="T144" s="78">
        <v>4700</v>
      </c>
      <c r="U144" s="96">
        <v>1100</v>
      </c>
      <c r="V144" s="78">
        <v>1150</v>
      </c>
      <c r="W144" s="78">
        <v>1200</v>
      </c>
      <c r="X144" s="78">
        <v>1250</v>
      </c>
      <c r="Y144" s="272">
        <v>1343</v>
      </c>
      <c r="Z144" s="276">
        <f>IF(
'Tablero de control'!$U144="NP",
 0,
  IF(
     'Tablero de control'!$Q144&lt;&gt;"Reducción",
     'Tablero de control'!$Y144*100/'Tablero de control'!$U144,
     IF(
       'Tablero de control'!$U144&gt;='Tablero de control'!$Y144,
       100,
       IF(
         'Tablero de control'!$S144&lt;='Tablero de control'!$Y144,
         0,
         (('Tablero de control'!$S144-'Tablero de control'!$U144)-('Tablero de control'!$Y144-'Tablero de control'!$U144))*100/('Tablero de control'!$S144-'Tablero de control'!$U144)
       )
     )
   )
)</f>
        <v>122.09090909090909</v>
      </c>
      <c r="AA144" s="302">
        <f>IF('Tablero de control'!$Z144&gt;100,100,'Tablero de control'!$Z144)</f>
        <v>100</v>
      </c>
      <c r="AB144" s="40" t="str">
        <f>IF(
  'Tablero de control'!$U144="NP",
  "NO PROGRAMADA",
  IF(
    OR('Tablero de control'!$Y144="",'Tablero de control'!$Z144&lt;=0),
    "SIN AVANCE",
    IF(
      'Tablero de control'!$Z144&lt;Parametros!$D$4*Parametros!$G$9,
      "MUY DEFICIENTE",
    IF(
      'Tablero de control'!$Z144&lt;Parametros!$D$4*Parametros!$G$8,
      "DEFICIENTE",
   IF(
      'Tablero de control'!$Z144&lt;Parametros!$D$4*Parametros!$G$7,
      "ACEPTABLE",
      IF(
        'Tablero de control'!$Z144&lt;Parametros!$D$4*Parametros!$G$6,
        "BUENO",
        IF(
          'Tablero de control'!$Z144&lt;Parametros!$D$4*Parametros!$G$5,
          "SATISFACTORIO",
          IF(
            'Tablero de control'!$Z144&gt;=Parametros!$D$4*Parametros!$G$4,
            "OPTIMO"
          )
        )
      )
    )
  )
)
)
)</f>
        <v>OPTIMO</v>
      </c>
      <c r="AC144" s="40"/>
      <c r="AD144" s="40"/>
      <c r="AE144" s="40"/>
      <c r="AF144" s="40"/>
      <c r="AG144" s="59">
        <v>85513400</v>
      </c>
      <c r="AH144" s="59">
        <v>85513400</v>
      </c>
      <c r="AI144" s="59">
        <v>23977800</v>
      </c>
      <c r="AJ144" s="56"/>
      <c r="AK144" s="276">
        <f>IF(
'Tablero de control'!$V144="NP",
 0,
  IF(
     'Tablero de control'!$Q144&lt;&gt;"Reducción",
     'Tablero de control'!$AJ144*100/'Tablero de control'!$V144,
     IF(
       'Tablero de control'!$V144&gt;='Tablero de control'!$AJ144,
       100,
       IF(
         'Tablero de control'!$S144&lt;='Tablero de control'!$AJ144,
         0,
         (('Tablero de control'!$S144-'Tablero de control'!$V144)-('Tablero de control'!$AJ144-'Tablero de control'!$V144))*100/('Tablero de control'!$S144-'Tablero de control'!$V144)
       )
     )
   )
)</f>
        <v>0</v>
      </c>
      <c r="AL144" s="38" t="str">
        <f>IF(
  'Tablero de control'!$V144="NP",
  "NO PROGRAMADA",
  IF(
    OR('Tablero de control'!$AJ144="",'Tablero de control'!$AK144&lt;=0),
    "SIN AVANCE",
    IF(
      'Tablero de control'!$AK144&lt;Parametros!$D$4*Parametros!$G$9,
      "MUY DEFICIENTE",
    IF(
      'Tablero de control'!$AK144&lt;Parametros!$D$4*Parametros!$G$8,
      "DEFICIENTE",
   IF(
      'Tablero de control'!$AK144&lt;Parametros!$D$4*Parametros!$G$7,
      "ACEPTABLE",
      IF(
        'Tablero de control'!$AK144&lt;Parametros!$D$4*Parametros!$G$6,
        "BUENO",
        IF(
          'Tablero de control'!$AK144&lt;Parametros!$D$4*Parametros!$G$5,
          "SATISFACTORIO",
          IF(
            'Tablero de control'!$AK144&gt;=Parametros!$D$4*Parametros!$G$4,
            "OPTIMO"
          )
        )
      )
    )
  )
)
)
)</f>
        <v>SIN AVANCE</v>
      </c>
      <c r="AM144" s="38"/>
      <c r="AN144" s="38"/>
      <c r="AO144" s="38"/>
      <c r="AP144" s="43"/>
      <c r="AQ144" s="276">
        <f>IF(
'Tablero de control'!$W144="NP",
 0,
  IF(
     'Tablero de control'!$Q144&lt;&gt;"Reducción",
     'Tablero de control'!$AP144*100/'Tablero de control'!$W144,
     IF(
       'Tablero de control'!$W144&gt;='Tablero de control'!$AP144,
       100,
       IF(
         'Tablero de control'!$S144&lt;='Tablero de control'!$AP144,
         0,
         (('Tablero de control'!$S144-'Tablero de control'!$W144)-('Tablero de control'!$AP144-'Tablero de control'!$W144))*100/('Tablero de control'!$S144-'Tablero de control'!$W144)
       )
     )
   )
)</f>
        <v>0</v>
      </c>
      <c r="AR144" s="40" t="str">
        <f>IF(
  'Tablero de control'!$W144="NP",
  "NO PROGRAMADA",
  IF(
    OR('Tablero de control'!$AP144="",'Tablero de control'!$AQ144&lt;=0),
    "SIN AVANCE",
    IF(
      'Tablero de control'!$AQ144&lt;Parametros!$D$4*Parametros!$G$9,
      "MUY DEFICIENTE",
    IF(
      'Tablero de control'!$AQ144&lt;Parametros!$D$4*Parametros!$G$8,
      "DEFICIENTE",
   IF(
      'Tablero de control'!$AQ144&lt;Parametros!$D$4*Parametros!$G$7,
      "ACEPTABLE",
      IF(
        'Tablero de control'!$AQ144&lt;Parametros!$D$4*Parametros!$G$6,
        "BUENO",
        IF(
          'Tablero de control'!$AQ144&lt;Parametros!$D$4*Parametros!$G$5,
          "SATISFACTORIO",
          IF(
            'Tablero de control'!$AQ144&gt;=Parametros!$D$4*Parametros!$G$4,
            "OPTIMO"
          )
        )
      )
    )
  )
)
)
)</f>
        <v>SIN AVANCE</v>
      </c>
      <c r="AS144" s="38"/>
      <c r="AT144" s="38"/>
      <c r="AU144" s="38"/>
      <c r="AV144" s="39"/>
      <c r="AW144" s="276">
        <f>IF(
'Tablero de control'!$X144="NP",
 0,
  IF(
     'Tablero de control'!$Q144&lt;&gt;"Reducción",
     'Tablero de control'!$AV144*100/'Tablero de control'!$X144,
     IF(
       'Tablero de control'!$X144&gt;='Tablero de control'!$AV144,
       100,
       IF(
         'Tablero de control'!$S144&lt;='Tablero de control'!$AV144,
         0,
         (('Tablero de control'!$S144-'Tablero de control'!$X144)-('Tablero de control'!$AV144-'Tablero de control'!$X144))*100/('Tablero de control'!$S144-'Tablero de control'!$X144)
       )
     )
   )
)</f>
        <v>0</v>
      </c>
      <c r="AX144" s="46" t="str">
        <f>IF(
  'Tablero de control'!$X144="NP",
  "NO PROGRAMADA",
  IF(
    OR('Tablero de control'!$AV144="",'Tablero de control'!$AW144&lt;=0),
    "SIN AVANCE",
    IF(
      'Tablero de control'!$AW144&lt;Parametros!$D$4*Parametros!$G$9,
      "MUY DEFICIENTE",
    IF(
      'Tablero de control'!$AW144&lt;Parametros!$D$4*Parametros!$G$8,
      "DEFICIENTE",
   IF(
      'Tablero de control'!$AW144&lt;Parametros!$D$4*Parametros!$G$7,
      "ACEPTABLE",
      IF(
        'Tablero de control'!$AW144&lt;Parametros!$D$4*Parametros!$G$6,
        "BUENO",
        IF(
          'Tablero de control'!$AW144&lt;Parametros!$D$4*Parametros!$G$5,
          "SATISFACTORIO",
          IF(
            'Tablero de control'!$AW144&gt;=Parametros!$D$4*Parametros!$G$4,
            "OPTIMO"
          )
        )
      )
    )
  )
)
)
)</f>
        <v>SIN AVANCE</v>
      </c>
      <c r="AY144" s="38"/>
      <c r="AZ144" s="38"/>
      <c r="BA144" s="38"/>
      <c r="BB144" s="285">
        <f>IF('Tablero de control'!$R144="Acumulada",IF('Tablero de control'!$AV144="",IF('Tablero de control'!$AP144="",IF('Tablero de control'!$AJ144="",'Tablero de control'!$Y144,'Tablero de control'!$AJ144),'Tablero de control'!$AP144),'Tablero de control'!$AV144),'Tablero de control'!$Y144+'Tablero de control'!$AJ144+'Tablero de control'!$AP144+'Tablero de control'!$AV144)</f>
        <v>1343</v>
      </c>
      <c r="BC144" s="41">
        <f>IF('Tablero de control'!$Q144="mantenimiento",'Tablero de control'!$BB144/COUNTA('Tablero de control'!$U144:$X144)*100,IF('Tablero de control'!$BB144*100/'Tablero de control'!$T144&gt;100,100,'Tablero de control'!$BB144*100/'Tablero de control'!$T144))</f>
        <v>28.574468085106382</v>
      </c>
      <c r="BD144" s="40" t="str">
        <f>IF(
    OR('Tablero de control'!$BB144="",'Tablero de control'!$BC144&lt;=0),
    "SIN AVANCE",
    IF(
      'Tablero de control'!$BC144&lt;Parametros!$D$4*Parametros!$G$9,
      "MUY DEFICIENTE",
    IF(
      'Tablero de control'!$BC144&lt;Parametros!$D$4*Parametros!$G$8,
      "DEFICIENTE",
   IF(
      'Tablero de control'!$BC144&lt;Parametros!$D$4*Parametros!$G$7,
      "ACEPTABLE",
      IF(
        'Tablero de control'!$BC144&lt;Parametros!$D$4*Parametros!$G$6,
        "BUENO",
        IF(
          'Tablero de control'!$BC144&lt;Parametros!$D$4*Parametros!$G$5,
          "SATISFACTORIO",
          IF(
            'Tablero de control'!$BC144&gt;=Parametros!$D$4*Parametros!$G$4,
            "OPTIMO"
          )
        )
      )
    )
  )
)
)</f>
        <v>MUY DEFICIENTE</v>
      </c>
      <c r="BE144" s="336"/>
      <c r="BF144" s="336"/>
      <c r="BG144" s="555"/>
      <c r="BH144" s="281"/>
      <c r="BI144" s="281"/>
      <c r="BJ144" s="281"/>
      <c r="BL144" s="337"/>
      <c r="BN144" s="415">
        <v>1343</v>
      </c>
      <c r="BO144" s="405" t="s">
        <v>2584</v>
      </c>
      <c r="BP144" s="405" t="s">
        <v>2585</v>
      </c>
      <c r="BQ144" s="405" t="s">
        <v>2586</v>
      </c>
      <c r="BR144" s="406"/>
      <c r="BS144" s="681"/>
      <c r="BT144" s="281"/>
    </row>
    <row r="145" spans="1:72" s="42" customFormat="1" ht="52.5" hidden="1" customHeight="1">
      <c r="A145" s="554" t="s">
        <v>251</v>
      </c>
      <c r="B145" s="53" t="s">
        <v>261</v>
      </c>
      <c r="C145" s="53" t="s">
        <v>299</v>
      </c>
      <c r="D145" s="53" t="s">
        <v>359</v>
      </c>
      <c r="E145" s="53" t="s">
        <v>401</v>
      </c>
      <c r="F145" s="60">
        <v>263</v>
      </c>
      <c r="G145" s="60">
        <v>183</v>
      </c>
      <c r="H145" s="60" t="s">
        <v>1946</v>
      </c>
      <c r="I145" s="60" t="s">
        <v>1971</v>
      </c>
      <c r="J145" s="325">
        <v>142</v>
      </c>
      <c r="K145" s="53" t="s">
        <v>685</v>
      </c>
      <c r="L145" s="53">
        <v>2409008</v>
      </c>
      <c r="M145" s="53" t="s">
        <v>53</v>
      </c>
      <c r="N145" s="53">
        <v>240900801</v>
      </c>
      <c r="O145" s="53" t="s">
        <v>1590</v>
      </c>
      <c r="P145" s="53" t="s">
        <v>2044</v>
      </c>
      <c r="Q145" s="53" t="s">
        <v>33</v>
      </c>
      <c r="R145" s="80" t="s">
        <v>1891</v>
      </c>
      <c r="S145" s="91">
        <v>0</v>
      </c>
      <c r="T145" s="157">
        <v>1</v>
      </c>
      <c r="U145" s="96">
        <v>1</v>
      </c>
      <c r="V145" s="80">
        <v>1</v>
      </c>
      <c r="W145" s="80">
        <v>1</v>
      </c>
      <c r="X145" s="80">
        <v>1</v>
      </c>
      <c r="Y145" s="272">
        <v>1</v>
      </c>
      <c r="Z145" s="276">
        <f>IF(
'Tablero de control'!$U145="NP",
 0,
  IF(
     'Tablero de control'!$Q145&lt;&gt;"Reducción",
     'Tablero de control'!$Y145*100/'Tablero de control'!$U145,
     IF(
       'Tablero de control'!$U145&gt;='Tablero de control'!$Y145,
       100,
       IF(
         'Tablero de control'!$S145&lt;='Tablero de control'!$Y145,
         0,
         (('Tablero de control'!$S145-'Tablero de control'!$U145)-('Tablero de control'!$Y145-'Tablero de control'!$U145))*100/('Tablero de control'!$S145-'Tablero de control'!$U145)
       )
     )
   )
)</f>
        <v>100</v>
      </c>
      <c r="AA145" s="302">
        <f>IF('Tablero de control'!$Z145&gt;100,100,'Tablero de control'!$Z145)</f>
        <v>100</v>
      </c>
      <c r="AB145" s="40" t="str">
        <f>IF(
  'Tablero de control'!$U145="NP",
  "NO PROGRAMADA",
  IF(
    OR('Tablero de control'!$Y145="",'Tablero de control'!$Z145&lt;=0),
    "SIN AVANCE",
    IF(
      'Tablero de control'!$Z145&lt;Parametros!$D$4*Parametros!$G$9,
      "MUY DEFICIENTE",
    IF(
      'Tablero de control'!$Z145&lt;Parametros!$D$4*Parametros!$G$8,
      "DEFICIENTE",
   IF(
      'Tablero de control'!$Z145&lt;Parametros!$D$4*Parametros!$G$7,
      "ACEPTABLE",
      IF(
        'Tablero de control'!$Z145&lt;Parametros!$D$4*Parametros!$G$6,
        "BUENO",
        IF(
          'Tablero de control'!$Z145&lt;Parametros!$D$4*Parametros!$G$5,
          "SATISFACTORIO",
          IF(
            'Tablero de control'!$Z145&gt;=Parametros!$D$4*Parametros!$G$4,
            "OPTIMO"
          )
        )
      )
    )
  )
)
)
)</f>
        <v>OPTIMO</v>
      </c>
      <c r="AC145" s="40" t="s">
        <v>3843</v>
      </c>
      <c r="AD145" s="745">
        <v>2023003520128</v>
      </c>
      <c r="AE145" s="40" t="s">
        <v>3807</v>
      </c>
      <c r="AF145" s="40" t="s">
        <v>3808</v>
      </c>
      <c r="AG145" s="59">
        <v>1663543260</v>
      </c>
      <c r="AH145" s="59">
        <v>1059281110</v>
      </c>
      <c r="AI145" s="59">
        <v>367963382</v>
      </c>
      <c r="AJ145" s="56"/>
      <c r="AK145" s="276">
        <f>IF(
'Tablero de control'!$V145="NP",
 0,
  IF(
     'Tablero de control'!$Q145&lt;&gt;"Reducción",
     'Tablero de control'!$AJ145*100/'Tablero de control'!$V145,
     IF(
       'Tablero de control'!$V145&gt;='Tablero de control'!$AJ145,
       100,
       IF(
         'Tablero de control'!$S145&lt;='Tablero de control'!$AJ145,
         0,
         (('Tablero de control'!$S145-'Tablero de control'!$V145)-('Tablero de control'!$AJ145-'Tablero de control'!$V145))*100/('Tablero de control'!$S145-'Tablero de control'!$V145)
       )
     )
   )
)</f>
        <v>0</v>
      </c>
      <c r="AL145" s="38" t="str">
        <f>IF(
  'Tablero de control'!$V145="NP",
  "NO PROGRAMADA",
  IF(
    OR('Tablero de control'!$AJ145="",'Tablero de control'!$AK145&lt;=0),
    "SIN AVANCE",
    IF(
      'Tablero de control'!$AK145&lt;Parametros!$D$4*Parametros!$G$9,
      "MUY DEFICIENTE",
    IF(
      'Tablero de control'!$AK145&lt;Parametros!$D$4*Parametros!$G$8,
      "DEFICIENTE",
   IF(
      'Tablero de control'!$AK145&lt;Parametros!$D$4*Parametros!$G$7,
      "ACEPTABLE",
      IF(
        'Tablero de control'!$AK145&lt;Parametros!$D$4*Parametros!$G$6,
        "BUENO",
        IF(
          'Tablero de control'!$AK145&lt;Parametros!$D$4*Parametros!$G$5,
          "SATISFACTORIO",
          IF(
            'Tablero de control'!$AK145&gt;=Parametros!$D$4*Parametros!$G$4,
            "OPTIMO"
          )
        )
      )
    )
  )
)
)
)</f>
        <v>SIN AVANCE</v>
      </c>
      <c r="AM145" s="38"/>
      <c r="AN145" s="38"/>
      <c r="AO145" s="38"/>
      <c r="AP145" s="43"/>
      <c r="AQ145" s="276">
        <f>IF(
'Tablero de control'!$W145="NP",
 0,
  IF(
     'Tablero de control'!$Q145&lt;&gt;"Reducción",
     'Tablero de control'!$AP145*100/'Tablero de control'!$W145,
     IF(
       'Tablero de control'!$W145&gt;='Tablero de control'!$AP145,
       100,
       IF(
         'Tablero de control'!$S145&lt;='Tablero de control'!$AP145,
         0,
         (('Tablero de control'!$S145-'Tablero de control'!$W145)-('Tablero de control'!$AP145-'Tablero de control'!$W145))*100/('Tablero de control'!$S145-'Tablero de control'!$W145)
       )
     )
   )
)</f>
        <v>0</v>
      </c>
      <c r="AR145" s="40" t="str">
        <f>IF(
  'Tablero de control'!$W145="NP",
  "NO PROGRAMADA",
  IF(
    OR('Tablero de control'!$AP145="",'Tablero de control'!$AQ145&lt;=0),
    "SIN AVANCE",
    IF(
      'Tablero de control'!$AQ145&lt;Parametros!$D$4*Parametros!$G$9,
      "MUY DEFICIENTE",
    IF(
      'Tablero de control'!$AQ145&lt;Parametros!$D$4*Parametros!$G$8,
      "DEFICIENTE",
   IF(
      'Tablero de control'!$AQ145&lt;Parametros!$D$4*Parametros!$G$7,
      "ACEPTABLE",
      IF(
        'Tablero de control'!$AQ145&lt;Parametros!$D$4*Parametros!$G$6,
        "BUENO",
        IF(
          'Tablero de control'!$AQ145&lt;Parametros!$D$4*Parametros!$G$5,
          "SATISFACTORIO",
          IF(
            'Tablero de control'!$AQ145&gt;=Parametros!$D$4*Parametros!$G$4,
            "OPTIMO"
          )
        )
      )
    )
  )
)
)
)</f>
        <v>SIN AVANCE</v>
      </c>
      <c r="AS145" s="38"/>
      <c r="AT145" s="38"/>
      <c r="AU145" s="38"/>
      <c r="AV145" s="39"/>
      <c r="AW145" s="276">
        <f>IF(
'Tablero de control'!$X145="NP",
 0,
  IF(
     'Tablero de control'!$Q145&lt;&gt;"Reducción",
     'Tablero de control'!$AV145*100/'Tablero de control'!$X145,
     IF(
       'Tablero de control'!$X145&gt;='Tablero de control'!$AV145,
       100,
       IF(
         'Tablero de control'!$S145&lt;='Tablero de control'!$AV145,
         0,
         (('Tablero de control'!$S145-'Tablero de control'!$X145)-('Tablero de control'!$AV145-'Tablero de control'!$X145))*100/('Tablero de control'!$S145-'Tablero de control'!$X145)
       )
     )
   )
)</f>
        <v>0</v>
      </c>
      <c r="AX145" s="46" t="str">
        <f>IF(
  'Tablero de control'!$X145="NP",
  "NO PROGRAMADA",
  IF(
    OR('Tablero de control'!$AV145="",'Tablero de control'!$AW145&lt;=0),
    "SIN AVANCE",
    IF(
      'Tablero de control'!$AW145&lt;Parametros!$D$4*Parametros!$G$9,
      "MUY DEFICIENTE",
    IF(
      'Tablero de control'!$AW145&lt;Parametros!$D$4*Parametros!$G$8,
      "DEFICIENTE",
   IF(
      'Tablero de control'!$AW145&lt;Parametros!$D$4*Parametros!$G$7,
      "ACEPTABLE",
      IF(
        'Tablero de control'!$AW145&lt;Parametros!$D$4*Parametros!$G$6,
        "BUENO",
        IF(
          'Tablero de control'!$AW145&lt;Parametros!$D$4*Parametros!$G$5,
          "SATISFACTORIO",
          IF(
            'Tablero de control'!$AW145&gt;=Parametros!$D$4*Parametros!$G$4,
            "OPTIMO"
          )
        )
      )
    )
  )
)
)
)</f>
        <v>SIN AVANCE</v>
      </c>
      <c r="AY145" s="38"/>
      <c r="AZ145" s="38"/>
      <c r="BA145" s="38"/>
      <c r="BB145" s="285">
        <f>IF('Tablero de control'!$R145="Acumulada",IF('Tablero de control'!$AV145="",IF('Tablero de control'!$AP145="",IF('Tablero de control'!$AJ145="",'Tablero de control'!$Y145,'Tablero de control'!$AJ145),'Tablero de control'!$AP145),'Tablero de control'!$AV145),'Tablero de control'!$Y145+'Tablero de control'!$AJ145+'Tablero de control'!$AP145+'Tablero de control'!$AV145)</f>
        <v>1</v>
      </c>
      <c r="BC145" s="41">
        <f>IF('Tablero de control'!$Q145="mantenimiento",'Tablero de control'!$BB145/COUNTA('Tablero de control'!$U145:$X145)*100,IF('Tablero de control'!$BB145*100/'Tablero de control'!$T145&gt;100,100,'Tablero de control'!$BB145*100/'Tablero de control'!$T145))</f>
        <v>25</v>
      </c>
      <c r="BD145" s="40" t="str">
        <f>IF(
    OR('Tablero de control'!$BB145="",'Tablero de control'!$BC145&lt;=0),
    "SIN AVANCE",
    IF(
      'Tablero de control'!$BC145&lt;Parametros!$D$4*Parametros!$G$9,
      "MUY DEFICIENTE",
    IF(
      'Tablero de control'!$BC145&lt;Parametros!$D$4*Parametros!$G$8,
      "DEFICIENTE",
   IF(
      'Tablero de control'!$BC145&lt;Parametros!$D$4*Parametros!$G$7,
      "ACEPTABLE",
      IF(
        'Tablero de control'!$BC145&lt;Parametros!$D$4*Parametros!$G$6,
        "BUENO",
        IF(
          'Tablero de control'!$BC145&lt;Parametros!$D$4*Parametros!$G$5,
          "SATISFACTORIO",
          IF(
            'Tablero de control'!$BC145&gt;=Parametros!$D$4*Parametros!$G$4,
            "OPTIMO"
          )
        )
      )
    )
  )
)
)</f>
        <v>MUY DEFICIENTE</v>
      </c>
      <c r="BE145" s="336"/>
      <c r="BF145" s="336"/>
      <c r="BG145" s="555"/>
      <c r="BH145" s="281"/>
      <c r="BI145" s="281"/>
      <c r="BJ145" s="281"/>
      <c r="BL145" s="337"/>
      <c r="BN145" s="437">
        <v>1</v>
      </c>
      <c r="BO145" s="371" t="s">
        <v>3181</v>
      </c>
      <c r="BP145" s="452" t="s">
        <v>3182</v>
      </c>
      <c r="BQ145" s="371" t="s">
        <v>3183</v>
      </c>
      <c r="BR145" s="371" t="s">
        <v>3184</v>
      </c>
      <c r="BS145" s="517" t="s">
        <v>3185</v>
      </c>
      <c r="BT145" s="281"/>
    </row>
    <row r="146" spans="1:72" s="42" customFormat="1" ht="38.25" hidden="1" customHeight="1">
      <c r="A146" s="554" t="s">
        <v>251</v>
      </c>
      <c r="B146" s="53" t="s">
        <v>261</v>
      </c>
      <c r="C146" s="53" t="s">
        <v>299</v>
      </c>
      <c r="D146" s="53" t="s">
        <v>359</v>
      </c>
      <c r="E146" s="53" t="s">
        <v>401</v>
      </c>
      <c r="F146" s="60">
        <v>263</v>
      </c>
      <c r="G146" s="60">
        <v>183</v>
      </c>
      <c r="H146" s="60" t="s">
        <v>1946</v>
      </c>
      <c r="I146" s="60" t="s">
        <v>1971</v>
      </c>
      <c r="J146" s="325">
        <v>143</v>
      </c>
      <c r="K146" s="53" t="s">
        <v>686</v>
      </c>
      <c r="L146" s="53" t="s">
        <v>1222</v>
      </c>
      <c r="M146" s="53" t="s">
        <v>1223</v>
      </c>
      <c r="N146" s="53">
        <v>240903900</v>
      </c>
      <c r="O146" s="53" t="s">
        <v>1591</v>
      </c>
      <c r="P146" s="53" t="s">
        <v>2044</v>
      </c>
      <c r="Q146" s="53" t="s">
        <v>32</v>
      </c>
      <c r="R146" s="80" t="s">
        <v>1891</v>
      </c>
      <c r="S146" s="158">
        <v>30</v>
      </c>
      <c r="T146" s="157">
        <v>32</v>
      </c>
      <c r="U146" s="96">
        <v>6</v>
      </c>
      <c r="V146" s="80">
        <v>10</v>
      </c>
      <c r="W146" s="80">
        <v>8</v>
      </c>
      <c r="X146" s="80">
        <v>8</v>
      </c>
      <c r="Y146" s="272">
        <v>0</v>
      </c>
      <c r="Z146" s="276">
        <f>IF(
'Tablero de control'!$U146="NP",
 0,
  IF(
     'Tablero de control'!$Q146&lt;&gt;"Reducción",
     'Tablero de control'!$Y146*100/'Tablero de control'!$U146,
     IF(
       'Tablero de control'!$U146&gt;='Tablero de control'!$Y146,
       100,
       IF(
         'Tablero de control'!$S146&lt;='Tablero de control'!$Y146,
         0,
         (('Tablero de control'!$S146-'Tablero de control'!$U146)-('Tablero de control'!$Y146-'Tablero de control'!$U146))*100/('Tablero de control'!$S146-'Tablero de control'!$U146)
       )
     )
   )
)</f>
        <v>0</v>
      </c>
      <c r="AA146" s="302">
        <f>IF('Tablero de control'!$Z146&gt;100,100,'Tablero de control'!$Z146)</f>
        <v>0</v>
      </c>
      <c r="AB146" s="40" t="str">
        <f>IF(
  'Tablero de control'!$U146="NP",
  "NO PROGRAMADA",
  IF(
    OR('Tablero de control'!$Y146="",'Tablero de control'!$Z146&lt;=0),
    "SIN AVANCE",
    IF(
      'Tablero de control'!$Z146&lt;Parametros!$D$4*Parametros!$G$9,
      "MUY DEFICIENTE",
    IF(
      'Tablero de control'!$Z146&lt;Parametros!$D$4*Parametros!$G$8,
      "DEFICIENTE",
   IF(
      'Tablero de control'!$Z146&lt;Parametros!$D$4*Parametros!$G$7,
      "ACEPTABLE",
      IF(
        'Tablero de control'!$Z146&lt;Parametros!$D$4*Parametros!$G$6,
        "BUENO",
        IF(
          'Tablero de control'!$Z146&lt;Parametros!$D$4*Parametros!$G$5,
          "SATISFACTORIO",
          IF(
            'Tablero de control'!$Z146&gt;=Parametros!$D$4*Parametros!$G$4,
            "OPTIMO"
          )
        )
      )
    )
  )
)
)
)</f>
        <v>SIN AVANCE</v>
      </c>
      <c r="AC146" s="40" t="s">
        <v>3843</v>
      </c>
      <c r="AD146" s="745">
        <v>2023003520128</v>
      </c>
      <c r="AE146" s="40" t="s">
        <v>3802</v>
      </c>
      <c r="AF146" s="40" t="s">
        <v>3803</v>
      </c>
      <c r="AG146" s="59">
        <v>570663417</v>
      </c>
      <c r="AH146" s="59">
        <v>64000000</v>
      </c>
      <c r="AI146" s="59">
        <v>15000000</v>
      </c>
      <c r="AJ146" s="56"/>
      <c r="AK146" s="276">
        <f>IF(
'Tablero de control'!$V146="NP",
 0,
  IF(
     'Tablero de control'!$Q146&lt;&gt;"Reducción",
     'Tablero de control'!$AJ146*100/'Tablero de control'!$V146,
     IF(
       'Tablero de control'!$V146&gt;='Tablero de control'!$AJ146,
       100,
       IF(
         'Tablero de control'!$S146&lt;='Tablero de control'!$AJ146,
         0,
         (('Tablero de control'!$S146-'Tablero de control'!$V146)-('Tablero de control'!$AJ146-'Tablero de control'!$V146))*100/('Tablero de control'!$S146-'Tablero de control'!$V146)
       )
     )
   )
)</f>
        <v>0</v>
      </c>
      <c r="AL146" s="38" t="str">
        <f>IF(
  'Tablero de control'!$V146="NP",
  "NO PROGRAMADA",
  IF(
    OR('Tablero de control'!$AJ146="",'Tablero de control'!$AK146&lt;=0),
    "SIN AVANCE",
    IF(
      'Tablero de control'!$AK146&lt;Parametros!$D$4*Parametros!$G$9,
      "MUY DEFICIENTE",
    IF(
      'Tablero de control'!$AK146&lt;Parametros!$D$4*Parametros!$G$8,
      "DEFICIENTE",
   IF(
      'Tablero de control'!$AK146&lt;Parametros!$D$4*Parametros!$G$7,
      "ACEPTABLE",
      IF(
        'Tablero de control'!$AK146&lt;Parametros!$D$4*Parametros!$G$6,
        "BUENO",
        IF(
          'Tablero de control'!$AK146&lt;Parametros!$D$4*Parametros!$G$5,
          "SATISFACTORIO",
          IF(
            'Tablero de control'!$AK146&gt;=Parametros!$D$4*Parametros!$G$4,
            "OPTIMO"
          )
        )
      )
    )
  )
)
)
)</f>
        <v>SIN AVANCE</v>
      </c>
      <c r="AM146" s="38"/>
      <c r="AN146" s="38"/>
      <c r="AO146" s="38"/>
      <c r="AP146" s="43"/>
      <c r="AQ146" s="276">
        <f>IF(
'Tablero de control'!$W146="NP",
 0,
  IF(
     'Tablero de control'!$Q146&lt;&gt;"Reducción",
     'Tablero de control'!$AP146*100/'Tablero de control'!$W146,
     IF(
       'Tablero de control'!$W146&gt;='Tablero de control'!$AP146,
       100,
       IF(
         'Tablero de control'!$S146&lt;='Tablero de control'!$AP146,
         0,
         (('Tablero de control'!$S146-'Tablero de control'!$W146)-('Tablero de control'!$AP146-'Tablero de control'!$W146))*100/('Tablero de control'!$S146-'Tablero de control'!$W146)
       )
     )
   )
)</f>
        <v>0</v>
      </c>
      <c r="AR146" s="40" t="str">
        <f>IF(
  'Tablero de control'!$W146="NP",
  "NO PROGRAMADA",
  IF(
    OR('Tablero de control'!$AP146="",'Tablero de control'!$AQ146&lt;=0),
    "SIN AVANCE",
    IF(
      'Tablero de control'!$AQ146&lt;Parametros!$D$4*Parametros!$G$9,
      "MUY DEFICIENTE",
    IF(
      'Tablero de control'!$AQ146&lt;Parametros!$D$4*Parametros!$G$8,
      "DEFICIENTE",
   IF(
      'Tablero de control'!$AQ146&lt;Parametros!$D$4*Parametros!$G$7,
      "ACEPTABLE",
      IF(
        'Tablero de control'!$AQ146&lt;Parametros!$D$4*Parametros!$G$6,
        "BUENO",
        IF(
          'Tablero de control'!$AQ146&lt;Parametros!$D$4*Parametros!$G$5,
          "SATISFACTORIO",
          IF(
            'Tablero de control'!$AQ146&gt;=Parametros!$D$4*Parametros!$G$4,
            "OPTIMO"
          )
        )
      )
    )
  )
)
)
)</f>
        <v>SIN AVANCE</v>
      </c>
      <c r="AS146" s="38"/>
      <c r="AT146" s="38"/>
      <c r="AU146" s="38"/>
      <c r="AV146" s="39"/>
      <c r="AW146" s="276">
        <f>IF(
'Tablero de control'!$X146="NP",
 0,
  IF(
     'Tablero de control'!$Q146&lt;&gt;"Reducción",
     'Tablero de control'!$AV146*100/'Tablero de control'!$X146,
     IF(
       'Tablero de control'!$X146&gt;='Tablero de control'!$AV146,
       100,
       IF(
         'Tablero de control'!$S146&lt;='Tablero de control'!$AV146,
         0,
         (('Tablero de control'!$S146-'Tablero de control'!$X146)-('Tablero de control'!$AV146-'Tablero de control'!$X146))*100/('Tablero de control'!$S146-'Tablero de control'!$X146)
       )
     )
   )
)</f>
        <v>0</v>
      </c>
      <c r="AX146" s="46" t="str">
        <f>IF(
  'Tablero de control'!$X146="NP",
  "NO PROGRAMADA",
  IF(
    OR('Tablero de control'!$AV146="",'Tablero de control'!$AW146&lt;=0),
    "SIN AVANCE",
    IF(
      'Tablero de control'!$AW146&lt;Parametros!$D$4*Parametros!$G$9,
      "MUY DEFICIENTE",
    IF(
      'Tablero de control'!$AW146&lt;Parametros!$D$4*Parametros!$G$8,
      "DEFICIENTE",
   IF(
      'Tablero de control'!$AW146&lt;Parametros!$D$4*Parametros!$G$7,
      "ACEPTABLE",
      IF(
        'Tablero de control'!$AW146&lt;Parametros!$D$4*Parametros!$G$6,
        "BUENO",
        IF(
          'Tablero de control'!$AW146&lt;Parametros!$D$4*Parametros!$G$5,
          "SATISFACTORIO",
          IF(
            'Tablero de control'!$AW146&gt;=Parametros!$D$4*Parametros!$G$4,
            "OPTIMO"
          )
        )
      )
    )
  )
)
)
)</f>
        <v>SIN AVANCE</v>
      </c>
      <c r="AY146" s="38"/>
      <c r="AZ146" s="38"/>
      <c r="BA146" s="38"/>
      <c r="BB146" s="285">
        <f>IF('Tablero de control'!$R146="Acumulada",IF('Tablero de control'!$AV146="",IF('Tablero de control'!$AP146="",IF('Tablero de control'!$AJ146="",'Tablero de control'!$Y146,'Tablero de control'!$AJ146),'Tablero de control'!$AP146),'Tablero de control'!$AV146),'Tablero de control'!$Y146+'Tablero de control'!$AJ146+'Tablero de control'!$AP146+'Tablero de control'!$AV146)</f>
        <v>0</v>
      </c>
      <c r="BC146" s="41">
        <f>IF('Tablero de control'!$Q146="mantenimiento",'Tablero de control'!$BB146/COUNTA('Tablero de control'!$U146:$X146)*100,IF('Tablero de control'!$BB146*100/'Tablero de control'!$T146&gt;100,100,'Tablero de control'!$BB146*100/'Tablero de control'!$T146))</f>
        <v>0</v>
      </c>
      <c r="BD146" s="40" t="str">
        <f>IF(
    OR('Tablero de control'!$BB146="",'Tablero de control'!$BC146&lt;=0),
    "SIN AVANCE",
    IF(
      'Tablero de control'!$BC146&lt;Parametros!$D$4*Parametros!$G$9,
      "MUY DEFICIENTE",
    IF(
      'Tablero de control'!$BC146&lt;Parametros!$D$4*Parametros!$G$8,
      "DEFICIENTE",
   IF(
      'Tablero de control'!$BC146&lt;Parametros!$D$4*Parametros!$G$7,
      "ACEPTABLE",
      IF(
        'Tablero de control'!$BC146&lt;Parametros!$D$4*Parametros!$G$6,
        "BUENO",
        IF(
          'Tablero de control'!$BC146&lt;Parametros!$D$4*Parametros!$G$5,
          "SATISFACTORIO",
          IF(
            'Tablero de control'!$BC146&gt;=Parametros!$D$4*Parametros!$G$4,
            "OPTIMO"
          )
        )
      )
    )
  )
)
)</f>
        <v>SIN AVANCE</v>
      </c>
      <c r="BE146" s="336"/>
      <c r="BF146" s="336"/>
      <c r="BG146" s="555"/>
      <c r="BH146" s="281"/>
      <c r="BI146" s="281"/>
      <c r="BJ146" s="281"/>
      <c r="BL146" s="337"/>
      <c r="BN146" s="473">
        <v>0</v>
      </c>
      <c r="BO146" s="452" t="s">
        <v>3186</v>
      </c>
      <c r="BP146" s="452" t="s">
        <v>3187</v>
      </c>
      <c r="BQ146" s="452" t="s">
        <v>3188</v>
      </c>
      <c r="BR146" s="371" t="s">
        <v>3184</v>
      </c>
      <c r="BS146" s="517" t="s">
        <v>3189</v>
      </c>
      <c r="BT146" s="281"/>
    </row>
    <row r="147" spans="1:72" s="42" customFormat="1" ht="39" hidden="1" customHeight="1">
      <c r="A147" s="554" t="s">
        <v>251</v>
      </c>
      <c r="B147" s="53" t="s">
        <v>261</v>
      </c>
      <c r="C147" s="53" t="s">
        <v>299</v>
      </c>
      <c r="D147" s="53" t="s">
        <v>359</v>
      </c>
      <c r="E147" s="53" t="s">
        <v>402</v>
      </c>
      <c r="F147" s="60">
        <v>777</v>
      </c>
      <c r="G147" s="60">
        <v>544</v>
      </c>
      <c r="H147" s="60" t="s">
        <v>1946</v>
      </c>
      <c r="I147" s="60" t="s">
        <v>1971</v>
      </c>
      <c r="J147" s="325">
        <v>144</v>
      </c>
      <c r="K147" s="53" t="s">
        <v>687</v>
      </c>
      <c r="L147" s="53" t="s">
        <v>1224</v>
      </c>
      <c r="M147" s="53" t="s">
        <v>93</v>
      </c>
      <c r="N147" s="293">
        <v>240905901</v>
      </c>
      <c r="O147" s="53" t="s">
        <v>1592</v>
      </c>
      <c r="P147" s="53" t="s">
        <v>2044</v>
      </c>
      <c r="Q147" s="53" t="s">
        <v>32</v>
      </c>
      <c r="R147" s="80" t="s">
        <v>1891</v>
      </c>
      <c r="S147" s="80">
        <v>0</v>
      </c>
      <c r="T147" s="80">
        <v>12</v>
      </c>
      <c r="U147" s="96">
        <v>3</v>
      </c>
      <c r="V147" s="80">
        <v>3</v>
      </c>
      <c r="W147" s="80">
        <v>3</v>
      </c>
      <c r="X147" s="80">
        <v>8</v>
      </c>
      <c r="Y147" s="272">
        <v>0</v>
      </c>
      <c r="Z147" s="276">
        <f>IF(
'Tablero de control'!$U147="NP",
 0,
  IF(
     'Tablero de control'!$Q147&lt;&gt;"Reducción",
     'Tablero de control'!$Y147*100/'Tablero de control'!$U147,
     IF(
       'Tablero de control'!$U147&gt;='Tablero de control'!$Y147,
       100,
       IF(
         'Tablero de control'!$S147&lt;='Tablero de control'!$Y147,
         0,
         (('Tablero de control'!$S147-'Tablero de control'!$U147)-('Tablero de control'!$Y147-'Tablero de control'!$U147))*100/('Tablero de control'!$S147-'Tablero de control'!$U147)
       )
     )
   )
)</f>
        <v>0</v>
      </c>
      <c r="AA147" s="302">
        <f>IF('Tablero de control'!$Z147&gt;100,100,'Tablero de control'!$Z147)</f>
        <v>0</v>
      </c>
      <c r="AB147" s="40" t="str">
        <f>IF(
  'Tablero de control'!$U147="NP",
  "NO PROGRAMADA",
  IF(
    OR('Tablero de control'!$Y147="",'Tablero de control'!$Z147&lt;=0),
    "SIN AVANCE",
    IF(
      'Tablero de control'!$Z147&lt;Parametros!$D$4*Parametros!$G$9,
      "MUY DEFICIENTE",
    IF(
      'Tablero de control'!$Z147&lt;Parametros!$D$4*Parametros!$G$8,
      "DEFICIENTE",
   IF(
      'Tablero de control'!$Z147&lt;Parametros!$D$4*Parametros!$G$7,
      "ACEPTABLE",
      IF(
        'Tablero de control'!$Z147&lt;Parametros!$D$4*Parametros!$G$6,
        "BUENO",
        IF(
          'Tablero de control'!$Z147&lt;Parametros!$D$4*Parametros!$G$5,
          "SATISFACTORIO",
          IF(
            'Tablero de control'!$Z147&gt;=Parametros!$D$4*Parametros!$G$4,
            "OPTIMO"
          )
        )
      )
    )
  )
)
)
)</f>
        <v>SIN AVANCE</v>
      </c>
      <c r="AC147" s="40" t="s">
        <v>3843</v>
      </c>
      <c r="AD147" s="745">
        <v>2023003520128</v>
      </c>
      <c r="AE147" s="40"/>
      <c r="AF147" s="40" t="s">
        <v>3806</v>
      </c>
      <c r="AG147" s="59">
        <v>160000000</v>
      </c>
      <c r="AH147" s="59">
        <v>0</v>
      </c>
      <c r="AI147" s="59">
        <v>0</v>
      </c>
      <c r="AJ147" s="56"/>
      <c r="AK147" s="276">
        <f>IF(
'Tablero de control'!$V147="NP",
 0,
  IF(
     'Tablero de control'!$Q147&lt;&gt;"Reducción",
     'Tablero de control'!$AJ147*100/'Tablero de control'!$V147,
     IF(
       'Tablero de control'!$V147&gt;='Tablero de control'!$AJ147,
       100,
       IF(
         'Tablero de control'!$S147&lt;='Tablero de control'!$AJ147,
         0,
         (('Tablero de control'!$S147-'Tablero de control'!$V147)-('Tablero de control'!$AJ147-'Tablero de control'!$V147))*100/('Tablero de control'!$S147-'Tablero de control'!$V147)
       )
     )
   )
)</f>
        <v>0</v>
      </c>
      <c r="AL147" s="38" t="str">
        <f>IF(
  'Tablero de control'!$V147="NP",
  "NO PROGRAMADA",
  IF(
    OR('Tablero de control'!$AJ147="",'Tablero de control'!$AK147&lt;=0),
    "SIN AVANCE",
    IF(
      'Tablero de control'!$AK147&lt;Parametros!$D$4*Parametros!$G$9,
      "MUY DEFICIENTE",
    IF(
      'Tablero de control'!$AK147&lt;Parametros!$D$4*Parametros!$G$8,
      "DEFICIENTE",
   IF(
      'Tablero de control'!$AK147&lt;Parametros!$D$4*Parametros!$G$7,
      "ACEPTABLE",
      IF(
        'Tablero de control'!$AK147&lt;Parametros!$D$4*Parametros!$G$6,
        "BUENO",
        IF(
          'Tablero de control'!$AK147&lt;Parametros!$D$4*Parametros!$G$5,
          "SATISFACTORIO",
          IF(
            'Tablero de control'!$AK147&gt;=Parametros!$D$4*Parametros!$G$4,
            "OPTIMO"
          )
        )
      )
    )
  )
)
)
)</f>
        <v>SIN AVANCE</v>
      </c>
      <c r="AM147" s="38"/>
      <c r="AN147" s="38"/>
      <c r="AO147" s="38"/>
      <c r="AP147" s="43"/>
      <c r="AQ147" s="276">
        <f>IF(
'Tablero de control'!$W147="NP",
 0,
  IF(
     'Tablero de control'!$Q147&lt;&gt;"Reducción",
     'Tablero de control'!$AP147*100/'Tablero de control'!$W147,
     IF(
       'Tablero de control'!$W147&gt;='Tablero de control'!$AP147,
       100,
       IF(
         'Tablero de control'!$S147&lt;='Tablero de control'!$AP147,
         0,
         (('Tablero de control'!$S147-'Tablero de control'!$W147)-('Tablero de control'!$AP147-'Tablero de control'!$W147))*100/('Tablero de control'!$S147-'Tablero de control'!$W147)
       )
     )
   )
)</f>
        <v>0</v>
      </c>
      <c r="AR147" s="40" t="str">
        <f>IF(
  'Tablero de control'!$W147="NP",
  "NO PROGRAMADA",
  IF(
    OR('Tablero de control'!$AP147="",'Tablero de control'!$AQ147&lt;=0),
    "SIN AVANCE",
    IF(
      'Tablero de control'!$AQ147&lt;Parametros!$D$4*Parametros!$G$9,
      "MUY DEFICIENTE",
    IF(
      'Tablero de control'!$AQ147&lt;Parametros!$D$4*Parametros!$G$8,
      "DEFICIENTE",
   IF(
      'Tablero de control'!$AQ147&lt;Parametros!$D$4*Parametros!$G$7,
      "ACEPTABLE",
      IF(
        'Tablero de control'!$AQ147&lt;Parametros!$D$4*Parametros!$G$6,
        "BUENO",
        IF(
          'Tablero de control'!$AQ147&lt;Parametros!$D$4*Parametros!$G$5,
          "SATISFACTORIO",
          IF(
            'Tablero de control'!$AQ147&gt;=Parametros!$D$4*Parametros!$G$4,
            "OPTIMO"
          )
        )
      )
    )
  )
)
)
)</f>
        <v>SIN AVANCE</v>
      </c>
      <c r="AS147" s="38"/>
      <c r="AT147" s="38"/>
      <c r="AU147" s="38"/>
      <c r="AV147" s="39"/>
      <c r="AW147" s="276">
        <f>IF(
'Tablero de control'!$X147="NP",
 0,
  IF(
     'Tablero de control'!$Q147&lt;&gt;"Reducción",
     'Tablero de control'!$AV147*100/'Tablero de control'!$X147,
     IF(
       'Tablero de control'!$X147&gt;='Tablero de control'!$AV147,
       100,
       IF(
         'Tablero de control'!$S147&lt;='Tablero de control'!$AV147,
         0,
         (('Tablero de control'!$S147-'Tablero de control'!$X147)-('Tablero de control'!$AV147-'Tablero de control'!$X147))*100/('Tablero de control'!$S147-'Tablero de control'!$X147)
       )
     )
   )
)</f>
        <v>0</v>
      </c>
      <c r="AX147" s="46" t="str">
        <f>IF(
  'Tablero de control'!$X147="NP",
  "NO PROGRAMADA",
  IF(
    OR('Tablero de control'!$AV147="",'Tablero de control'!$AW147&lt;=0),
    "SIN AVANCE",
    IF(
      'Tablero de control'!$AW147&lt;Parametros!$D$4*Parametros!$G$9,
      "MUY DEFICIENTE",
    IF(
      'Tablero de control'!$AW147&lt;Parametros!$D$4*Parametros!$G$8,
      "DEFICIENTE",
   IF(
      'Tablero de control'!$AW147&lt;Parametros!$D$4*Parametros!$G$7,
      "ACEPTABLE",
      IF(
        'Tablero de control'!$AW147&lt;Parametros!$D$4*Parametros!$G$6,
        "BUENO",
        IF(
          'Tablero de control'!$AW147&lt;Parametros!$D$4*Parametros!$G$5,
          "SATISFACTORIO",
          IF(
            'Tablero de control'!$AW147&gt;=Parametros!$D$4*Parametros!$G$4,
            "OPTIMO"
          )
        )
      )
    )
  )
)
)
)</f>
        <v>SIN AVANCE</v>
      </c>
      <c r="AY147" s="38"/>
      <c r="AZ147" s="38"/>
      <c r="BA147" s="38"/>
      <c r="BB147" s="285">
        <f>IF('Tablero de control'!$R147="Acumulada",IF('Tablero de control'!$AV147="",IF('Tablero de control'!$AP147="",IF('Tablero de control'!$AJ147="",'Tablero de control'!$Y147,'Tablero de control'!$AJ147),'Tablero de control'!$AP147),'Tablero de control'!$AV147),'Tablero de control'!$Y147+'Tablero de control'!$AJ147+'Tablero de control'!$AP147+'Tablero de control'!$AV147)</f>
        <v>0</v>
      </c>
      <c r="BC147" s="41">
        <f>IF('Tablero de control'!$Q147="mantenimiento",'Tablero de control'!$BB147/COUNTA('Tablero de control'!$U147:$X147)*100,IF('Tablero de control'!$BB147*100/'Tablero de control'!$T147&gt;100,100,'Tablero de control'!$BB147*100/'Tablero de control'!$T147))</f>
        <v>0</v>
      </c>
      <c r="BD147" s="40" t="str">
        <f>IF(
    OR('Tablero de control'!$BB147="",'Tablero de control'!$BC147&lt;=0),
    "SIN AVANCE",
    IF(
      'Tablero de control'!$BC147&lt;Parametros!$D$4*Parametros!$G$9,
      "MUY DEFICIENTE",
    IF(
      'Tablero de control'!$BC147&lt;Parametros!$D$4*Parametros!$G$8,
      "DEFICIENTE",
   IF(
      'Tablero de control'!$BC147&lt;Parametros!$D$4*Parametros!$G$7,
      "ACEPTABLE",
      IF(
        'Tablero de control'!$BC147&lt;Parametros!$D$4*Parametros!$G$6,
        "BUENO",
        IF(
          'Tablero de control'!$BC147&lt;Parametros!$D$4*Parametros!$G$5,
          "SATISFACTORIO",
          IF(
            'Tablero de control'!$BC147&gt;=Parametros!$D$4*Parametros!$G$4,
            "OPTIMO"
          )
        )
      )
    )
  )
)
)</f>
        <v>SIN AVANCE</v>
      </c>
      <c r="BE147" s="336"/>
      <c r="BF147" s="336"/>
      <c r="BG147" s="555"/>
      <c r="BH147" s="281"/>
      <c r="BI147" s="281"/>
      <c r="BJ147" s="281"/>
      <c r="BL147" s="337"/>
      <c r="BN147" s="473">
        <v>0</v>
      </c>
      <c r="BO147" s="452" t="s">
        <v>3190</v>
      </c>
      <c r="BP147" s="452" t="s">
        <v>3191</v>
      </c>
      <c r="BQ147" s="452" t="s">
        <v>3192</v>
      </c>
      <c r="BR147" s="421" t="s">
        <v>3193</v>
      </c>
      <c r="BS147" s="683" t="s">
        <v>3194</v>
      </c>
      <c r="BT147" s="281"/>
    </row>
    <row r="148" spans="1:72" s="42" customFormat="1" ht="51" hidden="1" customHeight="1">
      <c r="A148" s="554" t="s">
        <v>251</v>
      </c>
      <c r="B148" s="53" t="s">
        <v>261</v>
      </c>
      <c r="C148" s="53" t="s">
        <v>299</v>
      </c>
      <c r="D148" s="53" t="s">
        <v>359</v>
      </c>
      <c r="E148" s="53" t="s">
        <v>402</v>
      </c>
      <c r="F148" s="60">
        <v>777</v>
      </c>
      <c r="G148" s="60">
        <v>544</v>
      </c>
      <c r="H148" s="60" t="s">
        <v>1946</v>
      </c>
      <c r="I148" s="60" t="s">
        <v>1971</v>
      </c>
      <c r="J148" s="325">
        <v>145</v>
      </c>
      <c r="K148" s="53" t="s">
        <v>688</v>
      </c>
      <c r="L148" s="53">
        <v>2409007</v>
      </c>
      <c r="M148" s="53" t="s">
        <v>1225</v>
      </c>
      <c r="N148" s="53">
        <v>240900700</v>
      </c>
      <c r="O148" s="53" t="s">
        <v>1593</v>
      </c>
      <c r="P148" s="53" t="s">
        <v>2044</v>
      </c>
      <c r="Q148" s="53" t="s">
        <v>33</v>
      </c>
      <c r="R148" s="98" t="s">
        <v>1891</v>
      </c>
      <c r="S148" s="80">
        <v>24</v>
      </c>
      <c r="T148" s="80">
        <v>24</v>
      </c>
      <c r="U148" s="96">
        <v>24</v>
      </c>
      <c r="V148" s="80">
        <v>24</v>
      </c>
      <c r="W148" s="80">
        <v>24</v>
      </c>
      <c r="X148" s="80">
        <v>24</v>
      </c>
      <c r="Y148" s="331">
        <v>24</v>
      </c>
      <c r="Z148" s="276">
        <f>IF(
'Tablero de control'!$U148="NP",
 0,
  IF(
     'Tablero de control'!$Q148&lt;&gt;"Reducción",
     'Tablero de control'!$Y148*100/'Tablero de control'!$U148,
     IF(
       'Tablero de control'!$U148&gt;='Tablero de control'!$Y148,
       100,
       IF(
         'Tablero de control'!$S148&lt;='Tablero de control'!$Y148,
         0,
         (('Tablero de control'!$S148-'Tablero de control'!$U148)-('Tablero de control'!$Y148-'Tablero de control'!$U148))*100/('Tablero de control'!$S148-'Tablero de control'!$U148)
       )
     )
   )
)</f>
        <v>100</v>
      </c>
      <c r="AA148" s="302">
        <f>IF('Tablero de control'!$Z148&gt;100,100,'Tablero de control'!$Z148)</f>
        <v>100</v>
      </c>
      <c r="AB148" s="40" t="str">
        <f>IF(
  'Tablero de control'!$U148="NP",
  "NO PROGRAMADA",
  IF(
    OR('Tablero de control'!$Y148="",'Tablero de control'!$Z148&lt;=0),
    "SIN AVANCE",
    IF(
      'Tablero de control'!$Z148&lt;Parametros!$D$4*Parametros!$G$9,
      "MUY DEFICIENTE",
    IF(
      'Tablero de control'!$Z148&lt;Parametros!$D$4*Parametros!$G$8,
      "DEFICIENTE",
   IF(
      'Tablero de control'!$Z148&lt;Parametros!$D$4*Parametros!$G$7,
      "ACEPTABLE",
      IF(
        'Tablero de control'!$Z148&lt;Parametros!$D$4*Parametros!$G$6,
        "BUENO",
        IF(
          'Tablero de control'!$Z148&lt;Parametros!$D$4*Parametros!$G$5,
          "SATISFACTORIO",
          IF(
            'Tablero de control'!$Z148&gt;=Parametros!$D$4*Parametros!$G$4,
            "OPTIMO"
          )
        )
      )
    )
  )
)
)
)</f>
        <v>OPTIMO</v>
      </c>
      <c r="AC148" s="40" t="s">
        <v>3843</v>
      </c>
      <c r="AD148" s="745">
        <v>2023003520128</v>
      </c>
      <c r="AE148" s="40" t="s">
        <v>3804</v>
      </c>
      <c r="AF148" s="40" t="s">
        <v>3805</v>
      </c>
      <c r="AG148" s="59">
        <v>171456740</v>
      </c>
      <c r="AH148" s="59">
        <v>171456740</v>
      </c>
      <c r="AI148" s="59">
        <v>171456740</v>
      </c>
      <c r="AJ148" s="56"/>
      <c r="AK148" s="276">
        <f>IF(
'Tablero de control'!$V148="NP",
 0,
  IF(
     'Tablero de control'!$Q148&lt;&gt;"Reducción",
     'Tablero de control'!$AJ148*100/'Tablero de control'!$V148,
     IF(
       'Tablero de control'!$V148&gt;='Tablero de control'!$AJ148,
       100,
       IF(
         'Tablero de control'!$S148&lt;='Tablero de control'!$AJ148,
         0,
         (('Tablero de control'!$S148-'Tablero de control'!$V148)-('Tablero de control'!$AJ148-'Tablero de control'!$V148))*100/('Tablero de control'!$S148-'Tablero de control'!$V148)
       )
     )
   )
)</f>
        <v>0</v>
      </c>
      <c r="AL148" s="38" t="str">
        <f>IF(
  'Tablero de control'!$V148="NP",
  "NO PROGRAMADA",
  IF(
    OR('Tablero de control'!$AJ148="",'Tablero de control'!$AK148&lt;=0),
    "SIN AVANCE",
    IF(
      'Tablero de control'!$AK148&lt;Parametros!$D$4*Parametros!$G$9,
      "MUY DEFICIENTE",
    IF(
      'Tablero de control'!$AK148&lt;Parametros!$D$4*Parametros!$G$8,
      "DEFICIENTE",
   IF(
      'Tablero de control'!$AK148&lt;Parametros!$D$4*Parametros!$G$7,
      "ACEPTABLE",
      IF(
        'Tablero de control'!$AK148&lt;Parametros!$D$4*Parametros!$G$6,
        "BUENO",
        IF(
          'Tablero de control'!$AK148&lt;Parametros!$D$4*Parametros!$G$5,
          "SATISFACTORIO",
          IF(
            'Tablero de control'!$AK148&gt;=Parametros!$D$4*Parametros!$G$4,
            "OPTIMO"
          )
        )
      )
    )
  )
)
)
)</f>
        <v>SIN AVANCE</v>
      </c>
      <c r="AM148" s="38"/>
      <c r="AN148" s="38"/>
      <c r="AO148" s="38"/>
      <c r="AP148" s="43"/>
      <c r="AQ148" s="276">
        <f>IF(
'Tablero de control'!$W148="NP",
 0,
  IF(
     'Tablero de control'!$Q148&lt;&gt;"Reducción",
     'Tablero de control'!$AP148*100/'Tablero de control'!$W148,
     IF(
       'Tablero de control'!$W148&gt;='Tablero de control'!$AP148,
       100,
       IF(
         'Tablero de control'!$S148&lt;='Tablero de control'!$AP148,
         0,
         (('Tablero de control'!$S148-'Tablero de control'!$W148)-('Tablero de control'!$AP148-'Tablero de control'!$W148))*100/('Tablero de control'!$S148-'Tablero de control'!$W148)
       )
     )
   )
)</f>
        <v>0</v>
      </c>
      <c r="AR148" s="40" t="str">
        <f>IF(
  'Tablero de control'!$W148="NP",
  "NO PROGRAMADA",
  IF(
    OR('Tablero de control'!$AP148="",'Tablero de control'!$AQ148&lt;=0),
    "SIN AVANCE",
    IF(
      'Tablero de control'!$AQ148&lt;Parametros!$D$4*Parametros!$G$9,
      "MUY DEFICIENTE",
    IF(
      'Tablero de control'!$AQ148&lt;Parametros!$D$4*Parametros!$G$8,
      "DEFICIENTE",
   IF(
      'Tablero de control'!$AQ148&lt;Parametros!$D$4*Parametros!$G$7,
      "ACEPTABLE",
      IF(
        'Tablero de control'!$AQ148&lt;Parametros!$D$4*Parametros!$G$6,
        "BUENO",
        IF(
          'Tablero de control'!$AQ148&lt;Parametros!$D$4*Parametros!$G$5,
          "SATISFACTORIO",
          IF(
            'Tablero de control'!$AQ148&gt;=Parametros!$D$4*Parametros!$G$4,
            "OPTIMO"
          )
        )
      )
    )
  )
)
)
)</f>
        <v>SIN AVANCE</v>
      </c>
      <c r="AS148" s="38"/>
      <c r="AT148" s="38"/>
      <c r="AU148" s="38"/>
      <c r="AV148" s="39"/>
      <c r="AW148" s="276">
        <f>IF(
'Tablero de control'!$X148="NP",
 0,
  IF(
     'Tablero de control'!$Q148&lt;&gt;"Reducción",
     'Tablero de control'!$AV148*100/'Tablero de control'!$X148,
     IF(
       'Tablero de control'!$X148&gt;='Tablero de control'!$AV148,
       100,
       IF(
         'Tablero de control'!$S148&lt;='Tablero de control'!$AV148,
         0,
         (('Tablero de control'!$S148-'Tablero de control'!$X148)-('Tablero de control'!$AV148-'Tablero de control'!$X148))*100/('Tablero de control'!$S148-'Tablero de control'!$X148)
       )
     )
   )
)</f>
        <v>0</v>
      </c>
      <c r="AX148" s="46" t="str">
        <f>IF(
  'Tablero de control'!$X148="NP",
  "NO PROGRAMADA",
  IF(
    OR('Tablero de control'!$AV148="",'Tablero de control'!$AW148&lt;=0),
    "SIN AVANCE",
    IF(
      'Tablero de control'!$AW148&lt;Parametros!$D$4*Parametros!$G$9,
      "MUY DEFICIENTE",
    IF(
      'Tablero de control'!$AW148&lt;Parametros!$D$4*Parametros!$G$8,
      "DEFICIENTE",
   IF(
      'Tablero de control'!$AW148&lt;Parametros!$D$4*Parametros!$G$7,
      "ACEPTABLE",
      IF(
        'Tablero de control'!$AW148&lt;Parametros!$D$4*Parametros!$G$6,
        "BUENO",
        IF(
          'Tablero de control'!$AW148&lt;Parametros!$D$4*Parametros!$G$5,
          "SATISFACTORIO",
          IF(
            'Tablero de control'!$AW148&gt;=Parametros!$D$4*Parametros!$G$4,
            "OPTIMO"
          )
        )
      )
    )
  )
)
)
)</f>
        <v>SIN AVANCE</v>
      </c>
      <c r="AY148" s="38"/>
      <c r="AZ148" s="38"/>
      <c r="BA148" s="38"/>
      <c r="BB148" s="285">
        <f>IF('Tablero de control'!$R148="Acumulada",IF('Tablero de control'!$AV148="",IF('Tablero de control'!$AP148="",IF('Tablero de control'!$AJ148="",'Tablero de control'!$Y148,'Tablero de control'!$AJ148),'Tablero de control'!$AP148),'Tablero de control'!$AV148),'Tablero de control'!$Y148+'Tablero de control'!$AJ148+'Tablero de control'!$AP148+'Tablero de control'!$AV148)</f>
        <v>24</v>
      </c>
      <c r="BC148" s="41">
        <f>IF('Tablero de control'!$Q148="mantenimiento",'Tablero de control'!$BB148/COUNTA('Tablero de control'!$U148:$X148)*100,IF('Tablero de control'!$BB148*100/'Tablero de control'!$T148&gt;100,100,'Tablero de control'!$BB148*100/'Tablero de control'!$T148))</f>
        <v>600</v>
      </c>
      <c r="BD148" s="40" t="str">
        <f>IF(
    OR('Tablero de control'!$BB148="",'Tablero de control'!$BC148&lt;=0),
    "SIN AVANCE",
    IF(
      'Tablero de control'!$BC148&lt;Parametros!$D$4*Parametros!$G$9,
      "MUY DEFICIENTE",
    IF(
      'Tablero de control'!$BC148&lt;Parametros!$D$4*Parametros!$G$8,
      "DEFICIENTE",
   IF(
      'Tablero de control'!$BC148&lt;Parametros!$D$4*Parametros!$G$7,
      "ACEPTABLE",
      IF(
        'Tablero de control'!$BC148&lt;Parametros!$D$4*Parametros!$G$6,
        "BUENO",
        IF(
          'Tablero de control'!$BC148&lt;Parametros!$D$4*Parametros!$G$5,
          "SATISFACTORIO",
          IF(
            'Tablero de control'!$BC148&gt;=Parametros!$D$4*Parametros!$G$4,
            "OPTIMO"
          )
        )
      )
    )
  )
)
)</f>
        <v>OPTIMO</v>
      </c>
      <c r="BE148" s="336"/>
      <c r="BF148" s="336"/>
      <c r="BG148" s="555"/>
      <c r="BH148" s="281"/>
      <c r="BI148" s="281"/>
      <c r="BJ148" s="281"/>
      <c r="BL148" s="337"/>
      <c r="BN148" s="727">
        <v>24</v>
      </c>
      <c r="BO148" s="452" t="s">
        <v>3195</v>
      </c>
      <c r="BP148" s="452" t="s">
        <v>3196</v>
      </c>
      <c r="BQ148" s="736" t="s">
        <v>3197</v>
      </c>
      <c r="BR148" s="452" t="s">
        <v>3198</v>
      </c>
      <c r="BS148" s="684" t="s">
        <v>3199</v>
      </c>
      <c r="BT148" s="281"/>
    </row>
    <row r="149" spans="1:72" s="42" customFormat="1" ht="55.5" hidden="1" customHeight="1">
      <c r="A149" s="554" t="s">
        <v>251</v>
      </c>
      <c r="B149" s="53" t="s">
        <v>261</v>
      </c>
      <c r="C149" s="53" t="s">
        <v>299</v>
      </c>
      <c r="D149" s="53" t="s">
        <v>359</v>
      </c>
      <c r="E149" s="53" t="s">
        <v>403</v>
      </c>
      <c r="F149" s="60">
        <v>29</v>
      </c>
      <c r="G149" s="67">
        <v>35</v>
      </c>
      <c r="H149" s="67" t="s">
        <v>1946</v>
      </c>
      <c r="I149" s="67" t="s">
        <v>1971</v>
      </c>
      <c r="J149" s="325">
        <v>146</v>
      </c>
      <c r="K149" s="53" t="s">
        <v>689</v>
      </c>
      <c r="L149" s="53">
        <v>2409002</v>
      </c>
      <c r="M149" s="53" t="s">
        <v>1226</v>
      </c>
      <c r="N149" s="53">
        <v>240900200</v>
      </c>
      <c r="O149" s="53" t="s">
        <v>1594</v>
      </c>
      <c r="P149" s="53" t="s">
        <v>2044</v>
      </c>
      <c r="Q149" s="53" t="s">
        <v>32</v>
      </c>
      <c r="R149" s="80" t="s">
        <v>1891</v>
      </c>
      <c r="S149" s="159">
        <v>29</v>
      </c>
      <c r="T149" s="159">
        <v>35</v>
      </c>
      <c r="U149" s="96">
        <v>5</v>
      </c>
      <c r="V149" s="159">
        <v>10</v>
      </c>
      <c r="W149" s="159">
        <v>10</v>
      </c>
      <c r="X149" s="159">
        <v>10</v>
      </c>
      <c r="Y149" s="331">
        <v>23</v>
      </c>
      <c r="Z149" s="276">
        <f>IF(
'Tablero de control'!$U149="NP",
 0,
  IF(
     'Tablero de control'!$Q149&lt;&gt;"Reducción",
     'Tablero de control'!$Y149*100/'Tablero de control'!$U149,
     IF(
       'Tablero de control'!$U149&gt;='Tablero de control'!$Y149,
       100,
       IF(
         'Tablero de control'!$S149&lt;='Tablero de control'!$Y149,
         0,
         (('Tablero de control'!$S149-'Tablero de control'!$U149)-('Tablero de control'!$Y149-'Tablero de control'!$U149))*100/('Tablero de control'!$S149-'Tablero de control'!$U149)
       )
     )
   )
)</f>
        <v>460</v>
      </c>
      <c r="AA149" s="302">
        <f>IF('Tablero de control'!$Z149&gt;100,100,'Tablero de control'!$Z149)</f>
        <v>100</v>
      </c>
      <c r="AB149" s="40" t="str">
        <f>IF(
  'Tablero de control'!$U149="NP",
  "NO PROGRAMADA",
  IF(
    OR('Tablero de control'!$Y149="",'Tablero de control'!$Z149&lt;=0),
    "SIN AVANCE",
    IF(
      'Tablero de control'!$Z149&lt;Parametros!$D$4*Parametros!$G$9,
      "MUY DEFICIENTE",
    IF(
      'Tablero de control'!$Z149&lt;Parametros!$D$4*Parametros!$G$8,
      "DEFICIENTE",
   IF(
      'Tablero de control'!$Z149&lt;Parametros!$D$4*Parametros!$G$7,
      "ACEPTABLE",
      IF(
        'Tablero de control'!$Z149&lt;Parametros!$D$4*Parametros!$G$6,
        "BUENO",
        IF(
          'Tablero de control'!$Z149&lt;Parametros!$D$4*Parametros!$G$5,
          "SATISFACTORIO",
          IF(
            'Tablero de control'!$Z149&gt;=Parametros!$D$4*Parametros!$G$4,
            "OPTIMO"
          )
        )
      )
    )
  )
)
)
)</f>
        <v>OPTIMO</v>
      </c>
      <c r="AC149" s="40" t="s">
        <v>3843</v>
      </c>
      <c r="AD149" s="745">
        <v>2023003520128</v>
      </c>
      <c r="AE149" s="40" t="s">
        <v>3830</v>
      </c>
      <c r="AF149" s="40" t="s">
        <v>3809</v>
      </c>
      <c r="AG149" s="59">
        <v>125000000</v>
      </c>
      <c r="AH149" s="59">
        <v>0</v>
      </c>
      <c r="AI149" s="59">
        <v>0</v>
      </c>
      <c r="AJ149" s="56"/>
      <c r="AK149" s="276">
        <f>IF(
'Tablero de control'!$V149="NP",
 0,
  IF(
     'Tablero de control'!$Q149&lt;&gt;"Reducción",
     'Tablero de control'!$AJ149*100/'Tablero de control'!$V149,
     IF(
       'Tablero de control'!$V149&gt;='Tablero de control'!$AJ149,
       100,
       IF(
         'Tablero de control'!$S149&lt;='Tablero de control'!$AJ149,
         0,
         (('Tablero de control'!$S149-'Tablero de control'!$V149)-('Tablero de control'!$AJ149-'Tablero de control'!$V149))*100/('Tablero de control'!$S149-'Tablero de control'!$V149)
       )
     )
   )
)</f>
        <v>0</v>
      </c>
      <c r="AL149" s="38" t="str">
        <f>IF(
  'Tablero de control'!$V149="NP",
  "NO PROGRAMADA",
  IF(
    OR('Tablero de control'!$AJ149="",'Tablero de control'!$AK149&lt;=0),
    "SIN AVANCE",
    IF(
      'Tablero de control'!$AK149&lt;Parametros!$D$4*Parametros!$G$9,
      "MUY DEFICIENTE",
    IF(
      'Tablero de control'!$AK149&lt;Parametros!$D$4*Parametros!$G$8,
      "DEFICIENTE",
   IF(
      'Tablero de control'!$AK149&lt;Parametros!$D$4*Parametros!$G$7,
      "ACEPTABLE",
      IF(
        'Tablero de control'!$AK149&lt;Parametros!$D$4*Parametros!$G$6,
        "BUENO",
        IF(
          'Tablero de control'!$AK149&lt;Parametros!$D$4*Parametros!$G$5,
          "SATISFACTORIO",
          IF(
            'Tablero de control'!$AK149&gt;=Parametros!$D$4*Parametros!$G$4,
            "OPTIMO"
          )
        )
      )
    )
  )
)
)
)</f>
        <v>SIN AVANCE</v>
      </c>
      <c r="AM149" s="38"/>
      <c r="AN149" s="38"/>
      <c r="AO149" s="38"/>
      <c r="AP149" s="43"/>
      <c r="AQ149" s="276">
        <f>IF(
'Tablero de control'!$W149="NP",
 0,
  IF(
     'Tablero de control'!$Q149&lt;&gt;"Reducción",
     'Tablero de control'!$AP149*100/'Tablero de control'!$W149,
     IF(
       'Tablero de control'!$W149&gt;='Tablero de control'!$AP149,
       100,
       IF(
         'Tablero de control'!$S149&lt;='Tablero de control'!$AP149,
         0,
         (('Tablero de control'!$S149-'Tablero de control'!$W149)-('Tablero de control'!$AP149-'Tablero de control'!$W149))*100/('Tablero de control'!$S149-'Tablero de control'!$W149)
       )
     )
   )
)</f>
        <v>0</v>
      </c>
      <c r="AR149" s="40" t="str">
        <f>IF(
  'Tablero de control'!$W149="NP",
  "NO PROGRAMADA",
  IF(
    OR('Tablero de control'!$AP149="",'Tablero de control'!$AQ149&lt;=0),
    "SIN AVANCE",
    IF(
      'Tablero de control'!$AQ149&lt;Parametros!$D$4*Parametros!$G$9,
      "MUY DEFICIENTE",
    IF(
      'Tablero de control'!$AQ149&lt;Parametros!$D$4*Parametros!$G$8,
      "DEFICIENTE",
   IF(
      'Tablero de control'!$AQ149&lt;Parametros!$D$4*Parametros!$G$7,
      "ACEPTABLE",
      IF(
        'Tablero de control'!$AQ149&lt;Parametros!$D$4*Parametros!$G$6,
        "BUENO",
        IF(
          'Tablero de control'!$AQ149&lt;Parametros!$D$4*Parametros!$G$5,
          "SATISFACTORIO",
          IF(
            'Tablero de control'!$AQ149&gt;=Parametros!$D$4*Parametros!$G$4,
            "OPTIMO"
          )
        )
      )
    )
  )
)
)
)</f>
        <v>SIN AVANCE</v>
      </c>
      <c r="AS149" s="38"/>
      <c r="AT149" s="38"/>
      <c r="AU149" s="38"/>
      <c r="AV149" s="39"/>
      <c r="AW149" s="276">
        <f>IF(
'Tablero de control'!$X149="NP",
 0,
  IF(
     'Tablero de control'!$Q149&lt;&gt;"Reducción",
     'Tablero de control'!$AV149*100/'Tablero de control'!$X149,
     IF(
       'Tablero de control'!$X149&gt;='Tablero de control'!$AV149,
       100,
       IF(
         'Tablero de control'!$S149&lt;='Tablero de control'!$AV149,
         0,
         (('Tablero de control'!$S149-'Tablero de control'!$X149)-('Tablero de control'!$AV149-'Tablero de control'!$X149))*100/('Tablero de control'!$S149-'Tablero de control'!$X149)
       )
     )
   )
)</f>
        <v>0</v>
      </c>
      <c r="AX149" s="46" t="str">
        <f>IF(
  'Tablero de control'!$X149="NP",
  "NO PROGRAMADA",
  IF(
    OR('Tablero de control'!$AV149="",'Tablero de control'!$AW149&lt;=0),
    "SIN AVANCE",
    IF(
      'Tablero de control'!$AW149&lt;Parametros!$D$4*Parametros!$G$9,
      "MUY DEFICIENTE",
    IF(
      'Tablero de control'!$AW149&lt;Parametros!$D$4*Parametros!$G$8,
      "DEFICIENTE",
   IF(
      'Tablero de control'!$AW149&lt;Parametros!$D$4*Parametros!$G$7,
      "ACEPTABLE",
      IF(
        'Tablero de control'!$AW149&lt;Parametros!$D$4*Parametros!$G$6,
        "BUENO",
        IF(
          'Tablero de control'!$AW149&lt;Parametros!$D$4*Parametros!$G$5,
          "SATISFACTORIO",
          IF(
            'Tablero de control'!$AW149&gt;=Parametros!$D$4*Parametros!$G$4,
            "OPTIMO"
          )
        )
      )
    )
  )
)
)
)</f>
        <v>SIN AVANCE</v>
      </c>
      <c r="AY149" s="38"/>
      <c r="AZ149" s="38"/>
      <c r="BA149" s="38"/>
      <c r="BB149" s="285">
        <f>IF('Tablero de control'!$R149="Acumulada",IF('Tablero de control'!$AV149="",IF('Tablero de control'!$AP149="",IF('Tablero de control'!$AJ149="",'Tablero de control'!$Y149,'Tablero de control'!$AJ149),'Tablero de control'!$AP149),'Tablero de control'!$AV149),'Tablero de control'!$Y149+'Tablero de control'!$AJ149+'Tablero de control'!$AP149+'Tablero de control'!$AV149)</f>
        <v>23</v>
      </c>
      <c r="BC149" s="41">
        <f>IF('Tablero de control'!$Q149="mantenimiento",'Tablero de control'!$BB149/COUNTA('Tablero de control'!$U149:$X149)*100,IF('Tablero de control'!$BB149*100/'Tablero de control'!$T149&gt;100,100,'Tablero de control'!$BB149*100/'Tablero de control'!$T149))</f>
        <v>65.714285714285708</v>
      </c>
      <c r="BD149" s="40" t="str">
        <f>IF(
    OR('Tablero de control'!$BB149="",'Tablero de control'!$BC149&lt;=0),
    "SIN AVANCE",
    IF(
      'Tablero de control'!$BC149&lt;Parametros!$D$4*Parametros!$G$9,
      "MUY DEFICIENTE",
    IF(
      'Tablero de control'!$BC149&lt;Parametros!$D$4*Parametros!$G$8,
      "DEFICIENTE",
   IF(
      'Tablero de control'!$BC149&lt;Parametros!$D$4*Parametros!$G$7,
      "ACEPTABLE",
      IF(
        'Tablero de control'!$BC149&lt;Parametros!$D$4*Parametros!$G$6,
        "BUENO",
        IF(
          'Tablero de control'!$BC149&lt;Parametros!$D$4*Parametros!$G$5,
          "SATISFACTORIO",
          IF(
            'Tablero de control'!$BC149&gt;=Parametros!$D$4*Parametros!$G$4,
            "OPTIMO"
          )
        )
      )
    )
  )
)
)</f>
        <v>ACEPTABLE</v>
      </c>
      <c r="BE149" s="336"/>
      <c r="BF149" s="336"/>
      <c r="BG149" s="555"/>
      <c r="BH149" s="281"/>
      <c r="BI149" s="281"/>
      <c r="BJ149" s="281"/>
      <c r="BL149" s="337"/>
      <c r="BN149" s="590">
        <v>23</v>
      </c>
      <c r="BO149" s="591" t="s">
        <v>3200</v>
      </c>
      <c r="BP149" s="592" t="s">
        <v>3201</v>
      </c>
      <c r="BQ149" s="592" t="s">
        <v>3202</v>
      </c>
      <c r="BR149" s="593" t="s">
        <v>3184</v>
      </c>
      <c r="BS149" s="685" t="s">
        <v>3203</v>
      </c>
      <c r="BT149" s="281"/>
    </row>
    <row r="150" spans="1:72" s="42" customFormat="1" ht="66.75" hidden="1" customHeight="1">
      <c r="A150" s="554" t="s">
        <v>251</v>
      </c>
      <c r="B150" s="53" t="s">
        <v>261</v>
      </c>
      <c r="C150" s="53" t="s">
        <v>299</v>
      </c>
      <c r="D150" s="53" t="s">
        <v>359</v>
      </c>
      <c r="E150" s="53" t="s">
        <v>403</v>
      </c>
      <c r="F150" s="60">
        <v>29</v>
      </c>
      <c r="G150" s="67">
        <v>35</v>
      </c>
      <c r="H150" s="67" t="s">
        <v>1946</v>
      </c>
      <c r="I150" s="67" t="s">
        <v>1971</v>
      </c>
      <c r="J150" s="325">
        <v>147</v>
      </c>
      <c r="K150" s="53" t="s">
        <v>690</v>
      </c>
      <c r="L150" s="53" t="s">
        <v>1227</v>
      </c>
      <c r="M150" s="53" t="s">
        <v>102</v>
      </c>
      <c r="N150" s="725">
        <v>240900900</v>
      </c>
      <c r="O150" s="156" t="s">
        <v>164</v>
      </c>
      <c r="P150" s="303" t="s">
        <v>2044</v>
      </c>
      <c r="Q150" s="53" t="s">
        <v>32</v>
      </c>
      <c r="R150" s="80" t="s">
        <v>1891</v>
      </c>
      <c r="S150" s="159">
        <v>0</v>
      </c>
      <c r="T150" s="159">
        <v>8</v>
      </c>
      <c r="U150" s="97" t="s">
        <v>13</v>
      </c>
      <c r="V150" s="97" t="s">
        <v>13</v>
      </c>
      <c r="W150" s="97">
        <v>4</v>
      </c>
      <c r="X150" s="97">
        <v>4</v>
      </c>
      <c r="Y150" s="272">
        <v>0</v>
      </c>
      <c r="Z150" s="276">
        <f>IF(
'Tablero de control'!$U150="NP",
 0,
  IF(
     'Tablero de control'!$Q150&lt;&gt;"Reducción",
     'Tablero de control'!$Y150*100/'Tablero de control'!$U150,
     IF(
       'Tablero de control'!$U150&gt;='Tablero de control'!$Y150,
       100,
       IF(
         'Tablero de control'!$S150&lt;='Tablero de control'!$Y150,
         0,
         (('Tablero de control'!$S150-'Tablero de control'!$U150)-('Tablero de control'!$Y150-'Tablero de control'!$U150))*100/('Tablero de control'!$S150-'Tablero de control'!$U150)
       )
     )
   )
)</f>
        <v>0</v>
      </c>
      <c r="AA150" s="302">
        <f>IF('Tablero de control'!$Z150&gt;100,100,'Tablero de control'!$Z150)</f>
        <v>0</v>
      </c>
      <c r="AB150" s="40" t="str">
        <f>IF(
  'Tablero de control'!$U150="NP",
  "NO PROGRAMADA",
  IF(
    OR('Tablero de control'!$Y150="",'Tablero de control'!$Z150&lt;=0),
    "SIN AVANCE",
    IF(
      'Tablero de control'!$Z150&lt;Parametros!$D$4*Parametros!$G$9,
      "MUY DEFICIENTE",
    IF(
      'Tablero de control'!$Z150&lt;Parametros!$D$4*Parametros!$G$8,
      "DEFICIENTE",
   IF(
      'Tablero de control'!$Z150&lt;Parametros!$D$4*Parametros!$G$7,
      "ACEPTABLE",
      IF(
        'Tablero de control'!$Z150&lt;Parametros!$D$4*Parametros!$G$6,
        "BUENO",
        IF(
          'Tablero de control'!$Z150&lt;Parametros!$D$4*Parametros!$G$5,
          "SATISFACTORIO",
          IF(
            'Tablero de control'!$Z150&gt;=Parametros!$D$4*Parametros!$G$4,
            "OPTIMO"
          )
        )
      )
    )
  )
)
)
)</f>
        <v>NO PROGRAMADA</v>
      </c>
      <c r="AC150" s="40"/>
      <c r="AD150" s="745"/>
      <c r="AE150" s="40"/>
      <c r="AF150" s="40"/>
      <c r="AG150" s="59">
        <v>0</v>
      </c>
      <c r="AH150" s="59">
        <v>0</v>
      </c>
      <c r="AI150" s="59">
        <v>0</v>
      </c>
      <c r="AJ150" s="56"/>
      <c r="AK150" s="276">
        <f>IF(
'Tablero de control'!$V150="NP",
 0,
  IF(
     'Tablero de control'!$Q150&lt;&gt;"Reducción",
     'Tablero de control'!$AJ150*100/'Tablero de control'!$V150,
     IF(
       'Tablero de control'!$V150&gt;='Tablero de control'!$AJ150,
       100,
       IF(
         'Tablero de control'!$S150&lt;='Tablero de control'!$AJ150,
         0,
         (('Tablero de control'!$S150-'Tablero de control'!$V150)-('Tablero de control'!$AJ150-'Tablero de control'!$V150))*100/('Tablero de control'!$S150-'Tablero de control'!$V150)
       )
     )
   )
)</f>
        <v>0</v>
      </c>
      <c r="AL150" s="38" t="str">
        <f>IF(
  'Tablero de control'!$V150="NP",
  "NO PROGRAMADA",
  IF(
    OR('Tablero de control'!$AJ150="",'Tablero de control'!$AK150&lt;=0),
    "SIN AVANCE",
    IF(
      'Tablero de control'!$AK150&lt;Parametros!$D$4*Parametros!$G$9,
      "MUY DEFICIENTE",
    IF(
      'Tablero de control'!$AK150&lt;Parametros!$D$4*Parametros!$G$8,
      "DEFICIENTE",
   IF(
      'Tablero de control'!$AK150&lt;Parametros!$D$4*Parametros!$G$7,
      "ACEPTABLE",
      IF(
        'Tablero de control'!$AK150&lt;Parametros!$D$4*Parametros!$G$6,
        "BUENO",
        IF(
          'Tablero de control'!$AK150&lt;Parametros!$D$4*Parametros!$G$5,
          "SATISFACTORIO",
          IF(
            'Tablero de control'!$AK150&gt;=Parametros!$D$4*Parametros!$G$4,
            "OPTIMO"
          )
        )
      )
    )
  )
)
)
)</f>
        <v>NO PROGRAMADA</v>
      </c>
      <c r="AM150" s="38"/>
      <c r="AN150" s="38"/>
      <c r="AO150" s="38"/>
      <c r="AP150" s="43"/>
      <c r="AQ150" s="276">
        <f>IF(
'Tablero de control'!$W150="NP",
 0,
  IF(
     'Tablero de control'!$Q150&lt;&gt;"Reducción",
     'Tablero de control'!$AP150*100/'Tablero de control'!$W150,
     IF(
       'Tablero de control'!$W150&gt;='Tablero de control'!$AP150,
       100,
       IF(
         'Tablero de control'!$S150&lt;='Tablero de control'!$AP150,
         0,
         (('Tablero de control'!$S150-'Tablero de control'!$W150)-('Tablero de control'!$AP150-'Tablero de control'!$W150))*100/('Tablero de control'!$S150-'Tablero de control'!$W150)
       )
     )
   )
)</f>
        <v>0</v>
      </c>
      <c r="AR150" s="40" t="str">
        <f>IF(
  'Tablero de control'!$W150="NP",
  "NO PROGRAMADA",
  IF(
    OR('Tablero de control'!$AP150="",'Tablero de control'!$AQ150&lt;=0),
    "SIN AVANCE",
    IF(
      'Tablero de control'!$AQ150&lt;Parametros!$D$4*Parametros!$G$9,
      "MUY DEFICIENTE",
    IF(
      'Tablero de control'!$AQ150&lt;Parametros!$D$4*Parametros!$G$8,
      "DEFICIENTE",
   IF(
      'Tablero de control'!$AQ150&lt;Parametros!$D$4*Parametros!$G$7,
      "ACEPTABLE",
      IF(
        'Tablero de control'!$AQ150&lt;Parametros!$D$4*Parametros!$G$6,
        "BUENO",
        IF(
          'Tablero de control'!$AQ150&lt;Parametros!$D$4*Parametros!$G$5,
          "SATISFACTORIO",
          IF(
            'Tablero de control'!$AQ150&gt;=Parametros!$D$4*Parametros!$G$4,
            "OPTIMO"
          )
        )
      )
    )
  )
)
)
)</f>
        <v>SIN AVANCE</v>
      </c>
      <c r="AS150" s="38"/>
      <c r="AT150" s="38"/>
      <c r="AU150" s="38"/>
      <c r="AV150" s="39"/>
      <c r="AW150" s="276">
        <f>IF(
'Tablero de control'!$X150="NP",
 0,
  IF(
     'Tablero de control'!$Q150&lt;&gt;"Reducción",
     'Tablero de control'!$AV150*100/'Tablero de control'!$X150,
     IF(
       'Tablero de control'!$X150&gt;='Tablero de control'!$AV150,
       100,
       IF(
         'Tablero de control'!$S150&lt;='Tablero de control'!$AV150,
         0,
         (('Tablero de control'!$S150-'Tablero de control'!$X150)-('Tablero de control'!$AV150-'Tablero de control'!$X150))*100/('Tablero de control'!$S150-'Tablero de control'!$X150)
       )
     )
   )
)</f>
        <v>0</v>
      </c>
      <c r="AX150" s="46" t="str">
        <f>IF(
  'Tablero de control'!$X150="NP",
  "NO PROGRAMADA",
  IF(
    OR('Tablero de control'!$AV150="",'Tablero de control'!$AW150&lt;=0),
    "SIN AVANCE",
    IF(
      'Tablero de control'!$AW150&lt;Parametros!$D$4*Parametros!$G$9,
      "MUY DEFICIENTE",
    IF(
      'Tablero de control'!$AW150&lt;Parametros!$D$4*Parametros!$G$8,
      "DEFICIENTE",
   IF(
      'Tablero de control'!$AW150&lt;Parametros!$D$4*Parametros!$G$7,
      "ACEPTABLE",
      IF(
        'Tablero de control'!$AW150&lt;Parametros!$D$4*Parametros!$G$6,
        "BUENO",
        IF(
          'Tablero de control'!$AW150&lt;Parametros!$D$4*Parametros!$G$5,
          "SATISFACTORIO",
          IF(
            'Tablero de control'!$AW150&gt;=Parametros!$D$4*Parametros!$G$4,
            "OPTIMO"
          )
        )
      )
    )
  )
)
)
)</f>
        <v>SIN AVANCE</v>
      </c>
      <c r="AY150" s="38"/>
      <c r="AZ150" s="38"/>
      <c r="BA150" s="38"/>
      <c r="BB150" s="285">
        <f>IF('Tablero de control'!$R150="Acumulada",IF('Tablero de control'!$AV150="",IF('Tablero de control'!$AP150="",IF('Tablero de control'!$AJ150="",'Tablero de control'!$Y150,'Tablero de control'!$AJ150),'Tablero de control'!$AP150),'Tablero de control'!$AV150),'Tablero de control'!$Y150+'Tablero de control'!$AJ150+'Tablero de control'!$AP150+'Tablero de control'!$AV150)</f>
        <v>0</v>
      </c>
      <c r="BC150" s="41">
        <f>IF('Tablero de control'!$Q150="mantenimiento",'Tablero de control'!$BB150/COUNTA('Tablero de control'!$U150:$X150)*100,IF('Tablero de control'!$BB150*100/'Tablero de control'!$T150&gt;100,100,'Tablero de control'!$BB150*100/'Tablero de control'!$T150))</f>
        <v>0</v>
      </c>
      <c r="BD150" s="40" t="str">
        <f>IF(
    OR('Tablero de control'!$BB150="",'Tablero de control'!$BC150&lt;=0),
    "SIN AVANCE",
    IF(
      'Tablero de control'!$BC150&lt;Parametros!$D$4*Parametros!$G$9,
      "MUY DEFICIENTE",
    IF(
      'Tablero de control'!$BC150&lt;Parametros!$D$4*Parametros!$G$8,
      "DEFICIENTE",
   IF(
      'Tablero de control'!$BC150&lt;Parametros!$D$4*Parametros!$G$7,
      "ACEPTABLE",
      IF(
        'Tablero de control'!$BC150&lt;Parametros!$D$4*Parametros!$G$6,
        "BUENO",
        IF(
          'Tablero de control'!$BC150&lt;Parametros!$D$4*Parametros!$G$5,
          "SATISFACTORIO",
          IF(
            'Tablero de control'!$BC150&gt;=Parametros!$D$4*Parametros!$G$4,
            "OPTIMO"
          )
        )
      )
    )
  )
)
)</f>
        <v>SIN AVANCE</v>
      </c>
      <c r="BE150" s="336"/>
      <c r="BF150" s="336"/>
      <c r="BG150" s="555"/>
      <c r="BH150" s="281"/>
      <c r="BI150" s="281"/>
      <c r="BJ150" s="281"/>
      <c r="BL150" s="337"/>
      <c r="BN150" s="281"/>
      <c r="BO150" s="281"/>
      <c r="BP150" s="281"/>
      <c r="BQ150" s="281"/>
      <c r="BR150" s="281"/>
      <c r="BS150" s="668"/>
      <c r="BT150" s="281"/>
    </row>
    <row r="151" spans="1:72" s="42" customFormat="1" ht="57" hidden="1" customHeight="1">
      <c r="A151" s="554" t="s">
        <v>252</v>
      </c>
      <c r="B151" s="53" t="s">
        <v>262</v>
      </c>
      <c r="C151" s="53" t="s">
        <v>300</v>
      </c>
      <c r="D151" s="53" t="s">
        <v>360</v>
      </c>
      <c r="E151" s="53" t="s">
        <v>404</v>
      </c>
      <c r="F151" s="64" t="s">
        <v>518</v>
      </c>
      <c r="G151" s="63" t="s">
        <v>536</v>
      </c>
      <c r="H151" s="63" t="s">
        <v>1947</v>
      </c>
      <c r="I151" s="63" t="s">
        <v>1972</v>
      </c>
      <c r="J151" s="325">
        <v>148</v>
      </c>
      <c r="K151" s="53" t="s">
        <v>691</v>
      </c>
      <c r="L151" s="53">
        <v>2201084</v>
      </c>
      <c r="M151" s="53" t="s">
        <v>49</v>
      </c>
      <c r="N151" s="53">
        <v>220108401</v>
      </c>
      <c r="O151" s="53" t="s">
        <v>1595</v>
      </c>
      <c r="P151" s="53" t="s">
        <v>2045</v>
      </c>
      <c r="Q151" s="53" t="s">
        <v>32</v>
      </c>
      <c r="R151" s="103" t="s">
        <v>1890</v>
      </c>
      <c r="S151" s="101">
        <v>3082</v>
      </c>
      <c r="T151" s="102">
        <v>4302</v>
      </c>
      <c r="U151" s="96">
        <v>3387</v>
      </c>
      <c r="V151" s="102">
        <v>3692</v>
      </c>
      <c r="W151" s="102">
        <v>3997</v>
      </c>
      <c r="X151" s="102">
        <v>4302</v>
      </c>
      <c r="Y151" s="272">
        <v>5016</v>
      </c>
      <c r="Z151" s="276">
        <f>IF(
'Tablero de control'!$U151="NP",
 0,
  IF(
     'Tablero de control'!$Q151&lt;&gt;"Reducción",
     'Tablero de control'!$Y151*100/'Tablero de control'!$U151,
     IF(
       'Tablero de control'!$U151&gt;='Tablero de control'!$Y151,
       100,
       IF(
         'Tablero de control'!$S151&lt;='Tablero de control'!$Y151,
         0,
         (('Tablero de control'!$S151-'Tablero de control'!$U151)-('Tablero de control'!$Y151-'Tablero de control'!$U151))*100/('Tablero de control'!$S151-'Tablero de control'!$U151)
       )
     )
   )
)</f>
        <v>148.09565987599646</v>
      </c>
      <c r="AA151" s="302">
        <f>IF('Tablero de control'!$Z151&gt;100,100,'Tablero de control'!$Z151)</f>
        <v>100</v>
      </c>
      <c r="AB151" s="40" t="str">
        <f>IF(
  'Tablero de control'!$U151="NP",
  "NO PROGRAMADA",
  IF(
    OR('Tablero de control'!$Y151="",'Tablero de control'!$Z151&lt;=0),
    "SIN AVANCE",
    IF(
      'Tablero de control'!$Z151&lt;Parametros!$D$4*Parametros!$G$9,
      "MUY DEFICIENTE",
    IF(
      'Tablero de control'!$Z151&lt;Parametros!$D$4*Parametros!$G$8,
      "DEFICIENTE",
   IF(
      'Tablero de control'!$Z151&lt;Parametros!$D$4*Parametros!$G$7,
      "ACEPTABLE",
      IF(
        'Tablero de control'!$Z151&lt;Parametros!$D$4*Parametros!$G$6,
        "BUENO",
        IF(
          'Tablero de control'!$Z151&lt;Parametros!$D$4*Parametros!$G$5,
          "SATISFACTORIO",
          IF(
            'Tablero de control'!$Z151&gt;=Parametros!$D$4*Parametros!$G$4,
            "OPTIMO"
          )
        )
      )
    )
  )
)
)
)</f>
        <v>OPTIMO</v>
      </c>
      <c r="AC151" s="40"/>
      <c r="AD151" s="40"/>
      <c r="AE151" s="40"/>
      <c r="AF151" s="40"/>
      <c r="AG151" s="59">
        <v>0</v>
      </c>
      <c r="AH151" s="59">
        <v>0</v>
      </c>
      <c r="AI151" s="59">
        <v>0</v>
      </c>
      <c r="AJ151" s="56"/>
      <c r="AK151" s="276">
        <f>IF(
'Tablero de control'!$V151="NP",
 0,
  IF(
     'Tablero de control'!$Q151&lt;&gt;"Reducción",
     'Tablero de control'!$AJ151*100/'Tablero de control'!$V151,
     IF(
       'Tablero de control'!$V151&gt;='Tablero de control'!$AJ151,
       100,
       IF(
         'Tablero de control'!$S151&lt;='Tablero de control'!$AJ151,
         0,
         (('Tablero de control'!$S151-'Tablero de control'!$V151)-('Tablero de control'!$AJ151-'Tablero de control'!$V151))*100/('Tablero de control'!$S151-'Tablero de control'!$V151)
       )
     )
   )
)</f>
        <v>0</v>
      </c>
      <c r="AL151" s="38" t="str">
        <f>IF(
  'Tablero de control'!$V151="NP",
  "NO PROGRAMADA",
  IF(
    OR('Tablero de control'!$AJ151="",'Tablero de control'!$AK151&lt;=0),
    "SIN AVANCE",
    IF(
      'Tablero de control'!$AK151&lt;Parametros!$D$4*Parametros!$G$9,
      "MUY DEFICIENTE",
    IF(
      'Tablero de control'!$AK151&lt;Parametros!$D$4*Parametros!$G$8,
      "DEFICIENTE",
   IF(
      'Tablero de control'!$AK151&lt;Parametros!$D$4*Parametros!$G$7,
      "ACEPTABLE",
      IF(
        'Tablero de control'!$AK151&lt;Parametros!$D$4*Parametros!$G$6,
        "BUENO",
        IF(
          'Tablero de control'!$AK151&lt;Parametros!$D$4*Parametros!$G$5,
          "SATISFACTORIO",
          IF(
            'Tablero de control'!$AK151&gt;=Parametros!$D$4*Parametros!$G$4,
            "OPTIMO"
          )
        )
      )
    )
  )
)
)
)</f>
        <v>SIN AVANCE</v>
      </c>
      <c r="AM151" s="38"/>
      <c r="AN151" s="38"/>
      <c r="AO151" s="38"/>
      <c r="AP151" s="43"/>
      <c r="AQ151" s="276">
        <f>IF(
'Tablero de control'!$W151="NP",
 0,
  IF(
     'Tablero de control'!$Q151&lt;&gt;"Reducción",
     'Tablero de control'!$AP151*100/'Tablero de control'!$W151,
     IF(
       'Tablero de control'!$W151&gt;='Tablero de control'!$AP151,
       100,
       IF(
         'Tablero de control'!$S151&lt;='Tablero de control'!$AP151,
         0,
         (('Tablero de control'!$S151-'Tablero de control'!$W151)-('Tablero de control'!$AP151-'Tablero de control'!$W151))*100/('Tablero de control'!$S151-'Tablero de control'!$W151)
       )
     )
   )
)</f>
        <v>0</v>
      </c>
      <c r="AR151" s="40" t="str">
        <f>IF(
  'Tablero de control'!$W151="NP",
  "NO PROGRAMADA",
  IF(
    OR('Tablero de control'!$AP151="",'Tablero de control'!$AQ151&lt;=0),
    "SIN AVANCE",
    IF(
      'Tablero de control'!$AQ151&lt;Parametros!$D$4*Parametros!$G$9,
      "MUY DEFICIENTE",
    IF(
      'Tablero de control'!$AQ151&lt;Parametros!$D$4*Parametros!$G$8,
      "DEFICIENTE",
   IF(
      'Tablero de control'!$AQ151&lt;Parametros!$D$4*Parametros!$G$7,
      "ACEPTABLE",
      IF(
        'Tablero de control'!$AQ151&lt;Parametros!$D$4*Parametros!$G$6,
        "BUENO",
        IF(
          'Tablero de control'!$AQ151&lt;Parametros!$D$4*Parametros!$G$5,
          "SATISFACTORIO",
          IF(
            'Tablero de control'!$AQ151&gt;=Parametros!$D$4*Parametros!$G$4,
            "OPTIMO"
          )
        )
      )
    )
  )
)
)
)</f>
        <v>SIN AVANCE</v>
      </c>
      <c r="AS151" s="38"/>
      <c r="AT151" s="38"/>
      <c r="AU151" s="38"/>
      <c r="AV151" s="39"/>
      <c r="AW151" s="276">
        <f>IF(
'Tablero de control'!$X151="NP",
 0,
  IF(
     'Tablero de control'!$Q151&lt;&gt;"Reducción",
     'Tablero de control'!$AV151*100/'Tablero de control'!$X151,
     IF(
       'Tablero de control'!$X151&gt;='Tablero de control'!$AV151,
       100,
       IF(
         'Tablero de control'!$S151&lt;='Tablero de control'!$AV151,
         0,
         (('Tablero de control'!$S151-'Tablero de control'!$X151)-('Tablero de control'!$AV151-'Tablero de control'!$X151))*100/('Tablero de control'!$S151-'Tablero de control'!$X151)
       )
     )
   )
)</f>
        <v>0</v>
      </c>
      <c r="AX151" s="46" t="str">
        <f>IF(
  'Tablero de control'!$X151="NP",
  "NO PROGRAMADA",
  IF(
    OR('Tablero de control'!$AV151="",'Tablero de control'!$AW151&lt;=0),
    "SIN AVANCE",
    IF(
      'Tablero de control'!$AW151&lt;Parametros!$D$4*Parametros!$G$9,
      "MUY DEFICIENTE",
    IF(
      'Tablero de control'!$AW151&lt;Parametros!$D$4*Parametros!$G$8,
      "DEFICIENTE",
   IF(
      'Tablero de control'!$AW151&lt;Parametros!$D$4*Parametros!$G$7,
      "ACEPTABLE",
      IF(
        'Tablero de control'!$AW151&lt;Parametros!$D$4*Parametros!$G$6,
        "BUENO",
        IF(
          'Tablero de control'!$AW151&lt;Parametros!$D$4*Parametros!$G$5,
          "SATISFACTORIO",
          IF(
            'Tablero de control'!$AW151&gt;=Parametros!$D$4*Parametros!$G$4,
            "OPTIMO"
          )
        )
      )
    )
  )
)
)
)</f>
        <v>SIN AVANCE</v>
      </c>
      <c r="AY151" s="38"/>
      <c r="AZ151" s="38"/>
      <c r="BA151" s="38"/>
      <c r="BB151" s="285">
        <f>IF('Tablero de control'!$R151="Acumulada",IF('Tablero de control'!$AV151="",IF('Tablero de control'!$AP151="",IF('Tablero de control'!$AJ151="",'Tablero de control'!$Y151,'Tablero de control'!$AJ151),'Tablero de control'!$AP151),'Tablero de control'!$AV151),'Tablero de control'!$Y151+'Tablero de control'!$AJ151+'Tablero de control'!$AP151+'Tablero de control'!$AV151)</f>
        <v>5016</v>
      </c>
      <c r="BC151" s="41">
        <f>IF('Tablero de control'!$Q151="mantenimiento",'Tablero de control'!$BB151/COUNTA('Tablero de control'!$U151:$X151)*100,IF('Tablero de control'!$BB151*100/'Tablero de control'!$T151&gt;100,100,'Tablero de control'!$BB151*100/'Tablero de control'!$T151))</f>
        <v>100</v>
      </c>
      <c r="BD151" s="40" t="str">
        <f>IF(
    OR('Tablero de control'!$BB151="",'Tablero de control'!$BC151&lt;=0),
    "SIN AVANCE",
    IF(
      'Tablero de control'!$BC151&lt;Parametros!$D$4*Parametros!$G$9,
      "MUY DEFICIENTE",
    IF(
      'Tablero de control'!$BC151&lt;Parametros!$D$4*Parametros!$G$8,
      "DEFICIENTE",
   IF(
      'Tablero de control'!$BC151&lt;Parametros!$D$4*Parametros!$G$7,
      "ACEPTABLE",
      IF(
        'Tablero de control'!$BC151&lt;Parametros!$D$4*Parametros!$G$6,
        "BUENO",
        IF(
          'Tablero de control'!$BC151&lt;Parametros!$D$4*Parametros!$G$5,
          "SATISFACTORIO",
          IF(
            'Tablero de control'!$BC151&gt;=Parametros!$D$4*Parametros!$G$4,
            "OPTIMO"
          )
        )
      )
    )
  )
)
)</f>
        <v>OPTIMO</v>
      </c>
      <c r="BE151" s="336"/>
      <c r="BF151" s="336"/>
      <c r="BG151" s="555"/>
      <c r="BH151" s="281"/>
      <c r="BI151" s="281"/>
      <c r="BJ151" s="281"/>
      <c r="BL151" s="337"/>
      <c r="BN151" s="594">
        <v>5016</v>
      </c>
      <c r="BO151" s="594" t="s">
        <v>2630</v>
      </c>
      <c r="BP151" s="594" t="s">
        <v>2631</v>
      </c>
      <c r="BQ151" s="734" t="s">
        <v>2632</v>
      </c>
      <c r="BR151" s="594" t="s">
        <v>2632</v>
      </c>
      <c r="BS151" s="686"/>
      <c r="BT151" s="281"/>
    </row>
    <row r="152" spans="1:72" s="42" customFormat="1" ht="56.25" hidden="1" customHeight="1">
      <c r="A152" s="554" t="s">
        <v>252</v>
      </c>
      <c r="B152" s="53" t="s">
        <v>262</v>
      </c>
      <c r="C152" s="53" t="s">
        <v>300</v>
      </c>
      <c r="D152" s="53" t="s">
        <v>360</v>
      </c>
      <c r="E152" s="53" t="s">
        <v>404</v>
      </c>
      <c r="F152" s="64" t="s">
        <v>518</v>
      </c>
      <c r="G152" s="63" t="s">
        <v>536</v>
      </c>
      <c r="H152" s="63" t="s">
        <v>1947</v>
      </c>
      <c r="I152" s="63" t="s">
        <v>1972</v>
      </c>
      <c r="J152" s="325">
        <v>149</v>
      </c>
      <c r="K152" s="53" t="s">
        <v>692</v>
      </c>
      <c r="L152" s="53">
        <v>2201002</v>
      </c>
      <c r="M152" s="53" t="s">
        <v>1228</v>
      </c>
      <c r="N152" s="53">
        <v>220100200</v>
      </c>
      <c r="O152" s="53" t="s">
        <v>1596</v>
      </c>
      <c r="P152" s="53" t="s">
        <v>2045</v>
      </c>
      <c r="Q152" s="53" t="s">
        <v>33</v>
      </c>
      <c r="R152" s="98" t="s">
        <v>1891</v>
      </c>
      <c r="S152" s="103">
        <v>4</v>
      </c>
      <c r="T152" s="103">
        <v>4</v>
      </c>
      <c r="U152" s="96">
        <v>1</v>
      </c>
      <c r="V152" s="103">
        <v>1</v>
      </c>
      <c r="W152" s="103">
        <v>1</v>
      </c>
      <c r="X152" s="103">
        <v>1</v>
      </c>
      <c r="Y152" s="272">
        <v>1</v>
      </c>
      <c r="Z152" s="276">
        <f>IF(
'Tablero de control'!$U152="NP",
 0,
  IF(
     'Tablero de control'!$Q152&lt;&gt;"Reducción",
     'Tablero de control'!$Y152*100/'Tablero de control'!$U152,
     IF(
       'Tablero de control'!$U152&gt;='Tablero de control'!$Y152,
       100,
       IF(
         'Tablero de control'!$S152&lt;='Tablero de control'!$Y152,
         0,
         (('Tablero de control'!$S152-'Tablero de control'!$U152)-('Tablero de control'!$Y152-'Tablero de control'!$U152))*100/('Tablero de control'!$S152-'Tablero de control'!$U152)
       )
     )
   )
)</f>
        <v>100</v>
      </c>
      <c r="AA152" s="302">
        <f>IF('Tablero de control'!$Z152&gt;100,100,'Tablero de control'!$Z152)</f>
        <v>100</v>
      </c>
      <c r="AB152" s="40" t="str">
        <f>IF(
  'Tablero de control'!$U152="NP",
  "NO PROGRAMADA",
  IF(
    OR('Tablero de control'!$Y152="",'Tablero de control'!$Z152&lt;=0),
    "SIN AVANCE",
    IF(
      'Tablero de control'!$Z152&lt;Parametros!$D$4*Parametros!$G$9,
      "MUY DEFICIENTE",
    IF(
      'Tablero de control'!$Z152&lt;Parametros!$D$4*Parametros!$G$8,
      "DEFICIENTE",
   IF(
      'Tablero de control'!$Z152&lt;Parametros!$D$4*Parametros!$G$7,
      "ACEPTABLE",
      IF(
        'Tablero de control'!$Z152&lt;Parametros!$D$4*Parametros!$G$6,
        "BUENO",
        IF(
          'Tablero de control'!$Z152&lt;Parametros!$D$4*Parametros!$G$5,
          "SATISFACTORIO",
          IF(
            'Tablero de control'!$Z152&gt;=Parametros!$D$4*Parametros!$G$4,
            "OPTIMO"
          )
        )
      )
    )
  )
)
)
)</f>
        <v>OPTIMO</v>
      </c>
      <c r="AC152" s="40"/>
      <c r="AD152" s="40"/>
      <c r="AE152" s="40"/>
      <c r="AF152" s="40"/>
      <c r="AG152" s="59">
        <v>0</v>
      </c>
      <c r="AH152" s="59">
        <v>0</v>
      </c>
      <c r="AI152" s="59">
        <v>0</v>
      </c>
      <c r="AJ152" s="56"/>
      <c r="AK152" s="276">
        <f>IF(
'Tablero de control'!$V152="NP",
 0,
  IF(
     'Tablero de control'!$Q152&lt;&gt;"Reducción",
     'Tablero de control'!$AJ152*100/'Tablero de control'!$V152,
     IF(
       'Tablero de control'!$V152&gt;='Tablero de control'!$AJ152,
       100,
       IF(
         'Tablero de control'!$S152&lt;='Tablero de control'!$AJ152,
         0,
         (('Tablero de control'!$S152-'Tablero de control'!$V152)-('Tablero de control'!$AJ152-'Tablero de control'!$V152))*100/('Tablero de control'!$S152-'Tablero de control'!$V152)
       )
     )
   )
)</f>
        <v>0</v>
      </c>
      <c r="AL152" s="38" t="str">
        <f>IF(
  'Tablero de control'!$V152="NP",
  "NO PROGRAMADA",
  IF(
    OR('Tablero de control'!$AJ152="",'Tablero de control'!$AK152&lt;=0),
    "SIN AVANCE",
    IF(
      'Tablero de control'!$AK152&lt;Parametros!$D$4*Parametros!$G$9,
      "MUY DEFICIENTE",
    IF(
      'Tablero de control'!$AK152&lt;Parametros!$D$4*Parametros!$G$8,
      "DEFICIENTE",
   IF(
      'Tablero de control'!$AK152&lt;Parametros!$D$4*Parametros!$G$7,
      "ACEPTABLE",
      IF(
        'Tablero de control'!$AK152&lt;Parametros!$D$4*Parametros!$G$6,
        "BUENO",
        IF(
          'Tablero de control'!$AK152&lt;Parametros!$D$4*Parametros!$G$5,
          "SATISFACTORIO",
          IF(
            'Tablero de control'!$AK152&gt;=Parametros!$D$4*Parametros!$G$4,
            "OPTIMO"
          )
        )
      )
    )
  )
)
)
)</f>
        <v>SIN AVANCE</v>
      </c>
      <c r="AM152" s="38"/>
      <c r="AN152" s="38"/>
      <c r="AO152" s="38"/>
      <c r="AP152" s="43"/>
      <c r="AQ152" s="276">
        <f>IF(
'Tablero de control'!$W152="NP",
 0,
  IF(
     'Tablero de control'!$Q152&lt;&gt;"Reducción",
     'Tablero de control'!$AP152*100/'Tablero de control'!$W152,
     IF(
       'Tablero de control'!$W152&gt;='Tablero de control'!$AP152,
       100,
       IF(
         'Tablero de control'!$S152&lt;='Tablero de control'!$AP152,
         0,
         (('Tablero de control'!$S152-'Tablero de control'!$W152)-('Tablero de control'!$AP152-'Tablero de control'!$W152))*100/('Tablero de control'!$S152-'Tablero de control'!$W152)
       )
     )
   )
)</f>
        <v>0</v>
      </c>
      <c r="AR152" s="40" t="str">
        <f>IF(
  'Tablero de control'!$W152="NP",
  "NO PROGRAMADA",
  IF(
    OR('Tablero de control'!$AP152="",'Tablero de control'!$AQ152&lt;=0),
    "SIN AVANCE",
    IF(
      'Tablero de control'!$AQ152&lt;Parametros!$D$4*Parametros!$G$9,
      "MUY DEFICIENTE",
    IF(
      'Tablero de control'!$AQ152&lt;Parametros!$D$4*Parametros!$G$8,
      "DEFICIENTE",
   IF(
      'Tablero de control'!$AQ152&lt;Parametros!$D$4*Parametros!$G$7,
      "ACEPTABLE",
      IF(
        'Tablero de control'!$AQ152&lt;Parametros!$D$4*Parametros!$G$6,
        "BUENO",
        IF(
          'Tablero de control'!$AQ152&lt;Parametros!$D$4*Parametros!$G$5,
          "SATISFACTORIO",
          IF(
            'Tablero de control'!$AQ152&gt;=Parametros!$D$4*Parametros!$G$4,
            "OPTIMO"
          )
        )
      )
    )
  )
)
)
)</f>
        <v>SIN AVANCE</v>
      </c>
      <c r="AS152" s="38"/>
      <c r="AT152" s="38"/>
      <c r="AU152" s="38"/>
      <c r="AV152" s="39"/>
      <c r="AW152" s="276">
        <f>IF(
'Tablero de control'!$X152="NP",
 0,
  IF(
     'Tablero de control'!$Q152&lt;&gt;"Reducción",
     'Tablero de control'!$AV152*100/'Tablero de control'!$X152,
     IF(
       'Tablero de control'!$X152&gt;='Tablero de control'!$AV152,
       100,
       IF(
         'Tablero de control'!$S152&lt;='Tablero de control'!$AV152,
         0,
         (('Tablero de control'!$S152-'Tablero de control'!$X152)-('Tablero de control'!$AV152-'Tablero de control'!$X152))*100/('Tablero de control'!$S152-'Tablero de control'!$X152)
       )
     )
   )
)</f>
        <v>0</v>
      </c>
      <c r="AX152" s="46" t="str">
        <f>IF(
  'Tablero de control'!$X152="NP",
  "NO PROGRAMADA",
  IF(
    OR('Tablero de control'!$AV152="",'Tablero de control'!$AW152&lt;=0),
    "SIN AVANCE",
    IF(
      'Tablero de control'!$AW152&lt;Parametros!$D$4*Parametros!$G$9,
      "MUY DEFICIENTE",
    IF(
      'Tablero de control'!$AW152&lt;Parametros!$D$4*Parametros!$G$8,
      "DEFICIENTE",
   IF(
      'Tablero de control'!$AW152&lt;Parametros!$D$4*Parametros!$G$7,
      "ACEPTABLE",
      IF(
        'Tablero de control'!$AW152&lt;Parametros!$D$4*Parametros!$G$6,
        "BUENO",
        IF(
          'Tablero de control'!$AW152&lt;Parametros!$D$4*Parametros!$G$5,
          "SATISFACTORIO",
          IF(
            'Tablero de control'!$AW152&gt;=Parametros!$D$4*Parametros!$G$4,
            "OPTIMO"
          )
        )
      )
    )
  )
)
)
)</f>
        <v>SIN AVANCE</v>
      </c>
      <c r="AY152" s="38"/>
      <c r="AZ152" s="38"/>
      <c r="BA152" s="38"/>
      <c r="BB152" s="285">
        <f>IF('Tablero de control'!$R152="Acumulada",IF('Tablero de control'!$AV152="",IF('Tablero de control'!$AP152="",IF('Tablero de control'!$AJ152="",'Tablero de control'!$Y152,'Tablero de control'!$AJ152),'Tablero de control'!$AP152),'Tablero de control'!$AV152),'Tablero de control'!$Y152+'Tablero de control'!$AJ152+'Tablero de control'!$AP152+'Tablero de control'!$AV152)</f>
        <v>1</v>
      </c>
      <c r="BC152" s="41">
        <f>IF('Tablero de control'!$Q152="mantenimiento",'Tablero de control'!$BB152/COUNTA('Tablero de control'!$U152:$X152)*100,IF('Tablero de control'!$BB152*100/'Tablero de control'!$T152&gt;100,100,'Tablero de control'!$BB152*100/'Tablero de control'!$T152))</f>
        <v>25</v>
      </c>
      <c r="BD152" s="40" t="str">
        <f>IF(
    OR('Tablero de control'!$BB152="",'Tablero de control'!$BC152&lt;=0),
    "SIN AVANCE",
    IF(
      'Tablero de control'!$BC152&lt;Parametros!$D$4*Parametros!$G$9,
      "MUY DEFICIENTE",
    IF(
      'Tablero de control'!$BC152&lt;Parametros!$D$4*Parametros!$G$8,
      "DEFICIENTE",
   IF(
      'Tablero de control'!$BC152&lt;Parametros!$D$4*Parametros!$G$7,
      "ACEPTABLE",
      IF(
        'Tablero de control'!$BC152&lt;Parametros!$D$4*Parametros!$G$6,
        "BUENO",
        IF(
          'Tablero de control'!$BC152&lt;Parametros!$D$4*Parametros!$G$5,
          "SATISFACTORIO",
          IF(
            'Tablero de control'!$BC152&gt;=Parametros!$D$4*Parametros!$G$4,
            "OPTIMO"
          )
        )
      )
    )
  )
)
)</f>
        <v>MUY DEFICIENTE</v>
      </c>
      <c r="BE152" s="336"/>
      <c r="BF152" s="336"/>
      <c r="BG152" s="555"/>
      <c r="BH152" s="281"/>
      <c r="BI152" s="281"/>
      <c r="BJ152" s="281"/>
      <c r="BL152" s="337"/>
      <c r="BN152" s="419">
        <v>1</v>
      </c>
      <c r="BO152" s="419" t="s">
        <v>2633</v>
      </c>
      <c r="BP152" s="419" t="s">
        <v>2634</v>
      </c>
      <c r="BQ152" s="419" t="s">
        <v>2635</v>
      </c>
      <c r="BR152" s="419" t="s">
        <v>2635</v>
      </c>
      <c r="BS152" s="687"/>
      <c r="BT152" s="281"/>
    </row>
    <row r="153" spans="1:72" s="42" customFormat="1" ht="52.5" hidden="1" customHeight="1">
      <c r="A153" s="554" t="s">
        <v>252</v>
      </c>
      <c r="B153" s="53" t="s">
        <v>262</v>
      </c>
      <c r="C153" s="53" t="s">
        <v>300</v>
      </c>
      <c r="D153" s="53" t="s">
        <v>360</v>
      </c>
      <c r="E153" s="53" t="s">
        <v>404</v>
      </c>
      <c r="F153" s="64" t="s">
        <v>518</v>
      </c>
      <c r="G153" s="63" t="s">
        <v>536</v>
      </c>
      <c r="H153" s="63" t="s">
        <v>1947</v>
      </c>
      <c r="I153" s="63" t="s">
        <v>1972</v>
      </c>
      <c r="J153" s="325">
        <v>150</v>
      </c>
      <c r="K153" s="53" t="s">
        <v>693</v>
      </c>
      <c r="L153" s="53" t="s">
        <v>1229</v>
      </c>
      <c r="M153" s="53" t="s">
        <v>1230</v>
      </c>
      <c r="N153" s="53">
        <v>220102200</v>
      </c>
      <c r="O153" s="53" t="s">
        <v>1597</v>
      </c>
      <c r="P153" s="53" t="s">
        <v>2045</v>
      </c>
      <c r="Q153" s="53" t="s">
        <v>32</v>
      </c>
      <c r="R153" s="103" t="s">
        <v>1891</v>
      </c>
      <c r="S153" s="63" t="s">
        <v>12</v>
      </c>
      <c r="T153" s="103">
        <v>10</v>
      </c>
      <c r="U153" s="96">
        <v>1</v>
      </c>
      <c r="V153" s="103">
        <v>2</v>
      </c>
      <c r="W153" s="103">
        <v>3</v>
      </c>
      <c r="X153" s="103">
        <v>4</v>
      </c>
      <c r="Y153" s="272">
        <v>1</v>
      </c>
      <c r="Z153" s="276">
        <f>IF(
'Tablero de control'!$U153="NP",
 0,
  IF(
     'Tablero de control'!$Q153&lt;&gt;"Reducción",
     'Tablero de control'!$Y153*100/'Tablero de control'!$U153,
     IF(
       'Tablero de control'!$U153&gt;='Tablero de control'!$Y153,
       100,
       IF(
         'Tablero de control'!$S153&lt;='Tablero de control'!$Y153,
         0,
         (('Tablero de control'!$S153-'Tablero de control'!$U153)-('Tablero de control'!$Y153-'Tablero de control'!$U153))*100/('Tablero de control'!$S153-'Tablero de control'!$U153)
       )
     )
   )
)</f>
        <v>100</v>
      </c>
      <c r="AA153" s="302">
        <f>IF('Tablero de control'!$Z153&gt;100,100,'Tablero de control'!$Z153)</f>
        <v>100</v>
      </c>
      <c r="AB153" s="40" t="str">
        <f>IF(
  'Tablero de control'!$U153="NP",
  "NO PROGRAMADA",
  IF(
    OR('Tablero de control'!$Y153="",'Tablero de control'!$Z153&lt;=0),
    "SIN AVANCE",
    IF(
      'Tablero de control'!$Z153&lt;Parametros!$D$4*Parametros!$G$9,
      "MUY DEFICIENTE",
    IF(
      'Tablero de control'!$Z153&lt;Parametros!$D$4*Parametros!$G$8,
      "DEFICIENTE",
   IF(
      'Tablero de control'!$Z153&lt;Parametros!$D$4*Parametros!$G$7,
      "ACEPTABLE",
      IF(
        'Tablero de control'!$Z153&lt;Parametros!$D$4*Parametros!$G$6,
        "BUENO",
        IF(
          'Tablero de control'!$Z153&lt;Parametros!$D$4*Parametros!$G$5,
          "SATISFACTORIO",
          IF(
            'Tablero de control'!$Z153&gt;=Parametros!$D$4*Parametros!$G$4,
            "OPTIMO"
          )
        )
      )
    )
  )
)
)
)</f>
        <v>OPTIMO</v>
      </c>
      <c r="AC153" s="40"/>
      <c r="AD153" s="40"/>
      <c r="AE153" s="40"/>
      <c r="AF153" s="40"/>
      <c r="AG153" s="59">
        <v>0</v>
      </c>
      <c r="AH153" s="59">
        <v>0</v>
      </c>
      <c r="AI153" s="59">
        <v>0</v>
      </c>
      <c r="AJ153" s="56"/>
      <c r="AK153" s="276">
        <f>IF(
'Tablero de control'!$V153="NP",
 0,
  IF(
     'Tablero de control'!$Q153&lt;&gt;"Reducción",
     'Tablero de control'!$AJ153*100/'Tablero de control'!$V153,
     IF(
       'Tablero de control'!$V153&gt;='Tablero de control'!$AJ153,
       100,
       IF(
         'Tablero de control'!$S153&lt;='Tablero de control'!$AJ153,
         0,
         (('Tablero de control'!$S153-'Tablero de control'!$V153)-('Tablero de control'!$AJ153-'Tablero de control'!$V153))*100/('Tablero de control'!$S153-'Tablero de control'!$V153)
       )
     )
   )
)</f>
        <v>0</v>
      </c>
      <c r="AL153" s="46" t="str">
        <f>IF(
  'Tablero de control'!$V153="NP",
  "NO PROGRAMADA",
  IF(
    OR('Tablero de control'!$AJ153="",'Tablero de control'!$AK153&lt;=0),
    "SIN AVANCE",
    IF(
      'Tablero de control'!$AK153&lt;Parametros!$D$4*Parametros!$G$9,
      "MUY DEFICIENTE",
    IF(
      'Tablero de control'!$AK153&lt;Parametros!$D$4*Parametros!$G$8,
      "DEFICIENTE",
   IF(
      'Tablero de control'!$AK153&lt;Parametros!$D$4*Parametros!$G$7,
      "ACEPTABLE",
      IF(
        'Tablero de control'!$AK153&lt;Parametros!$D$4*Parametros!$G$6,
        "BUENO",
        IF(
          'Tablero de control'!$AK153&lt;Parametros!$D$4*Parametros!$G$5,
          "SATISFACTORIO",
          IF(
            'Tablero de control'!$AK153&gt;=Parametros!$D$4*Parametros!$G$4,
            "OPTIMO"
          )
        )
      )
    )
  )
)
)
)</f>
        <v>SIN AVANCE</v>
      </c>
      <c r="AM153" s="38"/>
      <c r="AN153" s="38"/>
      <c r="AO153" s="38"/>
      <c r="AP153" s="43"/>
      <c r="AQ153" s="276">
        <f>IF(
'Tablero de control'!$W153="NP",
 0,
  IF(
     'Tablero de control'!$Q153&lt;&gt;"Reducción",
     'Tablero de control'!$AP153*100/'Tablero de control'!$W153,
     IF(
       'Tablero de control'!$W153&gt;='Tablero de control'!$AP153,
       100,
       IF(
         'Tablero de control'!$S153&lt;='Tablero de control'!$AP153,
         0,
         (('Tablero de control'!$S153-'Tablero de control'!$W153)-('Tablero de control'!$AP153-'Tablero de control'!$W153))*100/('Tablero de control'!$S153-'Tablero de control'!$W153)
       )
     )
   )
)</f>
        <v>0</v>
      </c>
      <c r="AR153" s="46" t="str">
        <f>IF(
  'Tablero de control'!$W153="NP",
  "NO PROGRAMADA",
  IF(
    OR('Tablero de control'!$AP153="",'Tablero de control'!$AQ153&lt;=0),
    "SIN AVANCE",
    IF(
      'Tablero de control'!$AQ153&lt;Parametros!$D$4*Parametros!$G$9,
      "MUY DEFICIENTE",
    IF(
      'Tablero de control'!$AQ153&lt;Parametros!$D$4*Parametros!$G$8,
      "DEFICIENTE",
   IF(
      'Tablero de control'!$AQ153&lt;Parametros!$D$4*Parametros!$G$7,
      "ACEPTABLE",
      IF(
        'Tablero de control'!$AQ153&lt;Parametros!$D$4*Parametros!$G$6,
        "BUENO",
        IF(
          'Tablero de control'!$AQ153&lt;Parametros!$D$4*Parametros!$G$5,
          "SATISFACTORIO",
          IF(
            'Tablero de control'!$AQ153&gt;=Parametros!$D$4*Parametros!$G$4,
            "OPTIMO"
          )
        )
      )
    )
  )
)
)
)</f>
        <v>SIN AVANCE</v>
      </c>
      <c r="AS153" s="38"/>
      <c r="AT153" s="38"/>
      <c r="AU153" s="38"/>
      <c r="AV153" s="39"/>
      <c r="AW153" s="276">
        <f>IF(
'Tablero de control'!$X153="NP",
 0,
  IF(
     'Tablero de control'!$Q153&lt;&gt;"Reducción",
     'Tablero de control'!$AV153*100/'Tablero de control'!$X153,
     IF(
       'Tablero de control'!$X153&gt;='Tablero de control'!$AV153,
       100,
       IF(
         'Tablero de control'!$S153&lt;='Tablero de control'!$AV153,
         0,
         (('Tablero de control'!$S153-'Tablero de control'!$X153)-('Tablero de control'!$AV153-'Tablero de control'!$X153))*100/('Tablero de control'!$S153-'Tablero de control'!$X153)
       )
     )
   )
)</f>
        <v>0</v>
      </c>
      <c r="AX153" s="46" t="str">
        <f>IF(
  'Tablero de control'!$X153="NP",
  "NO PROGRAMADA",
  IF(
    OR('Tablero de control'!$AV153="",'Tablero de control'!$AW153&lt;=0),
    "SIN AVANCE",
    IF(
      'Tablero de control'!$AW153&lt;Parametros!$D$4*Parametros!$G$9,
      "MUY DEFICIENTE",
    IF(
      'Tablero de control'!$AW153&lt;Parametros!$D$4*Parametros!$G$8,
      "DEFICIENTE",
   IF(
      'Tablero de control'!$AW153&lt;Parametros!$D$4*Parametros!$G$7,
      "ACEPTABLE",
      IF(
        'Tablero de control'!$AW153&lt;Parametros!$D$4*Parametros!$G$6,
        "BUENO",
        IF(
          'Tablero de control'!$AW153&lt;Parametros!$D$4*Parametros!$G$5,
          "SATISFACTORIO",
          IF(
            'Tablero de control'!$AW153&gt;=Parametros!$D$4*Parametros!$G$4,
            "OPTIMO"
          )
        )
      )
    )
  )
)
)
)</f>
        <v>SIN AVANCE</v>
      </c>
      <c r="AY153" s="38"/>
      <c r="AZ153" s="38"/>
      <c r="BA153" s="38"/>
      <c r="BB153" s="285">
        <f>IF('Tablero de control'!$R153="Acumulada",IF('Tablero de control'!$AV153="",IF('Tablero de control'!$AP153="",IF('Tablero de control'!$AJ153="",'Tablero de control'!$Y153,'Tablero de control'!$AJ153),'Tablero de control'!$AP153),'Tablero de control'!$AV153),'Tablero de control'!$Y153+'Tablero de control'!$AJ153+'Tablero de control'!$AP153+'Tablero de control'!$AV153)</f>
        <v>1</v>
      </c>
      <c r="BC153" s="41">
        <f>IF('Tablero de control'!$Q153="mantenimiento",'Tablero de control'!$BB153/COUNTA('Tablero de control'!$U153:$X153)*100,IF('Tablero de control'!$BB153*100/'Tablero de control'!$T153&gt;100,100,'Tablero de control'!$BB153*100/'Tablero de control'!$T153))</f>
        <v>10</v>
      </c>
      <c r="BD153" s="40" t="str">
        <f>IF(
    OR('Tablero de control'!$BB153="",'Tablero de control'!$BC153&lt;=0),
    "SIN AVANCE",
    IF(
      'Tablero de control'!$BC153&lt;Parametros!$D$4*Parametros!$G$9,
      "MUY DEFICIENTE",
    IF(
      'Tablero de control'!$BC153&lt;Parametros!$D$4*Parametros!$G$8,
      "DEFICIENTE",
   IF(
      'Tablero de control'!$BC153&lt;Parametros!$D$4*Parametros!$G$7,
      "ACEPTABLE",
      IF(
        'Tablero de control'!$BC153&lt;Parametros!$D$4*Parametros!$G$6,
        "BUENO",
        IF(
          'Tablero de control'!$BC153&lt;Parametros!$D$4*Parametros!$G$5,
          "SATISFACTORIO",
          IF(
            'Tablero de control'!$BC153&gt;=Parametros!$D$4*Parametros!$G$4,
            "OPTIMO"
          )
        )
      )
    )
  )
)
)</f>
        <v>MUY DEFICIENTE</v>
      </c>
      <c r="BE153" s="336"/>
      <c r="BF153" s="336"/>
      <c r="BG153" s="555"/>
      <c r="BH153" s="281"/>
      <c r="BI153" s="281"/>
      <c r="BJ153" s="281"/>
      <c r="BL153" s="337"/>
      <c r="BN153" s="419">
        <v>1</v>
      </c>
      <c r="BO153" s="419" t="s">
        <v>2636</v>
      </c>
      <c r="BP153" s="419" t="s">
        <v>2637</v>
      </c>
      <c r="BQ153" s="419" t="s">
        <v>2638</v>
      </c>
      <c r="BR153" s="419" t="s">
        <v>2638</v>
      </c>
      <c r="BS153" s="687"/>
      <c r="BT153" s="281"/>
    </row>
    <row r="154" spans="1:72" s="42" customFormat="1" ht="60.75" hidden="1" customHeight="1">
      <c r="A154" s="554" t="s">
        <v>252</v>
      </c>
      <c r="B154" s="53" t="s">
        <v>262</v>
      </c>
      <c r="C154" s="53" t="s">
        <v>300</v>
      </c>
      <c r="D154" s="53" t="s">
        <v>360</v>
      </c>
      <c r="E154" s="53" t="s">
        <v>404</v>
      </c>
      <c r="F154" s="64" t="s">
        <v>518</v>
      </c>
      <c r="G154" s="63" t="s">
        <v>536</v>
      </c>
      <c r="H154" s="63" t="s">
        <v>1947</v>
      </c>
      <c r="I154" s="63" t="s">
        <v>1972</v>
      </c>
      <c r="J154" s="325">
        <v>151</v>
      </c>
      <c r="K154" s="53" t="s">
        <v>694</v>
      </c>
      <c r="L154" s="53">
        <v>2201023</v>
      </c>
      <c r="M154" s="53" t="s">
        <v>1231</v>
      </c>
      <c r="N154" s="53">
        <v>220102300</v>
      </c>
      <c r="O154" s="53" t="s">
        <v>1598</v>
      </c>
      <c r="P154" s="53" t="s">
        <v>2045</v>
      </c>
      <c r="Q154" s="53" t="s">
        <v>32</v>
      </c>
      <c r="R154" s="103" t="s">
        <v>1891</v>
      </c>
      <c r="S154" s="63" t="s">
        <v>12</v>
      </c>
      <c r="T154" s="103">
        <v>20</v>
      </c>
      <c r="U154" s="96">
        <v>5</v>
      </c>
      <c r="V154" s="103">
        <v>5</v>
      </c>
      <c r="W154" s="103">
        <v>5</v>
      </c>
      <c r="X154" s="103">
        <v>5</v>
      </c>
      <c r="Y154" s="272">
        <v>38</v>
      </c>
      <c r="Z154" s="276">
        <f>IF(
'Tablero de control'!$U154="NP",
 0,
  IF(
     'Tablero de control'!$Q154&lt;&gt;"Reducción",
     'Tablero de control'!$Y154*100/'Tablero de control'!$U154,
     IF(
       'Tablero de control'!$U154&gt;='Tablero de control'!$Y154,
       100,
       IF(
         'Tablero de control'!$S154&lt;='Tablero de control'!$Y154,
         0,
         (('Tablero de control'!$S154-'Tablero de control'!$U154)-('Tablero de control'!$Y154-'Tablero de control'!$U154))*100/('Tablero de control'!$S154-'Tablero de control'!$U154)
       )
     )
   )
)</f>
        <v>760</v>
      </c>
      <c r="AA154" s="302">
        <f>IF('Tablero de control'!$Z154&gt;100,100,'Tablero de control'!$Z154)</f>
        <v>100</v>
      </c>
      <c r="AB154" s="40" t="str">
        <f>IF(
  'Tablero de control'!$U154="NP",
  "NO PROGRAMADA",
  IF(
    OR('Tablero de control'!$Y154="",'Tablero de control'!$Z154&lt;=0),
    "SIN AVANCE",
    IF(
      'Tablero de control'!$Z154&lt;Parametros!$D$4*Parametros!$G$9,
      "MUY DEFICIENTE",
    IF(
      'Tablero de control'!$Z154&lt;Parametros!$D$4*Parametros!$G$8,
      "DEFICIENTE",
   IF(
      'Tablero de control'!$Z154&lt;Parametros!$D$4*Parametros!$G$7,
      "ACEPTABLE",
      IF(
        'Tablero de control'!$Z154&lt;Parametros!$D$4*Parametros!$G$6,
        "BUENO",
        IF(
          'Tablero de control'!$Z154&lt;Parametros!$D$4*Parametros!$G$5,
          "SATISFACTORIO",
          IF(
            'Tablero de control'!$Z154&gt;=Parametros!$D$4*Parametros!$G$4,
            "OPTIMO"
          )
        )
      )
    )
  )
)
)
)</f>
        <v>OPTIMO</v>
      </c>
      <c r="AC154" s="40"/>
      <c r="AD154" s="40"/>
      <c r="AE154" s="40"/>
      <c r="AF154" s="40"/>
      <c r="AG154" s="59">
        <v>0</v>
      </c>
      <c r="AH154" s="59">
        <v>0</v>
      </c>
      <c r="AI154" s="59">
        <v>0</v>
      </c>
      <c r="AJ154" s="56"/>
      <c r="AK154" s="276">
        <f>IF(
'Tablero de control'!$V154="NP",
 0,
  IF(
     'Tablero de control'!$Q154&lt;&gt;"Reducción",
     'Tablero de control'!$AJ154*100/'Tablero de control'!$V154,
     IF(
       'Tablero de control'!$V154&gt;='Tablero de control'!$AJ154,
       100,
       IF(
         'Tablero de control'!$S154&lt;='Tablero de control'!$AJ154,
         0,
         (('Tablero de control'!$S154-'Tablero de control'!$V154)-('Tablero de control'!$AJ154-'Tablero de control'!$V154))*100/('Tablero de control'!$S154-'Tablero de control'!$V154)
       )
     )
   )
)</f>
        <v>0</v>
      </c>
      <c r="AL154" s="46" t="str">
        <f>IF(
  'Tablero de control'!$V154="NP",
  "NO PROGRAMADA",
  IF(
    OR('Tablero de control'!$AJ154="",'Tablero de control'!$AK154&lt;=0),
    "SIN AVANCE",
    IF(
      'Tablero de control'!$AK154&lt;Parametros!$D$4*Parametros!$G$9,
      "MUY DEFICIENTE",
    IF(
      'Tablero de control'!$AK154&lt;Parametros!$D$4*Parametros!$G$8,
      "DEFICIENTE",
   IF(
      'Tablero de control'!$AK154&lt;Parametros!$D$4*Parametros!$G$7,
      "ACEPTABLE",
      IF(
        'Tablero de control'!$AK154&lt;Parametros!$D$4*Parametros!$G$6,
        "BUENO",
        IF(
          'Tablero de control'!$AK154&lt;Parametros!$D$4*Parametros!$G$5,
          "SATISFACTORIO",
          IF(
            'Tablero de control'!$AK154&gt;=Parametros!$D$4*Parametros!$G$4,
            "OPTIMO"
          )
        )
      )
    )
  )
)
)
)</f>
        <v>SIN AVANCE</v>
      </c>
      <c r="AM154" s="38"/>
      <c r="AN154" s="38"/>
      <c r="AO154" s="38"/>
      <c r="AP154" s="43"/>
      <c r="AQ154" s="276">
        <f>IF(
'Tablero de control'!$W154="NP",
 0,
  IF(
     'Tablero de control'!$Q154&lt;&gt;"Reducción",
     'Tablero de control'!$AP154*100/'Tablero de control'!$W154,
     IF(
       'Tablero de control'!$W154&gt;='Tablero de control'!$AP154,
       100,
       IF(
         'Tablero de control'!$S154&lt;='Tablero de control'!$AP154,
         0,
         (('Tablero de control'!$S154-'Tablero de control'!$W154)-('Tablero de control'!$AP154-'Tablero de control'!$W154))*100/('Tablero de control'!$S154-'Tablero de control'!$W154)
       )
     )
   )
)</f>
        <v>0</v>
      </c>
      <c r="AR154" s="46" t="str">
        <f>IF(
  'Tablero de control'!$W154="NP",
  "NO PROGRAMADA",
  IF(
    OR('Tablero de control'!$AP154="",'Tablero de control'!$AQ154&lt;=0),
    "SIN AVANCE",
    IF(
      'Tablero de control'!$AQ154&lt;Parametros!$D$4*Parametros!$G$9,
      "MUY DEFICIENTE",
    IF(
      'Tablero de control'!$AQ154&lt;Parametros!$D$4*Parametros!$G$8,
      "DEFICIENTE",
   IF(
      'Tablero de control'!$AQ154&lt;Parametros!$D$4*Parametros!$G$7,
      "ACEPTABLE",
      IF(
        'Tablero de control'!$AQ154&lt;Parametros!$D$4*Parametros!$G$6,
        "BUENO",
        IF(
          'Tablero de control'!$AQ154&lt;Parametros!$D$4*Parametros!$G$5,
          "SATISFACTORIO",
          IF(
            'Tablero de control'!$AQ154&gt;=Parametros!$D$4*Parametros!$G$4,
            "OPTIMO"
          )
        )
      )
    )
  )
)
)
)</f>
        <v>SIN AVANCE</v>
      </c>
      <c r="AS154" s="38"/>
      <c r="AT154" s="38"/>
      <c r="AU154" s="38"/>
      <c r="AV154" s="39"/>
      <c r="AW154" s="276">
        <f>IF(
'Tablero de control'!$X154="NP",
 0,
  IF(
     'Tablero de control'!$Q154&lt;&gt;"Reducción",
     'Tablero de control'!$AV154*100/'Tablero de control'!$X154,
     IF(
       'Tablero de control'!$X154&gt;='Tablero de control'!$AV154,
       100,
       IF(
         'Tablero de control'!$S154&lt;='Tablero de control'!$AV154,
         0,
         (('Tablero de control'!$S154-'Tablero de control'!$X154)-('Tablero de control'!$AV154-'Tablero de control'!$X154))*100/('Tablero de control'!$S154-'Tablero de control'!$X154)
       )
     )
   )
)</f>
        <v>0</v>
      </c>
      <c r="AX154" s="46" t="str">
        <f>IF(
  'Tablero de control'!$X154="NP",
  "NO PROGRAMADA",
  IF(
    OR('Tablero de control'!$AV154="",'Tablero de control'!$AW154&lt;=0),
    "SIN AVANCE",
    IF(
      'Tablero de control'!$AW154&lt;Parametros!$D$4*Parametros!$G$9,
      "MUY DEFICIENTE",
    IF(
      'Tablero de control'!$AW154&lt;Parametros!$D$4*Parametros!$G$8,
      "DEFICIENTE",
   IF(
      'Tablero de control'!$AW154&lt;Parametros!$D$4*Parametros!$G$7,
      "ACEPTABLE",
      IF(
        'Tablero de control'!$AW154&lt;Parametros!$D$4*Parametros!$G$6,
        "BUENO",
        IF(
          'Tablero de control'!$AW154&lt;Parametros!$D$4*Parametros!$G$5,
          "SATISFACTORIO",
          IF(
            'Tablero de control'!$AW154&gt;=Parametros!$D$4*Parametros!$G$4,
            "OPTIMO"
          )
        )
      )
    )
  )
)
)
)</f>
        <v>SIN AVANCE</v>
      </c>
      <c r="AY154" s="38"/>
      <c r="AZ154" s="38"/>
      <c r="BA154" s="38"/>
      <c r="BB154" s="285">
        <f>IF('Tablero de control'!$R154="Acumulada",IF('Tablero de control'!$AV154="",IF('Tablero de control'!$AP154="",IF('Tablero de control'!$AJ154="",'Tablero de control'!$Y154,'Tablero de control'!$AJ154),'Tablero de control'!$AP154),'Tablero de control'!$AV154),'Tablero de control'!$Y154+'Tablero de control'!$AJ154+'Tablero de control'!$AP154+'Tablero de control'!$AV154)</f>
        <v>38</v>
      </c>
      <c r="BC154" s="41">
        <f>IF('Tablero de control'!$Q154="mantenimiento",'Tablero de control'!$BB154/COUNTA('Tablero de control'!$U154:$X154)*100,IF('Tablero de control'!$BB154*100/'Tablero de control'!$T154&gt;100,100,'Tablero de control'!$BB154*100/'Tablero de control'!$T154))</f>
        <v>100</v>
      </c>
      <c r="BD154" s="40" t="str">
        <f>IF(
    OR('Tablero de control'!$BB154="",'Tablero de control'!$BC154&lt;=0),
    "SIN AVANCE",
    IF(
      'Tablero de control'!$BC154&lt;Parametros!$D$4*Parametros!$G$9,
      "MUY DEFICIENTE",
    IF(
      'Tablero de control'!$BC154&lt;Parametros!$D$4*Parametros!$G$8,
      "DEFICIENTE",
   IF(
      'Tablero de control'!$BC154&lt;Parametros!$D$4*Parametros!$G$7,
      "ACEPTABLE",
      IF(
        'Tablero de control'!$BC154&lt;Parametros!$D$4*Parametros!$G$6,
        "BUENO",
        IF(
          'Tablero de control'!$BC154&lt;Parametros!$D$4*Parametros!$G$5,
          "SATISFACTORIO",
          IF(
            'Tablero de control'!$BC154&gt;=Parametros!$D$4*Parametros!$G$4,
            "OPTIMO"
          )
        )
      )
    )
  )
)
)</f>
        <v>OPTIMO</v>
      </c>
      <c r="BE154" s="336"/>
      <c r="BF154" s="336"/>
      <c r="BG154" s="555"/>
      <c r="BH154" s="281"/>
      <c r="BI154" s="281"/>
      <c r="BJ154" s="281"/>
      <c r="BL154" s="337"/>
      <c r="BN154" s="420">
        <v>38</v>
      </c>
      <c r="BO154" s="421" t="s">
        <v>2639</v>
      </c>
      <c r="BP154" s="421" t="s">
        <v>2640</v>
      </c>
      <c r="BQ154" s="421" t="s">
        <v>2641</v>
      </c>
      <c r="BR154" s="421" t="s">
        <v>2641</v>
      </c>
      <c r="BS154" s="683"/>
      <c r="BT154" s="281"/>
    </row>
    <row r="155" spans="1:72" s="42" customFormat="1" ht="33.75" hidden="1" customHeight="1">
      <c r="A155" s="554" t="s">
        <v>252</v>
      </c>
      <c r="B155" s="53" t="s">
        <v>262</v>
      </c>
      <c r="C155" s="53" t="s">
        <v>300</v>
      </c>
      <c r="D155" s="53" t="s">
        <v>360</v>
      </c>
      <c r="E155" s="53" t="s">
        <v>404</v>
      </c>
      <c r="F155" s="64" t="s">
        <v>518</v>
      </c>
      <c r="G155" s="63" t="s">
        <v>536</v>
      </c>
      <c r="H155" s="63" t="s">
        <v>1947</v>
      </c>
      <c r="I155" s="63" t="s">
        <v>1972</v>
      </c>
      <c r="J155" s="325">
        <v>152</v>
      </c>
      <c r="K155" s="53" t="s">
        <v>695</v>
      </c>
      <c r="L155" s="53">
        <v>2201070</v>
      </c>
      <c r="M155" s="53" t="s">
        <v>46</v>
      </c>
      <c r="N155" s="53">
        <v>220107000</v>
      </c>
      <c r="O155" s="53" t="s">
        <v>153</v>
      </c>
      <c r="P155" s="53" t="s">
        <v>2045</v>
      </c>
      <c r="Q155" s="53" t="s">
        <v>32</v>
      </c>
      <c r="R155" s="103" t="s">
        <v>1891</v>
      </c>
      <c r="S155" s="103">
        <v>223</v>
      </c>
      <c r="T155" s="103">
        <v>273</v>
      </c>
      <c r="U155" s="96">
        <v>47</v>
      </c>
      <c r="V155" s="103">
        <v>82</v>
      </c>
      <c r="W155" s="103">
        <v>82</v>
      </c>
      <c r="X155" s="103">
        <v>62</v>
      </c>
      <c r="Y155" s="272">
        <v>37</v>
      </c>
      <c r="Z155" s="276">
        <f>IF(
'Tablero de control'!$U155="NP",
 0,
  IF(
     'Tablero de control'!$Q155&lt;&gt;"Reducción",
     'Tablero de control'!$Y155*100/'Tablero de control'!$U155,
     IF(
       'Tablero de control'!$U155&gt;='Tablero de control'!$Y155,
       100,
       IF(
         'Tablero de control'!$S155&lt;='Tablero de control'!$Y155,
         0,
         (('Tablero de control'!$S155-'Tablero de control'!$U155)-('Tablero de control'!$Y155-'Tablero de control'!$U155))*100/('Tablero de control'!$S155-'Tablero de control'!$U155)
       )
     )
   )
)</f>
        <v>78.723404255319153</v>
      </c>
      <c r="AA155" s="302">
        <f>IF('Tablero de control'!$Z155&gt;100,100,'Tablero de control'!$Z155)</f>
        <v>78.723404255319153</v>
      </c>
      <c r="AB155" s="40" t="str">
        <f>IF(
  'Tablero de control'!$U155="NP",
  "NO PROGRAMADA",
  IF(
    OR('Tablero de control'!$Y155="",'Tablero de control'!$Z155&lt;=0),
    "SIN AVANCE",
    IF(
      'Tablero de control'!$Z155&lt;Parametros!$D$4*Parametros!$G$9,
      "MUY DEFICIENTE",
    IF(
      'Tablero de control'!$Z155&lt;Parametros!$D$4*Parametros!$G$8,
      "DEFICIENTE",
   IF(
      'Tablero de control'!$Z155&lt;Parametros!$D$4*Parametros!$G$7,
      "ACEPTABLE",
      IF(
        'Tablero de control'!$Z155&lt;Parametros!$D$4*Parametros!$G$6,
        "BUENO",
        IF(
          'Tablero de control'!$Z155&lt;Parametros!$D$4*Parametros!$G$5,
          "SATISFACTORIO",
          IF(
            'Tablero de control'!$Z155&gt;=Parametros!$D$4*Parametros!$G$4,
            "OPTIMO"
          )
        )
      )
    )
  )
)
)
)</f>
        <v>BUENO</v>
      </c>
      <c r="AC155" s="40"/>
      <c r="AD155" s="40"/>
      <c r="AE155" s="40"/>
      <c r="AF155" s="40"/>
      <c r="AG155" s="59">
        <v>3285516592</v>
      </c>
      <c r="AH155" s="59">
        <v>0</v>
      </c>
      <c r="AI155" s="59">
        <v>0</v>
      </c>
      <c r="AJ155" s="56"/>
      <c r="AK155" s="276">
        <f>IF(
'Tablero de control'!$V155="NP",
 0,
  IF(
     'Tablero de control'!$Q155&lt;&gt;"Reducción",
     'Tablero de control'!$AJ155*100/'Tablero de control'!$V155,
     IF(
       'Tablero de control'!$V155&gt;='Tablero de control'!$AJ155,
       100,
       IF(
         'Tablero de control'!$S155&lt;='Tablero de control'!$AJ155,
         0,
         (('Tablero de control'!$S155-'Tablero de control'!$V155)-('Tablero de control'!$AJ155-'Tablero de control'!$V155))*100/('Tablero de control'!$S155-'Tablero de control'!$V155)
       )
     )
   )
)</f>
        <v>0</v>
      </c>
      <c r="AL155" s="46" t="str">
        <f>IF(
  'Tablero de control'!$V155="NP",
  "NO PROGRAMADA",
  IF(
    OR('Tablero de control'!$AJ155="",'Tablero de control'!$AK155&lt;=0),
    "SIN AVANCE",
    IF(
      'Tablero de control'!$AK155&lt;Parametros!$D$4*Parametros!$G$9,
      "MUY DEFICIENTE",
    IF(
      'Tablero de control'!$AK155&lt;Parametros!$D$4*Parametros!$G$8,
      "DEFICIENTE",
   IF(
      'Tablero de control'!$AK155&lt;Parametros!$D$4*Parametros!$G$7,
      "ACEPTABLE",
      IF(
        'Tablero de control'!$AK155&lt;Parametros!$D$4*Parametros!$G$6,
        "BUENO",
        IF(
          'Tablero de control'!$AK155&lt;Parametros!$D$4*Parametros!$G$5,
          "SATISFACTORIO",
          IF(
            'Tablero de control'!$AK155&gt;=Parametros!$D$4*Parametros!$G$4,
            "OPTIMO"
          )
        )
      )
    )
  )
)
)
)</f>
        <v>SIN AVANCE</v>
      </c>
      <c r="AM155" s="38"/>
      <c r="AN155" s="38"/>
      <c r="AO155" s="38"/>
      <c r="AP155" s="43"/>
      <c r="AQ155" s="276">
        <f>IF(
'Tablero de control'!$W155="NP",
 0,
  IF(
     'Tablero de control'!$Q155&lt;&gt;"Reducción",
     'Tablero de control'!$AP155*100/'Tablero de control'!$W155,
     IF(
       'Tablero de control'!$W155&gt;='Tablero de control'!$AP155,
       100,
       IF(
         'Tablero de control'!$S155&lt;='Tablero de control'!$AP155,
         0,
         (('Tablero de control'!$S155-'Tablero de control'!$W155)-('Tablero de control'!$AP155-'Tablero de control'!$W155))*100/('Tablero de control'!$S155-'Tablero de control'!$W155)
       )
     )
   )
)</f>
        <v>0</v>
      </c>
      <c r="AR155" s="46" t="str">
        <f>IF(
  'Tablero de control'!$W155="NP",
  "NO PROGRAMADA",
  IF(
    OR('Tablero de control'!$AP155="",'Tablero de control'!$AQ155&lt;=0),
    "SIN AVANCE",
    IF(
      'Tablero de control'!$AQ155&lt;Parametros!$D$4*Parametros!$G$9,
      "MUY DEFICIENTE",
    IF(
      'Tablero de control'!$AQ155&lt;Parametros!$D$4*Parametros!$G$8,
      "DEFICIENTE",
   IF(
      'Tablero de control'!$AQ155&lt;Parametros!$D$4*Parametros!$G$7,
      "ACEPTABLE",
      IF(
        'Tablero de control'!$AQ155&lt;Parametros!$D$4*Parametros!$G$6,
        "BUENO",
        IF(
          'Tablero de control'!$AQ155&lt;Parametros!$D$4*Parametros!$G$5,
          "SATISFACTORIO",
          IF(
            'Tablero de control'!$AQ155&gt;=Parametros!$D$4*Parametros!$G$4,
            "OPTIMO"
          )
        )
      )
    )
  )
)
)
)</f>
        <v>SIN AVANCE</v>
      </c>
      <c r="AS155" s="38"/>
      <c r="AT155" s="38"/>
      <c r="AU155" s="38"/>
      <c r="AV155" s="39"/>
      <c r="AW155" s="276">
        <f>IF(
'Tablero de control'!$X155="NP",
 0,
  IF(
     'Tablero de control'!$Q155&lt;&gt;"Reducción",
     'Tablero de control'!$AV155*100/'Tablero de control'!$X155,
     IF(
       'Tablero de control'!$X155&gt;='Tablero de control'!$AV155,
       100,
       IF(
         'Tablero de control'!$S155&lt;='Tablero de control'!$AV155,
         0,
         (('Tablero de control'!$S155-'Tablero de control'!$X155)-('Tablero de control'!$AV155-'Tablero de control'!$X155))*100/('Tablero de control'!$S155-'Tablero de control'!$X155)
       )
     )
   )
)</f>
        <v>0</v>
      </c>
      <c r="AX155" s="46" t="str">
        <f>IF(
  'Tablero de control'!$X155="NP",
  "NO PROGRAMADA",
  IF(
    OR('Tablero de control'!$AV155="",'Tablero de control'!$AW155&lt;=0),
    "SIN AVANCE",
    IF(
      'Tablero de control'!$AW155&lt;Parametros!$D$4*Parametros!$G$9,
      "MUY DEFICIENTE",
    IF(
      'Tablero de control'!$AW155&lt;Parametros!$D$4*Parametros!$G$8,
      "DEFICIENTE",
   IF(
      'Tablero de control'!$AW155&lt;Parametros!$D$4*Parametros!$G$7,
      "ACEPTABLE",
      IF(
        'Tablero de control'!$AW155&lt;Parametros!$D$4*Parametros!$G$6,
        "BUENO",
        IF(
          'Tablero de control'!$AW155&lt;Parametros!$D$4*Parametros!$G$5,
          "SATISFACTORIO",
          IF(
            'Tablero de control'!$AW155&gt;=Parametros!$D$4*Parametros!$G$4,
            "OPTIMO"
          )
        )
      )
    )
  )
)
)
)</f>
        <v>SIN AVANCE</v>
      </c>
      <c r="AY155" s="38"/>
      <c r="AZ155" s="38"/>
      <c r="BA155" s="38"/>
      <c r="BB155" s="285">
        <f>IF('Tablero de control'!$R155="Acumulada",IF('Tablero de control'!$AV155="",IF('Tablero de control'!$AP155="",IF('Tablero de control'!$AJ155="",'Tablero de control'!$Y155,'Tablero de control'!$AJ155),'Tablero de control'!$AP155),'Tablero de control'!$AV155),'Tablero de control'!$Y155+'Tablero de control'!$AJ155+'Tablero de control'!$AP155+'Tablero de control'!$AV155)</f>
        <v>37</v>
      </c>
      <c r="BC155" s="41">
        <f>IF('Tablero de control'!$Q155="mantenimiento",'Tablero de control'!$BB155/COUNTA('Tablero de control'!$U155:$X155)*100,IF('Tablero de control'!$BB155*100/'Tablero de control'!$T155&gt;100,100,'Tablero de control'!$BB155*100/'Tablero de control'!$T155))</f>
        <v>13.553113553113553</v>
      </c>
      <c r="BD155" s="40" t="str">
        <f>IF(
    OR('Tablero de control'!$BB155="",'Tablero de control'!$BC155&lt;=0),
    "SIN AVANCE",
    IF(
      'Tablero de control'!$BC155&lt;Parametros!$D$4*Parametros!$G$9,
      "MUY DEFICIENTE",
    IF(
      'Tablero de control'!$BC155&lt;Parametros!$D$4*Parametros!$G$8,
      "DEFICIENTE",
   IF(
      'Tablero de control'!$BC155&lt;Parametros!$D$4*Parametros!$G$7,
      "ACEPTABLE",
      IF(
        'Tablero de control'!$BC155&lt;Parametros!$D$4*Parametros!$G$6,
        "BUENO",
        IF(
          'Tablero de control'!$BC155&lt;Parametros!$D$4*Parametros!$G$5,
          "SATISFACTORIO",
          IF(
            'Tablero de control'!$BC155&gt;=Parametros!$D$4*Parametros!$G$4,
            "OPTIMO"
          )
        )
      )
    )
  )
)
)</f>
        <v>MUY DEFICIENTE</v>
      </c>
      <c r="BE155" s="336"/>
      <c r="BF155" s="336"/>
      <c r="BG155" s="555"/>
      <c r="BH155" s="281"/>
      <c r="BI155" s="281"/>
      <c r="BJ155" s="281"/>
      <c r="BL155" s="337"/>
      <c r="BN155" s="420">
        <v>37</v>
      </c>
      <c r="BO155" s="421" t="s">
        <v>2642</v>
      </c>
      <c r="BP155" s="421" t="s">
        <v>2643</v>
      </c>
      <c r="BQ155" s="421" t="s">
        <v>2644</v>
      </c>
      <c r="BR155" s="421" t="s">
        <v>2644</v>
      </c>
      <c r="BS155" s="683"/>
      <c r="BT155" s="281"/>
    </row>
    <row r="156" spans="1:72" s="42" customFormat="1" ht="102.75" hidden="1" customHeight="1">
      <c r="A156" s="554" t="s">
        <v>252</v>
      </c>
      <c r="B156" s="53" t="s">
        <v>262</v>
      </c>
      <c r="C156" s="53" t="s">
        <v>300</v>
      </c>
      <c r="D156" s="53" t="s">
        <v>360</v>
      </c>
      <c r="E156" s="53" t="s">
        <v>404</v>
      </c>
      <c r="F156" s="64" t="s">
        <v>518</v>
      </c>
      <c r="G156" s="63" t="s">
        <v>536</v>
      </c>
      <c r="H156" s="63" t="s">
        <v>1947</v>
      </c>
      <c r="I156" s="63" t="s">
        <v>1972</v>
      </c>
      <c r="J156" s="325">
        <v>153</v>
      </c>
      <c r="K156" s="53" t="s">
        <v>696</v>
      </c>
      <c r="L156" s="53">
        <v>2201026</v>
      </c>
      <c r="M156" s="53" t="s">
        <v>1232</v>
      </c>
      <c r="N156" s="53">
        <v>220102600</v>
      </c>
      <c r="O156" s="53" t="s">
        <v>1599</v>
      </c>
      <c r="P156" s="53" t="s">
        <v>2045</v>
      </c>
      <c r="Q156" s="53" t="s">
        <v>32</v>
      </c>
      <c r="R156" s="103" t="s">
        <v>1891</v>
      </c>
      <c r="S156" s="103">
        <v>247</v>
      </c>
      <c r="T156" s="103">
        <v>257</v>
      </c>
      <c r="U156" s="96">
        <v>35</v>
      </c>
      <c r="V156" s="103">
        <v>84</v>
      </c>
      <c r="W156" s="103">
        <v>74</v>
      </c>
      <c r="X156" s="103">
        <v>64</v>
      </c>
      <c r="Y156" s="272">
        <v>37</v>
      </c>
      <c r="Z156" s="276">
        <f>IF(
'Tablero de control'!$U156="NP",
 0,
  IF(
     'Tablero de control'!$Q156&lt;&gt;"Reducción",
     'Tablero de control'!$Y156*100/'Tablero de control'!$U156,
     IF(
       'Tablero de control'!$U156&gt;='Tablero de control'!$Y156,
       100,
       IF(
         'Tablero de control'!$S156&lt;='Tablero de control'!$Y156,
         0,
         (('Tablero de control'!$S156-'Tablero de control'!$U156)-('Tablero de control'!$Y156-'Tablero de control'!$U156))*100/('Tablero de control'!$S156-'Tablero de control'!$U156)
       )
     )
   )
)</f>
        <v>105.71428571428571</v>
      </c>
      <c r="AA156" s="302">
        <f>IF('Tablero de control'!$Z156&gt;100,100,'Tablero de control'!$Z156)</f>
        <v>100</v>
      </c>
      <c r="AB156" s="40" t="str">
        <f>IF(
  'Tablero de control'!$U156="NP",
  "NO PROGRAMADA",
  IF(
    OR('Tablero de control'!$Y156="",'Tablero de control'!$Z156&lt;=0),
    "SIN AVANCE",
    IF(
      'Tablero de control'!$Z156&lt;Parametros!$D$4*Parametros!$G$9,
      "MUY DEFICIENTE",
    IF(
      'Tablero de control'!$Z156&lt;Parametros!$D$4*Parametros!$G$8,
      "DEFICIENTE",
   IF(
      'Tablero de control'!$Z156&lt;Parametros!$D$4*Parametros!$G$7,
      "ACEPTABLE",
      IF(
        'Tablero de control'!$Z156&lt;Parametros!$D$4*Parametros!$G$6,
        "BUENO",
        IF(
          'Tablero de control'!$Z156&lt;Parametros!$D$4*Parametros!$G$5,
          "SATISFACTORIO",
          IF(
            'Tablero de control'!$Z156&gt;=Parametros!$D$4*Parametros!$G$4,
            "OPTIMO"
          )
        )
      )
    )
  )
)
)
)</f>
        <v>OPTIMO</v>
      </c>
      <c r="AC156" s="40"/>
      <c r="AD156" s="40"/>
      <c r="AE156" s="40"/>
      <c r="AF156" s="40"/>
      <c r="AG156" s="59">
        <v>0</v>
      </c>
      <c r="AH156" s="59">
        <v>0</v>
      </c>
      <c r="AI156" s="59">
        <v>0</v>
      </c>
      <c r="AJ156" s="56"/>
      <c r="AK156" s="276">
        <f>IF(
'Tablero de control'!$V156="NP",
 0,
  IF(
     'Tablero de control'!$Q156&lt;&gt;"Reducción",
     'Tablero de control'!$AJ156*100/'Tablero de control'!$V156,
     IF(
       'Tablero de control'!$V156&gt;='Tablero de control'!$AJ156,
       100,
       IF(
         'Tablero de control'!$S156&lt;='Tablero de control'!$AJ156,
         0,
         (('Tablero de control'!$S156-'Tablero de control'!$V156)-('Tablero de control'!$AJ156-'Tablero de control'!$V156))*100/('Tablero de control'!$S156-'Tablero de control'!$V156)
       )
     )
   )
)</f>
        <v>0</v>
      </c>
      <c r="AL156" s="46" t="str">
        <f>IF(
  'Tablero de control'!$V156="NP",
  "NO PROGRAMADA",
  IF(
    OR('Tablero de control'!$AJ156="",'Tablero de control'!$AK156&lt;=0),
    "SIN AVANCE",
    IF(
      'Tablero de control'!$AK156&lt;Parametros!$D$4*Parametros!$G$9,
      "MUY DEFICIENTE",
    IF(
      'Tablero de control'!$AK156&lt;Parametros!$D$4*Parametros!$G$8,
      "DEFICIENTE",
   IF(
      'Tablero de control'!$AK156&lt;Parametros!$D$4*Parametros!$G$7,
      "ACEPTABLE",
      IF(
        'Tablero de control'!$AK156&lt;Parametros!$D$4*Parametros!$G$6,
        "BUENO",
        IF(
          'Tablero de control'!$AK156&lt;Parametros!$D$4*Parametros!$G$5,
          "SATISFACTORIO",
          IF(
            'Tablero de control'!$AK156&gt;=Parametros!$D$4*Parametros!$G$4,
            "OPTIMO"
          )
        )
      )
    )
  )
)
)
)</f>
        <v>SIN AVANCE</v>
      </c>
      <c r="AM156" s="38"/>
      <c r="AN156" s="38"/>
      <c r="AO156" s="38"/>
      <c r="AP156" s="43"/>
      <c r="AQ156" s="276">
        <f>IF(
'Tablero de control'!$W156="NP",
 0,
  IF(
     'Tablero de control'!$Q156&lt;&gt;"Reducción",
     'Tablero de control'!$AP156*100/'Tablero de control'!$W156,
     IF(
       'Tablero de control'!$W156&gt;='Tablero de control'!$AP156,
       100,
       IF(
         'Tablero de control'!$S156&lt;='Tablero de control'!$AP156,
         0,
         (('Tablero de control'!$S156-'Tablero de control'!$W156)-('Tablero de control'!$AP156-'Tablero de control'!$W156))*100/('Tablero de control'!$S156-'Tablero de control'!$W156)
       )
     )
   )
)</f>
        <v>0</v>
      </c>
      <c r="AR156" s="46" t="str">
        <f>IF(
  'Tablero de control'!$W156="NP",
  "NO PROGRAMADA",
  IF(
    OR('Tablero de control'!$AP156="",'Tablero de control'!$AQ156&lt;=0),
    "SIN AVANCE",
    IF(
      'Tablero de control'!$AQ156&lt;Parametros!$D$4*Parametros!$G$9,
      "MUY DEFICIENTE",
    IF(
      'Tablero de control'!$AQ156&lt;Parametros!$D$4*Parametros!$G$8,
      "DEFICIENTE",
   IF(
      'Tablero de control'!$AQ156&lt;Parametros!$D$4*Parametros!$G$7,
      "ACEPTABLE",
      IF(
        'Tablero de control'!$AQ156&lt;Parametros!$D$4*Parametros!$G$6,
        "BUENO",
        IF(
          'Tablero de control'!$AQ156&lt;Parametros!$D$4*Parametros!$G$5,
          "SATISFACTORIO",
          IF(
            'Tablero de control'!$AQ156&gt;=Parametros!$D$4*Parametros!$G$4,
            "OPTIMO"
          )
        )
      )
    )
  )
)
)
)</f>
        <v>SIN AVANCE</v>
      </c>
      <c r="AS156" s="38"/>
      <c r="AT156" s="38"/>
      <c r="AU156" s="38"/>
      <c r="AV156" s="39"/>
      <c r="AW156" s="276">
        <f>IF(
'Tablero de control'!$X156="NP",
 0,
  IF(
     'Tablero de control'!$Q156&lt;&gt;"Reducción",
     'Tablero de control'!$AV156*100/'Tablero de control'!$X156,
     IF(
       'Tablero de control'!$X156&gt;='Tablero de control'!$AV156,
       100,
       IF(
         'Tablero de control'!$S156&lt;='Tablero de control'!$AV156,
         0,
         (('Tablero de control'!$S156-'Tablero de control'!$X156)-('Tablero de control'!$AV156-'Tablero de control'!$X156))*100/('Tablero de control'!$S156-'Tablero de control'!$X156)
       )
     )
   )
)</f>
        <v>0</v>
      </c>
      <c r="AX156" s="46" t="str">
        <f>IF(
  'Tablero de control'!$X156="NP",
  "NO PROGRAMADA",
  IF(
    OR('Tablero de control'!$AV156="",'Tablero de control'!$AW156&lt;=0),
    "SIN AVANCE",
    IF(
      'Tablero de control'!$AW156&lt;Parametros!$D$4*Parametros!$G$9,
      "MUY DEFICIENTE",
    IF(
      'Tablero de control'!$AW156&lt;Parametros!$D$4*Parametros!$G$8,
      "DEFICIENTE",
   IF(
      'Tablero de control'!$AW156&lt;Parametros!$D$4*Parametros!$G$7,
      "ACEPTABLE",
      IF(
        'Tablero de control'!$AW156&lt;Parametros!$D$4*Parametros!$G$6,
        "BUENO",
        IF(
          'Tablero de control'!$AW156&lt;Parametros!$D$4*Parametros!$G$5,
          "SATISFACTORIO",
          IF(
            'Tablero de control'!$AW156&gt;=Parametros!$D$4*Parametros!$G$4,
            "OPTIMO"
          )
        )
      )
    )
  )
)
)
)</f>
        <v>SIN AVANCE</v>
      </c>
      <c r="AY156" s="38"/>
      <c r="AZ156" s="38"/>
      <c r="BA156" s="38"/>
      <c r="BB156" s="285">
        <f>IF('Tablero de control'!$R156="Acumulada",IF('Tablero de control'!$AV156="",IF('Tablero de control'!$AP156="",IF('Tablero de control'!$AJ156="",'Tablero de control'!$Y156,'Tablero de control'!$AJ156),'Tablero de control'!$AP156),'Tablero de control'!$AV156),'Tablero de control'!$Y156+'Tablero de control'!$AJ156+'Tablero de control'!$AP156+'Tablero de control'!$AV156)</f>
        <v>37</v>
      </c>
      <c r="BC156" s="41">
        <f>IF('Tablero de control'!$Q156="mantenimiento",'Tablero de control'!$BB156/COUNTA('Tablero de control'!$U156:$X156)*100,IF('Tablero de control'!$BB156*100/'Tablero de control'!$T156&gt;100,100,'Tablero de control'!$BB156*100/'Tablero de control'!$T156))</f>
        <v>14.396887159533074</v>
      </c>
      <c r="BD156" s="40" t="str">
        <f>IF(
    OR('Tablero de control'!$BB156="",'Tablero de control'!$BC156&lt;=0),
    "SIN AVANCE",
    IF(
      'Tablero de control'!$BC156&lt;Parametros!$D$4*Parametros!$G$9,
      "MUY DEFICIENTE",
    IF(
      'Tablero de control'!$BC156&lt;Parametros!$D$4*Parametros!$G$8,
      "DEFICIENTE",
   IF(
      'Tablero de control'!$BC156&lt;Parametros!$D$4*Parametros!$G$7,
      "ACEPTABLE",
      IF(
        'Tablero de control'!$BC156&lt;Parametros!$D$4*Parametros!$G$6,
        "BUENO",
        IF(
          'Tablero de control'!$BC156&lt;Parametros!$D$4*Parametros!$G$5,
          "SATISFACTORIO",
          IF(
            'Tablero de control'!$BC156&gt;=Parametros!$D$4*Parametros!$G$4,
            "OPTIMO"
          )
        )
      )
    )
  )
)
)</f>
        <v>MUY DEFICIENTE</v>
      </c>
      <c r="BE156" s="336"/>
      <c r="BF156" s="336"/>
      <c r="BG156" s="555"/>
      <c r="BH156" s="281"/>
      <c r="BI156" s="281"/>
      <c r="BJ156" s="281"/>
      <c r="BL156" s="337"/>
      <c r="BN156" s="420">
        <v>37</v>
      </c>
      <c r="BO156" s="421" t="s">
        <v>2645</v>
      </c>
      <c r="BP156" s="421" t="s">
        <v>2646</v>
      </c>
      <c r="BQ156" s="421" t="s">
        <v>2647</v>
      </c>
      <c r="BR156" s="421" t="s">
        <v>2647</v>
      </c>
      <c r="BS156" s="683"/>
      <c r="BT156" s="281"/>
    </row>
    <row r="157" spans="1:72" s="42" customFormat="1" ht="63" hidden="1" customHeight="1">
      <c r="A157" s="554" t="s">
        <v>252</v>
      </c>
      <c r="B157" s="53" t="s">
        <v>262</v>
      </c>
      <c r="C157" s="53" t="s">
        <v>300</v>
      </c>
      <c r="D157" s="53" t="s">
        <v>360</v>
      </c>
      <c r="E157" s="53" t="s">
        <v>404</v>
      </c>
      <c r="F157" s="64" t="s">
        <v>518</v>
      </c>
      <c r="G157" s="63" t="s">
        <v>536</v>
      </c>
      <c r="H157" s="63" t="s">
        <v>1947</v>
      </c>
      <c r="I157" s="63" t="s">
        <v>1972</v>
      </c>
      <c r="J157" s="325">
        <v>154</v>
      </c>
      <c r="K157" s="53" t="s">
        <v>697</v>
      </c>
      <c r="L157" s="53">
        <v>2201037</v>
      </c>
      <c r="M157" s="53" t="s">
        <v>1233</v>
      </c>
      <c r="N157" s="53">
        <v>220103700</v>
      </c>
      <c r="O157" s="53" t="s">
        <v>1600</v>
      </c>
      <c r="P157" s="53" t="s">
        <v>2045</v>
      </c>
      <c r="Q157" s="53" t="s">
        <v>32</v>
      </c>
      <c r="R157" s="103" t="s">
        <v>1891</v>
      </c>
      <c r="S157" s="103">
        <v>18</v>
      </c>
      <c r="T157" s="103">
        <v>42</v>
      </c>
      <c r="U157" s="96">
        <v>6</v>
      </c>
      <c r="V157" s="103">
        <v>6</v>
      </c>
      <c r="W157" s="103">
        <v>6</v>
      </c>
      <c r="X157" s="103">
        <v>6</v>
      </c>
      <c r="Y157" s="272">
        <v>22</v>
      </c>
      <c r="Z157" s="276">
        <f>IF(
'Tablero de control'!$U157="NP",
 0,
  IF(
     'Tablero de control'!$Q157&lt;&gt;"Reducción",
     'Tablero de control'!$Y157*100/'Tablero de control'!$U157,
     IF(
       'Tablero de control'!$U157&gt;='Tablero de control'!$Y157,
       100,
       IF(
         'Tablero de control'!$S157&lt;='Tablero de control'!$Y157,
         0,
         (('Tablero de control'!$S157-'Tablero de control'!$U157)-('Tablero de control'!$Y157-'Tablero de control'!$U157))*100/('Tablero de control'!$S157-'Tablero de control'!$U157)
       )
     )
   )
)</f>
        <v>366.66666666666669</v>
      </c>
      <c r="AA157" s="302">
        <f>IF('Tablero de control'!$Z157&gt;100,100,'Tablero de control'!$Z157)</f>
        <v>100</v>
      </c>
      <c r="AB157" s="40" t="str">
        <f>IF(
  'Tablero de control'!$U157="NP",
  "NO PROGRAMADA",
  IF(
    OR('Tablero de control'!$Y157="",'Tablero de control'!$Z157&lt;=0),
    "SIN AVANCE",
    IF(
      'Tablero de control'!$Z157&lt;Parametros!$D$4*Parametros!$G$9,
      "MUY DEFICIENTE",
    IF(
      'Tablero de control'!$Z157&lt;Parametros!$D$4*Parametros!$G$8,
      "DEFICIENTE",
   IF(
      'Tablero de control'!$Z157&lt;Parametros!$D$4*Parametros!$G$7,
      "ACEPTABLE",
      IF(
        'Tablero de control'!$Z157&lt;Parametros!$D$4*Parametros!$G$6,
        "BUENO",
        IF(
          'Tablero de control'!$Z157&lt;Parametros!$D$4*Parametros!$G$5,
          "SATISFACTORIO",
          IF(
            'Tablero de control'!$Z157&gt;=Parametros!$D$4*Parametros!$G$4,
            "OPTIMO"
          )
        )
      )
    )
  )
)
)
)</f>
        <v>OPTIMO</v>
      </c>
      <c r="AC157" s="40"/>
      <c r="AD157" s="40"/>
      <c r="AE157" s="40"/>
      <c r="AF157" s="40"/>
      <c r="AG157" s="59">
        <v>0</v>
      </c>
      <c r="AH157" s="59">
        <v>0</v>
      </c>
      <c r="AI157" s="59">
        <v>0</v>
      </c>
      <c r="AJ157" s="56"/>
      <c r="AK157" s="276">
        <f>IF(
'Tablero de control'!$V157="NP",
 0,
  IF(
     'Tablero de control'!$Q157&lt;&gt;"Reducción",
     'Tablero de control'!$AJ157*100/'Tablero de control'!$V157,
     IF(
       'Tablero de control'!$V157&gt;='Tablero de control'!$AJ157,
       100,
       IF(
         'Tablero de control'!$S157&lt;='Tablero de control'!$AJ157,
         0,
         (('Tablero de control'!$S157-'Tablero de control'!$V157)-('Tablero de control'!$AJ157-'Tablero de control'!$V157))*100/('Tablero de control'!$S157-'Tablero de control'!$V157)
       )
     )
   )
)</f>
        <v>0</v>
      </c>
      <c r="AL157" s="46" t="str">
        <f>IF(
  'Tablero de control'!$V157="NP",
  "NO PROGRAMADA",
  IF(
    OR('Tablero de control'!$AJ157="",'Tablero de control'!$AK157&lt;=0),
    "SIN AVANCE",
    IF(
      'Tablero de control'!$AK157&lt;Parametros!$D$4*Parametros!$G$9,
      "MUY DEFICIENTE",
    IF(
      'Tablero de control'!$AK157&lt;Parametros!$D$4*Parametros!$G$8,
      "DEFICIENTE",
   IF(
      'Tablero de control'!$AK157&lt;Parametros!$D$4*Parametros!$G$7,
      "ACEPTABLE",
      IF(
        'Tablero de control'!$AK157&lt;Parametros!$D$4*Parametros!$G$6,
        "BUENO",
        IF(
          'Tablero de control'!$AK157&lt;Parametros!$D$4*Parametros!$G$5,
          "SATISFACTORIO",
          IF(
            'Tablero de control'!$AK157&gt;=Parametros!$D$4*Parametros!$G$4,
            "OPTIMO"
          )
        )
      )
    )
  )
)
)
)</f>
        <v>SIN AVANCE</v>
      </c>
      <c r="AM157" s="38"/>
      <c r="AN157" s="38"/>
      <c r="AO157" s="38"/>
      <c r="AP157" s="43"/>
      <c r="AQ157" s="276">
        <f>IF(
'Tablero de control'!$W157="NP",
 0,
  IF(
     'Tablero de control'!$Q157&lt;&gt;"Reducción",
     'Tablero de control'!$AP157*100/'Tablero de control'!$W157,
     IF(
       'Tablero de control'!$W157&gt;='Tablero de control'!$AP157,
       100,
       IF(
         'Tablero de control'!$S157&lt;='Tablero de control'!$AP157,
         0,
         (('Tablero de control'!$S157-'Tablero de control'!$W157)-('Tablero de control'!$AP157-'Tablero de control'!$W157))*100/('Tablero de control'!$S157-'Tablero de control'!$W157)
       )
     )
   )
)</f>
        <v>0</v>
      </c>
      <c r="AR157" s="46" t="str">
        <f>IF(
  'Tablero de control'!$W157="NP",
  "NO PROGRAMADA",
  IF(
    OR('Tablero de control'!$AP157="",'Tablero de control'!$AQ157&lt;=0),
    "SIN AVANCE",
    IF(
      'Tablero de control'!$AQ157&lt;Parametros!$D$4*Parametros!$G$9,
      "MUY DEFICIENTE",
    IF(
      'Tablero de control'!$AQ157&lt;Parametros!$D$4*Parametros!$G$8,
      "DEFICIENTE",
   IF(
      'Tablero de control'!$AQ157&lt;Parametros!$D$4*Parametros!$G$7,
      "ACEPTABLE",
      IF(
        'Tablero de control'!$AQ157&lt;Parametros!$D$4*Parametros!$G$6,
        "BUENO",
        IF(
          'Tablero de control'!$AQ157&lt;Parametros!$D$4*Parametros!$G$5,
          "SATISFACTORIO",
          IF(
            'Tablero de control'!$AQ157&gt;=Parametros!$D$4*Parametros!$G$4,
            "OPTIMO"
          )
        )
      )
    )
  )
)
)
)</f>
        <v>SIN AVANCE</v>
      </c>
      <c r="AS157" s="38"/>
      <c r="AT157" s="38"/>
      <c r="AU157" s="38"/>
      <c r="AV157" s="39"/>
      <c r="AW157" s="276">
        <f>IF(
'Tablero de control'!$X157="NP",
 0,
  IF(
     'Tablero de control'!$Q157&lt;&gt;"Reducción",
     'Tablero de control'!$AV157*100/'Tablero de control'!$X157,
     IF(
       'Tablero de control'!$X157&gt;='Tablero de control'!$AV157,
       100,
       IF(
         'Tablero de control'!$S157&lt;='Tablero de control'!$AV157,
         0,
         (('Tablero de control'!$S157-'Tablero de control'!$X157)-('Tablero de control'!$AV157-'Tablero de control'!$X157))*100/('Tablero de control'!$S157-'Tablero de control'!$X157)
       )
     )
   )
)</f>
        <v>0</v>
      </c>
      <c r="AX157" s="46" t="str">
        <f>IF(
  'Tablero de control'!$X157="NP",
  "NO PROGRAMADA",
  IF(
    OR('Tablero de control'!$AV157="",'Tablero de control'!$AW157&lt;=0),
    "SIN AVANCE",
    IF(
      'Tablero de control'!$AW157&lt;Parametros!$D$4*Parametros!$G$9,
      "MUY DEFICIENTE",
    IF(
      'Tablero de control'!$AW157&lt;Parametros!$D$4*Parametros!$G$8,
      "DEFICIENTE",
   IF(
      'Tablero de control'!$AW157&lt;Parametros!$D$4*Parametros!$G$7,
      "ACEPTABLE",
      IF(
        'Tablero de control'!$AW157&lt;Parametros!$D$4*Parametros!$G$6,
        "BUENO",
        IF(
          'Tablero de control'!$AW157&lt;Parametros!$D$4*Parametros!$G$5,
          "SATISFACTORIO",
          IF(
            'Tablero de control'!$AW157&gt;=Parametros!$D$4*Parametros!$G$4,
            "OPTIMO"
          )
        )
      )
    )
  )
)
)
)</f>
        <v>SIN AVANCE</v>
      </c>
      <c r="AY157" s="38"/>
      <c r="AZ157" s="38"/>
      <c r="BA157" s="38"/>
      <c r="BB157" s="285">
        <f>IF('Tablero de control'!$R157="Acumulada",IF('Tablero de control'!$AV157="",IF('Tablero de control'!$AP157="",IF('Tablero de control'!$AJ157="",'Tablero de control'!$Y157,'Tablero de control'!$AJ157),'Tablero de control'!$AP157),'Tablero de control'!$AV157),'Tablero de control'!$Y157+'Tablero de control'!$AJ157+'Tablero de control'!$AP157+'Tablero de control'!$AV157)</f>
        <v>22</v>
      </c>
      <c r="BC157" s="41">
        <f>IF('Tablero de control'!$Q157="mantenimiento",'Tablero de control'!$BB157/COUNTA('Tablero de control'!$U157:$X157)*100,IF('Tablero de control'!$BB157*100/'Tablero de control'!$T157&gt;100,100,'Tablero de control'!$BB157*100/'Tablero de control'!$T157))</f>
        <v>52.38095238095238</v>
      </c>
      <c r="BD157" s="40" t="str">
        <f>IF(
    OR('Tablero de control'!$BB157="",'Tablero de control'!$BC157&lt;=0),
    "SIN AVANCE",
    IF(
      'Tablero de control'!$BC157&lt;Parametros!$D$4*Parametros!$G$9,
      "MUY DEFICIENTE",
    IF(
      'Tablero de control'!$BC157&lt;Parametros!$D$4*Parametros!$G$8,
      "DEFICIENTE",
   IF(
      'Tablero de control'!$BC157&lt;Parametros!$D$4*Parametros!$G$7,
      "ACEPTABLE",
      IF(
        'Tablero de control'!$BC157&lt;Parametros!$D$4*Parametros!$G$6,
        "BUENO",
        IF(
          'Tablero de control'!$BC157&lt;Parametros!$D$4*Parametros!$G$5,
          "SATISFACTORIO",
          IF(
            'Tablero de control'!$BC157&gt;=Parametros!$D$4*Parametros!$G$4,
            "OPTIMO"
          )
        )
      )
    )
  )
)
)</f>
        <v>ACEPTABLE</v>
      </c>
      <c r="BE157" s="336"/>
      <c r="BF157" s="336"/>
      <c r="BG157" s="555"/>
      <c r="BH157" s="281"/>
      <c r="BI157" s="281"/>
      <c r="BJ157" s="281"/>
      <c r="BL157" s="337"/>
      <c r="BN157" s="420">
        <v>22</v>
      </c>
      <c r="BO157" s="421" t="s">
        <v>2648</v>
      </c>
      <c r="BP157" s="421" t="s">
        <v>2649</v>
      </c>
      <c r="BQ157" s="421" t="s">
        <v>2650</v>
      </c>
      <c r="BR157" s="421" t="s">
        <v>2650</v>
      </c>
      <c r="BS157" s="683" t="s">
        <v>2651</v>
      </c>
      <c r="BT157" s="281"/>
    </row>
    <row r="158" spans="1:72" s="42" customFormat="1" ht="73.5" hidden="1" customHeight="1">
      <c r="A158" s="554" t="s">
        <v>252</v>
      </c>
      <c r="B158" s="53" t="s">
        <v>262</v>
      </c>
      <c r="C158" s="53" t="s">
        <v>300</v>
      </c>
      <c r="D158" s="53" t="s">
        <v>360</v>
      </c>
      <c r="E158" s="53" t="s">
        <v>404</v>
      </c>
      <c r="F158" s="64" t="s">
        <v>518</v>
      </c>
      <c r="G158" s="63" t="s">
        <v>536</v>
      </c>
      <c r="H158" s="63" t="s">
        <v>1947</v>
      </c>
      <c r="I158" s="63" t="s">
        <v>1972</v>
      </c>
      <c r="J158" s="325">
        <v>155</v>
      </c>
      <c r="K158" s="53" t="s">
        <v>698</v>
      </c>
      <c r="L158" s="53" t="s">
        <v>1234</v>
      </c>
      <c r="M158" s="53" t="s">
        <v>1235</v>
      </c>
      <c r="N158" s="293">
        <v>220105600</v>
      </c>
      <c r="O158" s="53" t="s">
        <v>1601</v>
      </c>
      <c r="P158" s="53" t="s">
        <v>2045</v>
      </c>
      <c r="Q158" s="53" t="s">
        <v>32</v>
      </c>
      <c r="R158" s="103" t="s">
        <v>1891</v>
      </c>
      <c r="S158" s="103">
        <v>1</v>
      </c>
      <c r="T158" s="103">
        <v>4</v>
      </c>
      <c r="U158" s="96">
        <v>1</v>
      </c>
      <c r="V158" s="103">
        <v>1</v>
      </c>
      <c r="W158" s="103">
        <v>1</v>
      </c>
      <c r="X158" s="103">
        <v>1</v>
      </c>
      <c r="Y158" s="272">
        <v>1</v>
      </c>
      <c r="Z158" s="276">
        <f>IF(
'Tablero de control'!$U158="NP",
 0,
  IF(
     'Tablero de control'!$Q158&lt;&gt;"Reducción",
     'Tablero de control'!$Y158*100/'Tablero de control'!$U158,
     IF(
       'Tablero de control'!$U158&gt;='Tablero de control'!$Y158,
       100,
       IF(
         'Tablero de control'!$S158&lt;='Tablero de control'!$Y158,
         0,
         (('Tablero de control'!$S158-'Tablero de control'!$U158)-('Tablero de control'!$Y158-'Tablero de control'!$U158))*100/('Tablero de control'!$S158-'Tablero de control'!$U158)
       )
     )
   )
)</f>
        <v>100</v>
      </c>
      <c r="AA158" s="302">
        <f>IF('Tablero de control'!$Z158&gt;100,100,'Tablero de control'!$Z158)</f>
        <v>100</v>
      </c>
      <c r="AB158" s="40" t="str">
        <f>IF(
  'Tablero de control'!$U158="NP",
  "NO PROGRAMADA",
  IF(
    OR('Tablero de control'!$Y158="",'Tablero de control'!$Z158&lt;=0),
    "SIN AVANCE",
    IF(
      'Tablero de control'!$Z158&lt;Parametros!$D$4*Parametros!$G$9,
      "MUY DEFICIENTE",
    IF(
      'Tablero de control'!$Z158&lt;Parametros!$D$4*Parametros!$G$8,
      "DEFICIENTE",
   IF(
      'Tablero de control'!$Z158&lt;Parametros!$D$4*Parametros!$G$7,
      "ACEPTABLE",
      IF(
        'Tablero de control'!$Z158&lt;Parametros!$D$4*Parametros!$G$6,
        "BUENO",
        IF(
          'Tablero de control'!$Z158&lt;Parametros!$D$4*Parametros!$G$5,
          "SATISFACTORIO",
          IF(
            'Tablero de control'!$Z158&gt;=Parametros!$D$4*Parametros!$G$4,
            "OPTIMO"
          )
        )
      )
    )
  )
)
)
)</f>
        <v>OPTIMO</v>
      </c>
      <c r="AC158" s="40"/>
      <c r="AD158" s="40"/>
      <c r="AE158" s="40"/>
      <c r="AF158" s="40"/>
      <c r="AG158" s="59">
        <v>0</v>
      </c>
      <c r="AH158" s="59">
        <v>0</v>
      </c>
      <c r="AI158" s="59">
        <v>0</v>
      </c>
      <c r="AJ158" s="56"/>
      <c r="AK158" s="276">
        <f>IF(
'Tablero de control'!$V158="NP",
 0,
  IF(
     'Tablero de control'!$Q158&lt;&gt;"Reducción",
     'Tablero de control'!$AJ158*100/'Tablero de control'!$V158,
     IF(
       'Tablero de control'!$V158&gt;='Tablero de control'!$AJ158,
       100,
       IF(
         'Tablero de control'!$S158&lt;='Tablero de control'!$AJ158,
         0,
         (('Tablero de control'!$S158-'Tablero de control'!$V158)-('Tablero de control'!$AJ158-'Tablero de control'!$V158))*100/('Tablero de control'!$S158-'Tablero de control'!$V158)
       )
     )
   )
)</f>
        <v>0</v>
      </c>
      <c r="AL158" s="38" t="str">
        <f>IF(
  'Tablero de control'!$V158="NP",
  "NO PROGRAMADA",
  IF(
    OR('Tablero de control'!$AJ158="",'Tablero de control'!$AK158&lt;=0),
    "SIN AVANCE",
    IF(
      'Tablero de control'!$AK158&lt;Parametros!$D$4*Parametros!$G$9,
      "MUY DEFICIENTE",
    IF(
      'Tablero de control'!$AK158&lt;Parametros!$D$4*Parametros!$G$8,
      "DEFICIENTE",
   IF(
      'Tablero de control'!$AK158&lt;Parametros!$D$4*Parametros!$G$7,
      "ACEPTABLE",
      IF(
        'Tablero de control'!$AK158&lt;Parametros!$D$4*Parametros!$G$6,
        "BUENO",
        IF(
          'Tablero de control'!$AK158&lt;Parametros!$D$4*Parametros!$G$5,
          "SATISFACTORIO",
          IF(
            'Tablero de control'!$AK158&gt;=Parametros!$D$4*Parametros!$G$4,
            "OPTIMO"
          )
        )
      )
    )
  )
)
)
)</f>
        <v>SIN AVANCE</v>
      </c>
      <c r="AM158" s="38"/>
      <c r="AN158" s="38"/>
      <c r="AO158" s="38"/>
      <c r="AP158" s="43"/>
      <c r="AQ158" s="276">
        <f>IF(
'Tablero de control'!$W158="NP",
 0,
  IF(
     'Tablero de control'!$Q158&lt;&gt;"Reducción",
     'Tablero de control'!$AP158*100/'Tablero de control'!$W158,
     IF(
       'Tablero de control'!$W158&gt;='Tablero de control'!$AP158,
       100,
       IF(
         'Tablero de control'!$S158&lt;='Tablero de control'!$AP158,
         0,
         (('Tablero de control'!$S158-'Tablero de control'!$W158)-('Tablero de control'!$AP158-'Tablero de control'!$W158))*100/('Tablero de control'!$S158-'Tablero de control'!$W158)
       )
     )
   )
)</f>
        <v>0</v>
      </c>
      <c r="AR158" s="40" t="str">
        <f>IF(
  'Tablero de control'!$W158="NP",
  "NO PROGRAMADA",
  IF(
    OR('Tablero de control'!$AP158="",'Tablero de control'!$AQ158&lt;=0),
    "SIN AVANCE",
    IF(
      'Tablero de control'!$AQ158&lt;Parametros!$D$4*Parametros!$G$9,
      "MUY DEFICIENTE",
    IF(
      'Tablero de control'!$AQ158&lt;Parametros!$D$4*Parametros!$G$8,
      "DEFICIENTE",
   IF(
      'Tablero de control'!$AQ158&lt;Parametros!$D$4*Parametros!$G$7,
      "ACEPTABLE",
      IF(
        'Tablero de control'!$AQ158&lt;Parametros!$D$4*Parametros!$G$6,
        "BUENO",
        IF(
          'Tablero de control'!$AQ158&lt;Parametros!$D$4*Parametros!$G$5,
          "SATISFACTORIO",
          IF(
            'Tablero de control'!$AQ158&gt;=Parametros!$D$4*Parametros!$G$4,
            "OPTIMO"
          )
        )
      )
    )
  )
)
)
)</f>
        <v>SIN AVANCE</v>
      </c>
      <c r="AS158" s="38"/>
      <c r="AT158" s="38"/>
      <c r="AU158" s="38"/>
      <c r="AV158" s="39"/>
      <c r="AW158" s="276">
        <f>IF(
'Tablero de control'!$X158="NP",
 0,
  IF(
     'Tablero de control'!$Q158&lt;&gt;"Reducción",
     'Tablero de control'!$AV158*100/'Tablero de control'!$X158,
     IF(
       'Tablero de control'!$X158&gt;='Tablero de control'!$AV158,
       100,
       IF(
         'Tablero de control'!$S158&lt;='Tablero de control'!$AV158,
         0,
         (('Tablero de control'!$S158-'Tablero de control'!$X158)-('Tablero de control'!$AV158-'Tablero de control'!$X158))*100/('Tablero de control'!$S158-'Tablero de control'!$X158)
       )
     )
   )
)</f>
        <v>0</v>
      </c>
      <c r="AX158" s="46" t="str">
        <f>IF(
  'Tablero de control'!$X158="NP",
  "NO PROGRAMADA",
  IF(
    OR('Tablero de control'!$AV158="",'Tablero de control'!$AW158&lt;=0),
    "SIN AVANCE",
    IF(
      'Tablero de control'!$AW158&lt;Parametros!$D$4*Parametros!$G$9,
      "MUY DEFICIENTE",
    IF(
      'Tablero de control'!$AW158&lt;Parametros!$D$4*Parametros!$G$8,
      "DEFICIENTE",
   IF(
      'Tablero de control'!$AW158&lt;Parametros!$D$4*Parametros!$G$7,
      "ACEPTABLE",
      IF(
        'Tablero de control'!$AW158&lt;Parametros!$D$4*Parametros!$G$6,
        "BUENO",
        IF(
          'Tablero de control'!$AW158&lt;Parametros!$D$4*Parametros!$G$5,
          "SATISFACTORIO",
          IF(
            'Tablero de control'!$AW158&gt;=Parametros!$D$4*Parametros!$G$4,
            "OPTIMO"
          )
        )
      )
    )
  )
)
)
)</f>
        <v>SIN AVANCE</v>
      </c>
      <c r="AY158" s="38"/>
      <c r="AZ158" s="38"/>
      <c r="BA158" s="38"/>
      <c r="BB158" s="285">
        <f>IF('Tablero de control'!$R158="Acumulada",IF('Tablero de control'!$AV158="",IF('Tablero de control'!$AP158="",IF('Tablero de control'!$AJ158="",'Tablero de control'!$Y158,'Tablero de control'!$AJ158),'Tablero de control'!$AP158),'Tablero de control'!$AV158),'Tablero de control'!$Y158+'Tablero de control'!$AJ158+'Tablero de control'!$AP158+'Tablero de control'!$AV158)</f>
        <v>1</v>
      </c>
      <c r="BC158" s="41">
        <f>IF('Tablero de control'!$Q158="mantenimiento",'Tablero de control'!$BB158/COUNTA('Tablero de control'!$U158:$X158)*100,IF('Tablero de control'!$BB158*100/'Tablero de control'!$T158&gt;100,100,'Tablero de control'!$BB158*100/'Tablero de control'!$T158))</f>
        <v>25</v>
      </c>
      <c r="BD158" s="40" t="str">
        <f>IF(
    OR('Tablero de control'!$BB158="",'Tablero de control'!$BC158&lt;=0),
    "SIN AVANCE",
    IF(
      'Tablero de control'!$BC158&lt;Parametros!$D$4*Parametros!$G$9,
      "MUY DEFICIENTE",
    IF(
      'Tablero de control'!$BC158&lt;Parametros!$D$4*Parametros!$G$8,
      "DEFICIENTE",
   IF(
      'Tablero de control'!$BC158&lt;Parametros!$D$4*Parametros!$G$7,
      "ACEPTABLE",
      IF(
        'Tablero de control'!$BC158&lt;Parametros!$D$4*Parametros!$G$6,
        "BUENO",
        IF(
          'Tablero de control'!$BC158&lt;Parametros!$D$4*Parametros!$G$5,
          "SATISFACTORIO",
          IF(
            'Tablero de control'!$BC158&gt;=Parametros!$D$4*Parametros!$G$4,
            "OPTIMO"
          )
        )
      )
    )
  )
)
)</f>
        <v>MUY DEFICIENTE</v>
      </c>
      <c r="BE158" s="336"/>
      <c r="BF158" s="336"/>
      <c r="BG158" s="555"/>
      <c r="BH158" s="281"/>
      <c r="BI158" s="281"/>
      <c r="BJ158" s="281"/>
      <c r="BL158" s="337"/>
      <c r="BN158" s="420">
        <v>1</v>
      </c>
      <c r="BO158" s="421" t="s">
        <v>2652</v>
      </c>
      <c r="BP158" s="421" t="s">
        <v>2653</v>
      </c>
      <c r="BQ158" s="421" t="s">
        <v>2654</v>
      </c>
      <c r="BR158" s="421" t="s">
        <v>2654</v>
      </c>
      <c r="BS158" s="683" t="s">
        <v>2655</v>
      </c>
      <c r="BT158" s="281"/>
    </row>
    <row r="159" spans="1:72" s="42" customFormat="1" ht="87" hidden="1" customHeight="1">
      <c r="A159" s="554" t="s">
        <v>252</v>
      </c>
      <c r="B159" s="53" t="s">
        <v>262</v>
      </c>
      <c r="C159" s="53" t="s">
        <v>300</v>
      </c>
      <c r="D159" s="53" t="s">
        <v>360</v>
      </c>
      <c r="E159" s="53" t="s">
        <v>405</v>
      </c>
      <c r="F159" s="65">
        <v>1.9300000000000001E-2</v>
      </c>
      <c r="G159" s="64">
        <v>1.4999999999999999E-2</v>
      </c>
      <c r="H159" s="64" t="s">
        <v>1947</v>
      </c>
      <c r="I159" s="64" t="s">
        <v>1972</v>
      </c>
      <c r="J159" s="325">
        <v>156</v>
      </c>
      <c r="K159" s="53" t="s">
        <v>699</v>
      </c>
      <c r="L159" s="53">
        <v>2201028</v>
      </c>
      <c r="M159" s="53" t="s">
        <v>47</v>
      </c>
      <c r="N159" s="53">
        <v>220102805</v>
      </c>
      <c r="O159" s="53" t="s">
        <v>1602</v>
      </c>
      <c r="P159" s="53" t="s">
        <v>2045</v>
      </c>
      <c r="Q159" s="53" t="s">
        <v>32</v>
      </c>
      <c r="R159" s="103" t="s">
        <v>1890</v>
      </c>
      <c r="S159" s="104">
        <v>126552</v>
      </c>
      <c r="T159" s="104">
        <v>127772</v>
      </c>
      <c r="U159" s="96">
        <v>126857</v>
      </c>
      <c r="V159" s="104">
        <v>127162</v>
      </c>
      <c r="W159" s="104">
        <v>127467</v>
      </c>
      <c r="X159" s="104">
        <v>127772</v>
      </c>
      <c r="Y159" s="328">
        <v>121313</v>
      </c>
      <c r="Z159" s="276">
        <f>IF(
'Tablero de control'!$U159="NP",
 0,
  IF(
     'Tablero de control'!$Q159&lt;&gt;"Reducción",
     'Tablero de control'!$Y159*100/'Tablero de control'!$U159,
     IF(
       'Tablero de control'!$U159&gt;='Tablero de control'!$Y159,
       100,
       IF(
         'Tablero de control'!$S159&lt;='Tablero de control'!$Y159,
         0,
         (('Tablero de control'!$S159-'Tablero de control'!$U159)-('Tablero de control'!$Y159-'Tablero de control'!$U159))*100/('Tablero de control'!$S159-'Tablero de control'!$U159)
       )
     )
   )
)</f>
        <v>95.629724808248653</v>
      </c>
      <c r="AA159" s="302">
        <f>IF('Tablero de control'!$Z159&gt;100,100,'Tablero de control'!$Z159)</f>
        <v>95.629724808248653</v>
      </c>
      <c r="AB159" s="40" t="str">
        <f>IF(
  'Tablero de control'!$U159="NP",
  "NO PROGRAMADA",
  IF(
    OR('Tablero de control'!$Y159="",'Tablero de control'!$Z159&lt;=0),
    "SIN AVANCE",
    IF(
      'Tablero de control'!$Z159&lt;Parametros!$D$4*Parametros!$G$9,
      "MUY DEFICIENTE",
    IF(
      'Tablero de control'!$Z159&lt;Parametros!$D$4*Parametros!$G$8,
      "DEFICIENTE",
   IF(
      'Tablero de control'!$Z159&lt;Parametros!$D$4*Parametros!$G$7,
      "ACEPTABLE",
      IF(
        'Tablero de control'!$Z159&lt;Parametros!$D$4*Parametros!$G$6,
        "BUENO",
        IF(
          'Tablero de control'!$Z159&lt;Parametros!$D$4*Parametros!$G$5,
          "SATISFACTORIO",
          IF(
            'Tablero de control'!$Z159&gt;=Parametros!$D$4*Parametros!$G$4,
            "OPTIMO"
          )
        )
      )
    )
  )
)
)
)</f>
        <v>SATISFACTORIO</v>
      </c>
      <c r="AC159" s="40"/>
      <c r="AD159" s="40"/>
      <c r="AE159" s="40"/>
      <c r="AF159" s="40"/>
      <c r="AG159" s="59">
        <v>1653160.4029999999</v>
      </c>
      <c r="AH159" s="59">
        <v>1510867.1340000001</v>
      </c>
      <c r="AI159" s="59">
        <v>134052028</v>
      </c>
      <c r="AJ159" s="56"/>
      <c r="AK159" s="276">
        <f>IF(
'Tablero de control'!$V159="NP",
 0,
  IF(
     'Tablero de control'!$Q159&lt;&gt;"Reducción",
     'Tablero de control'!$AJ159*100/'Tablero de control'!$V159,
     IF(
       'Tablero de control'!$V159&gt;='Tablero de control'!$AJ159,
       100,
       IF(
         'Tablero de control'!$S159&lt;='Tablero de control'!$AJ159,
         0,
         (('Tablero de control'!$S159-'Tablero de control'!$V159)-('Tablero de control'!$AJ159-'Tablero de control'!$V159))*100/('Tablero de control'!$S159-'Tablero de control'!$V159)
       )
     )
   )
)</f>
        <v>0</v>
      </c>
      <c r="AL159" s="38" t="str">
        <f>IF(
  'Tablero de control'!$V159="NP",
  "NO PROGRAMADA",
  IF(
    OR('Tablero de control'!$AJ159="",'Tablero de control'!$AK159&lt;=0),
    "SIN AVANCE",
    IF(
      'Tablero de control'!$AK159&lt;Parametros!$D$4*Parametros!$G$9,
      "MUY DEFICIENTE",
    IF(
      'Tablero de control'!$AK159&lt;Parametros!$D$4*Parametros!$G$8,
      "DEFICIENTE",
   IF(
      'Tablero de control'!$AK159&lt;Parametros!$D$4*Parametros!$G$7,
      "ACEPTABLE",
      IF(
        'Tablero de control'!$AK159&lt;Parametros!$D$4*Parametros!$G$6,
        "BUENO",
        IF(
          'Tablero de control'!$AK159&lt;Parametros!$D$4*Parametros!$G$5,
          "SATISFACTORIO",
          IF(
            'Tablero de control'!$AK159&gt;=Parametros!$D$4*Parametros!$G$4,
            "OPTIMO"
          )
        )
      )
    )
  )
)
)
)</f>
        <v>SIN AVANCE</v>
      </c>
      <c r="AM159" s="38"/>
      <c r="AN159" s="38"/>
      <c r="AO159" s="38"/>
      <c r="AP159" s="43"/>
      <c r="AQ159" s="276">
        <f>IF(
'Tablero de control'!$W159="NP",
 0,
  IF(
     'Tablero de control'!$Q159&lt;&gt;"Reducción",
     'Tablero de control'!$AP159*100/'Tablero de control'!$W159,
     IF(
       'Tablero de control'!$W159&gt;='Tablero de control'!$AP159,
       100,
       IF(
         'Tablero de control'!$S159&lt;='Tablero de control'!$AP159,
         0,
         (('Tablero de control'!$S159-'Tablero de control'!$W159)-('Tablero de control'!$AP159-'Tablero de control'!$W159))*100/('Tablero de control'!$S159-'Tablero de control'!$W159)
       )
     )
   )
)</f>
        <v>0</v>
      </c>
      <c r="AR159" s="40" t="str">
        <f>IF(
  'Tablero de control'!$W159="NP",
  "NO PROGRAMADA",
  IF(
    OR('Tablero de control'!$AP159="",'Tablero de control'!$AQ159&lt;=0),
    "SIN AVANCE",
    IF(
      'Tablero de control'!$AQ159&lt;Parametros!$D$4*Parametros!$G$9,
      "MUY DEFICIENTE",
    IF(
      'Tablero de control'!$AQ159&lt;Parametros!$D$4*Parametros!$G$8,
      "DEFICIENTE",
   IF(
      'Tablero de control'!$AQ159&lt;Parametros!$D$4*Parametros!$G$7,
      "ACEPTABLE",
      IF(
        'Tablero de control'!$AQ159&lt;Parametros!$D$4*Parametros!$G$6,
        "BUENO",
        IF(
          'Tablero de control'!$AQ159&lt;Parametros!$D$4*Parametros!$G$5,
          "SATISFACTORIO",
          IF(
            'Tablero de control'!$AQ159&gt;=Parametros!$D$4*Parametros!$G$4,
            "OPTIMO"
          )
        )
      )
    )
  )
)
)
)</f>
        <v>SIN AVANCE</v>
      </c>
      <c r="AS159" s="38"/>
      <c r="AT159" s="38"/>
      <c r="AU159" s="38"/>
      <c r="AV159" s="39"/>
      <c r="AW159" s="276">
        <f>IF(
'Tablero de control'!$X159="NP",
 0,
  IF(
     'Tablero de control'!$Q159&lt;&gt;"Reducción",
     'Tablero de control'!$AV159*100/'Tablero de control'!$X159,
     IF(
       'Tablero de control'!$X159&gt;='Tablero de control'!$AV159,
       100,
       IF(
         'Tablero de control'!$S159&lt;='Tablero de control'!$AV159,
         0,
         (('Tablero de control'!$S159-'Tablero de control'!$X159)-('Tablero de control'!$AV159-'Tablero de control'!$X159))*100/('Tablero de control'!$S159-'Tablero de control'!$X159)
       )
     )
   )
)</f>
        <v>0</v>
      </c>
      <c r="AX159" s="46" t="str">
        <f>IF(
  'Tablero de control'!$X159="NP",
  "NO PROGRAMADA",
  IF(
    OR('Tablero de control'!$AV159="",'Tablero de control'!$AW159&lt;=0),
    "SIN AVANCE",
    IF(
      'Tablero de control'!$AW159&lt;Parametros!$D$4*Parametros!$G$9,
      "MUY DEFICIENTE",
    IF(
      'Tablero de control'!$AW159&lt;Parametros!$D$4*Parametros!$G$8,
      "DEFICIENTE",
   IF(
      'Tablero de control'!$AW159&lt;Parametros!$D$4*Parametros!$G$7,
      "ACEPTABLE",
      IF(
        'Tablero de control'!$AW159&lt;Parametros!$D$4*Parametros!$G$6,
        "BUENO",
        IF(
          'Tablero de control'!$AW159&lt;Parametros!$D$4*Parametros!$G$5,
          "SATISFACTORIO",
          IF(
            'Tablero de control'!$AW159&gt;=Parametros!$D$4*Parametros!$G$4,
            "OPTIMO"
          )
        )
      )
    )
  )
)
)
)</f>
        <v>SIN AVANCE</v>
      </c>
      <c r="AY159" s="38"/>
      <c r="AZ159" s="38"/>
      <c r="BA159" s="38"/>
      <c r="BB159" s="285">
        <f>IF('Tablero de control'!$R159="Acumulada",IF('Tablero de control'!$AV159="",IF('Tablero de control'!$AP159="",IF('Tablero de control'!$AJ159="",'Tablero de control'!$Y159,'Tablero de control'!$AJ159),'Tablero de control'!$AP159),'Tablero de control'!$AV159),'Tablero de control'!$Y159+'Tablero de control'!$AJ159+'Tablero de control'!$AP159+'Tablero de control'!$AV159)</f>
        <v>121313</v>
      </c>
      <c r="BC159" s="41">
        <f>IF('Tablero de control'!$Q159="mantenimiento",'Tablero de control'!$BB159/COUNTA('Tablero de control'!$U159:$X159)*100,IF('Tablero de control'!$BB159*100/'Tablero de control'!$T159&gt;100,100,'Tablero de control'!$BB159*100/'Tablero de control'!$T159))</f>
        <v>94.94490185643177</v>
      </c>
      <c r="BD159" s="40" t="str">
        <f>IF(
    OR('Tablero de control'!$BB159="",'Tablero de control'!$BC159&lt;=0),
    "SIN AVANCE",
    IF(
      'Tablero de control'!$BC159&lt;Parametros!$D$4*Parametros!$G$9,
      "MUY DEFICIENTE",
    IF(
      'Tablero de control'!$BC159&lt;Parametros!$D$4*Parametros!$G$8,
      "DEFICIENTE",
   IF(
      'Tablero de control'!$BC159&lt;Parametros!$D$4*Parametros!$G$7,
      "ACEPTABLE",
      IF(
        'Tablero de control'!$BC159&lt;Parametros!$D$4*Parametros!$G$6,
        "BUENO",
        IF(
          'Tablero de control'!$BC159&lt;Parametros!$D$4*Parametros!$G$5,
          "SATISFACTORIO",
          IF(
            'Tablero de control'!$BC159&gt;=Parametros!$D$4*Parametros!$G$4,
            "OPTIMO"
          )
        )
      )
    )
  )
)
)</f>
        <v>SATISFACTORIO</v>
      </c>
      <c r="BE159" s="336"/>
      <c r="BF159" s="336"/>
      <c r="BG159" s="555"/>
      <c r="BH159" s="281"/>
      <c r="BI159" s="281"/>
      <c r="BJ159" s="281"/>
      <c r="BL159" s="337"/>
      <c r="BN159" s="420">
        <v>121313</v>
      </c>
      <c r="BO159" s="421" t="s">
        <v>2656</v>
      </c>
      <c r="BP159" s="421" t="s">
        <v>2657</v>
      </c>
      <c r="BQ159" s="421" t="s">
        <v>2658</v>
      </c>
      <c r="BR159" s="421" t="s">
        <v>2658</v>
      </c>
      <c r="BS159" s="683"/>
      <c r="BT159" s="281"/>
    </row>
    <row r="160" spans="1:72" s="42" customFormat="1" ht="90" hidden="1" customHeight="1">
      <c r="A160" s="554" t="s">
        <v>252</v>
      </c>
      <c r="B160" s="53" t="s">
        <v>262</v>
      </c>
      <c r="C160" s="53" t="s">
        <v>300</v>
      </c>
      <c r="D160" s="53" t="s">
        <v>360</v>
      </c>
      <c r="E160" s="53" t="s">
        <v>405</v>
      </c>
      <c r="F160" s="65">
        <v>1.9300000000000001E-2</v>
      </c>
      <c r="G160" s="64">
        <v>1.4999999999999999E-2</v>
      </c>
      <c r="H160" s="64" t="s">
        <v>1947</v>
      </c>
      <c r="I160" s="64" t="s">
        <v>1972</v>
      </c>
      <c r="J160" s="325">
        <v>157</v>
      </c>
      <c r="K160" s="53" t="s">
        <v>700</v>
      </c>
      <c r="L160" s="53">
        <v>2201050</v>
      </c>
      <c r="M160" s="53" t="s">
        <v>1236</v>
      </c>
      <c r="N160" s="53">
        <v>220105001</v>
      </c>
      <c r="O160" s="53" t="s">
        <v>1603</v>
      </c>
      <c r="P160" s="53" t="s">
        <v>2045</v>
      </c>
      <c r="Q160" s="53" t="s">
        <v>32</v>
      </c>
      <c r="R160" s="103" t="s">
        <v>1891</v>
      </c>
      <c r="S160" s="103">
        <v>166</v>
      </c>
      <c r="T160" s="103">
        <v>445</v>
      </c>
      <c r="U160" s="96">
        <v>166</v>
      </c>
      <c r="V160" s="103">
        <v>93</v>
      </c>
      <c r="W160" s="103">
        <v>93</v>
      </c>
      <c r="X160" s="103">
        <v>93</v>
      </c>
      <c r="Y160" s="272">
        <v>650</v>
      </c>
      <c r="Z160" s="276">
        <f>IF(
'Tablero de control'!$U160="NP",
 0,
  IF(
     'Tablero de control'!$Q160&lt;&gt;"Reducción",
     'Tablero de control'!$Y160*100/'Tablero de control'!$U160,
     IF(
       'Tablero de control'!$U160&gt;='Tablero de control'!$Y160,
       100,
       IF(
         'Tablero de control'!$S160&lt;='Tablero de control'!$Y160,
         0,
         (('Tablero de control'!$S160-'Tablero de control'!$U160)-('Tablero de control'!$Y160-'Tablero de control'!$U160))*100/('Tablero de control'!$S160-'Tablero de control'!$U160)
       )
     )
   )
)</f>
        <v>391.56626506024094</v>
      </c>
      <c r="AA160" s="302">
        <f>IF('Tablero de control'!$Z160&gt;100,100,'Tablero de control'!$Z160)</f>
        <v>100</v>
      </c>
      <c r="AB160" s="40" t="str">
        <f>IF(
  'Tablero de control'!$U160="NP",
  "NO PROGRAMADA",
  IF(
    OR('Tablero de control'!$Y160="",'Tablero de control'!$Z160&lt;=0),
    "SIN AVANCE",
    IF(
      'Tablero de control'!$Z160&lt;Parametros!$D$4*Parametros!$G$9,
      "MUY DEFICIENTE",
    IF(
      'Tablero de control'!$Z160&lt;Parametros!$D$4*Parametros!$G$8,
      "DEFICIENTE",
   IF(
      'Tablero de control'!$Z160&lt;Parametros!$D$4*Parametros!$G$7,
      "ACEPTABLE",
      IF(
        'Tablero de control'!$Z160&lt;Parametros!$D$4*Parametros!$G$6,
        "BUENO",
        IF(
          'Tablero de control'!$Z160&lt;Parametros!$D$4*Parametros!$G$5,
          "SATISFACTORIO",
          IF(
            'Tablero de control'!$Z160&gt;=Parametros!$D$4*Parametros!$G$4,
            "OPTIMO"
          )
        )
      )
    )
  )
)
)
)</f>
        <v>OPTIMO</v>
      </c>
      <c r="AC160" s="40"/>
      <c r="AD160" s="40"/>
      <c r="AE160" s="40"/>
      <c r="AF160" s="40"/>
      <c r="AG160" s="59">
        <v>0</v>
      </c>
      <c r="AH160" s="59">
        <v>0</v>
      </c>
      <c r="AI160" s="59">
        <v>0</v>
      </c>
      <c r="AJ160" s="56"/>
      <c r="AK160" s="276">
        <f>IF(
'Tablero de control'!$V160="NP",
 0,
  IF(
     'Tablero de control'!$Q160&lt;&gt;"Reducción",
     'Tablero de control'!$AJ160*100/'Tablero de control'!$V160,
     IF(
       'Tablero de control'!$V160&gt;='Tablero de control'!$AJ160,
       100,
       IF(
         'Tablero de control'!$S160&lt;='Tablero de control'!$AJ160,
         0,
         (('Tablero de control'!$S160-'Tablero de control'!$V160)-('Tablero de control'!$AJ160-'Tablero de control'!$V160))*100/('Tablero de control'!$S160-'Tablero de control'!$V160)
       )
     )
   )
)</f>
        <v>0</v>
      </c>
      <c r="AL160" s="38" t="str">
        <f>IF(
  'Tablero de control'!$V160="NP",
  "NO PROGRAMADA",
  IF(
    OR('Tablero de control'!$AJ160="",'Tablero de control'!$AK160&lt;=0),
    "SIN AVANCE",
    IF(
      'Tablero de control'!$AK160&lt;Parametros!$D$4*Parametros!$G$9,
      "MUY DEFICIENTE",
    IF(
      'Tablero de control'!$AK160&lt;Parametros!$D$4*Parametros!$G$8,
      "DEFICIENTE",
   IF(
      'Tablero de control'!$AK160&lt;Parametros!$D$4*Parametros!$G$7,
      "ACEPTABLE",
      IF(
        'Tablero de control'!$AK160&lt;Parametros!$D$4*Parametros!$G$6,
        "BUENO",
        IF(
          'Tablero de control'!$AK160&lt;Parametros!$D$4*Parametros!$G$5,
          "SATISFACTORIO",
          IF(
            'Tablero de control'!$AK160&gt;=Parametros!$D$4*Parametros!$G$4,
            "OPTIMO"
          )
        )
      )
    )
  )
)
)
)</f>
        <v>SIN AVANCE</v>
      </c>
      <c r="AM160" s="38"/>
      <c r="AN160" s="38"/>
      <c r="AO160" s="38"/>
      <c r="AP160" s="43"/>
      <c r="AQ160" s="276">
        <f>IF(
'Tablero de control'!$W160="NP",
 0,
  IF(
     'Tablero de control'!$Q160&lt;&gt;"Reducción",
     'Tablero de control'!$AP160*100/'Tablero de control'!$W160,
     IF(
       'Tablero de control'!$W160&gt;='Tablero de control'!$AP160,
       100,
       IF(
         'Tablero de control'!$S160&lt;='Tablero de control'!$AP160,
         0,
         (('Tablero de control'!$S160-'Tablero de control'!$W160)-('Tablero de control'!$AP160-'Tablero de control'!$W160))*100/('Tablero de control'!$S160-'Tablero de control'!$W160)
       )
     )
   )
)</f>
        <v>0</v>
      </c>
      <c r="AR160" s="40" t="str">
        <f>IF(
  'Tablero de control'!$W160="NP",
  "NO PROGRAMADA",
  IF(
    OR('Tablero de control'!$AP160="",'Tablero de control'!$AQ160&lt;=0),
    "SIN AVANCE",
    IF(
      'Tablero de control'!$AQ160&lt;Parametros!$D$4*Parametros!$G$9,
      "MUY DEFICIENTE",
    IF(
      'Tablero de control'!$AQ160&lt;Parametros!$D$4*Parametros!$G$8,
      "DEFICIENTE",
   IF(
      'Tablero de control'!$AQ160&lt;Parametros!$D$4*Parametros!$G$7,
      "ACEPTABLE",
      IF(
        'Tablero de control'!$AQ160&lt;Parametros!$D$4*Parametros!$G$6,
        "BUENO",
        IF(
          'Tablero de control'!$AQ160&lt;Parametros!$D$4*Parametros!$G$5,
          "SATISFACTORIO",
          IF(
            'Tablero de control'!$AQ160&gt;=Parametros!$D$4*Parametros!$G$4,
            "OPTIMO"
          )
        )
      )
    )
  )
)
)
)</f>
        <v>SIN AVANCE</v>
      </c>
      <c r="AS160" s="38"/>
      <c r="AT160" s="38"/>
      <c r="AU160" s="38"/>
      <c r="AV160" s="39"/>
      <c r="AW160" s="276">
        <f>IF(
'Tablero de control'!$X160="NP",
 0,
  IF(
     'Tablero de control'!$Q160&lt;&gt;"Reducción",
     'Tablero de control'!$AV160*100/'Tablero de control'!$X160,
     IF(
       'Tablero de control'!$X160&gt;='Tablero de control'!$AV160,
       100,
       IF(
         'Tablero de control'!$S160&lt;='Tablero de control'!$AV160,
         0,
         (('Tablero de control'!$S160-'Tablero de control'!$X160)-('Tablero de control'!$AV160-'Tablero de control'!$X160))*100/('Tablero de control'!$S160-'Tablero de control'!$X160)
       )
     )
   )
)</f>
        <v>0</v>
      </c>
      <c r="AX160" s="46" t="str">
        <f>IF(
  'Tablero de control'!$X160="NP",
  "NO PROGRAMADA",
  IF(
    OR('Tablero de control'!$AV160="",'Tablero de control'!$AW160&lt;=0),
    "SIN AVANCE",
    IF(
      'Tablero de control'!$AW160&lt;Parametros!$D$4*Parametros!$G$9,
      "MUY DEFICIENTE",
    IF(
      'Tablero de control'!$AW160&lt;Parametros!$D$4*Parametros!$G$8,
      "DEFICIENTE",
   IF(
      'Tablero de control'!$AW160&lt;Parametros!$D$4*Parametros!$G$7,
      "ACEPTABLE",
      IF(
        'Tablero de control'!$AW160&lt;Parametros!$D$4*Parametros!$G$6,
        "BUENO",
        IF(
          'Tablero de control'!$AW160&lt;Parametros!$D$4*Parametros!$G$5,
          "SATISFACTORIO",
          IF(
            'Tablero de control'!$AW160&gt;=Parametros!$D$4*Parametros!$G$4,
            "OPTIMO"
          )
        )
      )
    )
  )
)
)
)</f>
        <v>SIN AVANCE</v>
      </c>
      <c r="AY160" s="38"/>
      <c r="AZ160" s="38"/>
      <c r="BA160" s="38"/>
      <c r="BB160" s="285">
        <f>IF('Tablero de control'!$R160="Acumulada",IF('Tablero de control'!$AV160="",IF('Tablero de control'!$AP160="",IF('Tablero de control'!$AJ160="",'Tablero de control'!$Y160,'Tablero de control'!$AJ160),'Tablero de control'!$AP160),'Tablero de control'!$AV160),'Tablero de control'!$Y160+'Tablero de control'!$AJ160+'Tablero de control'!$AP160+'Tablero de control'!$AV160)</f>
        <v>650</v>
      </c>
      <c r="BC160" s="41">
        <f>IF('Tablero de control'!$Q160="mantenimiento",'Tablero de control'!$BB160/COUNTA('Tablero de control'!$U160:$X160)*100,IF('Tablero de control'!$BB160*100/'Tablero de control'!$T160&gt;100,100,'Tablero de control'!$BB160*100/'Tablero de control'!$T160))</f>
        <v>100</v>
      </c>
      <c r="BD160" s="40" t="str">
        <f>IF(
    OR('Tablero de control'!$BB160="",'Tablero de control'!$BC160&lt;=0),
    "SIN AVANCE",
    IF(
      'Tablero de control'!$BC160&lt;Parametros!$D$4*Parametros!$G$9,
      "MUY DEFICIENTE",
    IF(
      'Tablero de control'!$BC160&lt;Parametros!$D$4*Parametros!$G$8,
      "DEFICIENTE",
   IF(
      'Tablero de control'!$BC160&lt;Parametros!$D$4*Parametros!$G$7,
      "ACEPTABLE",
      IF(
        'Tablero de control'!$BC160&lt;Parametros!$D$4*Parametros!$G$6,
        "BUENO",
        IF(
          'Tablero de control'!$BC160&lt;Parametros!$D$4*Parametros!$G$5,
          "SATISFACTORIO",
          IF(
            'Tablero de control'!$BC160&gt;=Parametros!$D$4*Parametros!$G$4,
            "OPTIMO"
          )
        )
      )
    )
  )
)
)</f>
        <v>OPTIMO</v>
      </c>
      <c r="BE160" s="336"/>
      <c r="BF160" s="336"/>
      <c r="BG160" s="555"/>
      <c r="BH160" s="281"/>
      <c r="BI160" s="281"/>
      <c r="BJ160" s="281"/>
      <c r="BL160" s="337"/>
      <c r="BN160" s="420">
        <v>650</v>
      </c>
      <c r="BO160" s="421" t="s">
        <v>2659</v>
      </c>
      <c r="BP160" s="421" t="s">
        <v>2660</v>
      </c>
      <c r="BQ160" s="421" t="s">
        <v>2661</v>
      </c>
      <c r="BR160" s="421" t="s">
        <v>2661</v>
      </c>
      <c r="BS160" s="683" t="s">
        <v>2662</v>
      </c>
      <c r="BT160" s="281"/>
    </row>
    <row r="161" spans="1:72" s="42" customFormat="1" ht="55.5" hidden="1" customHeight="1">
      <c r="A161" s="554" t="s">
        <v>252</v>
      </c>
      <c r="B161" s="53" t="s">
        <v>262</v>
      </c>
      <c r="C161" s="53" t="s">
        <v>300</v>
      </c>
      <c r="D161" s="53" t="s">
        <v>360</v>
      </c>
      <c r="E161" s="53" t="s">
        <v>405</v>
      </c>
      <c r="F161" s="65">
        <v>1.9300000000000001E-2</v>
      </c>
      <c r="G161" s="64">
        <v>1.4999999999999999E-2</v>
      </c>
      <c r="H161" s="64" t="s">
        <v>1947</v>
      </c>
      <c r="I161" s="64" t="s">
        <v>1972</v>
      </c>
      <c r="J161" s="325">
        <v>158</v>
      </c>
      <c r="K161" s="53" t="s">
        <v>701</v>
      </c>
      <c r="L161" s="53">
        <v>2201029</v>
      </c>
      <c r="M161" s="53" t="s">
        <v>48</v>
      </c>
      <c r="N161" s="53">
        <v>220102902</v>
      </c>
      <c r="O161" s="53" t="s">
        <v>1604</v>
      </c>
      <c r="P161" s="53" t="s">
        <v>2045</v>
      </c>
      <c r="Q161" s="53" t="s">
        <v>32</v>
      </c>
      <c r="R161" s="103" t="s">
        <v>1891</v>
      </c>
      <c r="S161" s="103">
        <v>1</v>
      </c>
      <c r="T161" s="103">
        <v>4</v>
      </c>
      <c r="U161" s="96">
        <v>1</v>
      </c>
      <c r="V161" s="103">
        <v>1</v>
      </c>
      <c r="W161" s="103">
        <v>1</v>
      </c>
      <c r="X161" s="103">
        <v>1</v>
      </c>
      <c r="Y161" s="272">
        <v>1</v>
      </c>
      <c r="Z161" s="276">
        <f>IF(
'Tablero de control'!$U161="NP",
 0,
  IF(
     'Tablero de control'!$Q161&lt;&gt;"Reducción",
     'Tablero de control'!$Y161*100/'Tablero de control'!$U161,
     IF(
       'Tablero de control'!$U161&gt;='Tablero de control'!$Y161,
       100,
       IF(
         'Tablero de control'!$S161&lt;='Tablero de control'!$Y161,
         0,
         (('Tablero de control'!$S161-'Tablero de control'!$U161)-('Tablero de control'!$Y161-'Tablero de control'!$U161))*100/('Tablero de control'!$S161-'Tablero de control'!$U161)
       )
     )
   )
)</f>
        <v>100</v>
      </c>
      <c r="AA161" s="302">
        <f>IF('Tablero de control'!$Z161&gt;100,100,'Tablero de control'!$Z161)</f>
        <v>100</v>
      </c>
      <c r="AB161" s="40" t="str">
        <f>IF(
  'Tablero de control'!$U161="NP",
  "NO PROGRAMADA",
  IF(
    OR('Tablero de control'!$Y161="",'Tablero de control'!$Z161&lt;=0),
    "SIN AVANCE",
    IF(
      'Tablero de control'!$Z161&lt;Parametros!$D$4*Parametros!$G$9,
      "MUY DEFICIENTE",
    IF(
      'Tablero de control'!$Z161&lt;Parametros!$D$4*Parametros!$G$8,
      "DEFICIENTE",
   IF(
      'Tablero de control'!$Z161&lt;Parametros!$D$4*Parametros!$G$7,
      "ACEPTABLE",
      IF(
        'Tablero de control'!$Z161&lt;Parametros!$D$4*Parametros!$G$6,
        "BUENO",
        IF(
          'Tablero de control'!$Z161&lt;Parametros!$D$4*Parametros!$G$5,
          "SATISFACTORIO",
          IF(
            'Tablero de control'!$Z161&gt;=Parametros!$D$4*Parametros!$G$4,
            "OPTIMO"
          )
        )
      )
    )
  )
)
)
)</f>
        <v>OPTIMO</v>
      </c>
      <c r="AC161" s="40"/>
      <c r="AD161" s="40"/>
      <c r="AE161" s="40"/>
      <c r="AF161" s="40"/>
      <c r="AG161" s="59">
        <v>0</v>
      </c>
      <c r="AH161" s="59">
        <v>0</v>
      </c>
      <c r="AI161" s="59">
        <v>0</v>
      </c>
      <c r="AJ161" s="56"/>
      <c r="AK161" s="276">
        <f>IF(
'Tablero de control'!$V161="NP",
 0,
  IF(
     'Tablero de control'!$Q161&lt;&gt;"Reducción",
     'Tablero de control'!$AJ161*100/'Tablero de control'!$V161,
     IF(
       'Tablero de control'!$V161&gt;='Tablero de control'!$AJ161,
       100,
       IF(
         'Tablero de control'!$S161&lt;='Tablero de control'!$AJ161,
         0,
         (('Tablero de control'!$S161-'Tablero de control'!$V161)-('Tablero de control'!$AJ161-'Tablero de control'!$V161))*100/('Tablero de control'!$S161-'Tablero de control'!$V161)
       )
     )
   )
)</f>
        <v>0</v>
      </c>
      <c r="AL161" s="38" t="str">
        <f>IF(
  'Tablero de control'!$V161="NP",
  "NO PROGRAMADA",
  IF(
    OR('Tablero de control'!$AJ161="",'Tablero de control'!$AK161&lt;=0),
    "SIN AVANCE",
    IF(
      'Tablero de control'!$AK161&lt;Parametros!$D$4*Parametros!$G$9,
      "MUY DEFICIENTE",
    IF(
      'Tablero de control'!$AK161&lt;Parametros!$D$4*Parametros!$G$8,
      "DEFICIENTE",
   IF(
      'Tablero de control'!$AK161&lt;Parametros!$D$4*Parametros!$G$7,
      "ACEPTABLE",
      IF(
        'Tablero de control'!$AK161&lt;Parametros!$D$4*Parametros!$G$6,
        "BUENO",
        IF(
          'Tablero de control'!$AK161&lt;Parametros!$D$4*Parametros!$G$5,
          "SATISFACTORIO",
          IF(
            'Tablero de control'!$AK161&gt;=Parametros!$D$4*Parametros!$G$4,
            "OPTIMO"
          )
        )
      )
    )
  )
)
)
)</f>
        <v>SIN AVANCE</v>
      </c>
      <c r="AM161" s="38"/>
      <c r="AN161" s="38"/>
      <c r="AO161" s="38"/>
      <c r="AP161" s="43"/>
      <c r="AQ161" s="276">
        <f>IF(
'Tablero de control'!$W161="NP",
 0,
  IF(
     'Tablero de control'!$Q161&lt;&gt;"Reducción",
     'Tablero de control'!$AP161*100/'Tablero de control'!$W161,
     IF(
       'Tablero de control'!$W161&gt;='Tablero de control'!$AP161,
       100,
       IF(
         'Tablero de control'!$S161&lt;='Tablero de control'!$AP161,
         0,
         (('Tablero de control'!$S161-'Tablero de control'!$W161)-('Tablero de control'!$AP161-'Tablero de control'!$W161))*100/('Tablero de control'!$S161-'Tablero de control'!$W161)
       )
     )
   )
)</f>
        <v>0</v>
      </c>
      <c r="AR161" s="40" t="str">
        <f>IF(
  'Tablero de control'!$W161="NP",
  "NO PROGRAMADA",
  IF(
    OR('Tablero de control'!$AP161="",'Tablero de control'!$AQ161&lt;=0),
    "SIN AVANCE",
    IF(
      'Tablero de control'!$AQ161&lt;Parametros!$D$4*Parametros!$G$9,
      "MUY DEFICIENTE",
    IF(
      'Tablero de control'!$AQ161&lt;Parametros!$D$4*Parametros!$G$8,
      "DEFICIENTE",
   IF(
      'Tablero de control'!$AQ161&lt;Parametros!$D$4*Parametros!$G$7,
      "ACEPTABLE",
      IF(
        'Tablero de control'!$AQ161&lt;Parametros!$D$4*Parametros!$G$6,
        "BUENO",
        IF(
          'Tablero de control'!$AQ161&lt;Parametros!$D$4*Parametros!$G$5,
          "SATISFACTORIO",
          IF(
            'Tablero de control'!$AQ161&gt;=Parametros!$D$4*Parametros!$G$4,
            "OPTIMO"
          )
        )
      )
    )
  )
)
)
)</f>
        <v>SIN AVANCE</v>
      </c>
      <c r="AS161" s="38"/>
      <c r="AT161" s="38"/>
      <c r="AU161" s="38"/>
      <c r="AV161" s="39"/>
      <c r="AW161" s="276">
        <f>IF(
'Tablero de control'!$X161="NP",
 0,
  IF(
     'Tablero de control'!$Q161&lt;&gt;"Reducción",
     'Tablero de control'!$AV161*100/'Tablero de control'!$X161,
     IF(
       'Tablero de control'!$X161&gt;='Tablero de control'!$AV161,
       100,
       IF(
         'Tablero de control'!$S161&lt;='Tablero de control'!$AV161,
         0,
         (('Tablero de control'!$S161-'Tablero de control'!$X161)-('Tablero de control'!$AV161-'Tablero de control'!$X161))*100/('Tablero de control'!$S161-'Tablero de control'!$X161)
       )
     )
   )
)</f>
        <v>0</v>
      </c>
      <c r="AX161" s="46" t="str">
        <f>IF(
  'Tablero de control'!$X161="NP",
  "NO PROGRAMADA",
  IF(
    OR('Tablero de control'!$AV161="",'Tablero de control'!$AW161&lt;=0),
    "SIN AVANCE",
    IF(
      'Tablero de control'!$AW161&lt;Parametros!$D$4*Parametros!$G$9,
      "MUY DEFICIENTE",
    IF(
      'Tablero de control'!$AW161&lt;Parametros!$D$4*Parametros!$G$8,
      "DEFICIENTE",
   IF(
      'Tablero de control'!$AW161&lt;Parametros!$D$4*Parametros!$G$7,
      "ACEPTABLE",
      IF(
        'Tablero de control'!$AW161&lt;Parametros!$D$4*Parametros!$G$6,
        "BUENO",
        IF(
          'Tablero de control'!$AW161&lt;Parametros!$D$4*Parametros!$G$5,
          "SATISFACTORIO",
          IF(
            'Tablero de control'!$AW161&gt;=Parametros!$D$4*Parametros!$G$4,
            "OPTIMO"
          )
        )
      )
    )
  )
)
)
)</f>
        <v>SIN AVANCE</v>
      </c>
      <c r="AY161" s="38"/>
      <c r="AZ161" s="38"/>
      <c r="BA161" s="38"/>
      <c r="BB161" s="285">
        <f>IF('Tablero de control'!$R161="Acumulada",IF('Tablero de control'!$AV161="",IF('Tablero de control'!$AP161="",IF('Tablero de control'!$AJ161="",'Tablero de control'!$Y161,'Tablero de control'!$AJ161),'Tablero de control'!$AP161),'Tablero de control'!$AV161),'Tablero de control'!$Y161+'Tablero de control'!$AJ161+'Tablero de control'!$AP161+'Tablero de control'!$AV161)</f>
        <v>1</v>
      </c>
      <c r="BC161" s="41">
        <f>IF('Tablero de control'!$Q161="mantenimiento",'Tablero de control'!$BB161/COUNTA('Tablero de control'!$U161:$X161)*100,IF('Tablero de control'!$BB161*100/'Tablero de control'!$T161&gt;100,100,'Tablero de control'!$BB161*100/'Tablero de control'!$T161))</f>
        <v>25</v>
      </c>
      <c r="BD161" s="40" t="str">
        <f>IF(
    OR('Tablero de control'!$BB161="",'Tablero de control'!$BC161&lt;=0),
    "SIN AVANCE",
    IF(
      'Tablero de control'!$BC161&lt;Parametros!$D$4*Parametros!$G$9,
      "MUY DEFICIENTE",
    IF(
      'Tablero de control'!$BC161&lt;Parametros!$D$4*Parametros!$G$8,
      "DEFICIENTE",
   IF(
      'Tablero de control'!$BC161&lt;Parametros!$D$4*Parametros!$G$7,
      "ACEPTABLE",
      IF(
        'Tablero de control'!$BC161&lt;Parametros!$D$4*Parametros!$G$6,
        "BUENO",
        IF(
          'Tablero de control'!$BC161&lt;Parametros!$D$4*Parametros!$G$5,
          "SATISFACTORIO",
          IF(
            'Tablero de control'!$BC161&gt;=Parametros!$D$4*Parametros!$G$4,
            "OPTIMO"
          )
        )
      )
    )
  )
)
)</f>
        <v>MUY DEFICIENTE</v>
      </c>
      <c r="BE161" s="336"/>
      <c r="BF161" s="336"/>
      <c r="BG161" s="555"/>
      <c r="BH161" s="281"/>
      <c r="BI161" s="281"/>
      <c r="BJ161" s="281"/>
      <c r="BL161" s="337"/>
      <c r="BN161" s="420">
        <v>1</v>
      </c>
      <c r="BO161" s="421" t="s">
        <v>2663</v>
      </c>
      <c r="BP161" s="421" t="s">
        <v>2664</v>
      </c>
      <c r="BQ161" s="421" t="s">
        <v>2665</v>
      </c>
      <c r="BR161" s="421" t="s">
        <v>2665</v>
      </c>
      <c r="BS161" s="683"/>
      <c r="BT161" s="281"/>
    </row>
    <row r="162" spans="1:72" s="42" customFormat="1" ht="53.25" hidden="1" customHeight="1">
      <c r="A162" s="554" t="s">
        <v>252</v>
      </c>
      <c r="B162" s="53" t="s">
        <v>262</v>
      </c>
      <c r="C162" s="53" t="s">
        <v>300</v>
      </c>
      <c r="D162" s="53" t="s">
        <v>360</v>
      </c>
      <c r="E162" s="53" t="s">
        <v>405</v>
      </c>
      <c r="F162" s="65">
        <v>1.9300000000000001E-2</v>
      </c>
      <c r="G162" s="64">
        <v>1.4999999999999999E-2</v>
      </c>
      <c r="H162" s="64" t="s">
        <v>1947</v>
      </c>
      <c r="I162" s="64" t="s">
        <v>1972</v>
      </c>
      <c r="J162" s="325">
        <v>159</v>
      </c>
      <c r="K162" s="53" t="s">
        <v>702</v>
      </c>
      <c r="L162" s="53">
        <v>2201077</v>
      </c>
      <c r="M162" s="53" t="s">
        <v>50</v>
      </c>
      <c r="N162" s="53">
        <v>220107700</v>
      </c>
      <c r="O162" s="53" t="s">
        <v>154</v>
      </c>
      <c r="P162" s="53" t="s">
        <v>2045</v>
      </c>
      <c r="Q162" s="53" t="s">
        <v>33</v>
      </c>
      <c r="R162" s="103" t="s">
        <v>1891</v>
      </c>
      <c r="S162" s="103" t="s">
        <v>12</v>
      </c>
      <c r="T162" s="103">
        <v>1</v>
      </c>
      <c r="U162" s="96">
        <v>1</v>
      </c>
      <c r="V162" s="103">
        <v>1</v>
      </c>
      <c r="W162" s="103">
        <v>1</v>
      </c>
      <c r="X162" s="103">
        <v>1</v>
      </c>
      <c r="Y162" s="272">
        <v>1</v>
      </c>
      <c r="Z162" s="276">
        <f>IF(
'Tablero de control'!$U162="NP",
 0,
  IF(
     'Tablero de control'!$Q162&lt;&gt;"Reducción",
     'Tablero de control'!$Y162*100/'Tablero de control'!$U162,
     IF(
       'Tablero de control'!$U162&gt;='Tablero de control'!$Y162,
       100,
       IF(
         'Tablero de control'!$S162&lt;='Tablero de control'!$Y162,
         0,
         (('Tablero de control'!$S162-'Tablero de control'!$U162)-('Tablero de control'!$Y162-'Tablero de control'!$U162))*100/('Tablero de control'!$S162-'Tablero de control'!$U162)
       )
     )
   )
)</f>
        <v>100</v>
      </c>
      <c r="AA162" s="302">
        <f>IF('Tablero de control'!$Z162&gt;100,100,'Tablero de control'!$Z162)</f>
        <v>100</v>
      </c>
      <c r="AB162" s="40" t="str">
        <f>IF(
  'Tablero de control'!$U162="NP",
  "NO PROGRAMADA",
  IF(
    OR('Tablero de control'!$Y162="",'Tablero de control'!$Z162&lt;=0),
    "SIN AVANCE",
    IF(
      'Tablero de control'!$Z162&lt;Parametros!$D$4*Parametros!$G$9,
      "MUY DEFICIENTE",
    IF(
      'Tablero de control'!$Z162&lt;Parametros!$D$4*Parametros!$G$8,
      "DEFICIENTE",
   IF(
      'Tablero de control'!$Z162&lt;Parametros!$D$4*Parametros!$G$7,
      "ACEPTABLE",
      IF(
        'Tablero de control'!$Z162&lt;Parametros!$D$4*Parametros!$G$6,
        "BUENO",
        IF(
          'Tablero de control'!$Z162&lt;Parametros!$D$4*Parametros!$G$5,
          "SATISFACTORIO",
          IF(
            'Tablero de control'!$Z162&gt;=Parametros!$D$4*Parametros!$G$4,
            "OPTIMO"
          )
        )
      )
    )
  )
)
)
)</f>
        <v>OPTIMO</v>
      </c>
      <c r="AC162" s="40"/>
      <c r="AD162" s="40"/>
      <c r="AE162" s="40"/>
      <c r="AF162" s="40"/>
      <c r="AG162" s="59">
        <v>0</v>
      </c>
      <c r="AH162" s="59">
        <v>0</v>
      </c>
      <c r="AI162" s="59">
        <v>0</v>
      </c>
      <c r="AJ162" s="56"/>
      <c r="AK162" s="276">
        <f>IF(
'Tablero de control'!$V162="NP",
 0,
  IF(
     'Tablero de control'!$Q162&lt;&gt;"Reducción",
     'Tablero de control'!$AJ162*100/'Tablero de control'!$V162,
     IF(
       'Tablero de control'!$V162&gt;='Tablero de control'!$AJ162,
       100,
       IF(
         'Tablero de control'!$S162&lt;='Tablero de control'!$AJ162,
         0,
         (('Tablero de control'!$S162-'Tablero de control'!$V162)-('Tablero de control'!$AJ162-'Tablero de control'!$V162))*100/('Tablero de control'!$S162-'Tablero de control'!$V162)
       )
     )
   )
)</f>
        <v>0</v>
      </c>
      <c r="AL162" s="38" t="str">
        <f>IF(
  'Tablero de control'!$V162="NP",
  "NO PROGRAMADA",
  IF(
    OR('Tablero de control'!$AJ162="",'Tablero de control'!$AK162&lt;=0),
    "SIN AVANCE",
    IF(
      'Tablero de control'!$AK162&lt;Parametros!$D$4*Parametros!$G$9,
      "MUY DEFICIENTE",
    IF(
      'Tablero de control'!$AK162&lt;Parametros!$D$4*Parametros!$G$8,
      "DEFICIENTE",
   IF(
      'Tablero de control'!$AK162&lt;Parametros!$D$4*Parametros!$G$7,
      "ACEPTABLE",
      IF(
        'Tablero de control'!$AK162&lt;Parametros!$D$4*Parametros!$G$6,
        "BUENO",
        IF(
          'Tablero de control'!$AK162&lt;Parametros!$D$4*Parametros!$G$5,
          "SATISFACTORIO",
          IF(
            'Tablero de control'!$AK162&gt;=Parametros!$D$4*Parametros!$G$4,
            "OPTIMO"
          )
        )
      )
    )
  )
)
)
)</f>
        <v>SIN AVANCE</v>
      </c>
      <c r="AM162" s="38"/>
      <c r="AN162" s="38"/>
      <c r="AO162" s="38"/>
      <c r="AP162" s="43"/>
      <c r="AQ162" s="276">
        <f>IF(
'Tablero de control'!$W162="NP",
 0,
  IF(
     'Tablero de control'!$Q162&lt;&gt;"Reducción",
     'Tablero de control'!$AP162*100/'Tablero de control'!$W162,
     IF(
       'Tablero de control'!$W162&gt;='Tablero de control'!$AP162,
       100,
       IF(
         'Tablero de control'!$S162&lt;='Tablero de control'!$AP162,
         0,
         (('Tablero de control'!$S162-'Tablero de control'!$W162)-('Tablero de control'!$AP162-'Tablero de control'!$W162))*100/('Tablero de control'!$S162-'Tablero de control'!$W162)
       )
     )
   )
)</f>
        <v>0</v>
      </c>
      <c r="AR162" s="40" t="str">
        <f>IF(
  'Tablero de control'!$W162="NP",
  "NO PROGRAMADA",
  IF(
    OR('Tablero de control'!$AP162="",'Tablero de control'!$AQ162&lt;=0),
    "SIN AVANCE",
    IF(
      'Tablero de control'!$AQ162&lt;Parametros!$D$4*Parametros!$G$9,
      "MUY DEFICIENTE",
    IF(
      'Tablero de control'!$AQ162&lt;Parametros!$D$4*Parametros!$G$8,
      "DEFICIENTE",
   IF(
      'Tablero de control'!$AQ162&lt;Parametros!$D$4*Parametros!$G$7,
      "ACEPTABLE",
      IF(
        'Tablero de control'!$AQ162&lt;Parametros!$D$4*Parametros!$G$6,
        "BUENO",
        IF(
          'Tablero de control'!$AQ162&lt;Parametros!$D$4*Parametros!$G$5,
          "SATISFACTORIO",
          IF(
            'Tablero de control'!$AQ162&gt;=Parametros!$D$4*Parametros!$G$4,
            "OPTIMO"
          )
        )
      )
    )
  )
)
)
)</f>
        <v>SIN AVANCE</v>
      </c>
      <c r="AS162" s="38"/>
      <c r="AT162" s="38"/>
      <c r="AU162" s="38"/>
      <c r="AV162" s="39"/>
      <c r="AW162" s="276">
        <f>IF(
'Tablero de control'!$X162="NP",
 0,
  IF(
     'Tablero de control'!$Q162&lt;&gt;"Reducción",
     'Tablero de control'!$AV162*100/'Tablero de control'!$X162,
     IF(
       'Tablero de control'!$X162&gt;='Tablero de control'!$AV162,
       100,
       IF(
         'Tablero de control'!$S162&lt;='Tablero de control'!$AV162,
         0,
         (('Tablero de control'!$S162-'Tablero de control'!$X162)-('Tablero de control'!$AV162-'Tablero de control'!$X162))*100/('Tablero de control'!$S162-'Tablero de control'!$X162)
       )
     )
   )
)</f>
        <v>0</v>
      </c>
      <c r="AX162" s="46" t="str">
        <f>IF(
  'Tablero de control'!$X162="NP",
  "NO PROGRAMADA",
  IF(
    OR('Tablero de control'!$AV162="",'Tablero de control'!$AW162&lt;=0),
    "SIN AVANCE",
    IF(
      'Tablero de control'!$AW162&lt;Parametros!$D$4*Parametros!$G$9,
      "MUY DEFICIENTE",
    IF(
      'Tablero de control'!$AW162&lt;Parametros!$D$4*Parametros!$G$8,
      "DEFICIENTE",
   IF(
      'Tablero de control'!$AW162&lt;Parametros!$D$4*Parametros!$G$7,
      "ACEPTABLE",
      IF(
        'Tablero de control'!$AW162&lt;Parametros!$D$4*Parametros!$G$6,
        "BUENO",
        IF(
          'Tablero de control'!$AW162&lt;Parametros!$D$4*Parametros!$G$5,
          "SATISFACTORIO",
          IF(
            'Tablero de control'!$AW162&gt;=Parametros!$D$4*Parametros!$G$4,
            "OPTIMO"
          )
        )
      )
    )
  )
)
)
)</f>
        <v>SIN AVANCE</v>
      </c>
      <c r="AY162" s="38"/>
      <c r="AZ162" s="38"/>
      <c r="BA162" s="38"/>
      <c r="BB162" s="285">
        <f>IF('Tablero de control'!$R162="Acumulada",IF('Tablero de control'!$AV162="",IF('Tablero de control'!$AP162="",IF('Tablero de control'!$AJ162="",'Tablero de control'!$Y162,'Tablero de control'!$AJ162),'Tablero de control'!$AP162),'Tablero de control'!$AV162),'Tablero de control'!$Y162+'Tablero de control'!$AJ162+'Tablero de control'!$AP162+'Tablero de control'!$AV162)</f>
        <v>1</v>
      </c>
      <c r="BC162" s="41">
        <f>IF('Tablero de control'!$Q162="mantenimiento",'Tablero de control'!$BB162/COUNTA('Tablero de control'!$U162:$X162)*100,IF('Tablero de control'!$BB162*100/'Tablero de control'!$T162&gt;100,100,'Tablero de control'!$BB162*100/'Tablero de control'!$T162))</f>
        <v>25</v>
      </c>
      <c r="BD162" s="40" t="str">
        <f>IF(
    OR('Tablero de control'!$BB162="",'Tablero de control'!$BC162&lt;=0),
    "SIN AVANCE",
    IF(
      'Tablero de control'!$BC162&lt;Parametros!$D$4*Parametros!$G$9,
      "MUY DEFICIENTE",
    IF(
      'Tablero de control'!$BC162&lt;Parametros!$D$4*Parametros!$G$8,
      "DEFICIENTE",
   IF(
      'Tablero de control'!$BC162&lt;Parametros!$D$4*Parametros!$G$7,
      "ACEPTABLE",
      IF(
        'Tablero de control'!$BC162&lt;Parametros!$D$4*Parametros!$G$6,
        "BUENO",
        IF(
          'Tablero de control'!$BC162&lt;Parametros!$D$4*Parametros!$G$5,
          "SATISFACTORIO",
          IF(
            'Tablero de control'!$BC162&gt;=Parametros!$D$4*Parametros!$G$4,
            "OPTIMO"
          )
        )
      )
    )
  )
)
)</f>
        <v>MUY DEFICIENTE</v>
      </c>
      <c r="BE162" s="336"/>
      <c r="BF162" s="336"/>
      <c r="BG162" s="555"/>
      <c r="BH162" s="281"/>
      <c r="BI162" s="281"/>
      <c r="BJ162" s="281"/>
      <c r="BL162" s="337"/>
      <c r="BN162" s="371">
        <v>1</v>
      </c>
      <c r="BO162" s="371" t="s">
        <v>2666</v>
      </c>
      <c r="BP162" s="371" t="s">
        <v>2667</v>
      </c>
      <c r="BQ162" s="371" t="s">
        <v>2668</v>
      </c>
      <c r="BR162" s="371" t="s">
        <v>2668</v>
      </c>
      <c r="BS162" s="517"/>
      <c r="BT162" s="281"/>
    </row>
    <row r="163" spans="1:72" s="42" customFormat="1" ht="48.75" hidden="1" customHeight="1">
      <c r="A163" s="554" t="s">
        <v>252</v>
      </c>
      <c r="B163" s="53" t="s">
        <v>262</v>
      </c>
      <c r="C163" s="53" t="s">
        <v>300</v>
      </c>
      <c r="D163" s="53" t="s">
        <v>360</v>
      </c>
      <c r="E163" s="53" t="s">
        <v>405</v>
      </c>
      <c r="F163" s="65">
        <v>1.9300000000000001E-2</v>
      </c>
      <c r="G163" s="64">
        <v>1.4999999999999999E-2</v>
      </c>
      <c r="H163" s="64" t="s">
        <v>1947</v>
      </c>
      <c r="I163" s="64" t="s">
        <v>1972</v>
      </c>
      <c r="J163" s="325">
        <v>160</v>
      </c>
      <c r="K163" s="53" t="s">
        <v>703</v>
      </c>
      <c r="L163" s="53" t="s">
        <v>1237</v>
      </c>
      <c r="M163" s="53" t="s">
        <v>1238</v>
      </c>
      <c r="N163" s="293">
        <v>220108000</v>
      </c>
      <c r="O163" s="53" t="s">
        <v>1605</v>
      </c>
      <c r="P163" s="53" t="s">
        <v>2045</v>
      </c>
      <c r="Q163" s="53" t="s">
        <v>33</v>
      </c>
      <c r="R163" s="98" t="s">
        <v>1891</v>
      </c>
      <c r="S163" s="103">
        <v>1</v>
      </c>
      <c r="T163" s="103">
        <v>1</v>
      </c>
      <c r="U163" s="96">
        <v>1</v>
      </c>
      <c r="V163" s="103">
        <v>1</v>
      </c>
      <c r="W163" s="103">
        <v>1</v>
      </c>
      <c r="X163" s="103">
        <v>1</v>
      </c>
      <c r="Y163" s="272">
        <v>0</v>
      </c>
      <c r="Z163" s="276">
        <f>IF(
'Tablero de control'!$U163="NP",
 0,
  IF(
     'Tablero de control'!$Q163&lt;&gt;"Reducción",
     'Tablero de control'!$Y163*100/'Tablero de control'!$U163,
     IF(
       'Tablero de control'!$U163&gt;='Tablero de control'!$Y163,
       100,
       IF(
         'Tablero de control'!$S163&lt;='Tablero de control'!$Y163,
         0,
         (('Tablero de control'!$S163-'Tablero de control'!$U163)-('Tablero de control'!$Y163-'Tablero de control'!$U163))*100/('Tablero de control'!$S163-'Tablero de control'!$U163)
       )
     )
   )
)</f>
        <v>0</v>
      </c>
      <c r="AA163" s="302">
        <f>IF('Tablero de control'!$Z163&gt;100,100,'Tablero de control'!$Z163)</f>
        <v>0</v>
      </c>
      <c r="AB163" s="40" t="str">
        <f>IF(
  'Tablero de control'!$U163="NP",
  "NO PROGRAMADA",
  IF(
    OR('Tablero de control'!$Y163="",'Tablero de control'!$Z163&lt;=0),
    "SIN AVANCE",
    IF(
      'Tablero de control'!$Z163&lt;Parametros!$D$4*Parametros!$G$9,
      "MUY DEFICIENTE",
    IF(
      'Tablero de control'!$Z163&lt;Parametros!$D$4*Parametros!$G$8,
      "DEFICIENTE",
   IF(
      'Tablero de control'!$Z163&lt;Parametros!$D$4*Parametros!$G$7,
      "ACEPTABLE",
      IF(
        'Tablero de control'!$Z163&lt;Parametros!$D$4*Parametros!$G$6,
        "BUENO",
        IF(
          'Tablero de control'!$Z163&lt;Parametros!$D$4*Parametros!$G$5,
          "SATISFACTORIO",
          IF(
            'Tablero de control'!$Z163&gt;=Parametros!$D$4*Parametros!$G$4,
            "OPTIMO"
          )
        )
      )
    )
  )
)
)
)</f>
        <v>SIN AVANCE</v>
      </c>
      <c r="AC163" s="40"/>
      <c r="AD163" s="40"/>
      <c r="AE163" s="40"/>
      <c r="AF163" s="40"/>
      <c r="AG163" s="59">
        <v>0</v>
      </c>
      <c r="AH163" s="59">
        <v>0</v>
      </c>
      <c r="AI163" s="59">
        <v>0</v>
      </c>
      <c r="AJ163" s="56"/>
      <c r="AK163" s="276">
        <f>IF(
'Tablero de control'!$V163="NP",
 0,
  IF(
     'Tablero de control'!$Q163&lt;&gt;"Reducción",
     'Tablero de control'!$AJ163*100/'Tablero de control'!$V163,
     IF(
       'Tablero de control'!$V163&gt;='Tablero de control'!$AJ163,
       100,
       IF(
         'Tablero de control'!$S163&lt;='Tablero de control'!$AJ163,
         0,
         (('Tablero de control'!$S163-'Tablero de control'!$V163)-('Tablero de control'!$AJ163-'Tablero de control'!$V163))*100/('Tablero de control'!$S163-'Tablero de control'!$V163)
       )
     )
   )
)</f>
        <v>0</v>
      </c>
      <c r="AL163" s="38" t="str">
        <f>IF(
  'Tablero de control'!$V163="NP",
  "NO PROGRAMADA",
  IF(
    OR('Tablero de control'!$AJ163="",'Tablero de control'!$AK163&lt;=0),
    "SIN AVANCE",
    IF(
      'Tablero de control'!$AK163&lt;Parametros!$D$4*Parametros!$G$9,
      "MUY DEFICIENTE",
    IF(
      'Tablero de control'!$AK163&lt;Parametros!$D$4*Parametros!$G$8,
      "DEFICIENTE",
   IF(
      'Tablero de control'!$AK163&lt;Parametros!$D$4*Parametros!$G$7,
      "ACEPTABLE",
      IF(
        'Tablero de control'!$AK163&lt;Parametros!$D$4*Parametros!$G$6,
        "BUENO",
        IF(
          'Tablero de control'!$AK163&lt;Parametros!$D$4*Parametros!$G$5,
          "SATISFACTORIO",
          IF(
            'Tablero de control'!$AK163&gt;=Parametros!$D$4*Parametros!$G$4,
            "OPTIMO"
          )
        )
      )
    )
  )
)
)
)</f>
        <v>SIN AVANCE</v>
      </c>
      <c r="AM163" s="38"/>
      <c r="AN163" s="38"/>
      <c r="AO163" s="38"/>
      <c r="AP163" s="43"/>
      <c r="AQ163" s="276">
        <f>IF(
'Tablero de control'!$W163="NP",
 0,
  IF(
     'Tablero de control'!$Q163&lt;&gt;"Reducción",
     'Tablero de control'!$AP163*100/'Tablero de control'!$W163,
     IF(
       'Tablero de control'!$W163&gt;='Tablero de control'!$AP163,
       100,
       IF(
         'Tablero de control'!$S163&lt;='Tablero de control'!$AP163,
         0,
         (('Tablero de control'!$S163-'Tablero de control'!$W163)-('Tablero de control'!$AP163-'Tablero de control'!$W163))*100/('Tablero de control'!$S163-'Tablero de control'!$W163)
       )
     )
   )
)</f>
        <v>0</v>
      </c>
      <c r="AR163" s="40" t="str">
        <f>IF(
  'Tablero de control'!$W163="NP",
  "NO PROGRAMADA",
  IF(
    OR('Tablero de control'!$AP163="",'Tablero de control'!$AQ163&lt;=0),
    "SIN AVANCE",
    IF(
      'Tablero de control'!$AQ163&lt;Parametros!$D$4*Parametros!$G$9,
      "MUY DEFICIENTE",
    IF(
      'Tablero de control'!$AQ163&lt;Parametros!$D$4*Parametros!$G$8,
      "DEFICIENTE",
   IF(
      'Tablero de control'!$AQ163&lt;Parametros!$D$4*Parametros!$G$7,
      "ACEPTABLE",
      IF(
        'Tablero de control'!$AQ163&lt;Parametros!$D$4*Parametros!$G$6,
        "BUENO",
        IF(
          'Tablero de control'!$AQ163&lt;Parametros!$D$4*Parametros!$G$5,
          "SATISFACTORIO",
          IF(
            'Tablero de control'!$AQ163&gt;=Parametros!$D$4*Parametros!$G$4,
            "OPTIMO"
          )
        )
      )
    )
  )
)
)
)</f>
        <v>SIN AVANCE</v>
      </c>
      <c r="AS163" s="38"/>
      <c r="AT163" s="38"/>
      <c r="AU163" s="38"/>
      <c r="AV163" s="39"/>
      <c r="AW163" s="276">
        <f>IF(
'Tablero de control'!$X163="NP",
 0,
  IF(
     'Tablero de control'!$Q163&lt;&gt;"Reducción",
     'Tablero de control'!$AV163*100/'Tablero de control'!$X163,
     IF(
       'Tablero de control'!$X163&gt;='Tablero de control'!$AV163,
       100,
       IF(
         'Tablero de control'!$S163&lt;='Tablero de control'!$AV163,
         0,
         (('Tablero de control'!$S163-'Tablero de control'!$X163)-('Tablero de control'!$AV163-'Tablero de control'!$X163))*100/('Tablero de control'!$S163-'Tablero de control'!$X163)
       )
     )
   )
)</f>
        <v>0</v>
      </c>
      <c r="AX163" s="46" t="str">
        <f>IF(
  'Tablero de control'!$X163="NP",
  "NO PROGRAMADA",
  IF(
    OR('Tablero de control'!$AV163="",'Tablero de control'!$AW163&lt;=0),
    "SIN AVANCE",
    IF(
      'Tablero de control'!$AW163&lt;Parametros!$D$4*Parametros!$G$9,
      "MUY DEFICIENTE",
    IF(
      'Tablero de control'!$AW163&lt;Parametros!$D$4*Parametros!$G$8,
      "DEFICIENTE",
   IF(
      'Tablero de control'!$AW163&lt;Parametros!$D$4*Parametros!$G$7,
      "ACEPTABLE",
      IF(
        'Tablero de control'!$AW163&lt;Parametros!$D$4*Parametros!$G$6,
        "BUENO",
        IF(
          'Tablero de control'!$AW163&lt;Parametros!$D$4*Parametros!$G$5,
          "SATISFACTORIO",
          IF(
            'Tablero de control'!$AW163&gt;=Parametros!$D$4*Parametros!$G$4,
            "OPTIMO"
          )
        )
      )
    )
  )
)
)
)</f>
        <v>SIN AVANCE</v>
      </c>
      <c r="AY163" s="38"/>
      <c r="AZ163" s="38"/>
      <c r="BA163" s="38"/>
      <c r="BB163" s="285">
        <f>IF('Tablero de control'!$R163="Acumulada",IF('Tablero de control'!$AV163="",IF('Tablero de control'!$AP163="",IF('Tablero de control'!$AJ163="",'Tablero de control'!$Y163,'Tablero de control'!$AJ163),'Tablero de control'!$AP163),'Tablero de control'!$AV163),'Tablero de control'!$Y163+'Tablero de control'!$AJ163+'Tablero de control'!$AP163+'Tablero de control'!$AV163)</f>
        <v>0</v>
      </c>
      <c r="BC163" s="41">
        <f>IF('Tablero de control'!$Q163="mantenimiento",'Tablero de control'!$BB163/COUNTA('Tablero de control'!$U163:$X163)*100,IF('Tablero de control'!$BB163*100/'Tablero de control'!$T163&gt;100,100,'Tablero de control'!$BB163*100/'Tablero de control'!$T163))</f>
        <v>0</v>
      </c>
      <c r="BD163" s="40" t="str">
        <f>IF(
    OR('Tablero de control'!$BB163="",'Tablero de control'!$BC163&lt;=0),
    "SIN AVANCE",
    IF(
      'Tablero de control'!$BC163&lt;Parametros!$D$4*Parametros!$G$9,
      "MUY DEFICIENTE",
    IF(
      'Tablero de control'!$BC163&lt;Parametros!$D$4*Parametros!$G$8,
      "DEFICIENTE",
   IF(
      'Tablero de control'!$BC163&lt;Parametros!$D$4*Parametros!$G$7,
      "ACEPTABLE",
      IF(
        'Tablero de control'!$BC163&lt;Parametros!$D$4*Parametros!$G$6,
        "BUENO",
        IF(
          'Tablero de control'!$BC163&lt;Parametros!$D$4*Parametros!$G$5,
          "SATISFACTORIO",
          IF(
            'Tablero de control'!$BC163&gt;=Parametros!$D$4*Parametros!$G$4,
            "OPTIMO"
          )
        )
      )
    )
  )
)
)</f>
        <v>SIN AVANCE</v>
      </c>
      <c r="BE163" s="336"/>
      <c r="BF163" s="336"/>
      <c r="BG163" s="555"/>
      <c r="BH163" s="281"/>
      <c r="BI163" s="281"/>
      <c r="BJ163" s="281"/>
      <c r="BL163" s="337"/>
      <c r="BN163" s="371">
        <v>0</v>
      </c>
      <c r="BO163" s="371" t="s">
        <v>2669</v>
      </c>
      <c r="BP163" s="371" t="s">
        <v>2670</v>
      </c>
      <c r="BQ163" s="371" t="s">
        <v>2671</v>
      </c>
      <c r="BR163" s="371" t="s">
        <v>2671</v>
      </c>
      <c r="BS163" s="517"/>
      <c r="BT163" s="281"/>
    </row>
    <row r="164" spans="1:72" s="42" customFormat="1" ht="56.25" hidden="1" customHeight="1">
      <c r="A164" s="554" t="s">
        <v>252</v>
      </c>
      <c r="B164" s="53" t="s">
        <v>262</v>
      </c>
      <c r="C164" s="53" t="s">
        <v>300</v>
      </c>
      <c r="D164" s="53" t="s">
        <v>360</v>
      </c>
      <c r="E164" s="53" t="s">
        <v>406</v>
      </c>
      <c r="F164" s="65">
        <v>7.5399999999999995E-2</v>
      </c>
      <c r="G164" s="65">
        <v>6.5000000000000002E-2</v>
      </c>
      <c r="H164" s="65" t="s">
        <v>1947</v>
      </c>
      <c r="I164" s="65" t="s">
        <v>1972</v>
      </c>
      <c r="J164" s="325">
        <v>161</v>
      </c>
      <c r="K164" s="53" t="s">
        <v>704</v>
      </c>
      <c r="L164" s="53" t="s">
        <v>1239</v>
      </c>
      <c r="M164" s="53" t="s">
        <v>44</v>
      </c>
      <c r="N164" s="293">
        <v>220107200</v>
      </c>
      <c r="O164" s="53" t="s">
        <v>151</v>
      </c>
      <c r="P164" s="53" t="s">
        <v>2045</v>
      </c>
      <c r="Q164" s="53" t="s">
        <v>33</v>
      </c>
      <c r="R164" s="98" t="s">
        <v>1891</v>
      </c>
      <c r="S164" s="103">
        <v>1</v>
      </c>
      <c r="T164" s="103">
        <v>1</v>
      </c>
      <c r="U164" s="96">
        <v>1</v>
      </c>
      <c r="V164" s="103">
        <v>1</v>
      </c>
      <c r="W164" s="103">
        <v>1</v>
      </c>
      <c r="X164" s="103">
        <v>1</v>
      </c>
      <c r="Y164" s="272">
        <v>1</v>
      </c>
      <c r="Z164" s="276">
        <f>IF(
'Tablero de control'!$U164="NP",
 0,
  IF(
     'Tablero de control'!$Q164&lt;&gt;"Reducción",
     'Tablero de control'!$Y164*100/'Tablero de control'!$U164,
     IF(
       'Tablero de control'!$U164&gt;='Tablero de control'!$Y164,
       100,
       IF(
         'Tablero de control'!$S164&lt;='Tablero de control'!$Y164,
         0,
         (('Tablero de control'!$S164-'Tablero de control'!$U164)-('Tablero de control'!$Y164-'Tablero de control'!$U164))*100/('Tablero de control'!$S164-'Tablero de control'!$U164)
       )
     )
   )
)</f>
        <v>100</v>
      </c>
      <c r="AA164" s="302">
        <f>IF('Tablero de control'!$Z164&gt;100,100,'Tablero de control'!$Z164)</f>
        <v>100</v>
      </c>
      <c r="AB164" s="40" t="str">
        <f>IF(
  'Tablero de control'!$U164="NP",
  "NO PROGRAMADA",
  IF(
    OR('Tablero de control'!$Y164="",'Tablero de control'!$Z164&lt;=0),
    "SIN AVANCE",
    IF(
      'Tablero de control'!$Z164&lt;Parametros!$D$4*Parametros!$G$9,
      "MUY DEFICIENTE",
    IF(
      'Tablero de control'!$Z164&lt;Parametros!$D$4*Parametros!$G$8,
      "DEFICIENTE",
   IF(
      'Tablero de control'!$Z164&lt;Parametros!$D$4*Parametros!$G$7,
      "ACEPTABLE",
      IF(
        'Tablero de control'!$Z164&lt;Parametros!$D$4*Parametros!$G$6,
        "BUENO",
        IF(
          'Tablero de control'!$Z164&lt;Parametros!$D$4*Parametros!$G$5,
          "SATISFACTORIO",
          IF(
            'Tablero de control'!$Z164&gt;=Parametros!$D$4*Parametros!$G$4,
            "OPTIMO"
          )
        )
      )
    )
  )
)
)
)</f>
        <v>OPTIMO</v>
      </c>
      <c r="AC164" s="40"/>
      <c r="AD164" s="40"/>
      <c r="AE164" s="40"/>
      <c r="AF164" s="40"/>
      <c r="AG164" s="59">
        <v>0</v>
      </c>
      <c r="AH164" s="59">
        <v>0</v>
      </c>
      <c r="AI164" s="59">
        <v>0</v>
      </c>
      <c r="AJ164" s="56"/>
      <c r="AK164" s="276">
        <f>IF(
'Tablero de control'!$V164="NP",
 0,
  IF(
     'Tablero de control'!$Q164&lt;&gt;"Reducción",
     'Tablero de control'!$AJ164*100/'Tablero de control'!$V164,
     IF(
       'Tablero de control'!$V164&gt;='Tablero de control'!$AJ164,
       100,
       IF(
         'Tablero de control'!$S164&lt;='Tablero de control'!$AJ164,
         0,
         (('Tablero de control'!$S164-'Tablero de control'!$V164)-('Tablero de control'!$AJ164-'Tablero de control'!$V164))*100/('Tablero de control'!$S164-'Tablero de control'!$V164)
       )
     )
   )
)</f>
        <v>0</v>
      </c>
      <c r="AL164" s="38" t="str">
        <f>IF(
  'Tablero de control'!$V164="NP",
  "NO PROGRAMADA",
  IF(
    OR('Tablero de control'!$AJ164="",'Tablero de control'!$AK164&lt;=0),
    "SIN AVANCE",
    IF(
      'Tablero de control'!$AK164&lt;Parametros!$D$4*Parametros!$G$9,
      "MUY DEFICIENTE",
    IF(
      'Tablero de control'!$AK164&lt;Parametros!$D$4*Parametros!$G$8,
      "DEFICIENTE",
   IF(
      'Tablero de control'!$AK164&lt;Parametros!$D$4*Parametros!$G$7,
      "ACEPTABLE",
      IF(
        'Tablero de control'!$AK164&lt;Parametros!$D$4*Parametros!$G$6,
        "BUENO",
        IF(
          'Tablero de control'!$AK164&lt;Parametros!$D$4*Parametros!$G$5,
          "SATISFACTORIO",
          IF(
            'Tablero de control'!$AK164&gt;=Parametros!$D$4*Parametros!$G$4,
            "OPTIMO"
          )
        )
      )
    )
  )
)
)
)</f>
        <v>SIN AVANCE</v>
      </c>
      <c r="AM164" s="38"/>
      <c r="AN164" s="38"/>
      <c r="AO164" s="38"/>
      <c r="AP164" s="43"/>
      <c r="AQ164" s="276">
        <f>IF(
'Tablero de control'!$W164="NP",
 0,
  IF(
     'Tablero de control'!$Q164&lt;&gt;"Reducción",
     'Tablero de control'!$AP164*100/'Tablero de control'!$W164,
     IF(
       'Tablero de control'!$W164&gt;='Tablero de control'!$AP164,
       100,
       IF(
         'Tablero de control'!$S164&lt;='Tablero de control'!$AP164,
         0,
         (('Tablero de control'!$S164-'Tablero de control'!$W164)-('Tablero de control'!$AP164-'Tablero de control'!$W164))*100/('Tablero de control'!$S164-'Tablero de control'!$W164)
       )
     )
   )
)</f>
        <v>0</v>
      </c>
      <c r="AR164" s="40" t="str">
        <f>IF(
  'Tablero de control'!$W164="NP",
  "NO PROGRAMADA",
  IF(
    OR('Tablero de control'!$AP164="",'Tablero de control'!$AQ164&lt;=0),
    "SIN AVANCE",
    IF(
      'Tablero de control'!$AQ164&lt;Parametros!$D$4*Parametros!$G$9,
      "MUY DEFICIENTE",
    IF(
      'Tablero de control'!$AQ164&lt;Parametros!$D$4*Parametros!$G$8,
      "DEFICIENTE",
   IF(
      'Tablero de control'!$AQ164&lt;Parametros!$D$4*Parametros!$G$7,
      "ACEPTABLE",
      IF(
        'Tablero de control'!$AQ164&lt;Parametros!$D$4*Parametros!$G$6,
        "BUENO",
        IF(
          'Tablero de control'!$AQ164&lt;Parametros!$D$4*Parametros!$G$5,
          "SATISFACTORIO",
          IF(
            'Tablero de control'!$AQ164&gt;=Parametros!$D$4*Parametros!$G$4,
            "OPTIMO"
          )
        )
      )
    )
  )
)
)
)</f>
        <v>SIN AVANCE</v>
      </c>
      <c r="AS164" s="38"/>
      <c r="AT164" s="38"/>
      <c r="AU164" s="38"/>
      <c r="AV164" s="39"/>
      <c r="AW164" s="276">
        <f>IF(
'Tablero de control'!$X164="NP",
 0,
  IF(
     'Tablero de control'!$Q164&lt;&gt;"Reducción",
     'Tablero de control'!$AV164*100/'Tablero de control'!$X164,
     IF(
       'Tablero de control'!$X164&gt;='Tablero de control'!$AV164,
       100,
       IF(
         'Tablero de control'!$S164&lt;='Tablero de control'!$AV164,
         0,
         (('Tablero de control'!$S164-'Tablero de control'!$X164)-('Tablero de control'!$AV164-'Tablero de control'!$X164))*100/('Tablero de control'!$S164-'Tablero de control'!$X164)
       )
     )
   )
)</f>
        <v>0</v>
      </c>
      <c r="AX164" s="46" t="str">
        <f>IF(
  'Tablero de control'!$X164="NP",
  "NO PROGRAMADA",
  IF(
    OR('Tablero de control'!$AV164="",'Tablero de control'!$AW164&lt;=0),
    "SIN AVANCE",
    IF(
      'Tablero de control'!$AW164&lt;Parametros!$D$4*Parametros!$G$9,
      "MUY DEFICIENTE",
    IF(
      'Tablero de control'!$AW164&lt;Parametros!$D$4*Parametros!$G$8,
      "DEFICIENTE",
   IF(
      'Tablero de control'!$AW164&lt;Parametros!$D$4*Parametros!$G$7,
      "ACEPTABLE",
      IF(
        'Tablero de control'!$AW164&lt;Parametros!$D$4*Parametros!$G$6,
        "BUENO",
        IF(
          'Tablero de control'!$AW164&lt;Parametros!$D$4*Parametros!$G$5,
          "SATISFACTORIO",
          IF(
            'Tablero de control'!$AW164&gt;=Parametros!$D$4*Parametros!$G$4,
            "OPTIMO"
          )
        )
      )
    )
  )
)
)
)</f>
        <v>SIN AVANCE</v>
      </c>
      <c r="AY164" s="38"/>
      <c r="AZ164" s="38"/>
      <c r="BA164" s="38"/>
      <c r="BB164" s="285">
        <f>IF('Tablero de control'!$R164="Acumulada",IF('Tablero de control'!$AV164="",IF('Tablero de control'!$AP164="",IF('Tablero de control'!$AJ164="",'Tablero de control'!$Y164,'Tablero de control'!$AJ164),'Tablero de control'!$AP164),'Tablero de control'!$AV164),'Tablero de control'!$Y164+'Tablero de control'!$AJ164+'Tablero de control'!$AP164+'Tablero de control'!$AV164)</f>
        <v>1</v>
      </c>
      <c r="BC164" s="41">
        <f>IF('Tablero de control'!$Q164="mantenimiento",'Tablero de control'!$BB164/COUNTA('Tablero de control'!$U164:$X164)*100,IF('Tablero de control'!$BB164*100/'Tablero de control'!$T164&gt;100,100,'Tablero de control'!$BB164*100/'Tablero de control'!$T164))</f>
        <v>25</v>
      </c>
      <c r="BD164" s="40" t="str">
        <f>IF(
    OR('Tablero de control'!$BB164="",'Tablero de control'!$BC164&lt;=0),
    "SIN AVANCE",
    IF(
      'Tablero de control'!$BC164&lt;Parametros!$D$4*Parametros!$G$9,
      "MUY DEFICIENTE",
    IF(
      'Tablero de control'!$BC164&lt;Parametros!$D$4*Parametros!$G$8,
      "DEFICIENTE",
   IF(
      'Tablero de control'!$BC164&lt;Parametros!$D$4*Parametros!$G$7,
      "ACEPTABLE",
      IF(
        'Tablero de control'!$BC164&lt;Parametros!$D$4*Parametros!$G$6,
        "BUENO",
        IF(
          'Tablero de control'!$BC164&lt;Parametros!$D$4*Parametros!$G$5,
          "SATISFACTORIO",
          IF(
            'Tablero de control'!$BC164&gt;=Parametros!$D$4*Parametros!$G$4,
            "OPTIMO"
          )
        )
      )
    )
  )
)
)</f>
        <v>MUY DEFICIENTE</v>
      </c>
      <c r="BE164" s="336"/>
      <c r="BF164" s="336"/>
      <c r="BG164" s="555"/>
      <c r="BH164" s="281"/>
      <c r="BI164" s="281"/>
      <c r="BJ164" s="281"/>
      <c r="BL164" s="337"/>
      <c r="BN164" s="371">
        <v>1</v>
      </c>
      <c r="BO164" s="371" t="s">
        <v>2672</v>
      </c>
      <c r="BP164" s="371" t="s">
        <v>2673</v>
      </c>
      <c r="BQ164" s="371" t="s">
        <v>2674</v>
      </c>
      <c r="BR164" s="371" t="s">
        <v>2674</v>
      </c>
      <c r="BS164" s="517" t="s">
        <v>2675</v>
      </c>
      <c r="BT164" s="281"/>
    </row>
    <row r="165" spans="1:72" s="42" customFormat="1" ht="60" hidden="1" customHeight="1">
      <c r="A165" s="554" t="s">
        <v>252</v>
      </c>
      <c r="B165" s="53" t="s">
        <v>262</v>
      </c>
      <c r="C165" s="53" t="s">
        <v>300</v>
      </c>
      <c r="D165" s="53" t="s">
        <v>360</v>
      </c>
      <c r="E165" s="53" t="s">
        <v>406</v>
      </c>
      <c r="F165" s="66"/>
      <c r="G165" s="66"/>
      <c r="H165" s="66" t="s">
        <v>1947</v>
      </c>
      <c r="I165" s="66" t="s">
        <v>1972</v>
      </c>
      <c r="J165" s="325">
        <v>162</v>
      </c>
      <c r="K165" s="53" t="s">
        <v>705</v>
      </c>
      <c r="L165" s="53">
        <v>2201031</v>
      </c>
      <c r="M165" s="53" t="s">
        <v>1240</v>
      </c>
      <c r="N165" s="53">
        <v>220103100</v>
      </c>
      <c r="O165" s="53" t="s">
        <v>1606</v>
      </c>
      <c r="P165" s="53" t="s">
        <v>2045</v>
      </c>
      <c r="Q165" s="53" t="s">
        <v>33</v>
      </c>
      <c r="R165" s="98" t="s">
        <v>1891</v>
      </c>
      <c r="S165" s="101">
        <v>3730</v>
      </c>
      <c r="T165" s="101">
        <v>3730</v>
      </c>
      <c r="U165" s="96">
        <v>3730</v>
      </c>
      <c r="V165" s="101">
        <v>3730</v>
      </c>
      <c r="W165" s="101">
        <v>3730</v>
      </c>
      <c r="X165" s="101">
        <v>3730</v>
      </c>
      <c r="Y165" s="272">
        <v>4225</v>
      </c>
      <c r="Z165" s="276">
        <f>IF(
'Tablero de control'!$U165="NP",
 0,
  IF(
     'Tablero de control'!$Q165&lt;&gt;"Reducción",
     'Tablero de control'!$Y165*100/'Tablero de control'!$U165,
     IF(
       'Tablero de control'!$U165&gt;='Tablero de control'!$Y165,
       100,
       IF(
         'Tablero de control'!$S165&lt;='Tablero de control'!$Y165,
         0,
         (('Tablero de control'!$S165-'Tablero de control'!$U165)-('Tablero de control'!$Y165-'Tablero de control'!$U165))*100/('Tablero de control'!$S165-'Tablero de control'!$U165)
       )
     )
   )
)</f>
        <v>113.27077747989276</v>
      </c>
      <c r="AA165" s="302">
        <f>IF('Tablero de control'!$Z165&gt;100,100,'Tablero de control'!$Z165)</f>
        <v>100</v>
      </c>
      <c r="AB165" s="40" t="str">
        <f>IF(
  'Tablero de control'!$U165="NP",
  "NO PROGRAMADA",
  IF(
    OR('Tablero de control'!$Y165="",'Tablero de control'!$Z165&lt;=0),
    "SIN AVANCE",
    IF(
      'Tablero de control'!$Z165&lt;Parametros!$D$4*Parametros!$G$9,
      "MUY DEFICIENTE",
    IF(
      'Tablero de control'!$Z165&lt;Parametros!$D$4*Parametros!$G$8,
      "DEFICIENTE",
   IF(
      'Tablero de control'!$Z165&lt;Parametros!$D$4*Parametros!$G$7,
      "ACEPTABLE",
      IF(
        'Tablero de control'!$Z165&lt;Parametros!$D$4*Parametros!$G$6,
        "BUENO",
        IF(
          'Tablero de control'!$Z165&lt;Parametros!$D$4*Parametros!$G$5,
          "SATISFACTORIO",
          IF(
            'Tablero de control'!$Z165&gt;=Parametros!$D$4*Parametros!$G$4,
            "OPTIMO"
          )
        )
      )
    )
  )
)
)
)</f>
        <v>OPTIMO</v>
      </c>
      <c r="AC165" s="40"/>
      <c r="AD165" s="40"/>
      <c r="AE165" s="40"/>
      <c r="AF165" s="40"/>
      <c r="AG165" s="59">
        <v>0</v>
      </c>
      <c r="AH165" s="59">
        <v>0</v>
      </c>
      <c r="AI165" s="59">
        <v>0</v>
      </c>
      <c r="AJ165" s="56"/>
      <c r="AK165" s="276">
        <f>IF(
'Tablero de control'!$V165="NP",
 0,
  IF(
     'Tablero de control'!$Q165&lt;&gt;"Reducción",
     'Tablero de control'!$AJ165*100/'Tablero de control'!$V165,
     IF(
       'Tablero de control'!$V165&gt;='Tablero de control'!$AJ165,
       100,
       IF(
         'Tablero de control'!$S165&lt;='Tablero de control'!$AJ165,
         0,
         (('Tablero de control'!$S165-'Tablero de control'!$V165)-('Tablero de control'!$AJ165-'Tablero de control'!$V165))*100/('Tablero de control'!$S165-'Tablero de control'!$V165)
       )
     )
   )
)</f>
        <v>0</v>
      </c>
      <c r="AL165" s="38" t="str">
        <f>IF(
  'Tablero de control'!$V165="NP",
  "NO PROGRAMADA",
  IF(
    OR('Tablero de control'!$AJ165="",'Tablero de control'!$AK165&lt;=0),
    "SIN AVANCE",
    IF(
      'Tablero de control'!$AK165&lt;Parametros!$D$4*Parametros!$G$9,
      "MUY DEFICIENTE",
    IF(
      'Tablero de control'!$AK165&lt;Parametros!$D$4*Parametros!$G$8,
      "DEFICIENTE",
   IF(
      'Tablero de control'!$AK165&lt;Parametros!$D$4*Parametros!$G$7,
      "ACEPTABLE",
      IF(
        'Tablero de control'!$AK165&lt;Parametros!$D$4*Parametros!$G$6,
        "BUENO",
        IF(
          'Tablero de control'!$AK165&lt;Parametros!$D$4*Parametros!$G$5,
          "SATISFACTORIO",
          IF(
            'Tablero de control'!$AK165&gt;=Parametros!$D$4*Parametros!$G$4,
            "OPTIMO"
          )
        )
      )
    )
  )
)
)
)</f>
        <v>SIN AVANCE</v>
      </c>
      <c r="AM165" s="38"/>
      <c r="AN165" s="38"/>
      <c r="AO165" s="38"/>
      <c r="AP165" s="43"/>
      <c r="AQ165" s="276">
        <f>IF(
'Tablero de control'!$W165="NP",
 0,
  IF(
     'Tablero de control'!$Q165&lt;&gt;"Reducción",
     'Tablero de control'!$AP165*100/'Tablero de control'!$W165,
     IF(
       'Tablero de control'!$W165&gt;='Tablero de control'!$AP165,
       100,
       IF(
         'Tablero de control'!$S165&lt;='Tablero de control'!$AP165,
         0,
         (('Tablero de control'!$S165-'Tablero de control'!$W165)-('Tablero de control'!$AP165-'Tablero de control'!$W165))*100/('Tablero de control'!$S165-'Tablero de control'!$W165)
       )
     )
   )
)</f>
        <v>0</v>
      </c>
      <c r="AR165" s="40" t="str">
        <f>IF(
  'Tablero de control'!$W165="NP",
  "NO PROGRAMADA",
  IF(
    OR('Tablero de control'!$AP165="",'Tablero de control'!$AQ165&lt;=0),
    "SIN AVANCE",
    IF(
      'Tablero de control'!$AQ165&lt;Parametros!$D$4*Parametros!$G$9,
      "MUY DEFICIENTE",
    IF(
      'Tablero de control'!$AQ165&lt;Parametros!$D$4*Parametros!$G$8,
      "DEFICIENTE",
   IF(
      'Tablero de control'!$AQ165&lt;Parametros!$D$4*Parametros!$G$7,
      "ACEPTABLE",
      IF(
        'Tablero de control'!$AQ165&lt;Parametros!$D$4*Parametros!$G$6,
        "BUENO",
        IF(
          'Tablero de control'!$AQ165&lt;Parametros!$D$4*Parametros!$G$5,
          "SATISFACTORIO",
          IF(
            'Tablero de control'!$AQ165&gt;=Parametros!$D$4*Parametros!$G$4,
            "OPTIMO"
          )
        )
      )
    )
  )
)
)
)</f>
        <v>SIN AVANCE</v>
      </c>
      <c r="AS165" s="38"/>
      <c r="AT165" s="38"/>
      <c r="AU165" s="38"/>
      <c r="AV165" s="39"/>
      <c r="AW165" s="276">
        <f>IF(
'Tablero de control'!$X165="NP",
 0,
  IF(
     'Tablero de control'!$Q165&lt;&gt;"Reducción",
     'Tablero de control'!$AV165*100/'Tablero de control'!$X165,
     IF(
       'Tablero de control'!$X165&gt;='Tablero de control'!$AV165,
       100,
       IF(
         'Tablero de control'!$S165&lt;='Tablero de control'!$AV165,
         0,
         (('Tablero de control'!$S165-'Tablero de control'!$X165)-('Tablero de control'!$AV165-'Tablero de control'!$X165))*100/('Tablero de control'!$S165-'Tablero de control'!$X165)
       )
     )
   )
)</f>
        <v>0</v>
      </c>
      <c r="AX165" s="46" t="str">
        <f>IF(
  'Tablero de control'!$X165="NP",
  "NO PROGRAMADA",
  IF(
    OR('Tablero de control'!$AV165="",'Tablero de control'!$AW165&lt;=0),
    "SIN AVANCE",
    IF(
      'Tablero de control'!$AW165&lt;Parametros!$D$4*Parametros!$G$9,
      "MUY DEFICIENTE",
    IF(
      'Tablero de control'!$AW165&lt;Parametros!$D$4*Parametros!$G$8,
      "DEFICIENTE",
   IF(
      'Tablero de control'!$AW165&lt;Parametros!$D$4*Parametros!$G$7,
      "ACEPTABLE",
      IF(
        'Tablero de control'!$AW165&lt;Parametros!$D$4*Parametros!$G$6,
        "BUENO",
        IF(
          'Tablero de control'!$AW165&lt;Parametros!$D$4*Parametros!$G$5,
          "SATISFACTORIO",
          IF(
            'Tablero de control'!$AW165&gt;=Parametros!$D$4*Parametros!$G$4,
            "OPTIMO"
          )
        )
      )
    )
  )
)
)
)</f>
        <v>SIN AVANCE</v>
      </c>
      <c r="AY165" s="38"/>
      <c r="AZ165" s="38"/>
      <c r="BA165" s="38"/>
      <c r="BB165" s="285">
        <f>IF('Tablero de control'!$R165="Acumulada",IF('Tablero de control'!$AV165="",IF('Tablero de control'!$AP165="",IF('Tablero de control'!$AJ165="",'Tablero de control'!$Y165,'Tablero de control'!$AJ165),'Tablero de control'!$AP165),'Tablero de control'!$AV165),'Tablero de control'!$Y165+'Tablero de control'!$AJ165+'Tablero de control'!$AP165+'Tablero de control'!$AV165)</f>
        <v>4225</v>
      </c>
      <c r="BC165" s="41">
        <f>IF('Tablero de control'!$Q165="mantenimiento",'Tablero de control'!$BB165/COUNTA('Tablero de control'!$U165:$X165)*100,IF('Tablero de control'!$BB165*100/'Tablero de control'!$T165&gt;100,100,'Tablero de control'!$BB165*100/'Tablero de control'!$T165))</f>
        <v>105625</v>
      </c>
      <c r="BD165" s="40" t="str">
        <f>IF(
    OR('Tablero de control'!$BB165="",'Tablero de control'!$BC165&lt;=0),
    "SIN AVANCE",
    IF(
      'Tablero de control'!$BC165&lt;Parametros!$D$4*Parametros!$G$9,
      "MUY DEFICIENTE",
    IF(
      'Tablero de control'!$BC165&lt;Parametros!$D$4*Parametros!$G$8,
      "DEFICIENTE",
   IF(
      'Tablero de control'!$BC165&lt;Parametros!$D$4*Parametros!$G$7,
      "ACEPTABLE",
      IF(
        'Tablero de control'!$BC165&lt;Parametros!$D$4*Parametros!$G$6,
        "BUENO",
        IF(
          'Tablero de control'!$BC165&lt;Parametros!$D$4*Parametros!$G$5,
          "SATISFACTORIO",
          IF(
            'Tablero de control'!$BC165&gt;=Parametros!$D$4*Parametros!$G$4,
            "OPTIMO"
          )
        )
      )
    )
  )
)
)</f>
        <v>OPTIMO</v>
      </c>
      <c r="BE165" s="336"/>
      <c r="BF165" s="336"/>
      <c r="BG165" s="555"/>
      <c r="BH165" s="281"/>
      <c r="BI165" s="281"/>
      <c r="BJ165" s="281"/>
      <c r="BL165" s="337"/>
      <c r="BN165" s="371">
        <v>4225</v>
      </c>
      <c r="BO165" s="371" t="s">
        <v>2676</v>
      </c>
      <c r="BP165" s="371" t="s">
        <v>2677</v>
      </c>
      <c r="BQ165" s="371" t="s">
        <v>2678</v>
      </c>
      <c r="BR165" s="371" t="s">
        <v>2678</v>
      </c>
      <c r="BS165" s="517" t="s">
        <v>2679</v>
      </c>
      <c r="BT165" s="281"/>
    </row>
    <row r="166" spans="1:72" s="42" customFormat="1" ht="79.5" hidden="1" customHeight="1">
      <c r="A166" s="554" t="s">
        <v>252</v>
      </c>
      <c r="B166" s="53" t="s">
        <v>262</v>
      </c>
      <c r="C166" s="53" t="s">
        <v>301</v>
      </c>
      <c r="D166" s="53" t="s">
        <v>360</v>
      </c>
      <c r="E166" s="53" t="s">
        <v>407</v>
      </c>
      <c r="F166" s="63" t="s">
        <v>519</v>
      </c>
      <c r="G166" s="63" t="s">
        <v>537</v>
      </c>
      <c r="H166" s="63" t="s">
        <v>1947</v>
      </c>
      <c r="I166" s="63" t="s">
        <v>1972</v>
      </c>
      <c r="J166" s="325">
        <v>163</v>
      </c>
      <c r="K166" s="53" t="s">
        <v>706</v>
      </c>
      <c r="L166" s="53">
        <v>2201044</v>
      </c>
      <c r="M166" s="53" t="s">
        <v>1241</v>
      </c>
      <c r="N166" s="53">
        <v>220104400</v>
      </c>
      <c r="O166" s="53" t="s">
        <v>1607</v>
      </c>
      <c r="P166" s="53" t="s">
        <v>2045</v>
      </c>
      <c r="Q166" s="53" t="s">
        <v>33</v>
      </c>
      <c r="R166" s="98" t="s">
        <v>1891</v>
      </c>
      <c r="S166" s="104">
        <v>7000</v>
      </c>
      <c r="T166" s="104">
        <v>7000</v>
      </c>
      <c r="U166" s="96">
        <v>7000</v>
      </c>
      <c r="V166" s="104">
        <v>7000</v>
      </c>
      <c r="W166" s="104">
        <v>7000</v>
      </c>
      <c r="X166" s="104">
        <v>7000</v>
      </c>
      <c r="Y166" s="272">
        <v>3938</v>
      </c>
      <c r="Z166" s="276">
        <f>IF(
'Tablero de control'!$U166="NP",
 0,
  IF(
     'Tablero de control'!$Q166&lt;&gt;"Reducción",
     'Tablero de control'!$Y166*100/'Tablero de control'!$U166,
     IF(
       'Tablero de control'!$U166&gt;='Tablero de control'!$Y166,
       100,
       IF(
         'Tablero de control'!$S166&lt;='Tablero de control'!$Y166,
         0,
         (('Tablero de control'!$S166-'Tablero de control'!$U166)-('Tablero de control'!$Y166-'Tablero de control'!$U166))*100/('Tablero de control'!$S166-'Tablero de control'!$U166)
       )
     )
   )
)</f>
        <v>56.25714285714286</v>
      </c>
      <c r="AA166" s="302">
        <f>IF('Tablero de control'!$Z166&gt;100,100,'Tablero de control'!$Z166)</f>
        <v>56.25714285714286</v>
      </c>
      <c r="AB166" s="40" t="str">
        <f>IF(
  'Tablero de control'!$U166="NP",
  "NO PROGRAMADA",
  IF(
    OR('Tablero de control'!$Y166="",'Tablero de control'!$Z166&lt;=0),
    "SIN AVANCE",
    IF(
      'Tablero de control'!$Z166&lt;Parametros!$D$4*Parametros!$G$9,
      "MUY DEFICIENTE",
    IF(
      'Tablero de control'!$Z166&lt;Parametros!$D$4*Parametros!$G$8,
      "DEFICIENTE",
   IF(
      'Tablero de control'!$Z166&lt;Parametros!$D$4*Parametros!$G$7,
      "ACEPTABLE",
      IF(
        'Tablero de control'!$Z166&lt;Parametros!$D$4*Parametros!$G$6,
        "BUENO",
        IF(
          'Tablero de control'!$Z166&lt;Parametros!$D$4*Parametros!$G$5,
          "SATISFACTORIO",
          IF(
            'Tablero de control'!$Z166&gt;=Parametros!$D$4*Parametros!$G$4,
            "OPTIMO"
          )
        )
      )
    )
  )
)
)
)</f>
        <v>ACEPTABLE</v>
      </c>
      <c r="AC166" s="40"/>
      <c r="AD166" s="40"/>
      <c r="AE166" s="40"/>
      <c r="AF166" s="40"/>
      <c r="AG166" s="59">
        <v>0</v>
      </c>
      <c r="AH166" s="59">
        <v>0</v>
      </c>
      <c r="AI166" s="59">
        <v>0</v>
      </c>
      <c r="AJ166" s="56"/>
      <c r="AK166" s="276">
        <f>IF(
'Tablero de control'!$V166="NP",
 0,
  IF(
     'Tablero de control'!$Q166&lt;&gt;"Reducción",
     'Tablero de control'!$AJ166*100/'Tablero de control'!$V166,
     IF(
       'Tablero de control'!$V166&gt;='Tablero de control'!$AJ166,
       100,
       IF(
         'Tablero de control'!$S166&lt;='Tablero de control'!$AJ166,
         0,
         (('Tablero de control'!$S166-'Tablero de control'!$V166)-('Tablero de control'!$AJ166-'Tablero de control'!$V166))*100/('Tablero de control'!$S166-'Tablero de control'!$V166)
       )
     )
   )
)</f>
        <v>0</v>
      </c>
      <c r="AL166" s="38" t="str">
        <f>IF(
  'Tablero de control'!$V166="NP",
  "NO PROGRAMADA",
  IF(
    OR('Tablero de control'!$AJ166="",'Tablero de control'!$AK166&lt;=0),
    "SIN AVANCE",
    IF(
      'Tablero de control'!$AK166&lt;Parametros!$D$4*Parametros!$G$9,
      "MUY DEFICIENTE",
    IF(
      'Tablero de control'!$AK166&lt;Parametros!$D$4*Parametros!$G$8,
      "DEFICIENTE",
   IF(
      'Tablero de control'!$AK166&lt;Parametros!$D$4*Parametros!$G$7,
      "ACEPTABLE",
      IF(
        'Tablero de control'!$AK166&lt;Parametros!$D$4*Parametros!$G$6,
        "BUENO",
        IF(
          'Tablero de control'!$AK166&lt;Parametros!$D$4*Parametros!$G$5,
          "SATISFACTORIO",
          IF(
            'Tablero de control'!$AK166&gt;=Parametros!$D$4*Parametros!$G$4,
            "OPTIMO"
          )
        )
      )
    )
  )
)
)
)</f>
        <v>SIN AVANCE</v>
      </c>
      <c r="AM166" s="38"/>
      <c r="AN166" s="38"/>
      <c r="AO166" s="38"/>
      <c r="AP166" s="43"/>
      <c r="AQ166" s="276">
        <f>IF(
'Tablero de control'!$W166="NP",
 0,
  IF(
     'Tablero de control'!$Q166&lt;&gt;"Reducción",
     'Tablero de control'!$AP166*100/'Tablero de control'!$W166,
     IF(
       'Tablero de control'!$W166&gt;='Tablero de control'!$AP166,
       100,
       IF(
         'Tablero de control'!$S166&lt;='Tablero de control'!$AP166,
         0,
         (('Tablero de control'!$S166-'Tablero de control'!$W166)-('Tablero de control'!$AP166-'Tablero de control'!$W166))*100/('Tablero de control'!$S166-'Tablero de control'!$W166)
       )
     )
   )
)</f>
        <v>0</v>
      </c>
      <c r="AR166" s="40" t="str">
        <f>IF(
  'Tablero de control'!$W166="NP",
  "NO PROGRAMADA",
  IF(
    OR('Tablero de control'!$AP166="",'Tablero de control'!$AQ166&lt;=0),
    "SIN AVANCE",
    IF(
      'Tablero de control'!$AQ166&lt;Parametros!$D$4*Parametros!$G$9,
      "MUY DEFICIENTE",
    IF(
      'Tablero de control'!$AQ166&lt;Parametros!$D$4*Parametros!$G$8,
      "DEFICIENTE",
   IF(
      'Tablero de control'!$AQ166&lt;Parametros!$D$4*Parametros!$G$7,
      "ACEPTABLE",
      IF(
        'Tablero de control'!$AQ166&lt;Parametros!$D$4*Parametros!$G$6,
        "BUENO",
        IF(
          'Tablero de control'!$AQ166&lt;Parametros!$D$4*Parametros!$G$5,
          "SATISFACTORIO",
          IF(
            'Tablero de control'!$AQ166&gt;=Parametros!$D$4*Parametros!$G$4,
            "OPTIMO"
          )
        )
      )
    )
  )
)
)
)</f>
        <v>SIN AVANCE</v>
      </c>
      <c r="AS166" s="38"/>
      <c r="AT166" s="38"/>
      <c r="AU166" s="38"/>
      <c r="AV166" s="39"/>
      <c r="AW166" s="276">
        <f>IF(
'Tablero de control'!$X166="NP",
 0,
  IF(
     'Tablero de control'!$Q166&lt;&gt;"Reducción",
     'Tablero de control'!$AV166*100/'Tablero de control'!$X166,
     IF(
       'Tablero de control'!$X166&gt;='Tablero de control'!$AV166,
       100,
       IF(
         'Tablero de control'!$S166&lt;='Tablero de control'!$AV166,
         0,
         (('Tablero de control'!$S166-'Tablero de control'!$X166)-('Tablero de control'!$AV166-'Tablero de control'!$X166))*100/('Tablero de control'!$S166-'Tablero de control'!$X166)
       )
     )
   )
)</f>
        <v>0</v>
      </c>
      <c r="AX166" s="46" t="str">
        <f>IF(
  'Tablero de control'!$X166="NP",
  "NO PROGRAMADA",
  IF(
    OR('Tablero de control'!$AV166="",'Tablero de control'!$AW166&lt;=0),
    "SIN AVANCE",
    IF(
      'Tablero de control'!$AW166&lt;Parametros!$D$4*Parametros!$G$9,
      "MUY DEFICIENTE",
    IF(
      'Tablero de control'!$AW166&lt;Parametros!$D$4*Parametros!$G$8,
      "DEFICIENTE",
   IF(
      'Tablero de control'!$AW166&lt;Parametros!$D$4*Parametros!$G$7,
      "ACEPTABLE",
      IF(
        'Tablero de control'!$AW166&lt;Parametros!$D$4*Parametros!$G$6,
        "BUENO",
        IF(
          'Tablero de control'!$AW166&lt;Parametros!$D$4*Parametros!$G$5,
          "SATISFACTORIO",
          IF(
            'Tablero de control'!$AW166&gt;=Parametros!$D$4*Parametros!$G$4,
            "OPTIMO"
          )
        )
      )
    )
  )
)
)
)</f>
        <v>SIN AVANCE</v>
      </c>
      <c r="AY166" s="38"/>
      <c r="AZ166" s="38"/>
      <c r="BA166" s="38"/>
      <c r="BB166" s="285">
        <f>IF('Tablero de control'!$R166="Acumulada",IF('Tablero de control'!$AV166="",IF('Tablero de control'!$AP166="",IF('Tablero de control'!$AJ166="",'Tablero de control'!$Y166,'Tablero de control'!$AJ166),'Tablero de control'!$AP166),'Tablero de control'!$AV166),'Tablero de control'!$Y166+'Tablero de control'!$AJ166+'Tablero de control'!$AP166+'Tablero de control'!$AV166)</f>
        <v>3938</v>
      </c>
      <c r="BC166" s="41">
        <f>IF('Tablero de control'!$Q166="mantenimiento",'Tablero de control'!$BB166/COUNTA('Tablero de control'!$U166:$X166)*100,IF('Tablero de control'!$BB166*100/'Tablero de control'!$T166&gt;100,100,'Tablero de control'!$BB166*100/'Tablero de control'!$T166))</f>
        <v>98450</v>
      </c>
      <c r="BD166" s="40" t="str">
        <f>IF(
    OR('Tablero de control'!$BB166="",'Tablero de control'!$BC166&lt;=0),
    "SIN AVANCE",
    IF(
      'Tablero de control'!$BC166&lt;Parametros!$D$4*Parametros!$G$9,
      "MUY DEFICIENTE",
    IF(
      'Tablero de control'!$BC166&lt;Parametros!$D$4*Parametros!$G$8,
      "DEFICIENTE",
   IF(
      'Tablero de control'!$BC166&lt;Parametros!$D$4*Parametros!$G$7,
      "ACEPTABLE",
      IF(
        'Tablero de control'!$BC166&lt;Parametros!$D$4*Parametros!$G$6,
        "BUENO",
        IF(
          'Tablero de control'!$BC166&lt;Parametros!$D$4*Parametros!$G$5,
          "SATISFACTORIO",
          IF(
            'Tablero de control'!$BC166&gt;=Parametros!$D$4*Parametros!$G$4,
            "OPTIMO"
          )
        )
      )
    )
  )
)
)</f>
        <v>OPTIMO</v>
      </c>
      <c r="BE166" s="336"/>
      <c r="BF166" s="336"/>
      <c r="BG166" s="555"/>
      <c r="BH166" s="281"/>
      <c r="BI166" s="281"/>
      <c r="BJ166" s="281"/>
      <c r="BL166" s="337"/>
      <c r="BN166" s="371">
        <v>3938</v>
      </c>
      <c r="BO166" s="371" t="s">
        <v>2680</v>
      </c>
      <c r="BP166" s="371" t="s">
        <v>2681</v>
      </c>
      <c r="BQ166" s="371" t="s">
        <v>2682</v>
      </c>
      <c r="BR166" s="371" t="s">
        <v>2682</v>
      </c>
      <c r="BS166" s="517"/>
      <c r="BT166" s="281"/>
    </row>
    <row r="167" spans="1:72" s="42" customFormat="1" ht="56.25" hidden="1" customHeight="1">
      <c r="A167" s="554" t="s">
        <v>252</v>
      </c>
      <c r="B167" s="53" t="s">
        <v>262</v>
      </c>
      <c r="C167" s="53" t="s">
        <v>301</v>
      </c>
      <c r="D167" s="53" t="s">
        <v>360</v>
      </c>
      <c r="E167" s="53" t="s">
        <v>407</v>
      </c>
      <c r="F167" s="63" t="s">
        <v>519</v>
      </c>
      <c r="G167" s="63" t="s">
        <v>537</v>
      </c>
      <c r="H167" s="63" t="s">
        <v>1947</v>
      </c>
      <c r="I167" s="63" t="s">
        <v>1972</v>
      </c>
      <c r="J167" s="325">
        <v>164</v>
      </c>
      <c r="K167" s="53" t="s">
        <v>707</v>
      </c>
      <c r="L167" s="53">
        <v>2201035</v>
      </c>
      <c r="M167" s="53" t="s">
        <v>1242</v>
      </c>
      <c r="N167" s="53">
        <v>220103500</v>
      </c>
      <c r="O167" s="53" t="s">
        <v>1608</v>
      </c>
      <c r="P167" s="53" t="s">
        <v>2045</v>
      </c>
      <c r="Q167" s="53" t="s">
        <v>33</v>
      </c>
      <c r="R167" s="103" t="s">
        <v>1891</v>
      </c>
      <c r="S167" s="103">
        <v>0</v>
      </c>
      <c r="T167" s="103">
        <v>1</v>
      </c>
      <c r="U167" s="96">
        <v>1</v>
      </c>
      <c r="V167" s="103">
        <v>1</v>
      </c>
      <c r="W167" s="103">
        <v>1</v>
      </c>
      <c r="X167" s="103">
        <v>1</v>
      </c>
      <c r="Y167" s="272">
        <v>1</v>
      </c>
      <c r="Z167" s="276">
        <f>IF(
'Tablero de control'!$U167="NP",
 0,
  IF(
     'Tablero de control'!$Q167&lt;&gt;"Reducción",
     'Tablero de control'!$Y167*100/'Tablero de control'!$U167,
     IF(
       'Tablero de control'!$U167&gt;='Tablero de control'!$Y167,
       100,
       IF(
         'Tablero de control'!$S167&lt;='Tablero de control'!$Y167,
         0,
         (('Tablero de control'!$S167-'Tablero de control'!$U167)-('Tablero de control'!$Y167-'Tablero de control'!$U167))*100/('Tablero de control'!$S167-'Tablero de control'!$U167)
       )
     )
   )
)</f>
        <v>100</v>
      </c>
      <c r="AA167" s="302">
        <f>IF('Tablero de control'!$Z167&gt;100,100,'Tablero de control'!$Z167)</f>
        <v>100</v>
      </c>
      <c r="AB167" s="40" t="str">
        <f>IF(
  'Tablero de control'!$U167="NP",
  "NO PROGRAMADA",
  IF(
    OR('Tablero de control'!$Y167="",'Tablero de control'!$Z167&lt;=0),
    "SIN AVANCE",
    IF(
      'Tablero de control'!$Z167&lt;Parametros!$D$4*Parametros!$G$9,
      "MUY DEFICIENTE",
    IF(
      'Tablero de control'!$Z167&lt;Parametros!$D$4*Parametros!$G$8,
      "DEFICIENTE",
   IF(
      'Tablero de control'!$Z167&lt;Parametros!$D$4*Parametros!$G$7,
      "ACEPTABLE",
      IF(
        'Tablero de control'!$Z167&lt;Parametros!$D$4*Parametros!$G$6,
        "BUENO",
        IF(
          'Tablero de control'!$Z167&lt;Parametros!$D$4*Parametros!$G$5,
          "SATISFACTORIO",
          IF(
            'Tablero de control'!$Z167&gt;=Parametros!$D$4*Parametros!$G$4,
            "OPTIMO"
          )
        )
      )
    )
  )
)
)
)</f>
        <v>OPTIMO</v>
      </c>
      <c r="AC167" s="40"/>
      <c r="AD167" s="40"/>
      <c r="AE167" s="40"/>
      <c r="AF167" s="40"/>
      <c r="AG167" s="59">
        <v>0</v>
      </c>
      <c r="AH167" s="59">
        <v>0</v>
      </c>
      <c r="AI167" s="59">
        <v>0</v>
      </c>
      <c r="AJ167" s="56"/>
      <c r="AK167" s="276">
        <f>IF(
'Tablero de control'!$V167="NP",
 0,
  IF(
     'Tablero de control'!$Q167&lt;&gt;"Reducción",
     'Tablero de control'!$AJ167*100/'Tablero de control'!$V167,
     IF(
       'Tablero de control'!$V167&gt;='Tablero de control'!$AJ167,
       100,
       IF(
         'Tablero de control'!$S167&lt;='Tablero de control'!$AJ167,
         0,
         (('Tablero de control'!$S167-'Tablero de control'!$V167)-('Tablero de control'!$AJ167-'Tablero de control'!$V167))*100/('Tablero de control'!$S167-'Tablero de control'!$V167)
       )
     )
   )
)</f>
        <v>0</v>
      </c>
      <c r="AL167" s="38" t="str">
        <f>IF(
  'Tablero de control'!$V167="NP",
  "NO PROGRAMADA",
  IF(
    OR('Tablero de control'!$AJ167="",'Tablero de control'!$AK167&lt;=0),
    "SIN AVANCE",
    IF(
      'Tablero de control'!$AK167&lt;Parametros!$D$4*Parametros!$G$9,
      "MUY DEFICIENTE",
    IF(
      'Tablero de control'!$AK167&lt;Parametros!$D$4*Parametros!$G$8,
      "DEFICIENTE",
   IF(
      'Tablero de control'!$AK167&lt;Parametros!$D$4*Parametros!$G$7,
      "ACEPTABLE",
      IF(
        'Tablero de control'!$AK167&lt;Parametros!$D$4*Parametros!$G$6,
        "BUENO",
        IF(
          'Tablero de control'!$AK167&lt;Parametros!$D$4*Parametros!$G$5,
          "SATISFACTORIO",
          IF(
            'Tablero de control'!$AK167&gt;=Parametros!$D$4*Parametros!$G$4,
            "OPTIMO"
          )
        )
      )
    )
  )
)
)
)</f>
        <v>SIN AVANCE</v>
      </c>
      <c r="AM167" s="38"/>
      <c r="AN167" s="38"/>
      <c r="AO167" s="38"/>
      <c r="AP167" s="43"/>
      <c r="AQ167" s="276">
        <f>IF(
'Tablero de control'!$W167="NP",
 0,
  IF(
     'Tablero de control'!$Q167&lt;&gt;"Reducción",
     'Tablero de control'!$AP167*100/'Tablero de control'!$W167,
     IF(
       'Tablero de control'!$W167&gt;='Tablero de control'!$AP167,
       100,
       IF(
         'Tablero de control'!$S167&lt;='Tablero de control'!$AP167,
         0,
         (('Tablero de control'!$S167-'Tablero de control'!$W167)-('Tablero de control'!$AP167-'Tablero de control'!$W167))*100/('Tablero de control'!$S167-'Tablero de control'!$W167)
       )
     )
   )
)</f>
        <v>0</v>
      </c>
      <c r="AR167" s="40" t="str">
        <f>IF(
  'Tablero de control'!$W167="NP",
  "NO PROGRAMADA",
  IF(
    OR('Tablero de control'!$AP167="",'Tablero de control'!$AQ167&lt;=0),
    "SIN AVANCE",
    IF(
      'Tablero de control'!$AQ167&lt;Parametros!$D$4*Parametros!$G$9,
      "MUY DEFICIENTE",
    IF(
      'Tablero de control'!$AQ167&lt;Parametros!$D$4*Parametros!$G$8,
      "DEFICIENTE",
   IF(
      'Tablero de control'!$AQ167&lt;Parametros!$D$4*Parametros!$G$7,
      "ACEPTABLE",
      IF(
        'Tablero de control'!$AQ167&lt;Parametros!$D$4*Parametros!$G$6,
        "BUENO",
        IF(
          'Tablero de control'!$AQ167&lt;Parametros!$D$4*Parametros!$G$5,
          "SATISFACTORIO",
          IF(
            'Tablero de control'!$AQ167&gt;=Parametros!$D$4*Parametros!$G$4,
            "OPTIMO"
          )
        )
      )
    )
  )
)
)
)</f>
        <v>SIN AVANCE</v>
      </c>
      <c r="AS167" s="38"/>
      <c r="AT167" s="38"/>
      <c r="AU167" s="38"/>
      <c r="AV167" s="39"/>
      <c r="AW167" s="276">
        <f>IF(
'Tablero de control'!$X167="NP",
 0,
  IF(
     'Tablero de control'!$Q167&lt;&gt;"Reducción",
     'Tablero de control'!$AV167*100/'Tablero de control'!$X167,
     IF(
       'Tablero de control'!$X167&gt;='Tablero de control'!$AV167,
       100,
       IF(
         'Tablero de control'!$S167&lt;='Tablero de control'!$AV167,
         0,
         (('Tablero de control'!$S167-'Tablero de control'!$X167)-('Tablero de control'!$AV167-'Tablero de control'!$X167))*100/('Tablero de control'!$S167-'Tablero de control'!$X167)
       )
     )
   )
)</f>
        <v>0</v>
      </c>
      <c r="AX167" s="46" t="str">
        <f>IF(
  'Tablero de control'!$X167="NP",
  "NO PROGRAMADA",
  IF(
    OR('Tablero de control'!$AV167="",'Tablero de control'!$AW167&lt;=0),
    "SIN AVANCE",
    IF(
      'Tablero de control'!$AW167&lt;Parametros!$D$4*Parametros!$G$9,
      "MUY DEFICIENTE",
    IF(
      'Tablero de control'!$AW167&lt;Parametros!$D$4*Parametros!$G$8,
      "DEFICIENTE",
   IF(
      'Tablero de control'!$AW167&lt;Parametros!$D$4*Parametros!$G$7,
      "ACEPTABLE",
      IF(
        'Tablero de control'!$AW167&lt;Parametros!$D$4*Parametros!$G$6,
        "BUENO",
        IF(
          'Tablero de control'!$AW167&lt;Parametros!$D$4*Parametros!$G$5,
          "SATISFACTORIO",
          IF(
            'Tablero de control'!$AW167&gt;=Parametros!$D$4*Parametros!$G$4,
            "OPTIMO"
          )
        )
      )
    )
  )
)
)
)</f>
        <v>SIN AVANCE</v>
      </c>
      <c r="AY167" s="38"/>
      <c r="AZ167" s="38"/>
      <c r="BA167" s="38"/>
      <c r="BB167" s="285">
        <f>IF('Tablero de control'!$R167="Acumulada",IF('Tablero de control'!$AV167="",IF('Tablero de control'!$AP167="",IF('Tablero de control'!$AJ167="",'Tablero de control'!$Y167,'Tablero de control'!$AJ167),'Tablero de control'!$AP167),'Tablero de control'!$AV167),'Tablero de control'!$Y167+'Tablero de control'!$AJ167+'Tablero de control'!$AP167+'Tablero de control'!$AV167)</f>
        <v>1</v>
      </c>
      <c r="BC167" s="41">
        <f>IF('Tablero de control'!$Q167="mantenimiento",'Tablero de control'!$BB167/COUNTA('Tablero de control'!$U167:$X167)*100,IF('Tablero de control'!$BB167*100/'Tablero de control'!$T167&gt;100,100,'Tablero de control'!$BB167*100/'Tablero de control'!$T167))</f>
        <v>25</v>
      </c>
      <c r="BD167" s="40" t="str">
        <f>IF(
    OR('Tablero de control'!$BB167="",'Tablero de control'!$BC167&lt;=0),
    "SIN AVANCE",
    IF(
      'Tablero de control'!$BC167&lt;Parametros!$D$4*Parametros!$G$9,
      "MUY DEFICIENTE",
    IF(
      'Tablero de control'!$BC167&lt;Parametros!$D$4*Parametros!$G$8,
      "DEFICIENTE",
   IF(
      'Tablero de control'!$BC167&lt;Parametros!$D$4*Parametros!$G$7,
      "ACEPTABLE",
      IF(
        'Tablero de control'!$BC167&lt;Parametros!$D$4*Parametros!$G$6,
        "BUENO",
        IF(
          'Tablero de control'!$BC167&lt;Parametros!$D$4*Parametros!$G$5,
          "SATISFACTORIO",
          IF(
            'Tablero de control'!$BC167&gt;=Parametros!$D$4*Parametros!$G$4,
            "OPTIMO"
          )
        )
      )
    )
  )
)
)</f>
        <v>MUY DEFICIENTE</v>
      </c>
      <c r="BE167" s="336"/>
      <c r="BF167" s="336"/>
      <c r="BG167" s="555"/>
      <c r="BH167" s="281"/>
      <c r="BI167" s="281"/>
      <c r="BJ167" s="281"/>
      <c r="BL167" s="337"/>
      <c r="BN167" s="371">
        <v>1</v>
      </c>
      <c r="BO167" s="371" t="s">
        <v>2683</v>
      </c>
      <c r="BP167" s="371" t="s">
        <v>2684</v>
      </c>
      <c r="BQ167" s="371" t="s">
        <v>2685</v>
      </c>
      <c r="BR167" s="371" t="s">
        <v>2685</v>
      </c>
      <c r="BS167" s="517" t="s">
        <v>2686</v>
      </c>
      <c r="BT167" s="281"/>
    </row>
    <row r="168" spans="1:72" s="42" customFormat="1" ht="47.25" hidden="1" customHeight="1">
      <c r="A168" s="554" t="s">
        <v>252</v>
      </c>
      <c r="B168" s="53" t="s">
        <v>262</v>
      </c>
      <c r="C168" s="53" t="s">
        <v>301</v>
      </c>
      <c r="D168" s="53" t="s">
        <v>360</v>
      </c>
      <c r="E168" s="53" t="s">
        <v>407</v>
      </c>
      <c r="F168" s="63" t="s">
        <v>519</v>
      </c>
      <c r="G168" s="63" t="s">
        <v>537</v>
      </c>
      <c r="H168" s="63" t="s">
        <v>1947</v>
      </c>
      <c r="I168" s="63" t="s">
        <v>1972</v>
      </c>
      <c r="J168" s="325">
        <v>165</v>
      </c>
      <c r="K168" s="53" t="s">
        <v>708</v>
      </c>
      <c r="L168" s="53">
        <v>2201001</v>
      </c>
      <c r="M168" s="53" t="s">
        <v>66</v>
      </c>
      <c r="N168" s="53">
        <v>220100103</v>
      </c>
      <c r="O168" s="53" t="s">
        <v>1609</v>
      </c>
      <c r="P168" s="53" t="s">
        <v>2045</v>
      </c>
      <c r="Q168" s="53" t="s">
        <v>33</v>
      </c>
      <c r="R168" s="98" t="s">
        <v>1891</v>
      </c>
      <c r="S168" s="103">
        <v>1</v>
      </c>
      <c r="T168" s="103">
        <v>1</v>
      </c>
      <c r="U168" s="96">
        <v>1</v>
      </c>
      <c r="V168" s="103">
        <v>1</v>
      </c>
      <c r="W168" s="103">
        <v>1</v>
      </c>
      <c r="X168" s="103">
        <v>1</v>
      </c>
      <c r="Y168" s="272">
        <v>0</v>
      </c>
      <c r="Z168" s="276">
        <f>IF(
'Tablero de control'!$U168="NP",
 0,
  IF(
     'Tablero de control'!$Q168&lt;&gt;"Reducción",
     'Tablero de control'!$Y168*100/'Tablero de control'!$U168,
     IF(
       'Tablero de control'!$U168&gt;='Tablero de control'!$Y168,
       100,
       IF(
         'Tablero de control'!$S168&lt;='Tablero de control'!$Y168,
         0,
         (('Tablero de control'!$S168-'Tablero de control'!$U168)-('Tablero de control'!$Y168-'Tablero de control'!$U168))*100/('Tablero de control'!$S168-'Tablero de control'!$U168)
       )
     )
   )
)</f>
        <v>0</v>
      </c>
      <c r="AA168" s="302">
        <f>IF('Tablero de control'!$Z168&gt;100,100,'Tablero de control'!$Z168)</f>
        <v>0</v>
      </c>
      <c r="AB168" s="40" t="str">
        <f>IF(
  'Tablero de control'!$U168="NP",
  "NO PROGRAMADA",
  IF(
    OR('Tablero de control'!$Y168="",'Tablero de control'!$Z168&lt;=0),
    "SIN AVANCE",
    IF(
      'Tablero de control'!$Z168&lt;Parametros!$D$4*Parametros!$G$9,
      "MUY DEFICIENTE",
    IF(
      'Tablero de control'!$Z168&lt;Parametros!$D$4*Parametros!$G$8,
      "DEFICIENTE",
   IF(
      'Tablero de control'!$Z168&lt;Parametros!$D$4*Parametros!$G$7,
      "ACEPTABLE",
      IF(
        'Tablero de control'!$Z168&lt;Parametros!$D$4*Parametros!$G$6,
        "BUENO",
        IF(
          'Tablero de control'!$Z168&lt;Parametros!$D$4*Parametros!$G$5,
          "SATISFACTORIO",
          IF(
            'Tablero de control'!$Z168&gt;=Parametros!$D$4*Parametros!$G$4,
            "OPTIMO"
          )
        )
      )
    )
  )
)
)
)</f>
        <v>SIN AVANCE</v>
      </c>
      <c r="AC168" s="40"/>
      <c r="AD168" s="40"/>
      <c r="AE168" s="40"/>
      <c r="AF168" s="40"/>
      <c r="AG168" s="59">
        <v>0</v>
      </c>
      <c r="AH168" s="59">
        <v>0</v>
      </c>
      <c r="AI168" s="59">
        <v>0</v>
      </c>
      <c r="AJ168" s="56"/>
      <c r="AK168" s="276">
        <f>IF(
'Tablero de control'!$V168="NP",
 0,
  IF(
     'Tablero de control'!$Q168&lt;&gt;"Reducción",
     'Tablero de control'!$AJ168*100/'Tablero de control'!$V168,
     IF(
       'Tablero de control'!$V168&gt;='Tablero de control'!$AJ168,
       100,
       IF(
         'Tablero de control'!$S168&lt;='Tablero de control'!$AJ168,
         0,
         (('Tablero de control'!$S168-'Tablero de control'!$V168)-('Tablero de control'!$AJ168-'Tablero de control'!$V168))*100/('Tablero de control'!$S168-'Tablero de control'!$V168)
       )
     )
   )
)</f>
        <v>0</v>
      </c>
      <c r="AL168" s="38" t="str">
        <f>IF(
  'Tablero de control'!$V168="NP",
  "NO PROGRAMADA",
  IF(
    OR('Tablero de control'!$AJ168="",'Tablero de control'!$AK168&lt;=0),
    "SIN AVANCE",
    IF(
      'Tablero de control'!$AK168&lt;Parametros!$D$4*Parametros!$G$9,
      "MUY DEFICIENTE",
    IF(
      'Tablero de control'!$AK168&lt;Parametros!$D$4*Parametros!$G$8,
      "DEFICIENTE",
   IF(
      'Tablero de control'!$AK168&lt;Parametros!$D$4*Parametros!$G$7,
      "ACEPTABLE",
      IF(
        'Tablero de control'!$AK168&lt;Parametros!$D$4*Parametros!$G$6,
        "BUENO",
        IF(
          'Tablero de control'!$AK168&lt;Parametros!$D$4*Parametros!$G$5,
          "SATISFACTORIO",
          IF(
            'Tablero de control'!$AK168&gt;=Parametros!$D$4*Parametros!$G$4,
            "OPTIMO"
          )
        )
      )
    )
  )
)
)
)</f>
        <v>SIN AVANCE</v>
      </c>
      <c r="AM168" s="38"/>
      <c r="AN168" s="38"/>
      <c r="AO168" s="38"/>
      <c r="AP168" s="43"/>
      <c r="AQ168" s="276">
        <f>IF(
'Tablero de control'!$W168="NP",
 0,
  IF(
     'Tablero de control'!$Q168&lt;&gt;"Reducción",
     'Tablero de control'!$AP168*100/'Tablero de control'!$W168,
     IF(
       'Tablero de control'!$W168&gt;='Tablero de control'!$AP168,
       100,
       IF(
         'Tablero de control'!$S168&lt;='Tablero de control'!$AP168,
         0,
         (('Tablero de control'!$S168-'Tablero de control'!$W168)-('Tablero de control'!$AP168-'Tablero de control'!$W168))*100/('Tablero de control'!$S168-'Tablero de control'!$W168)
       )
     )
   )
)</f>
        <v>0</v>
      </c>
      <c r="AR168" s="40" t="str">
        <f>IF(
  'Tablero de control'!$W168="NP",
  "NO PROGRAMADA",
  IF(
    OR('Tablero de control'!$AP168="",'Tablero de control'!$AQ168&lt;=0),
    "SIN AVANCE",
    IF(
      'Tablero de control'!$AQ168&lt;Parametros!$D$4*Parametros!$G$9,
      "MUY DEFICIENTE",
    IF(
      'Tablero de control'!$AQ168&lt;Parametros!$D$4*Parametros!$G$8,
      "DEFICIENTE",
   IF(
      'Tablero de control'!$AQ168&lt;Parametros!$D$4*Parametros!$G$7,
      "ACEPTABLE",
      IF(
        'Tablero de control'!$AQ168&lt;Parametros!$D$4*Parametros!$G$6,
        "BUENO",
        IF(
          'Tablero de control'!$AQ168&lt;Parametros!$D$4*Parametros!$G$5,
          "SATISFACTORIO",
          IF(
            'Tablero de control'!$AQ168&gt;=Parametros!$D$4*Parametros!$G$4,
            "OPTIMO"
          )
        )
      )
    )
  )
)
)
)</f>
        <v>SIN AVANCE</v>
      </c>
      <c r="AS168" s="38"/>
      <c r="AT168" s="38"/>
      <c r="AU168" s="38"/>
      <c r="AV168" s="39"/>
      <c r="AW168" s="276">
        <f>IF(
'Tablero de control'!$X168="NP",
 0,
  IF(
     'Tablero de control'!$Q168&lt;&gt;"Reducción",
     'Tablero de control'!$AV168*100/'Tablero de control'!$X168,
     IF(
       'Tablero de control'!$X168&gt;='Tablero de control'!$AV168,
       100,
       IF(
         'Tablero de control'!$S168&lt;='Tablero de control'!$AV168,
         0,
         (('Tablero de control'!$S168-'Tablero de control'!$X168)-('Tablero de control'!$AV168-'Tablero de control'!$X168))*100/('Tablero de control'!$S168-'Tablero de control'!$X168)
       )
     )
   )
)</f>
        <v>0</v>
      </c>
      <c r="AX168" s="46" t="str">
        <f>IF(
  'Tablero de control'!$X168="NP",
  "NO PROGRAMADA",
  IF(
    OR('Tablero de control'!$AV168="",'Tablero de control'!$AW168&lt;=0),
    "SIN AVANCE",
    IF(
      'Tablero de control'!$AW168&lt;Parametros!$D$4*Parametros!$G$9,
      "MUY DEFICIENTE",
    IF(
      'Tablero de control'!$AW168&lt;Parametros!$D$4*Parametros!$G$8,
      "DEFICIENTE",
   IF(
      'Tablero de control'!$AW168&lt;Parametros!$D$4*Parametros!$G$7,
      "ACEPTABLE",
      IF(
        'Tablero de control'!$AW168&lt;Parametros!$D$4*Parametros!$G$6,
        "BUENO",
        IF(
          'Tablero de control'!$AW168&lt;Parametros!$D$4*Parametros!$G$5,
          "SATISFACTORIO",
          IF(
            'Tablero de control'!$AW168&gt;=Parametros!$D$4*Parametros!$G$4,
            "OPTIMO"
          )
        )
      )
    )
  )
)
)
)</f>
        <v>SIN AVANCE</v>
      </c>
      <c r="AY168" s="38"/>
      <c r="AZ168" s="38"/>
      <c r="BA168" s="38"/>
      <c r="BB168" s="285">
        <f>IF('Tablero de control'!$R168="Acumulada",IF('Tablero de control'!$AV168="",IF('Tablero de control'!$AP168="",IF('Tablero de control'!$AJ168="",'Tablero de control'!$Y168,'Tablero de control'!$AJ168),'Tablero de control'!$AP168),'Tablero de control'!$AV168),'Tablero de control'!$Y168+'Tablero de control'!$AJ168+'Tablero de control'!$AP168+'Tablero de control'!$AV168)</f>
        <v>0</v>
      </c>
      <c r="BC168" s="41">
        <f>IF('Tablero de control'!$Q168="mantenimiento",'Tablero de control'!$BB168/COUNTA('Tablero de control'!$U168:$X168)*100,IF('Tablero de control'!$BB168*100/'Tablero de control'!$T168&gt;100,100,'Tablero de control'!$BB168*100/'Tablero de control'!$T168))</f>
        <v>0</v>
      </c>
      <c r="BD168" s="40" t="str">
        <f>IF(
    OR('Tablero de control'!$BB168="",'Tablero de control'!$BC168&lt;=0),
    "SIN AVANCE",
    IF(
      'Tablero de control'!$BC168&lt;Parametros!$D$4*Parametros!$G$9,
      "MUY DEFICIENTE",
    IF(
      'Tablero de control'!$BC168&lt;Parametros!$D$4*Parametros!$G$8,
      "DEFICIENTE",
   IF(
      'Tablero de control'!$BC168&lt;Parametros!$D$4*Parametros!$G$7,
      "ACEPTABLE",
      IF(
        'Tablero de control'!$BC168&lt;Parametros!$D$4*Parametros!$G$6,
        "BUENO",
        IF(
          'Tablero de control'!$BC168&lt;Parametros!$D$4*Parametros!$G$5,
          "SATISFACTORIO",
          IF(
            'Tablero de control'!$BC168&gt;=Parametros!$D$4*Parametros!$G$4,
            "OPTIMO"
          )
        )
      )
    )
  )
)
)</f>
        <v>SIN AVANCE</v>
      </c>
      <c r="BE168" s="336"/>
      <c r="BF168" s="336"/>
      <c r="BG168" s="555"/>
      <c r="BH168" s="281"/>
      <c r="BI168" s="281"/>
      <c r="BJ168" s="281"/>
      <c r="BL168" s="337"/>
      <c r="BN168" s="422">
        <v>0</v>
      </c>
      <c r="BO168" s="422" t="s">
        <v>2687</v>
      </c>
      <c r="BP168" s="422" t="s">
        <v>2688</v>
      </c>
      <c r="BQ168" s="422" t="s">
        <v>2689</v>
      </c>
      <c r="BR168" s="422" t="s">
        <v>2689</v>
      </c>
      <c r="BS168" s="515" t="s">
        <v>2690</v>
      </c>
      <c r="BT168" s="281"/>
    </row>
    <row r="169" spans="1:72" s="42" customFormat="1" ht="60.75" hidden="1" customHeight="1">
      <c r="A169" s="554" t="s">
        <v>252</v>
      </c>
      <c r="B169" s="53" t="s">
        <v>262</v>
      </c>
      <c r="C169" s="53" t="s">
        <v>301</v>
      </c>
      <c r="D169" s="53" t="s">
        <v>360</v>
      </c>
      <c r="E169" s="53" t="s">
        <v>407</v>
      </c>
      <c r="F169" s="63" t="s">
        <v>519</v>
      </c>
      <c r="G169" s="63" t="s">
        <v>537</v>
      </c>
      <c r="H169" s="63" t="s">
        <v>1947</v>
      </c>
      <c r="I169" s="63" t="s">
        <v>1972</v>
      </c>
      <c r="J169" s="325">
        <v>166</v>
      </c>
      <c r="K169" s="53" t="s">
        <v>709</v>
      </c>
      <c r="L169" s="53">
        <v>2201005</v>
      </c>
      <c r="M169" s="53" t="s">
        <v>53</v>
      </c>
      <c r="N169" s="53">
        <v>220100500</v>
      </c>
      <c r="O169" s="53" t="s">
        <v>1610</v>
      </c>
      <c r="P169" s="53" t="s">
        <v>2045</v>
      </c>
      <c r="Q169" s="53" t="s">
        <v>33</v>
      </c>
      <c r="R169" s="98" t="s">
        <v>1891</v>
      </c>
      <c r="S169" s="103">
        <v>2</v>
      </c>
      <c r="T169" s="103">
        <v>2</v>
      </c>
      <c r="U169" s="96">
        <v>2</v>
      </c>
      <c r="V169" s="103">
        <v>2</v>
      </c>
      <c r="W169" s="103">
        <v>2</v>
      </c>
      <c r="X169" s="103">
        <v>2</v>
      </c>
      <c r="Y169" s="272">
        <v>0</v>
      </c>
      <c r="Z169" s="276">
        <f>IF(
'Tablero de control'!$U169="NP",
 0,
  IF(
     'Tablero de control'!$Q169&lt;&gt;"Reducción",
     'Tablero de control'!$Y169*100/'Tablero de control'!$U169,
     IF(
       'Tablero de control'!$U169&gt;='Tablero de control'!$Y169,
       100,
       IF(
         'Tablero de control'!$S169&lt;='Tablero de control'!$Y169,
         0,
         (('Tablero de control'!$S169-'Tablero de control'!$U169)-('Tablero de control'!$Y169-'Tablero de control'!$U169))*100/('Tablero de control'!$S169-'Tablero de control'!$U169)
       )
     )
   )
)</f>
        <v>0</v>
      </c>
      <c r="AA169" s="302">
        <f>IF('Tablero de control'!$Z169&gt;100,100,'Tablero de control'!$Z169)</f>
        <v>0</v>
      </c>
      <c r="AB169" s="40" t="str">
        <f>IF(
  'Tablero de control'!$U169="NP",
  "NO PROGRAMADA",
  IF(
    OR('Tablero de control'!$Y169="",'Tablero de control'!$Z169&lt;=0),
    "SIN AVANCE",
    IF(
      'Tablero de control'!$Z169&lt;Parametros!$D$4*Parametros!$G$9,
      "MUY DEFICIENTE",
    IF(
      'Tablero de control'!$Z169&lt;Parametros!$D$4*Parametros!$G$8,
      "DEFICIENTE",
   IF(
      'Tablero de control'!$Z169&lt;Parametros!$D$4*Parametros!$G$7,
      "ACEPTABLE",
      IF(
        'Tablero de control'!$Z169&lt;Parametros!$D$4*Parametros!$G$6,
        "BUENO",
        IF(
          'Tablero de control'!$Z169&lt;Parametros!$D$4*Parametros!$G$5,
          "SATISFACTORIO",
          IF(
            'Tablero de control'!$Z169&gt;=Parametros!$D$4*Parametros!$G$4,
            "OPTIMO"
          )
        )
      )
    )
  )
)
)
)</f>
        <v>SIN AVANCE</v>
      </c>
      <c r="AC169" s="40"/>
      <c r="AD169" s="40"/>
      <c r="AE169" s="40"/>
      <c r="AF169" s="40"/>
      <c r="AG169" s="59">
        <v>0</v>
      </c>
      <c r="AH169" s="59">
        <v>0</v>
      </c>
      <c r="AI169" s="59">
        <v>0</v>
      </c>
      <c r="AJ169" s="56"/>
      <c r="AK169" s="276">
        <f>IF(
'Tablero de control'!$V169="NP",
 0,
  IF(
     'Tablero de control'!$Q169&lt;&gt;"Reducción",
     'Tablero de control'!$AJ169*100/'Tablero de control'!$V169,
     IF(
       'Tablero de control'!$V169&gt;='Tablero de control'!$AJ169,
       100,
       IF(
         'Tablero de control'!$S169&lt;='Tablero de control'!$AJ169,
         0,
         (('Tablero de control'!$S169-'Tablero de control'!$V169)-('Tablero de control'!$AJ169-'Tablero de control'!$V169))*100/('Tablero de control'!$S169-'Tablero de control'!$V169)
       )
     )
   )
)</f>
        <v>0</v>
      </c>
      <c r="AL169" s="38" t="str">
        <f>IF(
  'Tablero de control'!$V169="NP",
  "NO PROGRAMADA",
  IF(
    OR('Tablero de control'!$AJ169="",'Tablero de control'!$AK169&lt;=0),
    "SIN AVANCE",
    IF(
      'Tablero de control'!$AK169&lt;Parametros!$D$4*Parametros!$G$9,
      "MUY DEFICIENTE",
    IF(
      'Tablero de control'!$AK169&lt;Parametros!$D$4*Parametros!$G$8,
      "DEFICIENTE",
   IF(
      'Tablero de control'!$AK169&lt;Parametros!$D$4*Parametros!$G$7,
      "ACEPTABLE",
      IF(
        'Tablero de control'!$AK169&lt;Parametros!$D$4*Parametros!$G$6,
        "BUENO",
        IF(
          'Tablero de control'!$AK169&lt;Parametros!$D$4*Parametros!$G$5,
          "SATISFACTORIO",
          IF(
            'Tablero de control'!$AK169&gt;=Parametros!$D$4*Parametros!$G$4,
            "OPTIMO"
          )
        )
      )
    )
  )
)
)
)</f>
        <v>SIN AVANCE</v>
      </c>
      <c r="AM169" s="38"/>
      <c r="AN169" s="38"/>
      <c r="AO169" s="38"/>
      <c r="AP169" s="43"/>
      <c r="AQ169" s="276">
        <f>IF(
'Tablero de control'!$W169="NP",
 0,
  IF(
     'Tablero de control'!$Q169&lt;&gt;"Reducción",
     'Tablero de control'!$AP169*100/'Tablero de control'!$W169,
     IF(
       'Tablero de control'!$W169&gt;='Tablero de control'!$AP169,
       100,
       IF(
         'Tablero de control'!$S169&lt;='Tablero de control'!$AP169,
         0,
         (('Tablero de control'!$S169-'Tablero de control'!$W169)-('Tablero de control'!$AP169-'Tablero de control'!$W169))*100/('Tablero de control'!$S169-'Tablero de control'!$W169)
       )
     )
   )
)</f>
        <v>0</v>
      </c>
      <c r="AR169" s="40" t="str">
        <f>IF(
  'Tablero de control'!$W169="NP",
  "NO PROGRAMADA",
  IF(
    OR('Tablero de control'!$AP169="",'Tablero de control'!$AQ169&lt;=0),
    "SIN AVANCE",
    IF(
      'Tablero de control'!$AQ169&lt;Parametros!$D$4*Parametros!$G$9,
      "MUY DEFICIENTE",
    IF(
      'Tablero de control'!$AQ169&lt;Parametros!$D$4*Parametros!$G$8,
      "DEFICIENTE",
   IF(
      'Tablero de control'!$AQ169&lt;Parametros!$D$4*Parametros!$G$7,
      "ACEPTABLE",
      IF(
        'Tablero de control'!$AQ169&lt;Parametros!$D$4*Parametros!$G$6,
        "BUENO",
        IF(
          'Tablero de control'!$AQ169&lt;Parametros!$D$4*Parametros!$G$5,
          "SATISFACTORIO",
          IF(
            'Tablero de control'!$AQ169&gt;=Parametros!$D$4*Parametros!$G$4,
            "OPTIMO"
          )
        )
      )
    )
  )
)
)
)</f>
        <v>SIN AVANCE</v>
      </c>
      <c r="AS169" s="38"/>
      <c r="AT169" s="38"/>
      <c r="AU169" s="38"/>
      <c r="AV169" s="39"/>
      <c r="AW169" s="276">
        <f>IF(
'Tablero de control'!$X169="NP",
 0,
  IF(
     'Tablero de control'!$Q169&lt;&gt;"Reducción",
     'Tablero de control'!$AV169*100/'Tablero de control'!$X169,
     IF(
       'Tablero de control'!$X169&gt;='Tablero de control'!$AV169,
       100,
       IF(
         'Tablero de control'!$S169&lt;='Tablero de control'!$AV169,
         0,
         (('Tablero de control'!$S169-'Tablero de control'!$X169)-('Tablero de control'!$AV169-'Tablero de control'!$X169))*100/('Tablero de control'!$S169-'Tablero de control'!$X169)
       )
     )
   )
)</f>
        <v>0</v>
      </c>
      <c r="AX169" s="46" t="str">
        <f>IF(
  'Tablero de control'!$X169="NP",
  "NO PROGRAMADA",
  IF(
    OR('Tablero de control'!$AV169="",'Tablero de control'!$AW169&lt;=0),
    "SIN AVANCE",
    IF(
      'Tablero de control'!$AW169&lt;Parametros!$D$4*Parametros!$G$9,
      "MUY DEFICIENTE",
    IF(
      'Tablero de control'!$AW169&lt;Parametros!$D$4*Parametros!$G$8,
      "DEFICIENTE",
   IF(
      'Tablero de control'!$AW169&lt;Parametros!$D$4*Parametros!$G$7,
      "ACEPTABLE",
      IF(
        'Tablero de control'!$AW169&lt;Parametros!$D$4*Parametros!$G$6,
        "BUENO",
        IF(
          'Tablero de control'!$AW169&lt;Parametros!$D$4*Parametros!$G$5,
          "SATISFACTORIO",
          IF(
            'Tablero de control'!$AW169&gt;=Parametros!$D$4*Parametros!$G$4,
            "OPTIMO"
          )
        )
      )
    )
  )
)
)
)</f>
        <v>SIN AVANCE</v>
      </c>
      <c r="AY169" s="38"/>
      <c r="AZ169" s="38"/>
      <c r="BA169" s="38"/>
      <c r="BB169" s="285">
        <f>IF('Tablero de control'!$R169="Acumulada",IF('Tablero de control'!$AV169="",IF('Tablero de control'!$AP169="",IF('Tablero de control'!$AJ169="",'Tablero de control'!$Y169,'Tablero de control'!$AJ169),'Tablero de control'!$AP169),'Tablero de control'!$AV169),'Tablero de control'!$Y169+'Tablero de control'!$AJ169+'Tablero de control'!$AP169+'Tablero de control'!$AV169)</f>
        <v>0</v>
      </c>
      <c r="BC169" s="41">
        <f>IF('Tablero de control'!$Q169="mantenimiento",'Tablero de control'!$BB169/COUNTA('Tablero de control'!$U169:$X169)*100,IF('Tablero de control'!$BB169*100/'Tablero de control'!$T169&gt;100,100,'Tablero de control'!$BB169*100/'Tablero de control'!$T169))</f>
        <v>0</v>
      </c>
      <c r="BD169" s="40" t="str">
        <f>IF(
    OR('Tablero de control'!$BB169="",'Tablero de control'!$BC169&lt;=0),
    "SIN AVANCE",
    IF(
      'Tablero de control'!$BC169&lt;Parametros!$D$4*Parametros!$G$9,
      "MUY DEFICIENTE",
    IF(
      'Tablero de control'!$BC169&lt;Parametros!$D$4*Parametros!$G$8,
      "DEFICIENTE",
   IF(
      'Tablero de control'!$BC169&lt;Parametros!$D$4*Parametros!$G$7,
      "ACEPTABLE",
      IF(
        'Tablero de control'!$BC169&lt;Parametros!$D$4*Parametros!$G$6,
        "BUENO",
        IF(
          'Tablero de control'!$BC169&lt;Parametros!$D$4*Parametros!$G$5,
          "SATISFACTORIO",
          IF(
            'Tablero de control'!$BC169&gt;=Parametros!$D$4*Parametros!$G$4,
            "OPTIMO"
          )
        )
      )
    )
  )
)
)</f>
        <v>SIN AVANCE</v>
      </c>
      <c r="BE169" s="336"/>
      <c r="BF169" s="336"/>
      <c r="BG169" s="555"/>
      <c r="BH169" s="281"/>
      <c r="BI169" s="281"/>
      <c r="BJ169" s="281"/>
      <c r="BL169" s="337"/>
      <c r="BN169" s="422">
        <v>0</v>
      </c>
      <c r="BO169" s="422" t="s">
        <v>2691</v>
      </c>
      <c r="BP169" s="422" t="s">
        <v>2692</v>
      </c>
      <c r="BQ169" s="422" t="s">
        <v>2693</v>
      </c>
      <c r="BR169" s="422" t="s">
        <v>2693</v>
      </c>
      <c r="BS169" s="515" t="s">
        <v>2694</v>
      </c>
      <c r="BT169" s="281"/>
    </row>
    <row r="170" spans="1:72" s="42" customFormat="1" ht="60.75" hidden="1" customHeight="1">
      <c r="A170" s="554" t="s">
        <v>252</v>
      </c>
      <c r="B170" s="53" t="s">
        <v>262</v>
      </c>
      <c r="C170" s="53" t="s">
        <v>301</v>
      </c>
      <c r="D170" s="53" t="s">
        <v>360</v>
      </c>
      <c r="E170" s="53" t="s">
        <v>407</v>
      </c>
      <c r="F170" s="63" t="s">
        <v>519</v>
      </c>
      <c r="G170" s="63" t="s">
        <v>537</v>
      </c>
      <c r="H170" s="63" t="s">
        <v>1947</v>
      </c>
      <c r="I170" s="63" t="s">
        <v>1972</v>
      </c>
      <c r="J170" s="325">
        <v>167</v>
      </c>
      <c r="K170" s="53" t="s">
        <v>710</v>
      </c>
      <c r="L170" s="53">
        <v>2201061</v>
      </c>
      <c r="M170" s="53" t="s">
        <v>42</v>
      </c>
      <c r="N170" s="53">
        <v>220106100</v>
      </c>
      <c r="O170" s="53" t="s">
        <v>1611</v>
      </c>
      <c r="P170" s="53" t="s">
        <v>2045</v>
      </c>
      <c r="Q170" s="53" t="s">
        <v>33</v>
      </c>
      <c r="R170" s="103" t="s">
        <v>1891</v>
      </c>
      <c r="S170" s="103">
        <v>72</v>
      </c>
      <c r="T170" s="103">
        <v>242</v>
      </c>
      <c r="U170" s="96">
        <v>242</v>
      </c>
      <c r="V170" s="103">
        <v>242</v>
      </c>
      <c r="W170" s="103">
        <v>242</v>
      </c>
      <c r="X170" s="103">
        <v>242</v>
      </c>
      <c r="Y170" s="272">
        <v>214</v>
      </c>
      <c r="Z170" s="276">
        <f>IF(
'Tablero de control'!$U170="NP",
 0,
  IF(
     'Tablero de control'!$Q170&lt;&gt;"Reducción",
     'Tablero de control'!$Y170*100/'Tablero de control'!$U170,
     IF(
       'Tablero de control'!$U170&gt;='Tablero de control'!$Y170,
       100,
       IF(
         'Tablero de control'!$S170&lt;='Tablero de control'!$Y170,
         0,
         (('Tablero de control'!$S170-'Tablero de control'!$U170)-('Tablero de control'!$Y170-'Tablero de control'!$U170))*100/('Tablero de control'!$S170-'Tablero de control'!$U170)
       )
     )
   )
)</f>
        <v>88.429752066115697</v>
      </c>
      <c r="AA170" s="302">
        <f>IF('Tablero de control'!$Z170&gt;100,100,'Tablero de control'!$Z170)</f>
        <v>88.429752066115697</v>
      </c>
      <c r="AB170" s="40" t="str">
        <f>IF(
  'Tablero de control'!$U170="NP",
  "NO PROGRAMADA",
  IF(
    OR('Tablero de control'!$Y170="",'Tablero de control'!$Z170&lt;=0),
    "SIN AVANCE",
    IF(
      'Tablero de control'!$Z170&lt;Parametros!$D$4*Parametros!$G$9,
      "MUY DEFICIENTE",
    IF(
      'Tablero de control'!$Z170&lt;Parametros!$D$4*Parametros!$G$8,
      "DEFICIENTE",
   IF(
      'Tablero de control'!$Z170&lt;Parametros!$D$4*Parametros!$G$7,
      "ACEPTABLE",
      IF(
        'Tablero de control'!$Z170&lt;Parametros!$D$4*Parametros!$G$6,
        "BUENO",
        IF(
          'Tablero de control'!$Z170&lt;Parametros!$D$4*Parametros!$G$5,
          "SATISFACTORIO",
          IF(
            'Tablero de control'!$Z170&gt;=Parametros!$D$4*Parametros!$G$4,
            "OPTIMO"
          )
        )
      )
    )
  )
)
)
)</f>
        <v>BUENO</v>
      </c>
      <c r="AC170" s="40"/>
      <c r="AD170" s="40"/>
      <c r="AE170" s="40"/>
      <c r="AF170" s="40"/>
      <c r="AG170" s="59">
        <v>0</v>
      </c>
      <c r="AH170" s="59">
        <v>0</v>
      </c>
      <c r="AI170" s="59">
        <v>0</v>
      </c>
      <c r="AJ170" s="56"/>
      <c r="AK170" s="276">
        <f>IF(
'Tablero de control'!$V170="NP",
 0,
  IF(
     'Tablero de control'!$Q170&lt;&gt;"Reducción",
     'Tablero de control'!$AJ170*100/'Tablero de control'!$V170,
     IF(
       'Tablero de control'!$V170&gt;='Tablero de control'!$AJ170,
       100,
       IF(
         'Tablero de control'!$S170&lt;='Tablero de control'!$AJ170,
         0,
         (('Tablero de control'!$S170-'Tablero de control'!$V170)-('Tablero de control'!$AJ170-'Tablero de control'!$V170))*100/('Tablero de control'!$S170-'Tablero de control'!$V170)
       )
     )
   )
)</f>
        <v>0</v>
      </c>
      <c r="AL170" s="38" t="str">
        <f>IF(
  'Tablero de control'!$V170="NP",
  "NO PROGRAMADA",
  IF(
    OR('Tablero de control'!$AJ170="",'Tablero de control'!$AK170&lt;=0),
    "SIN AVANCE",
    IF(
      'Tablero de control'!$AK170&lt;Parametros!$D$4*Parametros!$G$9,
      "MUY DEFICIENTE",
    IF(
      'Tablero de control'!$AK170&lt;Parametros!$D$4*Parametros!$G$8,
      "DEFICIENTE",
   IF(
      'Tablero de control'!$AK170&lt;Parametros!$D$4*Parametros!$G$7,
      "ACEPTABLE",
      IF(
        'Tablero de control'!$AK170&lt;Parametros!$D$4*Parametros!$G$6,
        "BUENO",
        IF(
          'Tablero de control'!$AK170&lt;Parametros!$D$4*Parametros!$G$5,
          "SATISFACTORIO",
          IF(
            'Tablero de control'!$AK170&gt;=Parametros!$D$4*Parametros!$G$4,
            "OPTIMO"
          )
        )
      )
    )
  )
)
)
)</f>
        <v>SIN AVANCE</v>
      </c>
      <c r="AM170" s="38"/>
      <c r="AN170" s="38"/>
      <c r="AO170" s="38"/>
      <c r="AP170" s="43"/>
      <c r="AQ170" s="276">
        <f>IF(
'Tablero de control'!$W170="NP",
 0,
  IF(
     'Tablero de control'!$Q170&lt;&gt;"Reducción",
     'Tablero de control'!$AP170*100/'Tablero de control'!$W170,
     IF(
       'Tablero de control'!$W170&gt;='Tablero de control'!$AP170,
       100,
       IF(
         'Tablero de control'!$S170&lt;='Tablero de control'!$AP170,
         0,
         (('Tablero de control'!$S170-'Tablero de control'!$W170)-('Tablero de control'!$AP170-'Tablero de control'!$W170))*100/('Tablero de control'!$S170-'Tablero de control'!$W170)
       )
     )
   )
)</f>
        <v>0</v>
      </c>
      <c r="AR170" s="40" t="str">
        <f>IF(
  'Tablero de control'!$W170="NP",
  "NO PROGRAMADA",
  IF(
    OR('Tablero de control'!$AP170="",'Tablero de control'!$AQ170&lt;=0),
    "SIN AVANCE",
    IF(
      'Tablero de control'!$AQ170&lt;Parametros!$D$4*Parametros!$G$9,
      "MUY DEFICIENTE",
    IF(
      'Tablero de control'!$AQ170&lt;Parametros!$D$4*Parametros!$G$8,
      "DEFICIENTE",
   IF(
      'Tablero de control'!$AQ170&lt;Parametros!$D$4*Parametros!$G$7,
      "ACEPTABLE",
      IF(
        'Tablero de control'!$AQ170&lt;Parametros!$D$4*Parametros!$G$6,
        "BUENO",
        IF(
          'Tablero de control'!$AQ170&lt;Parametros!$D$4*Parametros!$G$5,
          "SATISFACTORIO",
          IF(
            'Tablero de control'!$AQ170&gt;=Parametros!$D$4*Parametros!$G$4,
            "OPTIMO"
          )
        )
      )
    )
  )
)
)
)</f>
        <v>SIN AVANCE</v>
      </c>
      <c r="AS170" s="38"/>
      <c r="AT170" s="38"/>
      <c r="AU170" s="38"/>
      <c r="AV170" s="39"/>
      <c r="AW170" s="276">
        <f>IF(
'Tablero de control'!$X170="NP",
 0,
  IF(
     'Tablero de control'!$Q170&lt;&gt;"Reducción",
     'Tablero de control'!$AV170*100/'Tablero de control'!$X170,
     IF(
       'Tablero de control'!$X170&gt;='Tablero de control'!$AV170,
       100,
       IF(
         'Tablero de control'!$S170&lt;='Tablero de control'!$AV170,
         0,
         (('Tablero de control'!$S170-'Tablero de control'!$X170)-('Tablero de control'!$AV170-'Tablero de control'!$X170))*100/('Tablero de control'!$S170-'Tablero de control'!$X170)
       )
     )
   )
)</f>
        <v>0</v>
      </c>
      <c r="AX170" s="46" t="str">
        <f>IF(
  'Tablero de control'!$X170="NP",
  "NO PROGRAMADA",
  IF(
    OR('Tablero de control'!$AV170="",'Tablero de control'!$AW170&lt;=0),
    "SIN AVANCE",
    IF(
      'Tablero de control'!$AW170&lt;Parametros!$D$4*Parametros!$G$9,
      "MUY DEFICIENTE",
    IF(
      'Tablero de control'!$AW170&lt;Parametros!$D$4*Parametros!$G$8,
      "DEFICIENTE",
   IF(
      'Tablero de control'!$AW170&lt;Parametros!$D$4*Parametros!$G$7,
      "ACEPTABLE",
      IF(
        'Tablero de control'!$AW170&lt;Parametros!$D$4*Parametros!$G$6,
        "BUENO",
        IF(
          'Tablero de control'!$AW170&lt;Parametros!$D$4*Parametros!$G$5,
          "SATISFACTORIO",
          IF(
            'Tablero de control'!$AW170&gt;=Parametros!$D$4*Parametros!$G$4,
            "OPTIMO"
          )
        )
      )
    )
  )
)
)
)</f>
        <v>SIN AVANCE</v>
      </c>
      <c r="AY170" s="38"/>
      <c r="AZ170" s="38"/>
      <c r="BA170" s="38"/>
      <c r="BB170" s="285">
        <f>IF('Tablero de control'!$R170="Acumulada",IF('Tablero de control'!$AV170="",IF('Tablero de control'!$AP170="",IF('Tablero de control'!$AJ170="",'Tablero de control'!$Y170,'Tablero de control'!$AJ170),'Tablero de control'!$AP170),'Tablero de control'!$AV170),'Tablero de control'!$Y170+'Tablero de control'!$AJ170+'Tablero de control'!$AP170+'Tablero de control'!$AV170)</f>
        <v>214</v>
      </c>
      <c r="BC170" s="41">
        <f>IF('Tablero de control'!$Q170="mantenimiento",'Tablero de control'!$BB170/COUNTA('Tablero de control'!$U170:$X170)*100,IF('Tablero de control'!$BB170*100/'Tablero de control'!$T170&gt;100,100,'Tablero de control'!$BB170*100/'Tablero de control'!$T170))</f>
        <v>5350</v>
      </c>
      <c r="BD170" s="40" t="str">
        <f>IF(
    OR('Tablero de control'!$BB170="",'Tablero de control'!$BC170&lt;=0),
    "SIN AVANCE",
    IF(
      'Tablero de control'!$BC170&lt;Parametros!$D$4*Parametros!$G$9,
      "MUY DEFICIENTE",
    IF(
      'Tablero de control'!$BC170&lt;Parametros!$D$4*Parametros!$G$8,
      "DEFICIENTE",
   IF(
      'Tablero de control'!$BC170&lt;Parametros!$D$4*Parametros!$G$7,
      "ACEPTABLE",
      IF(
        'Tablero de control'!$BC170&lt;Parametros!$D$4*Parametros!$G$6,
        "BUENO",
        IF(
          'Tablero de control'!$BC170&lt;Parametros!$D$4*Parametros!$G$5,
          "SATISFACTORIO",
          IF(
            'Tablero de control'!$BC170&gt;=Parametros!$D$4*Parametros!$G$4,
            "OPTIMO"
          )
        )
      )
    )
  )
)
)</f>
        <v>OPTIMO</v>
      </c>
      <c r="BE170" s="336"/>
      <c r="BF170" s="336"/>
      <c r="BG170" s="555"/>
      <c r="BH170" s="281"/>
      <c r="BI170" s="281"/>
      <c r="BJ170" s="281"/>
      <c r="BL170" s="337"/>
      <c r="BN170" s="422">
        <v>214</v>
      </c>
      <c r="BO170" s="422" t="s">
        <v>2695</v>
      </c>
      <c r="BP170" s="422" t="s">
        <v>2696</v>
      </c>
      <c r="BQ170" s="422" t="s">
        <v>2697</v>
      </c>
      <c r="BR170" s="422" t="s">
        <v>2697</v>
      </c>
      <c r="BS170" s="515" t="s">
        <v>2698</v>
      </c>
      <c r="BT170" s="281"/>
    </row>
    <row r="171" spans="1:72" s="42" customFormat="1" ht="75" hidden="1" customHeight="1">
      <c r="A171" s="554" t="s">
        <v>252</v>
      </c>
      <c r="B171" s="53" t="s">
        <v>262</v>
      </c>
      <c r="C171" s="53" t="s">
        <v>301</v>
      </c>
      <c r="D171" s="53" t="s">
        <v>360</v>
      </c>
      <c r="E171" s="53" t="s">
        <v>407</v>
      </c>
      <c r="F171" s="63" t="s">
        <v>519</v>
      </c>
      <c r="G171" s="63" t="s">
        <v>537</v>
      </c>
      <c r="H171" s="63" t="s">
        <v>1947</v>
      </c>
      <c r="I171" s="63" t="s">
        <v>1972</v>
      </c>
      <c r="J171" s="325">
        <v>168</v>
      </c>
      <c r="K171" s="53" t="s">
        <v>711</v>
      </c>
      <c r="L171" s="305">
        <v>2201069</v>
      </c>
      <c r="M171" s="301" t="s">
        <v>2136</v>
      </c>
      <c r="N171" s="53">
        <v>220106801</v>
      </c>
      <c r="O171" s="53" t="s">
        <v>1612</v>
      </c>
      <c r="P171" s="53" t="s">
        <v>2045</v>
      </c>
      <c r="Q171" s="53" t="s">
        <v>33</v>
      </c>
      <c r="R171" s="98" t="s">
        <v>1891</v>
      </c>
      <c r="S171" s="103">
        <v>5</v>
      </c>
      <c r="T171" s="103">
        <v>5</v>
      </c>
      <c r="U171" s="96">
        <v>5</v>
      </c>
      <c r="V171" s="103">
        <v>5</v>
      </c>
      <c r="W171" s="103">
        <v>5</v>
      </c>
      <c r="X171" s="103">
        <v>5</v>
      </c>
      <c r="Y171" s="272">
        <v>5</v>
      </c>
      <c r="Z171" s="276">
        <f>IF(
'Tablero de control'!$U171="NP",
 0,
  IF(
     'Tablero de control'!$Q171&lt;&gt;"Reducción",
     'Tablero de control'!$Y171*100/'Tablero de control'!$U171,
     IF(
       'Tablero de control'!$U171&gt;='Tablero de control'!$Y171,
       100,
       IF(
         'Tablero de control'!$S171&lt;='Tablero de control'!$Y171,
         0,
         (('Tablero de control'!$S171-'Tablero de control'!$U171)-('Tablero de control'!$Y171-'Tablero de control'!$U171))*100/('Tablero de control'!$S171-'Tablero de control'!$U171)
       )
     )
   )
)</f>
        <v>100</v>
      </c>
      <c r="AA171" s="302">
        <f>IF('Tablero de control'!$Z171&gt;100,100,'Tablero de control'!$Z171)</f>
        <v>100</v>
      </c>
      <c r="AB171" s="40" t="str">
        <f>IF(
  'Tablero de control'!$U171="NP",
  "NO PROGRAMADA",
  IF(
    OR('Tablero de control'!$Y171="",'Tablero de control'!$Z171&lt;=0),
    "SIN AVANCE",
    IF(
      'Tablero de control'!$Z171&lt;Parametros!$D$4*Parametros!$G$9,
      "MUY DEFICIENTE",
    IF(
      'Tablero de control'!$Z171&lt;Parametros!$D$4*Parametros!$G$8,
      "DEFICIENTE",
   IF(
      'Tablero de control'!$Z171&lt;Parametros!$D$4*Parametros!$G$7,
      "ACEPTABLE",
      IF(
        'Tablero de control'!$Z171&lt;Parametros!$D$4*Parametros!$G$6,
        "BUENO",
        IF(
          'Tablero de control'!$Z171&lt;Parametros!$D$4*Parametros!$G$5,
          "SATISFACTORIO",
          IF(
            'Tablero de control'!$Z171&gt;=Parametros!$D$4*Parametros!$G$4,
            "OPTIMO"
          )
        )
      )
    )
  )
)
)
)</f>
        <v>OPTIMO</v>
      </c>
      <c r="AC171" s="40"/>
      <c r="AD171" s="40"/>
      <c r="AE171" s="40"/>
      <c r="AF171" s="40"/>
      <c r="AG171" s="59">
        <v>0</v>
      </c>
      <c r="AH171" s="59">
        <v>0</v>
      </c>
      <c r="AI171" s="59">
        <v>0</v>
      </c>
      <c r="AJ171" s="56"/>
      <c r="AK171" s="276">
        <f>IF(
'Tablero de control'!$V171="NP",
 0,
  IF(
     'Tablero de control'!$Q171&lt;&gt;"Reducción",
     'Tablero de control'!$AJ171*100/'Tablero de control'!$V171,
     IF(
       'Tablero de control'!$V171&gt;='Tablero de control'!$AJ171,
       100,
       IF(
         'Tablero de control'!$S171&lt;='Tablero de control'!$AJ171,
         0,
         (('Tablero de control'!$S171-'Tablero de control'!$V171)-('Tablero de control'!$AJ171-'Tablero de control'!$V171))*100/('Tablero de control'!$S171-'Tablero de control'!$V171)
       )
     )
   )
)</f>
        <v>0</v>
      </c>
      <c r="AL171" s="38" t="str">
        <f>IF(
  'Tablero de control'!$V171="NP",
  "NO PROGRAMADA",
  IF(
    OR('Tablero de control'!$AJ171="",'Tablero de control'!$AK171&lt;=0),
    "SIN AVANCE",
    IF(
      'Tablero de control'!$AK171&lt;Parametros!$D$4*Parametros!$G$9,
      "MUY DEFICIENTE",
    IF(
      'Tablero de control'!$AK171&lt;Parametros!$D$4*Parametros!$G$8,
      "DEFICIENTE",
   IF(
      'Tablero de control'!$AK171&lt;Parametros!$D$4*Parametros!$G$7,
      "ACEPTABLE",
      IF(
        'Tablero de control'!$AK171&lt;Parametros!$D$4*Parametros!$G$6,
        "BUENO",
        IF(
          'Tablero de control'!$AK171&lt;Parametros!$D$4*Parametros!$G$5,
          "SATISFACTORIO",
          IF(
            'Tablero de control'!$AK171&gt;=Parametros!$D$4*Parametros!$G$4,
            "OPTIMO"
          )
        )
      )
    )
  )
)
)
)</f>
        <v>SIN AVANCE</v>
      </c>
      <c r="AM171" s="38"/>
      <c r="AN171" s="38"/>
      <c r="AO171" s="38"/>
      <c r="AP171" s="43"/>
      <c r="AQ171" s="276">
        <f>IF(
'Tablero de control'!$W171="NP",
 0,
  IF(
     'Tablero de control'!$Q171&lt;&gt;"Reducción",
     'Tablero de control'!$AP171*100/'Tablero de control'!$W171,
     IF(
       'Tablero de control'!$W171&gt;='Tablero de control'!$AP171,
       100,
       IF(
         'Tablero de control'!$S171&lt;='Tablero de control'!$AP171,
         0,
         (('Tablero de control'!$S171-'Tablero de control'!$W171)-('Tablero de control'!$AP171-'Tablero de control'!$W171))*100/('Tablero de control'!$S171-'Tablero de control'!$W171)
       )
     )
   )
)</f>
        <v>0</v>
      </c>
      <c r="AR171" s="40" t="str">
        <f>IF(
  'Tablero de control'!$W171="NP",
  "NO PROGRAMADA",
  IF(
    OR('Tablero de control'!$AP171="",'Tablero de control'!$AQ171&lt;=0),
    "SIN AVANCE",
    IF(
      'Tablero de control'!$AQ171&lt;Parametros!$D$4*Parametros!$G$9,
      "MUY DEFICIENTE",
    IF(
      'Tablero de control'!$AQ171&lt;Parametros!$D$4*Parametros!$G$8,
      "DEFICIENTE",
   IF(
      'Tablero de control'!$AQ171&lt;Parametros!$D$4*Parametros!$G$7,
      "ACEPTABLE",
      IF(
        'Tablero de control'!$AQ171&lt;Parametros!$D$4*Parametros!$G$6,
        "BUENO",
        IF(
          'Tablero de control'!$AQ171&lt;Parametros!$D$4*Parametros!$G$5,
          "SATISFACTORIO",
          IF(
            'Tablero de control'!$AQ171&gt;=Parametros!$D$4*Parametros!$G$4,
            "OPTIMO"
          )
        )
      )
    )
  )
)
)
)</f>
        <v>SIN AVANCE</v>
      </c>
      <c r="AS171" s="38"/>
      <c r="AT171" s="38"/>
      <c r="AU171" s="38"/>
      <c r="AV171" s="39"/>
      <c r="AW171" s="276">
        <f>IF(
'Tablero de control'!$X171="NP",
 0,
  IF(
     'Tablero de control'!$Q171&lt;&gt;"Reducción",
     'Tablero de control'!$AV171*100/'Tablero de control'!$X171,
     IF(
       'Tablero de control'!$X171&gt;='Tablero de control'!$AV171,
       100,
       IF(
         'Tablero de control'!$S171&lt;='Tablero de control'!$AV171,
         0,
         (('Tablero de control'!$S171-'Tablero de control'!$X171)-('Tablero de control'!$AV171-'Tablero de control'!$X171))*100/('Tablero de control'!$S171-'Tablero de control'!$X171)
       )
     )
   )
)</f>
        <v>0</v>
      </c>
      <c r="AX171" s="46" t="str">
        <f>IF(
  'Tablero de control'!$X171="NP",
  "NO PROGRAMADA",
  IF(
    OR('Tablero de control'!$AV171="",'Tablero de control'!$AW171&lt;=0),
    "SIN AVANCE",
    IF(
      'Tablero de control'!$AW171&lt;Parametros!$D$4*Parametros!$G$9,
      "MUY DEFICIENTE",
    IF(
      'Tablero de control'!$AW171&lt;Parametros!$D$4*Parametros!$G$8,
      "DEFICIENTE",
   IF(
      'Tablero de control'!$AW171&lt;Parametros!$D$4*Parametros!$G$7,
      "ACEPTABLE",
      IF(
        'Tablero de control'!$AW171&lt;Parametros!$D$4*Parametros!$G$6,
        "BUENO",
        IF(
          'Tablero de control'!$AW171&lt;Parametros!$D$4*Parametros!$G$5,
          "SATISFACTORIO",
          IF(
            'Tablero de control'!$AW171&gt;=Parametros!$D$4*Parametros!$G$4,
            "OPTIMO"
          )
        )
      )
    )
  )
)
)
)</f>
        <v>SIN AVANCE</v>
      </c>
      <c r="AY171" s="38"/>
      <c r="AZ171" s="38"/>
      <c r="BA171" s="38"/>
      <c r="BB171" s="285">
        <f>IF('Tablero de control'!$R171="Acumulada",IF('Tablero de control'!$AV171="",IF('Tablero de control'!$AP171="",IF('Tablero de control'!$AJ171="",'Tablero de control'!$Y171,'Tablero de control'!$AJ171),'Tablero de control'!$AP171),'Tablero de control'!$AV171),'Tablero de control'!$Y171+'Tablero de control'!$AJ171+'Tablero de control'!$AP171+'Tablero de control'!$AV171)</f>
        <v>5</v>
      </c>
      <c r="BC171" s="41">
        <f>IF('Tablero de control'!$Q171="mantenimiento",'Tablero de control'!$BB171/COUNTA('Tablero de control'!$U171:$X171)*100,IF('Tablero de control'!$BB171*100/'Tablero de control'!$T171&gt;100,100,'Tablero de control'!$BB171*100/'Tablero de control'!$T171))</f>
        <v>125</v>
      </c>
      <c r="BD171" s="40" t="str">
        <f>IF(
    OR('Tablero de control'!$BB171="",'Tablero de control'!$BC171&lt;=0),
    "SIN AVANCE",
    IF(
      'Tablero de control'!$BC171&lt;Parametros!$D$4*Parametros!$G$9,
      "MUY DEFICIENTE",
    IF(
      'Tablero de control'!$BC171&lt;Parametros!$D$4*Parametros!$G$8,
      "DEFICIENTE",
   IF(
      'Tablero de control'!$BC171&lt;Parametros!$D$4*Parametros!$G$7,
      "ACEPTABLE",
      IF(
        'Tablero de control'!$BC171&lt;Parametros!$D$4*Parametros!$G$6,
        "BUENO",
        IF(
          'Tablero de control'!$BC171&lt;Parametros!$D$4*Parametros!$G$5,
          "SATISFACTORIO",
          IF(
            'Tablero de control'!$BC171&gt;=Parametros!$D$4*Parametros!$G$4,
            "OPTIMO"
          )
        )
      )
    )
  )
)
)</f>
        <v>OPTIMO</v>
      </c>
      <c r="BE171" s="336"/>
      <c r="BF171" s="336"/>
      <c r="BG171" s="555"/>
      <c r="BH171" s="281"/>
      <c r="BI171" s="281"/>
      <c r="BJ171" s="281"/>
      <c r="BL171" s="337"/>
      <c r="BN171" s="423">
        <v>5</v>
      </c>
      <c r="BO171" s="423" t="s">
        <v>2699</v>
      </c>
      <c r="BP171" s="423" t="s">
        <v>2700</v>
      </c>
      <c r="BQ171" s="423" t="s">
        <v>2701</v>
      </c>
      <c r="BR171" s="423" t="s">
        <v>2701</v>
      </c>
      <c r="BS171" s="688" t="s">
        <v>2702</v>
      </c>
      <c r="BT171" s="281"/>
    </row>
    <row r="172" spans="1:72" s="42" customFormat="1" ht="51" hidden="1" customHeight="1">
      <c r="A172" s="554" t="s">
        <v>252</v>
      </c>
      <c r="B172" s="53" t="s">
        <v>262</v>
      </c>
      <c r="C172" s="53" t="s">
        <v>301</v>
      </c>
      <c r="D172" s="53" t="s">
        <v>360</v>
      </c>
      <c r="E172" s="53" t="s">
        <v>407</v>
      </c>
      <c r="F172" s="63" t="s">
        <v>519</v>
      </c>
      <c r="G172" s="63" t="s">
        <v>537</v>
      </c>
      <c r="H172" s="63" t="s">
        <v>1947</v>
      </c>
      <c r="I172" s="63" t="s">
        <v>1972</v>
      </c>
      <c r="J172" s="325">
        <v>169</v>
      </c>
      <c r="K172" s="53" t="s">
        <v>712</v>
      </c>
      <c r="L172" s="53" t="s">
        <v>1234</v>
      </c>
      <c r="M172" s="53" t="s">
        <v>1235</v>
      </c>
      <c r="N172" s="293">
        <v>220105600</v>
      </c>
      <c r="O172" s="53" t="s">
        <v>1601</v>
      </c>
      <c r="P172" s="53" t="s">
        <v>2045</v>
      </c>
      <c r="Q172" s="53" t="s">
        <v>33</v>
      </c>
      <c r="R172" s="103" t="s">
        <v>1891</v>
      </c>
      <c r="S172" s="103">
        <v>0</v>
      </c>
      <c r="T172" s="103">
        <v>3</v>
      </c>
      <c r="U172" s="96">
        <v>3</v>
      </c>
      <c r="V172" s="103">
        <v>3</v>
      </c>
      <c r="W172" s="103">
        <v>3</v>
      </c>
      <c r="X172" s="103">
        <v>3</v>
      </c>
      <c r="Y172" s="272">
        <v>3</v>
      </c>
      <c r="Z172" s="276">
        <f>IF(
'Tablero de control'!$U172="NP",
 0,
  IF(
     'Tablero de control'!$Q172&lt;&gt;"Reducción",
     'Tablero de control'!$Y172*100/'Tablero de control'!$U172,
     IF(
       'Tablero de control'!$U172&gt;='Tablero de control'!$Y172,
       100,
       IF(
         'Tablero de control'!$S172&lt;='Tablero de control'!$Y172,
         0,
         (('Tablero de control'!$S172-'Tablero de control'!$U172)-('Tablero de control'!$Y172-'Tablero de control'!$U172))*100/('Tablero de control'!$S172-'Tablero de control'!$U172)
       )
     )
   )
)</f>
        <v>100</v>
      </c>
      <c r="AA172" s="302">
        <f>IF('Tablero de control'!$Z172&gt;100,100,'Tablero de control'!$Z172)</f>
        <v>100</v>
      </c>
      <c r="AB172" s="40" t="str">
        <f>IF(
  'Tablero de control'!$U172="NP",
  "NO PROGRAMADA",
  IF(
    OR('Tablero de control'!$Y172="",'Tablero de control'!$Z172&lt;=0),
    "SIN AVANCE",
    IF(
      'Tablero de control'!$Z172&lt;Parametros!$D$4*Parametros!$G$9,
      "MUY DEFICIENTE",
    IF(
      'Tablero de control'!$Z172&lt;Parametros!$D$4*Parametros!$G$8,
      "DEFICIENTE",
   IF(
      'Tablero de control'!$Z172&lt;Parametros!$D$4*Parametros!$G$7,
      "ACEPTABLE",
      IF(
        'Tablero de control'!$Z172&lt;Parametros!$D$4*Parametros!$G$6,
        "BUENO",
        IF(
          'Tablero de control'!$Z172&lt;Parametros!$D$4*Parametros!$G$5,
          "SATISFACTORIO",
          IF(
            'Tablero de control'!$Z172&gt;=Parametros!$D$4*Parametros!$G$4,
            "OPTIMO"
          )
        )
      )
    )
  )
)
)
)</f>
        <v>OPTIMO</v>
      </c>
      <c r="AC172" s="40"/>
      <c r="AD172" s="40"/>
      <c r="AE172" s="40"/>
      <c r="AF172" s="40"/>
      <c r="AG172" s="59">
        <v>0</v>
      </c>
      <c r="AH172" s="59">
        <v>0</v>
      </c>
      <c r="AI172" s="59">
        <v>0</v>
      </c>
      <c r="AJ172" s="56"/>
      <c r="AK172" s="276">
        <f>IF(
'Tablero de control'!$V172="NP",
 0,
  IF(
     'Tablero de control'!$Q172&lt;&gt;"Reducción",
     'Tablero de control'!$AJ172*100/'Tablero de control'!$V172,
     IF(
       'Tablero de control'!$V172&gt;='Tablero de control'!$AJ172,
       100,
       IF(
         'Tablero de control'!$S172&lt;='Tablero de control'!$AJ172,
         0,
         (('Tablero de control'!$S172-'Tablero de control'!$V172)-('Tablero de control'!$AJ172-'Tablero de control'!$V172))*100/('Tablero de control'!$S172-'Tablero de control'!$V172)
       )
     )
   )
)</f>
        <v>0</v>
      </c>
      <c r="AL172" s="38" t="str">
        <f>IF(
  'Tablero de control'!$V172="NP",
  "NO PROGRAMADA",
  IF(
    OR('Tablero de control'!$AJ172="",'Tablero de control'!$AK172&lt;=0),
    "SIN AVANCE",
    IF(
      'Tablero de control'!$AK172&lt;Parametros!$D$4*Parametros!$G$9,
      "MUY DEFICIENTE",
    IF(
      'Tablero de control'!$AK172&lt;Parametros!$D$4*Parametros!$G$8,
      "DEFICIENTE",
   IF(
      'Tablero de control'!$AK172&lt;Parametros!$D$4*Parametros!$G$7,
      "ACEPTABLE",
      IF(
        'Tablero de control'!$AK172&lt;Parametros!$D$4*Parametros!$G$6,
        "BUENO",
        IF(
          'Tablero de control'!$AK172&lt;Parametros!$D$4*Parametros!$G$5,
          "SATISFACTORIO",
          IF(
            'Tablero de control'!$AK172&gt;=Parametros!$D$4*Parametros!$G$4,
            "OPTIMO"
          )
        )
      )
    )
  )
)
)
)</f>
        <v>SIN AVANCE</v>
      </c>
      <c r="AM172" s="38"/>
      <c r="AN172" s="38"/>
      <c r="AO172" s="38"/>
      <c r="AP172" s="43"/>
      <c r="AQ172" s="276">
        <f>IF(
'Tablero de control'!$W172="NP",
 0,
  IF(
     'Tablero de control'!$Q172&lt;&gt;"Reducción",
     'Tablero de control'!$AP172*100/'Tablero de control'!$W172,
     IF(
       'Tablero de control'!$W172&gt;='Tablero de control'!$AP172,
       100,
       IF(
         'Tablero de control'!$S172&lt;='Tablero de control'!$AP172,
         0,
         (('Tablero de control'!$S172-'Tablero de control'!$W172)-('Tablero de control'!$AP172-'Tablero de control'!$W172))*100/('Tablero de control'!$S172-'Tablero de control'!$W172)
       )
     )
   )
)</f>
        <v>0</v>
      </c>
      <c r="AR172" s="40" t="str">
        <f>IF(
  'Tablero de control'!$W172="NP",
  "NO PROGRAMADA",
  IF(
    OR('Tablero de control'!$AP172="",'Tablero de control'!$AQ172&lt;=0),
    "SIN AVANCE",
    IF(
      'Tablero de control'!$AQ172&lt;Parametros!$D$4*Parametros!$G$9,
      "MUY DEFICIENTE",
    IF(
      'Tablero de control'!$AQ172&lt;Parametros!$D$4*Parametros!$G$8,
      "DEFICIENTE",
   IF(
      'Tablero de control'!$AQ172&lt;Parametros!$D$4*Parametros!$G$7,
      "ACEPTABLE",
      IF(
        'Tablero de control'!$AQ172&lt;Parametros!$D$4*Parametros!$G$6,
        "BUENO",
        IF(
          'Tablero de control'!$AQ172&lt;Parametros!$D$4*Parametros!$G$5,
          "SATISFACTORIO",
          IF(
            'Tablero de control'!$AQ172&gt;=Parametros!$D$4*Parametros!$G$4,
            "OPTIMO"
          )
        )
      )
    )
  )
)
)
)</f>
        <v>SIN AVANCE</v>
      </c>
      <c r="AS172" s="38"/>
      <c r="AT172" s="38"/>
      <c r="AU172" s="38"/>
      <c r="AV172" s="39"/>
      <c r="AW172" s="276">
        <f>IF(
'Tablero de control'!$X172="NP",
 0,
  IF(
     'Tablero de control'!$Q172&lt;&gt;"Reducción",
     'Tablero de control'!$AV172*100/'Tablero de control'!$X172,
     IF(
       'Tablero de control'!$X172&gt;='Tablero de control'!$AV172,
       100,
       IF(
         'Tablero de control'!$S172&lt;='Tablero de control'!$AV172,
         0,
         (('Tablero de control'!$S172-'Tablero de control'!$X172)-('Tablero de control'!$AV172-'Tablero de control'!$X172))*100/('Tablero de control'!$S172-'Tablero de control'!$X172)
       )
     )
   )
)</f>
        <v>0</v>
      </c>
      <c r="AX172" s="46" t="str">
        <f>IF(
  'Tablero de control'!$X172="NP",
  "NO PROGRAMADA",
  IF(
    OR('Tablero de control'!$AV172="",'Tablero de control'!$AW172&lt;=0),
    "SIN AVANCE",
    IF(
      'Tablero de control'!$AW172&lt;Parametros!$D$4*Parametros!$G$9,
      "MUY DEFICIENTE",
    IF(
      'Tablero de control'!$AW172&lt;Parametros!$D$4*Parametros!$G$8,
      "DEFICIENTE",
   IF(
      'Tablero de control'!$AW172&lt;Parametros!$D$4*Parametros!$G$7,
      "ACEPTABLE",
      IF(
        'Tablero de control'!$AW172&lt;Parametros!$D$4*Parametros!$G$6,
        "BUENO",
        IF(
          'Tablero de control'!$AW172&lt;Parametros!$D$4*Parametros!$G$5,
          "SATISFACTORIO",
          IF(
            'Tablero de control'!$AW172&gt;=Parametros!$D$4*Parametros!$G$4,
            "OPTIMO"
          )
        )
      )
    )
  )
)
)
)</f>
        <v>SIN AVANCE</v>
      </c>
      <c r="AY172" s="38"/>
      <c r="AZ172" s="38"/>
      <c r="BA172" s="38"/>
      <c r="BB172" s="285">
        <f>IF('Tablero de control'!$R172="Acumulada",IF('Tablero de control'!$AV172="",IF('Tablero de control'!$AP172="",IF('Tablero de control'!$AJ172="",'Tablero de control'!$Y172,'Tablero de control'!$AJ172),'Tablero de control'!$AP172),'Tablero de control'!$AV172),'Tablero de control'!$Y172+'Tablero de control'!$AJ172+'Tablero de control'!$AP172+'Tablero de control'!$AV172)</f>
        <v>3</v>
      </c>
      <c r="BC172" s="41">
        <f>IF('Tablero de control'!$Q172="mantenimiento",'Tablero de control'!$BB172/COUNTA('Tablero de control'!$U172:$X172)*100,IF('Tablero de control'!$BB172*100/'Tablero de control'!$T172&gt;100,100,'Tablero de control'!$BB172*100/'Tablero de control'!$T172))</f>
        <v>75</v>
      </c>
      <c r="BD172" s="40" t="str">
        <f>IF(
    OR('Tablero de control'!$BB172="",'Tablero de control'!$BC172&lt;=0),
    "SIN AVANCE",
    IF(
      'Tablero de control'!$BC172&lt;Parametros!$D$4*Parametros!$G$9,
      "MUY DEFICIENTE",
    IF(
      'Tablero de control'!$BC172&lt;Parametros!$D$4*Parametros!$G$8,
      "DEFICIENTE",
   IF(
      'Tablero de control'!$BC172&lt;Parametros!$D$4*Parametros!$G$7,
      "ACEPTABLE",
      IF(
        'Tablero de control'!$BC172&lt;Parametros!$D$4*Parametros!$G$6,
        "BUENO",
        IF(
          'Tablero de control'!$BC172&lt;Parametros!$D$4*Parametros!$G$5,
          "SATISFACTORIO",
          IF(
            'Tablero de control'!$BC172&gt;=Parametros!$D$4*Parametros!$G$4,
            "OPTIMO"
          )
        )
      )
    )
  )
)
)</f>
        <v>BUENO</v>
      </c>
      <c r="BE172" s="336"/>
      <c r="BF172" s="336"/>
      <c r="BG172" s="555"/>
      <c r="BH172" s="281"/>
      <c r="BI172" s="281"/>
      <c r="BJ172" s="281"/>
      <c r="BL172" s="337"/>
      <c r="BN172" s="424">
        <v>3</v>
      </c>
      <c r="BO172" s="425" t="s">
        <v>2703</v>
      </c>
      <c r="BP172" s="425" t="s">
        <v>2704</v>
      </c>
      <c r="BQ172" s="425" t="s">
        <v>2705</v>
      </c>
      <c r="BR172" s="425" t="s">
        <v>2705</v>
      </c>
      <c r="BS172" s="598" t="s">
        <v>2706</v>
      </c>
      <c r="BT172" s="281"/>
    </row>
    <row r="173" spans="1:72" s="42" customFormat="1" ht="51" hidden="1" customHeight="1">
      <c r="A173" s="554" t="s">
        <v>252</v>
      </c>
      <c r="B173" s="53" t="s">
        <v>262</v>
      </c>
      <c r="C173" s="53" t="s">
        <v>301</v>
      </c>
      <c r="D173" s="53" t="s">
        <v>360</v>
      </c>
      <c r="E173" s="53" t="s">
        <v>408</v>
      </c>
      <c r="F173" s="63" t="s">
        <v>520</v>
      </c>
      <c r="G173" s="63" t="s">
        <v>538</v>
      </c>
      <c r="H173" s="63" t="s">
        <v>1947</v>
      </c>
      <c r="I173" s="63" t="s">
        <v>1972</v>
      </c>
      <c r="J173" s="325">
        <v>170</v>
      </c>
      <c r="K173" s="53" t="s">
        <v>713</v>
      </c>
      <c r="L173" s="53">
        <v>2201052</v>
      </c>
      <c r="M173" s="53" t="s">
        <v>51</v>
      </c>
      <c r="N173" s="53">
        <v>220105200</v>
      </c>
      <c r="O173" s="53" t="s">
        <v>155</v>
      </c>
      <c r="P173" s="53" t="s">
        <v>2045</v>
      </c>
      <c r="Q173" s="53" t="s">
        <v>32</v>
      </c>
      <c r="R173" s="103" t="s">
        <v>1891</v>
      </c>
      <c r="S173" s="103" t="s">
        <v>12</v>
      </c>
      <c r="T173" s="103">
        <v>13</v>
      </c>
      <c r="U173" s="96">
        <v>2</v>
      </c>
      <c r="V173" s="103">
        <v>4</v>
      </c>
      <c r="W173" s="103">
        <v>4</v>
      </c>
      <c r="X173" s="103">
        <v>3</v>
      </c>
      <c r="Y173" s="272">
        <v>20</v>
      </c>
      <c r="Z173" s="276">
        <f>IF(
'Tablero de control'!$U173="NP",
 0,
  IF(
     'Tablero de control'!$Q173&lt;&gt;"Reducción",
     'Tablero de control'!$Y173*100/'Tablero de control'!$U173,
     IF(
       'Tablero de control'!$U173&gt;='Tablero de control'!$Y173,
       100,
       IF(
         'Tablero de control'!$S173&lt;='Tablero de control'!$Y173,
         0,
         (('Tablero de control'!$S173-'Tablero de control'!$U173)-('Tablero de control'!$Y173-'Tablero de control'!$U173))*100/('Tablero de control'!$S173-'Tablero de control'!$U173)
       )
     )
   )
)</f>
        <v>1000</v>
      </c>
      <c r="AA173" s="302">
        <f>IF('Tablero de control'!$Z173&gt;100,100,'Tablero de control'!$Z173)</f>
        <v>100</v>
      </c>
      <c r="AB173" s="40" t="str">
        <f>IF(
  'Tablero de control'!$U173="NP",
  "NO PROGRAMADA",
  IF(
    OR('Tablero de control'!$Y173="",'Tablero de control'!$Z173&lt;=0),
    "SIN AVANCE",
    IF(
      'Tablero de control'!$Z173&lt;Parametros!$D$4*Parametros!$G$9,
      "MUY DEFICIENTE",
    IF(
      'Tablero de control'!$Z173&lt;Parametros!$D$4*Parametros!$G$8,
      "DEFICIENTE",
   IF(
      'Tablero de control'!$Z173&lt;Parametros!$D$4*Parametros!$G$7,
      "ACEPTABLE",
      IF(
        'Tablero de control'!$Z173&lt;Parametros!$D$4*Parametros!$G$6,
        "BUENO",
        IF(
          'Tablero de control'!$Z173&lt;Parametros!$D$4*Parametros!$G$5,
          "SATISFACTORIO",
          IF(
            'Tablero de control'!$Z173&gt;=Parametros!$D$4*Parametros!$G$4,
            "OPTIMO"
          )
        )
      )
    )
  )
)
)
)</f>
        <v>OPTIMO</v>
      </c>
      <c r="AC173" s="40"/>
      <c r="AD173" s="40"/>
      <c r="AE173" s="40"/>
      <c r="AF173" s="40"/>
      <c r="AG173" s="59">
        <v>0</v>
      </c>
      <c r="AH173" s="59">
        <v>0</v>
      </c>
      <c r="AI173" s="59">
        <v>0</v>
      </c>
      <c r="AJ173" s="56"/>
      <c r="AK173" s="276">
        <f>IF(
'Tablero de control'!$V173="NP",
 0,
  IF(
     'Tablero de control'!$Q173&lt;&gt;"Reducción",
     'Tablero de control'!$AJ173*100/'Tablero de control'!$V173,
     IF(
       'Tablero de control'!$V173&gt;='Tablero de control'!$AJ173,
       100,
       IF(
         'Tablero de control'!$S173&lt;='Tablero de control'!$AJ173,
         0,
         (('Tablero de control'!$S173-'Tablero de control'!$V173)-('Tablero de control'!$AJ173-'Tablero de control'!$V173))*100/('Tablero de control'!$S173-'Tablero de control'!$V173)
       )
     )
   )
)</f>
        <v>0</v>
      </c>
      <c r="AL173" s="38" t="str">
        <f>IF(
  'Tablero de control'!$V173="NP",
  "NO PROGRAMADA",
  IF(
    OR('Tablero de control'!$AJ173="",'Tablero de control'!$AK173&lt;=0),
    "SIN AVANCE",
    IF(
      'Tablero de control'!$AK173&lt;Parametros!$D$4*Parametros!$G$9,
      "MUY DEFICIENTE",
    IF(
      'Tablero de control'!$AK173&lt;Parametros!$D$4*Parametros!$G$8,
      "DEFICIENTE",
   IF(
      'Tablero de control'!$AK173&lt;Parametros!$D$4*Parametros!$G$7,
      "ACEPTABLE",
      IF(
        'Tablero de control'!$AK173&lt;Parametros!$D$4*Parametros!$G$6,
        "BUENO",
        IF(
          'Tablero de control'!$AK173&lt;Parametros!$D$4*Parametros!$G$5,
          "SATISFACTORIO",
          IF(
            'Tablero de control'!$AK173&gt;=Parametros!$D$4*Parametros!$G$4,
            "OPTIMO"
          )
        )
      )
    )
  )
)
)
)</f>
        <v>SIN AVANCE</v>
      </c>
      <c r="AM173" s="38"/>
      <c r="AN173" s="38"/>
      <c r="AO173" s="38"/>
      <c r="AP173" s="43"/>
      <c r="AQ173" s="276">
        <f>IF(
'Tablero de control'!$W173="NP",
 0,
  IF(
     'Tablero de control'!$Q173&lt;&gt;"Reducción",
     'Tablero de control'!$AP173*100/'Tablero de control'!$W173,
     IF(
       'Tablero de control'!$W173&gt;='Tablero de control'!$AP173,
       100,
       IF(
         'Tablero de control'!$S173&lt;='Tablero de control'!$AP173,
         0,
         (('Tablero de control'!$S173-'Tablero de control'!$W173)-('Tablero de control'!$AP173-'Tablero de control'!$W173))*100/('Tablero de control'!$S173-'Tablero de control'!$W173)
       )
     )
   )
)</f>
        <v>0</v>
      </c>
      <c r="AR173" s="40" t="str">
        <f>IF(
  'Tablero de control'!$W173="NP",
  "NO PROGRAMADA",
  IF(
    OR('Tablero de control'!$AP173="",'Tablero de control'!$AQ173&lt;=0),
    "SIN AVANCE",
    IF(
      'Tablero de control'!$AQ173&lt;Parametros!$D$4*Parametros!$G$9,
      "MUY DEFICIENTE",
    IF(
      'Tablero de control'!$AQ173&lt;Parametros!$D$4*Parametros!$G$8,
      "DEFICIENTE",
   IF(
      'Tablero de control'!$AQ173&lt;Parametros!$D$4*Parametros!$G$7,
      "ACEPTABLE",
      IF(
        'Tablero de control'!$AQ173&lt;Parametros!$D$4*Parametros!$G$6,
        "BUENO",
        IF(
          'Tablero de control'!$AQ173&lt;Parametros!$D$4*Parametros!$G$5,
          "SATISFACTORIO",
          IF(
            'Tablero de control'!$AQ173&gt;=Parametros!$D$4*Parametros!$G$4,
            "OPTIMO"
          )
        )
      )
    )
  )
)
)
)</f>
        <v>SIN AVANCE</v>
      </c>
      <c r="AS173" s="38"/>
      <c r="AT173" s="38"/>
      <c r="AU173" s="38"/>
      <c r="AV173" s="39"/>
      <c r="AW173" s="276">
        <f>IF(
'Tablero de control'!$X173="NP",
 0,
  IF(
     'Tablero de control'!$Q173&lt;&gt;"Reducción",
     'Tablero de control'!$AV173*100/'Tablero de control'!$X173,
     IF(
       'Tablero de control'!$X173&gt;='Tablero de control'!$AV173,
       100,
       IF(
         'Tablero de control'!$S173&lt;='Tablero de control'!$AV173,
         0,
         (('Tablero de control'!$S173-'Tablero de control'!$X173)-('Tablero de control'!$AV173-'Tablero de control'!$X173))*100/('Tablero de control'!$S173-'Tablero de control'!$X173)
       )
     )
   )
)</f>
        <v>0</v>
      </c>
      <c r="AX173" s="46" t="str">
        <f>IF(
  'Tablero de control'!$X173="NP",
  "NO PROGRAMADA",
  IF(
    OR('Tablero de control'!$AV173="",'Tablero de control'!$AW173&lt;=0),
    "SIN AVANCE",
    IF(
      'Tablero de control'!$AW173&lt;Parametros!$D$4*Parametros!$G$9,
      "MUY DEFICIENTE",
    IF(
      'Tablero de control'!$AW173&lt;Parametros!$D$4*Parametros!$G$8,
      "DEFICIENTE",
   IF(
      'Tablero de control'!$AW173&lt;Parametros!$D$4*Parametros!$G$7,
      "ACEPTABLE",
      IF(
        'Tablero de control'!$AW173&lt;Parametros!$D$4*Parametros!$G$6,
        "BUENO",
        IF(
          'Tablero de control'!$AW173&lt;Parametros!$D$4*Parametros!$G$5,
          "SATISFACTORIO",
          IF(
            'Tablero de control'!$AW173&gt;=Parametros!$D$4*Parametros!$G$4,
            "OPTIMO"
          )
        )
      )
    )
  )
)
)
)</f>
        <v>SIN AVANCE</v>
      </c>
      <c r="AY173" s="38"/>
      <c r="AZ173" s="38"/>
      <c r="BA173" s="38"/>
      <c r="BB173" s="285">
        <f>IF('Tablero de control'!$R173="Acumulada",IF('Tablero de control'!$AV173="",IF('Tablero de control'!$AP173="",IF('Tablero de control'!$AJ173="",'Tablero de control'!$Y173,'Tablero de control'!$AJ173),'Tablero de control'!$AP173),'Tablero de control'!$AV173),'Tablero de control'!$Y173+'Tablero de control'!$AJ173+'Tablero de control'!$AP173+'Tablero de control'!$AV173)</f>
        <v>20</v>
      </c>
      <c r="BC173" s="41">
        <f>IF('Tablero de control'!$Q173="mantenimiento",'Tablero de control'!$BB173/COUNTA('Tablero de control'!$U173:$X173)*100,IF('Tablero de control'!$BB173*100/'Tablero de control'!$T173&gt;100,100,'Tablero de control'!$BB173*100/'Tablero de control'!$T173))</f>
        <v>100</v>
      </c>
      <c r="BD173" s="40" t="str">
        <f>IF(
    OR('Tablero de control'!$BB173="",'Tablero de control'!$BC173&lt;=0),
    "SIN AVANCE",
    IF(
      'Tablero de control'!$BC173&lt;Parametros!$D$4*Parametros!$G$9,
      "MUY DEFICIENTE",
    IF(
      'Tablero de control'!$BC173&lt;Parametros!$D$4*Parametros!$G$8,
      "DEFICIENTE",
   IF(
      'Tablero de control'!$BC173&lt;Parametros!$D$4*Parametros!$G$7,
      "ACEPTABLE",
      IF(
        'Tablero de control'!$BC173&lt;Parametros!$D$4*Parametros!$G$6,
        "BUENO",
        IF(
          'Tablero de control'!$BC173&lt;Parametros!$D$4*Parametros!$G$5,
          "SATISFACTORIO",
          IF(
            'Tablero de control'!$BC173&gt;=Parametros!$D$4*Parametros!$G$4,
            "OPTIMO"
          )
        )
      )
    )
  )
)
)</f>
        <v>OPTIMO</v>
      </c>
      <c r="BE173" s="336"/>
      <c r="BF173" s="336"/>
      <c r="BG173" s="555"/>
      <c r="BH173" s="281"/>
      <c r="BI173" s="281"/>
      <c r="BJ173" s="281"/>
      <c r="BL173" s="337"/>
      <c r="BN173" s="424">
        <v>20</v>
      </c>
      <c r="BO173" s="425" t="s">
        <v>2707</v>
      </c>
      <c r="BP173" s="425" t="s">
        <v>2708</v>
      </c>
      <c r="BQ173" s="425" t="s">
        <v>2709</v>
      </c>
      <c r="BR173" s="425" t="s">
        <v>2709</v>
      </c>
      <c r="BS173" s="598"/>
      <c r="BT173" s="281"/>
    </row>
    <row r="174" spans="1:72" s="42" customFormat="1" ht="62.25" hidden="1" customHeight="1">
      <c r="A174" s="554" t="s">
        <v>252</v>
      </c>
      <c r="B174" s="53" t="s">
        <v>262</v>
      </c>
      <c r="C174" s="53" t="s">
        <v>301</v>
      </c>
      <c r="D174" s="53" t="s">
        <v>360</v>
      </c>
      <c r="E174" s="53" t="s">
        <v>408</v>
      </c>
      <c r="F174" s="63" t="s">
        <v>520</v>
      </c>
      <c r="G174" s="63" t="s">
        <v>538</v>
      </c>
      <c r="H174" s="63" t="s">
        <v>1947</v>
      </c>
      <c r="I174" s="63" t="s">
        <v>1972</v>
      </c>
      <c r="J174" s="325">
        <v>171</v>
      </c>
      <c r="K174" s="53" t="s">
        <v>714</v>
      </c>
      <c r="L174" s="53">
        <v>2201047</v>
      </c>
      <c r="M174" s="53" t="s">
        <v>41</v>
      </c>
      <c r="N174" s="53">
        <v>220104700</v>
      </c>
      <c r="O174" s="53" t="s">
        <v>150</v>
      </c>
      <c r="P174" s="53" t="s">
        <v>2045</v>
      </c>
      <c r="Q174" s="53" t="s">
        <v>33</v>
      </c>
      <c r="R174" s="103" t="s">
        <v>1891</v>
      </c>
      <c r="S174" s="103" t="s">
        <v>12</v>
      </c>
      <c r="T174" s="103">
        <v>242</v>
      </c>
      <c r="U174" s="96">
        <v>242</v>
      </c>
      <c r="V174" s="103">
        <v>242</v>
      </c>
      <c r="W174" s="103">
        <v>242</v>
      </c>
      <c r="X174" s="103">
        <v>242</v>
      </c>
      <c r="Y174" s="272">
        <v>0</v>
      </c>
      <c r="Z174" s="276">
        <f>IF(
'Tablero de control'!$U174="NP",
 0,
  IF(
     'Tablero de control'!$Q174&lt;&gt;"Reducción",
     'Tablero de control'!$Y174*100/'Tablero de control'!$U174,
     IF(
       'Tablero de control'!$U174&gt;='Tablero de control'!$Y174,
       100,
       IF(
         'Tablero de control'!$S174&lt;='Tablero de control'!$Y174,
         0,
         (('Tablero de control'!$S174-'Tablero de control'!$U174)-('Tablero de control'!$Y174-'Tablero de control'!$U174))*100/('Tablero de control'!$S174-'Tablero de control'!$U174)
       )
     )
   )
)</f>
        <v>0</v>
      </c>
      <c r="AA174" s="302">
        <f>IF('Tablero de control'!$Z174&gt;100,100,'Tablero de control'!$Z174)</f>
        <v>0</v>
      </c>
      <c r="AB174" s="40" t="str">
        <f>IF(
  'Tablero de control'!$U174="NP",
  "NO PROGRAMADA",
  IF(
    OR('Tablero de control'!$Y174="",'Tablero de control'!$Z174&lt;=0),
    "SIN AVANCE",
    IF(
      'Tablero de control'!$Z174&lt;Parametros!$D$4*Parametros!$G$9,
      "MUY DEFICIENTE",
    IF(
      'Tablero de control'!$Z174&lt;Parametros!$D$4*Parametros!$G$8,
      "DEFICIENTE",
   IF(
      'Tablero de control'!$Z174&lt;Parametros!$D$4*Parametros!$G$7,
      "ACEPTABLE",
      IF(
        'Tablero de control'!$Z174&lt;Parametros!$D$4*Parametros!$G$6,
        "BUENO",
        IF(
          'Tablero de control'!$Z174&lt;Parametros!$D$4*Parametros!$G$5,
          "SATISFACTORIO",
          IF(
            'Tablero de control'!$Z174&gt;=Parametros!$D$4*Parametros!$G$4,
            "OPTIMO"
          )
        )
      )
    )
  )
)
)
)</f>
        <v>SIN AVANCE</v>
      </c>
      <c r="AC174" s="40"/>
      <c r="AD174" s="40"/>
      <c r="AE174" s="40"/>
      <c r="AF174" s="40"/>
      <c r="AG174" s="59">
        <v>0</v>
      </c>
      <c r="AH174" s="59">
        <v>0</v>
      </c>
      <c r="AI174" s="59">
        <v>0</v>
      </c>
      <c r="AJ174" s="56"/>
      <c r="AK174" s="276">
        <f>IF(
'Tablero de control'!$V174="NP",
 0,
  IF(
     'Tablero de control'!$Q174&lt;&gt;"Reducción",
     'Tablero de control'!$AJ174*100/'Tablero de control'!$V174,
     IF(
       'Tablero de control'!$V174&gt;='Tablero de control'!$AJ174,
       100,
       IF(
         'Tablero de control'!$S174&lt;='Tablero de control'!$AJ174,
         0,
         (('Tablero de control'!$S174-'Tablero de control'!$V174)-('Tablero de control'!$AJ174-'Tablero de control'!$V174))*100/('Tablero de control'!$S174-'Tablero de control'!$V174)
       )
     )
   )
)</f>
        <v>0</v>
      </c>
      <c r="AL174" s="38" t="str">
        <f>IF(
  'Tablero de control'!$V174="NP",
  "NO PROGRAMADA",
  IF(
    OR('Tablero de control'!$AJ174="",'Tablero de control'!$AK174&lt;=0),
    "SIN AVANCE",
    IF(
      'Tablero de control'!$AK174&lt;Parametros!$D$4*Parametros!$G$9,
      "MUY DEFICIENTE",
    IF(
      'Tablero de control'!$AK174&lt;Parametros!$D$4*Parametros!$G$8,
      "DEFICIENTE",
   IF(
      'Tablero de control'!$AK174&lt;Parametros!$D$4*Parametros!$G$7,
      "ACEPTABLE",
      IF(
        'Tablero de control'!$AK174&lt;Parametros!$D$4*Parametros!$G$6,
        "BUENO",
        IF(
          'Tablero de control'!$AK174&lt;Parametros!$D$4*Parametros!$G$5,
          "SATISFACTORIO",
          IF(
            'Tablero de control'!$AK174&gt;=Parametros!$D$4*Parametros!$G$4,
            "OPTIMO"
          )
        )
      )
    )
  )
)
)
)</f>
        <v>SIN AVANCE</v>
      </c>
      <c r="AM174" s="38"/>
      <c r="AN174" s="38"/>
      <c r="AO174" s="38"/>
      <c r="AP174" s="43"/>
      <c r="AQ174" s="276">
        <f>IF(
'Tablero de control'!$W174="NP",
 0,
  IF(
     'Tablero de control'!$Q174&lt;&gt;"Reducción",
     'Tablero de control'!$AP174*100/'Tablero de control'!$W174,
     IF(
       'Tablero de control'!$W174&gt;='Tablero de control'!$AP174,
       100,
       IF(
         'Tablero de control'!$S174&lt;='Tablero de control'!$AP174,
         0,
         (('Tablero de control'!$S174-'Tablero de control'!$W174)-('Tablero de control'!$AP174-'Tablero de control'!$W174))*100/('Tablero de control'!$S174-'Tablero de control'!$W174)
       )
     )
   )
)</f>
        <v>0</v>
      </c>
      <c r="AR174" s="40" t="str">
        <f>IF(
  'Tablero de control'!$W174="NP",
  "NO PROGRAMADA",
  IF(
    OR('Tablero de control'!$AP174="",'Tablero de control'!$AQ174&lt;=0),
    "SIN AVANCE",
    IF(
      'Tablero de control'!$AQ174&lt;Parametros!$D$4*Parametros!$G$9,
      "MUY DEFICIENTE",
    IF(
      'Tablero de control'!$AQ174&lt;Parametros!$D$4*Parametros!$G$8,
      "DEFICIENTE",
   IF(
      'Tablero de control'!$AQ174&lt;Parametros!$D$4*Parametros!$G$7,
      "ACEPTABLE",
      IF(
        'Tablero de control'!$AQ174&lt;Parametros!$D$4*Parametros!$G$6,
        "BUENO",
        IF(
          'Tablero de control'!$AQ174&lt;Parametros!$D$4*Parametros!$G$5,
          "SATISFACTORIO",
          IF(
            'Tablero de control'!$AQ174&gt;=Parametros!$D$4*Parametros!$G$4,
            "OPTIMO"
          )
        )
      )
    )
  )
)
)
)</f>
        <v>SIN AVANCE</v>
      </c>
      <c r="AS174" s="38"/>
      <c r="AT174" s="38"/>
      <c r="AU174" s="38"/>
      <c r="AV174" s="39"/>
      <c r="AW174" s="276">
        <f>IF(
'Tablero de control'!$X174="NP",
 0,
  IF(
     'Tablero de control'!$Q174&lt;&gt;"Reducción",
     'Tablero de control'!$AV174*100/'Tablero de control'!$X174,
     IF(
       'Tablero de control'!$X174&gt;='Tablero de control'!$AV174,
       100,
       IF(
         'Tablero de control'!$S174&lt;='Tablero de control'!$AV174,
         0,
         (('Tablero de control'!$S174-'Tablero de control'!$X174)-('Tablero de control'!$AV174-'Tablero de control'!$X174))*100/('Tablero de control'!$S174-'Tablero de control'!$X174)
       )
     )
   )
)</f>
        <v>0</v>
      </c>
      <c r="AX174" s="46" t="str">
        <f>IF(
  'Tablero de control'!$X174="NP",
  "NO PROGRAMADA",
  IF(
    OR('Tablero de control'!$AV174="",'Tablero de control'!$AW174&lt;=0),
    "SIN AVANCE",
    IF(
      'Tablero de control'!$AW174&lt;Parametros!$D$4*Parametros!$G$9,
      "MUY DEFICIENTE",
    IF(
      'Tablero de control'!$AW174&lt;Parametros!$D$4*Parametros!$G$8,
      "DEFICIENTE",
   IF(
      'Tablero de control'!$AW174&lt;Parametros!$D$4*Parametros!$G$7,
      "ACEPTABLE",
      IF(
        'Tablero de control'!$AW174&lt;Parametros!$D$4*Parametros!$G$6,
        "BUENO",
        IF(
          'Tablero de control'!$AW174&lt;Parametros!$D$4*Parametros!$G$5,
          "SATISFACTORIO",
          IF(
            'Tablero de control'!$AW174&gt;=Parametros!$D$4*Parametros!$G$4,
            "OPTIMO"
          )
        )
      )
    )
  )
)
)
)</f>
        <v>SIN AVANCE</v>
      </c>
      <c r="AY174" s="38"/>
      <c r="AZ174" s="38"/>
      <c r="BA174" s="38"/>
      <c r="BB174" s="285">
        <f>IF('Tablero de control'!$R174="Acumulada",IF('Tablero de control'!$AV174="",IF('Tablero de control'!$AP174="",IF('Tablero de control'!$AJ174="",'Tablero de control'!$Y174,'Tablero de control'!$AJ174),'Tablero de control'!$AP174),'Tablero de control'!$AV174),'Tablero de control'!$Y174+'Tablero de control'!$AJ174+'Tablero de control'!$AP174+'Tablero de control'!$AV174)</f>
        <v>0</v>
      </c>
      <c r="BC174" s="41">
        <f>IF('Tablero de control'!$Q174="mantenimiento",'Tablero de control'!$BB174/COUNTA('Tablero de control'!$U174:$X174)*100,IF('Tablero de control'!$BB174*100/'Tablero de control'!$T174&gt;100,100,'Tablero de control'!$BB174*100/'Tablero de control'!$T174))</f>
        <v>0</v>
      </c>
      <c r="BD174" s="40" t="str">
        <f>IF(
    OR('Tablero de control'!$BB174="",'Tablero de control'!$BC174&lt;=0),
    "SIN AVANCE",
    IF(
      'Tablero de control'!$BC174&lt;Parametros!$D$4*Parametros!$G$9,
      "MUY DEFICIENTE",
    IF(
      'Tablero de control'!$BC174&lt;Parametros!$D$4*Parametros!$G$8,
      "DEFICIENTE",
   IF(
      'Tablero de control'!$BC174&lt;Parametros!$D$4*Parametros!$G$7,
      "ACEPTABLE",
      IF(
        'Tablero de control'!$BC174&lt;Parametros!$D$4*Parametros!$G$6,
        "BUENO",
        IF(
          'Tablero de control'!$BC174&lt;Parametros!$D$4*Parametros!$G$5,
          "SATISFACTORIO",
          IF(
            'Tablero de control'!$BC174&gt;=Parametros!$D$4*Parametros!$G$4,
            "OPTIMO"
          )
        )
      )
    )
  )
)
)</f>
        <v>SIN AVANCE</v>
      </c>
      <c r="BE174" s="336"/>
      <c r="BF174" s="336"/>
      <c r="BG174" s="555"/>
      <c r="BH174" s="281"/>
      <c r="BI174" s="281"/>
      <c r="BJ174" s="281"/>
      <c r="BL174" s="337"/>
      <c r="BN174" s="424">
        <v>0</v>
      </c>
      <c r="BO174" s="425" t="s">
        <v>2710</v>
      </c>
      <c r="BP174" s="425" t="s">
        <v>2711</v>
      </c>
      <c r="BQ174" s="425" t="s">
        <v>2712</v>
      </c>
      <c r="BR174" s="425" t="s">
        <v>2712</v>
      </c>
      <c r="BS174" s="598"/>
      <c r="BT174" s="281"/>
    </row>
    <row r="175" spans="1:72" s="42" customFormat="1" ht="51" hidden="1" customHeight="1">
      <c r="A175" s="554" t="s">
        <v>252</v>
      </c>
      <c r="B175" s="53" t="s">
        <v>262</v>
      </c>
      <c r="C175" s="53" t="s">
        <v>301</v>
      </c>
      <c r="D175" s="53" t="s">
        <v>360</v>
      </c>
      <c r="E175" s="53" t="s">
        <v>408</v>
      </c>
      <c r="F175" s="63" t="s">
        <v>520</v>
      </c>
      <c r="G175" s="63" t="s">
        <v>538</v>
      </c>
      <c r="H175" s="63" t="s">
        <v>1947</v>
      </c>
      <c r="I175" s="63" t="s">
        <v>1972</v>
      </c>
      <c r="J175" s="325">
        <v>172</v>
      </c>
      <c r="K175" s="53" t="s">
        <v>715</v>
      </c>
      <c r="L175" s="53">
        <v>2201006</v>
      </c>
      <c r="M175" s="53" t="s">
        <v>1243</v>
      </c>
      <c r="N175" s="53">
        <v>220100600</v>
      </c>
      <c r="O175" s="53" t="s">
        <v>1613</v>
      </c>
      <c r="P175" s="53" t="s">
        <v>2045</v>
      </c>
      <c r="Q175" s="53" t="s">
        <v>33</v>
      </c>
      <c r="R175" s="103" t="s">
        <v>1891</v>
      </c>
      <c r="S175" s="103">
        <v>50</v>
      </c>
      <c r="T175" s="103">
        <v>242</v>
      </c>
      <c r="U175" s="96">
        <v>242</v>
      </c>
      <c r="V175" s="103">
        <v>242</v>
      </c>
      <c r="W175" s="103">
        <v>242</v>
      </c>
      <c r="X175" s="103">
        <v>242</v>
      </c>
      <c r="Y175" s="272">
        <v>32</v>
      </c>
      <c r="Z175" s="276">
        <f>IF(
'Tablero de control'!$U175="NP",
 0,
  IF(
     'Tablero de control'!$Q175&lt;&gt;"Reducción",
     'Tablero de control'!$Y175*100/'Tablero de control'!$U175,
     IF(
       'Tablero de control'!$U175&gt;='Tablero de control'!$Y175,
       100,
       IF(
         'Tablero de control'!$S175&lt;='Tablero de control'!$Y175,
         0,
         (('Tablero de control'!$S175-'Tablero de control'!$U175)-('Tablero de control'!$Y175-'Tablero de control'!$U175))*100/('Tablero de control'!$S175-'Tablero de control'!$U175)
       )
     )
   )
)</f>
        <v>13.223140495867769</v>
      </c>
      <c r="AA175" s="302">
        <f>IF('Tablero de control'!$Z175&gt;100,100,'Tablero de control'!$Z175)</f>
        <v>13.223140495867769</v>
      </c>
      <c r="AB175" s="40" t="str">
        <f>IF(
  'Tablero de control'!$U175="NP",
  "NO PROGRAMADA",
  IF(
    OR('Tablero de control'!$Y175="",'Tablero de control'!$Z175&lt;=0),
    "SIN AVANCE",
    IF(
      'Tablero de control'!$Z175&lt;Parametros!$D$4*Parametros!$G$9,
      "MUY DEFICIENTE",
    IF(
      'Tablero de control'!$Z175&lt;Parametros!$D$4*Parametros!$G$8,
      "DEFICIENTE",
   IF(
      'Tablero de control'!$Z175&lt;Parametros!$D$4*Parametros!$G$7,
      "ACEPTABLE",
      IF(
        'Tablero de control'!$Z175&lt;Parametros!$D$4*Parametros!$G$6,
        "BUENO",
        IF(
          'Tablero de control'!$Z175&lt;Parametros!$D$4*Parametros!$G$5,
          "SATISFACTORIO",
          IF(
            'Tablero de control'!$Z175&gt;=Parametros!$D$4*Parametros!$G$4,
            "OPTIMO"
          )
        )
      )
    )
  )
)
)
)</f>
        <v>MUY DEFICIENTE</v>
      </c>
      <c r="AC175" s="40"/>
      <c r="AD175" s="40"/>
      <c r="AE175" s="40"/>
      <c r="AF175" s="40"/>
      <c r="AG175" s="59">
        <v>0</v>
      </c>
      <c r="AH175" s="59">
        <v>0</v>
      </c>
      <c r="AI175" s="59">
        <v>0</v>
      </c>
      <c r="AJ175" s="56"/>
      <c r="AK175" s="276">
        <f>IF(
'Tablero de control'!$V175="NP",
 0,
  IF(
     'Tablero de control'!$Q175&lt;&gt;"Reducción",
     'Tablero de control'!$AJ175*100/'Tablero de control'!$V175,
     IF(
       'Tablero de control'!$V175&gt;='Tablero de control'!$AJ175,
       100,
       IF(
         'Tablero de control'!$S175&lt;='Tablero de control'!$AJ175,
         0,
         (('Tablero de control'!$S175-'Tablero de control'!$V175)-('Tablero de control'!$AJ175-'Tablero de control'!$V175))*100/('Tablero de control'!$S175-'Tablero de control'!$V175)
       )
     )
   )
)</f>
        <v>0</v>
      </c>
      <c r="AL175" s="38" t="str">
        <f>IF(
  'Tablero de control'!$V175="NP",
  "NO PROGRAMADA",
  IF(
    OR('Tablero de control'!$AJ175="",'Tablero de control'!$AK175&lt;=0),
    "SIN AVANCE",
    IF(
      'Tablero de control'!$AK175&lt;Parametros!$D$4*Parametros!$G$9,
      "MUY DEFICIENTE",
    IF(
      'Tablero de control'!$AK175&lt;Parametros!$D$4*Parametros!$G$8,
      "DEFICIENTE",
   IF(
      'Tablero de control'!$AK175&lt;Parametros!$D$4*Parametros!$G$7,
      "ACEPTABLE",
      IF(
        'Tablero de control'!$AK175&lt;Parametros!$D$4*Parametros!$G$6,
        "BUENO",
        IF(
          'Tablero de control'!$AK175&lt;Parametros!$D$4*Parametros!$G$5,
          "SATISFACTORIO",
          IF(
            'Tablero de control'!$AK175&gt;=Parametros!$D$4*Parametros!$G$4,
            "OPTIMO"
          )
        )
      )
    )
  )
)
)
)</f>
        <v>SIN AVANCE</v>
      </c>
      <c r="AM175" s="38"/>
      <c r="AN175" s="38"/>
      <c r="AO175" s="38"/>
      <c r="AP175" s="43"/>
      <c r="AQ175" s="276">
        <f>IF(
'Tablero de control'!$W175="NP",
 0,
  IF(
     'Tablero de control'!$Q175&lt;&gt;"Reducción",
     'Tablero de control'!$AP175*100/'Tablero de control'!$W175,
     IF(
       'Tablero de control'!$W175&gt;='Tablero de control'!$AP175,
       100,
       IF(
         'Tablero de control'!$S175&lt;='Tablero de control'!$AP175,
         0,
         (('Tablero de control'!$S175-'Tablero de control'!$W175)-('Tablero de control'!$AP175-'Tablero de control'!$W175))*100/('Tablero de control'!$S175-'Tablero de control'!$W175)
       )
     )
   )
)</f>
        <v>0</v>
      </c>
      <c r="AR175" s="40" t="str">
        <f>IF(
  'Tablero de control'!$W175="NP",
  "NO PROGRAMADA",
  IF(
    OR('Tablero de control'!$AP175="",'Tablero de control'!$AQ175&lt;=0),
    "SIN AVANCE",
    IF(
      'Tablero de control'!$AQ175&lt;Parametros!$D$4*Parametros!$G$9,
      "MUY DEFICIENTE",
    IF(
      'Tablero de control'!$AQ175&lt;Parametros!$D$4*Parametros!$G$8,
      "DEFICIENTE",
   IF(
      'Tablero de control'!$AQ175&lt;Parametros!$D$4*Parametros!$G$7,
      "ACEPTABLE",
      IF(
        'Tablero de control'!$AQ175&lt;Parametros!$D$4*Parametros!$G$6,
        "BUENO",
        IF(
          'Tablero de control'!$AQ175&lt;Parametros!$D$4*Parametros!$G$5,
          "SATISFACTORIO",
          IF(
            'Tablero de control'!$AQ175&gt;=Parametros!$D$4*Parametros!$G$4,
            "OPTIMO"
          )
        )
      )
    )
  )
)
)
)</f>
        <v>SIN AVANCE</v>
      </c>
      <c r="AS175" s="38"/>
      <c r="AT175" s="38"/>
      <c r="AU175" s="38"/>
      <c r="AV175" s="39"/>
      <c r="AW175" s="276">
        <f>IF(
'Tablero de control'!$X175="NP",
 0,
  IF(
     'Tablero de control'!$Q175&lt;&gt;"Reducción",
     'Tablero de control'!$AV175*100/'Tablero de control'!$X175,
     IF(
       'Tablero de control'!$X175&gt;='Tablero de control'!$AV175,
       100,
       IF(
         'Tablero de control'!$S175&lt;='Tablero de control'!$AV175,
         0,
         (('Tablero de control'!$S175-'Tablero de control'!$X175)-('Tablero de control'!$AV175-'Tablero de control'!$X175))*100/('Tablero de control'!$S175-'Tablero de control'!$X175)
       )
     )
   )
)</f>
        <v>0</v>
      </c>
      <c r="AX175" s="46" t="str">
        <f>IF(
  'Tablero de control'!$X175="NP",
  "NO PROGRAMADA",
  IF(
    OR('Tablero de control'!$AV175="",'Tablero de control'!$AW175&lt;=0),
    "SIN AVANCE",
    IF(
      'Tablero de control'!$AW175&lt;Parametros!$D$4*Parametros!$G$9,
      "MUY DEFICIENTE",
    IF(
      'Tablero de control'!$AW175&lt;Parametros!$D$4*Parametros!$G$8,
      "DEFICIENTE",
   IF(
      'Tablero de control'!$AW175&lt;Parametros!$D$4*Parametros!$G$7,
      "ACEPTABLE",
      IF(
        'Tablero de control'!$AW175&lt;Parametros!$D$4*Parametros!$G$6,
        "BUENO",
        IF(
          'Tablero de control'!$AW175&lt;Parametros!$D$4*Parametros!$G$5,
          "SATISFACTORIO",
          IF(
            'Tablero de control'!$AW175&gt;=Parametros!$D$4*Parametros!$G$4,
            "OPTIMO"
          )
        )
      )
    )
  )
)
)
)</f>
        <v>SIN AVANCE</v>
      </c>
      <c r="AY175" s="38"/>
      <c r="AZ175" s="38"/>
      <c r="BA175" s="38"/>
      <c r="BB175" s="285">
        <f>IF('Tablero de control'!$R175="Acumulada",IF('Tablero de control'!$AV175="",IF('Tablero de control'!$AP175="",IF('Tablero de control'!$AJ175="",'Tablero de control'!$Y175,'Tablero de control'!$AJ175),'Tablero de control'!$AP175),'Tablero de control'!$AV175),'Tablero de control'!$Y175+'Tablero de control'!$AJ175+'Tablero de control'!$AP175+'Tablero de control'!$AV175)</f>
        <v>32</v>
      </c>
      <c r="BC175" s="41">
        <f>IF('Tablero de control'!$Q175="mantenimiento",'Tablero de control'!$BB175/COUNTA('Tablero de control'!$U175:$X175)*100,IF('Tablero de control'!$BB175*100/'Tablero de control'!$T175&gt;100,100,'Tablero de control'!$BB175*100/'Tablero de control'!$T175))</f>
        <v>800</v>
      </c>
      <c r="BD175" s="40" t="str">
        <f>IF(
    OR('Tablero de control'!$BB175="",'Tablero de control'!$BC175&lt;=0),
    "SIN AVANCE",
    IF(
      'Tablero de control'!$BC175&lt;Parametros!$D$4*Parametros!$G$9,
      "MUY DEFICIENTE",
    IF(
      'Tablero de control'!$BC175&lt;Parametros!$D$4*Parametros!$G$8,
      "DEFICIENTE",
   IF(
      'Tablero de control'!$BC175&lt;Parametros!$D$4*Parametros!$G$7,
      "ACEPTABLE",
      IF(
        'Tablero de control'!$BC175&lt;Parametros!$D$4*Parametros!$G$6,
        "BUENO",
        IF(
          'Tablero de control'!$BC175&lt;Parametros!$D$4*Parametros!$G$5,
          "SATISFACTORIO",
          IF(
            'Tablero de control'!$BC175&gt;=Parametros!$D$4*Parametros!$G$4,
            "OPTIMO"
          )
        )
      )
    )
  )
)
)</f>
        <v>OPTIMO</v>
      </c>
      <c r="BE175" s="336"/>
      <c r="BF175" s="336"/>
      <c r="BG175" s="555"/>
      <c r="BH175" s="281"/>
      <c r="BI175" s="281"/>
      <c r="BJ175" s="281"/>
      <c r="BL175" s="337"/>
      <c r="BN175" s="424">
        <v>32</v>
      </c>
      <c r="BO175" s="425" t="s">
        <v>2713</v>
      </c>
      <c r="BP175" s="425" t="s">
        <v>2714</v>
      </c>
      <c r="BQ175" s="425" t="s">
        <v>2715</v>
      </c>
      <c r="BR175" s="425" t="s">
        <v>2715</v>
      </c>
      <c r="BS175" s="598" t="s">
        <v>2716</v>
      </c>
      <c r="BT175" s="281"/>
    </row>
    <row r="176" spans="1:72" s="42" customFormat="1" ht="51" hidden="1" customHeight="1">
      <c r="A176" s="554" t="s">
        <v>252</v>
      </c>
      <c r="B176" s="53" t="s">
        <v>262</v>
      </c>
      <c r="C176" s="53" t="s">
        <v>301</v>
      </c>
      <c r="D176" s="53" t="s">
        <v>360</v>
      </c>
      <c r="E176" s="53" t="s">
        <v>408</v>
      </c>
      <c r="F176" s="63" t="s">
        <v>520</v>
      </c>
      <c r="G176" s="63" t="s">
        <v>538</v>
      </c>
      <c r="H176" s="63" t="s">
        <v>1947</v>
      </c>
      <c r="I176" s="63" t="s">
        <v>1972</v>
      </c>
      <c r="J176" s="325">
        <v>173</v>
      </c>
      <c r="K176" s="53" t="s">
        <v>716</v>
      </c>
      <c r="L176" s="53">
        <v>2201085</v>
      </c>
      <c r="M176" s="53" t="s">
        <v>1244</v>
      </c>
      <c r="N176" s="53">
        <v>220108500</v>
      </c>
      <c r="O176" s="53" t="s">
        <v>1614</v>
      </c>
      <c r="P176" s="53" t="s">
        <v>2045</v>
      </c>
      <c r="Q176" s="53" t="s">
        <v>32</v>
      </c>
      <c r="R176" s="103" t="s">
        <v>1890</v>
      </c>
      <c r="S176" s="103">
        <v>20</v>
      </c>
      <c r="T176" s="103">
        <v>520</v>
      </c>
      <c r="U176" s="96">
        <v>125</v>
      </c>
      <c r="V176" s="103">
        <v>125</v>
      </c>
      <c r="W176" s="103">
        <v>125</v>
      </c>
      <c r="X176" s="103">
        <v>125</v>
      </c>
      <c r="Y176" s="272">
        <v>563</v>
      </c>
      <c r="Z176" s="276">
        <f>IF(
'Tablero de control'!$U176="NP",
 0,
  IF(
     'Tablero de control'!$Q176&lt;&gt;"Reducción",
     'Tablero de control'!$Y176*100/'Tablero de control'!$U176,
     IF(
       'Tablero de control'!$U176&gt;='Tablero de control'!$Y176,
       100,
       IF(
         'Tablero de control'!$S176&lt;='Tablero de control'!$Y176,
         0,
         (('Tablero de control'!$S176-'Tablero de control'!$U176)-('Tablero de control'!$Y176-'Tablero de control'!$U176))*100/('Tablero de control'!$S176-'Tablero de control'!$U176)
       )
     )
   )
)</f>
        <v>450.4</v>
      </c>
      <c r="AA176" s="302">
        <f>IF('Tablero de control'!$Z176&gt;100,100,'Tablero de control'!$Z176)</f>
        <v>100</v>
      </c>
      <c r="AB176" s="40" t="str">
        <f>IF(
  'Tablero de control'!$U176="NP",
  "NO PROGRAMADA",
  IF(
    OR('Tablero de control'!$Y176="",'Tablero de control'!$Z176&lt;=0),
    "SIN AVANCE",
    IF(
      'Tablero de control'!$Z176&lt;Parametros!$D$4*Parametros!$G$9,
      "MUY DEFICIENTE",
    IF(
      'Tablero de control'!$Z176&lt;Parametros!$D$4*Parametros!$G$8,
      "DEFICIENTE",
   IF(
      'Tablero de control'!$Z176&lt;Parametros!$D$4*Parametros!$G$7,
      "ACEPTABLE",
      IF(
        'Tablero de control'!$Z176&lt;Parametros!$D$4*Parametros!$G$6,
        "BUENO",
        IF(
          'Tablero de control'!$Z176&lt;Parametros!$D$4*Parametros!$G$5,
          "SATISFACTORIO",
          IF(
            'Tablero de control'!$Z176&gt;=Parametros!$D$4*Parametros!$G$4,
            "OPTIMO"
          )
        )
      )
    )
  )
)
)
)</f>
        <v>OPTIMO</v>
      </c>
      <c r="AC176" s="40"/>
      <c r="AD176" s="40"/>
      <c r="AE176" s="40"/>
      <c r="AF176" s="40"/>
      <c r="AG176" s="59">
        <v>0</v>
      </c>
      <c r="AH176" s="59">
        <v>0</v>
      </c>
      <c r="AI176" s="59">
        <v>0</v>
      </c>
      <c r="AJ176" s="56"/>
      <c r="AK176" s="276">
        <f>IF(
'Tablero de control'!$V176="NP",
 0,
  IF(
     'Tablero de control'!$Q176&lt;&gt;"Reducción",
     'Tablero de control'!$AJ176*100/'Tablero de control'!$V176,
     IF(
       'Tablero de control'!$V176&gt;='Tablero de control'!$AJ176,
       100,
       IF(
         'Tablero de control'!$S176&lt;='Tablero de control'!$AJ176,
         0,
         (('Tablero de control'!$S176-'Tablero de control'!$V176)-('Tablero de control'!$AJ176-'Tablero de control'!$V176))*100/('Tablero de control'!$S176-'Tablero de control'!$V176)
       )
     )
   )
)</f>
        <v>0</v>
      </c>
      <c r="AL176" s="38" t="str">
        <f>IF(
  'Tablero de control'!$V176="NP",
  "NO PROGRAMADA",
  IF(
    OR('Tablero de control'!$AJ176="",'Tablero de control'!$AK176&lt;=0),
    "SIN AVANCE",
    IF(
      'Tablero de control'!$AK176&lt;Parametros!$D$4*Parametros!$G$9,
      "MUY DEFICIENTE",
    IF(
      'Tablero de control'!$AK176&lt;Parametros!$D$4*Parametros!$G$8,
      "DEFICIENTE",
   IF(
      'Tablero de control'!$AK176&lt;Parametros!$D$4*Parametros!$G$7,
      "ACEPTABLE",
      IF(
        'Tablero de control'!$AK176&lt;Parametros!$D$4*Parametros!$G$6,
        "BUENO",
        IF(
          'Tablero de control'!$AK176&lt;Parametros!$D$4*Parametros!$G$5,
          "SATISFACTORIO",
          IF(
            'Tablero de control'!$AK176&gt;=Parametros!$D$4*Parametros!$G$4,
            "OPTIMO"
          )
        )
      )
    )
  )
)
)
)</f>
        <v>SIN AVANCE</v>
      </c>
      <c r="AM176" s="38"/>
      <c r="AN176" s="38"/>
      <c r="AO176" s="38"/>
      <c r="AP176" s="43"/>
      <c r="AQ176" s="276">
        <f>IF(
'Tablero de control'!$W176="NP",
 0,
  IF(
     'Tablero de control'!$Q176&lt;&gt;"Reducción",
     'Tablero de control'!$AP176*100/'Tablero de control'!$W176,
     IF(
       'Tablero de control'!$W176&gt;='Tablero de control'!$AP176,
       100,
       IF(
         'Tablero de control'!$S176&lt;='Tablero de control'!$AP176,
         0,
         (('Tablero de control'!$S176-'Tablero de control'!$W176)-('Tablero de control'!$AP176-'Tablero de control'!$W176))*100/('Tablero de control'!$S176-'Tablero de control'!$W176)
       )
     )
   )
)</f>
        <v>0</v>
      </c>
      <c r="AR176" s="40" t="str">
        <f>IF(
  'Tablero de control'!$W176="NP",
  "NO PROGRAMADA",
  IF(
    OR('Tablero de control'!$AP176="",'Tablero de control'!$AQ176&lt;=0),
    "SIN AVANCE",
    IF(
      'Tablero de control'!$AQ176&lt;Parametros!$D$4*Parametros!$G$9,
      "MUY DEFICIENTE",
    IF(
      'Tablero de control'!$AQ176&lt;Parametros!$D$4*Parametros!$G$8,
      "DEFICIENTE",
   IF(
      'Tablero de control'!$AQ176&lt;Parametros!$D$4*Parametros!$G$7,
      "ACEPTABLE",
      IF(
        'Tablero de control'!$AQ176&lt;Parametros!$D$4*Parametros!$G$6,
        "BUENO",
        IF(
          'Tablero de control'!$AQ176&lt;Parametros!$D$4*Parametros!$G$5,
          "SATISFACTORIO",
          IF(
            'Tablero de control'!$AQ176&gt;=Parametros!$D$4*Parametros!$G$4,
            "OPTIMO"
          )
        )
      )
    )
  )
)
)
)</f>
        <v>SIN AVANCE</v>
      </c>
      <c r="AS176" s="38"/>
      <c r="AT176" s="38"/>
      <c r="AU176" s="38"/>
      <c r="AV176" s="39"/>
      <c r="AW176" s="276">
        <f>IF(
'Tablero de control'!$X176="NP",
 0,
  IF(
     'Tablero de control'!$Q176&lt;&gt;"Reducción",
     'Tablero de control'!$AV176*100/'Tablero de control'!$X176,
     IF(
       'Tablero de control'!$X176&gt;='Tablero de control'!$AV176,
       100,
       IF(
         'Tablero de control'!$S176&lt;='Tablero de control'!$AV176,
         0,
         (('Tablero de control'!$S176-'Tablero de control'!$X176)-('Tablero de control'!$AV176-'Tablero de control'!$X176))*100/('Tablero de control'!$S176-'Tablero de control'!$X176)
       )
     )
   )
)</f>
        <v>0</v>
      </c>
      <c r="AX176" s="46" t="str">
        <f>IF(
  'Tablero de control'!$X176="NP",
  "NO PROGRAMADA",
  IF(
    OR('Tablero de control'!$AV176="",'Tablero de control'!$AW176&lt;=0),
    "SIN AVANCE",
    IF(
      'Tablero de control'!$AW176&lt;Parametros!$D$4*Parametros!$G$9,
      "MUY DEFICIENTE",
    IF(
      'Tablero de control'!$AW176&lt;Parametros!$D$4*Parametros!$G$8,
      "DEFICIENTE",
   IF(
      'Tablero de control'!$AW176&lt;Parametros!$D$4*Parametros!$G$7,
      "ACEPTABLE",
      IF(
        'Tablero de control'!$AW176&lt;Parametros!$D$4*Parametros!$G$6,
        "BUENO",
        IF(
          'Tablero de control'!$AW176&lt;Parametros!$D$4*Parametros!$G$5,
          "SATISFACTORIO",
          IF(
            'Tablero de control'!$AW176&gt;=Parametros!$D$4*Parametros!$G$4,
            "OPTIMO"
          )
        )
      )
    )
  )
)
)
)</f>
        <v>SIN AVANCE</v>
      </c>
      <c r="AY176" s="38"/>
      <c r="AZ176" s="38"/>
      <c r="BA176" s="38"/>
      <c r="BB176" s="285">
        <f>IF('Tablero de control'!$R176="Acumulada",IF('Tablero de control'!$AV176="",IF('Tablero de control'!$AP176="",IF('Tablero de control'!$AJ176="",'Tablero de control'!$Y176,'Tablero de control'!$AJ176),'Tablero de control'!$AP176),'Tablero de control'!$AV176),'Tablero de control'!$Y176+'Tablero de control'!$AJ176+'Tablero de control'!$AP176+'Tablero de control'!$AV176)</f>
        <v>563</v>
      </c>
      <c r="BC176" s="41">
        <f>IF('Tablero de control'!$Q176="mantenimiento",'Tablero de control'!$BB176/COUNTA('Tablero de control'!$U176:$X176)*100,IF('Tablero de control'!$BB176*100/'Tablero de control'!$T176&gt;100,100,'Tablero de control'!$BB176*100/'Tablero de control'!$T176))</f>
        <v>100</v>
      </c>
      <c r="BD176" s="40" t="str">
        <f>IF(
    OR('Tablero de control'!$BB176="",'Tablero de control'!$BC176&lt;=0),
    "SIN AVANCE",
    IF(
      'Tablero de control'!$BC176&lt;Parametros!$D$4*Parametros!$G$9,
      "MUY DEFICIENTE",
    IF(
      'Tablero de control'!$BC176&lt;Parametros!$D$4*Parametros!$G$8,
      "DEFICIENTE",
   IF(
      'Tablero de control'!$BC176&lt;Parametros!$D$4*Parametros!$G$7,
      "ACEPTABLE",
      IF(
        'Tablero de control'!$BC176&lt;Parametros!$D$4*Parametros!$G$6,
        "BUENO",
        IF(
          'Tablero de control'!$BC176&lt;Parametros!$D$4*Parametros!$G$5,
          "SATISFACTORIO",
          IF(
            'Tablero de control'!$BC176&gt;=Parametros!$D$4*Parametros!$G$4,
            "OPTIMO"
          )
        )
      )
    )
  )
)
)</f>
        <v>OPTIMO</v>
      </c>
      <c r="BE176" s="336"/>
      <c r="BF176" s="336"/>
      <c r="BG176" s="555"/>
      <c r="BH176" s="281"/>
      <c r="BI176" s="281"/>
      <c r="BJ176" s="281"/>
      <c r="BL176" s="337"/>
      <c r="BN176" s="424">
        <v>563</v>
      </c>
      <c r="BO176" s="425" t="s">
        <v>2717</v>
      </c>
      <c r="BP176" s="425" t="s">
        <v>2718</v>
      </c>
      <c r="BQ176" s="425" t="s">
        <v>2719</v>
      </c>
      <c r="BR176" s="425" t="s">
        <v>2719</v>
      </c>
      <c r="BS176" s="598" t="s">
        <v>2720</v>
      </c>
      <c r="BT176" s="281"/>
    </row>
    <row r="177" spans="1:72" s="42" customFormat="1" ht="76.5" hidden="1" customHeight="1">
      <c r="A177" s="554" t="s">
        <v>252</v>
      </c>
      <c r="B177" s="53" t="s">
        <v>262</v>
      </c>
      <c r="C177" s="53" t="s">
        <v>302</v>
      </c>
      <c r="D177" s="53" t="s">
        <v>360</v>
      </c>
      <c r="E177" s="53" t="s">
        <v>409</v>
      </c>
      <c r="F177" s="66">
        <v>44.81</v>
      </c>
      <c r="G177" s="66">
        <v>46</v>
      </c>
      <c r="H177" s="66" t="s">
        <v>1947</v>
      </c>
      <c r="I177" s="66" t="s">
        <v>1972</v>
      </c>
      <c r="J177" s="325">
        <v>174</v>
      </c>
      <c r="K177" s="53" t="s">
        <v>717</v>
      </c>
      <c r="L177" s="53" t="s">
        <v>1245</v>
      </c>
      <c r="M177" s="53" t="s">
        <v>53</v>
      </c>
      <c r="N177" s="293">
        <v>220100500</v>
      </c>
      <c r="O177" s="53" t="s">
        <v>1610</v>
      </c>
      <c r="P177" s="53" t="s">
        <v>2045</v>
      </c>
      <c r="Q177" s="53" t="s">
        <v>33</v>
      </c>
      <c r="R177" s="98" t="s">
        <v>1891</v>
      </c>
      <c r="S177" s="103">
        <v>4</v>
      </c>
      <c r="T177" s="103">
        <v>4</v>
      </c>
      <c r="U177" s="96">
        <v>4</v>
      </c>
      <c r="V177" s="103">
        <v>4</v>
      </c>
      <c r="W177" s="103">
        <v>4</v>
      </c>
      <c r="X177" s="103">
        <v>4</v>
      </c>
      <c r="Y177" s="272">
        <v>4</v>
      </c>
      <c r="Z177" s="276">
        <f>IF(
'Tablero de control'!$U177="NP",
 0,
  IF(
     'Tablero de control'!$Q177&lt;&gt;"Reducción",
     'Tablero de control'!$Y177*100/'Tablero de control'!$U177,
     IF(
       'Tablero de control'!$U177&gt;='Tablero de control'!$Y177,
       100,
       IF(
         'Tablero de control'!$S177&lt;='Tablero de control'!$Y177,
         0,
         (('Tablero de control'!$S177-'Tablero de control'!$U177)-('Tablero de control'!$Y177-'Tablero de control'!$U177))*100/('Tablero de control'!$S177-'Tablero de control'!$U177)
       )
     )
   )
)</f>
        <v>100</v>
      </c>
      <c r="AA177" s="302">
        <f>IF('Tablero de control'!$Z177&gt;100,100,'Tablero de control'!$Z177)</f>
        <v>100</v>
      </c>
      <c r="AB177" s="40" t="str">
        <f>IF(
  'Tablero de control'!$U177="NP",
  "NO PROGRAMADA",
  IF(
    OR('Tablero de control'!$Y177="",'Tablero de control'!$Z177&lt;=0),
    "SIN AVANCE",
    IF(
      'Tablero de control'!$Z177&lt;Parametros!$D$4*Parametros!$G$9,
      "MUY DEFICIENTE",
    IF(
      'Tablero de control'!$Z177&lt;Parametros!$D$4*Parametros!$G$8,
      "DEFICIENTE",
   IF(
      'Tablero de control'!$Z177&lt;Parametros!$D$4*Parametros!$G$7,
      "ACEPTABLE",
      IF(
        'Tablero de control'!$Z177&lt;Parametros!$D$4*Parametros!$G$6,
        "BUENO",
        IF(
          'Tablero de control'!$Z177&lt;Parametros!$D$4*Parametros!$G$5,
          "SATISFACTORIO",
          IF(
            'Tablero de control'!$Z177&gt;=Parametros!$D$4*Parametros!$G$4,
            "OPTIMO"
          )
        )
      )
    )
  )
)
)
)</f>
        <v>OPTIMO</v>
      </c>
      <c r="AC177" s="40"/>
      <c r="AD177" s="40"/>
      <c r="AE177" s="40"/>
      <c r="AF177" s="40"/>
      <c r="AG177" s="59">
        <v>0</v>
      </c>
      <c r="AH177" s="59">
        <v>0</v>
      </c>
      <c r="AI177" s="59">
        <v>0</v>
      </c>
      <c r="AJ177" s="56"/>
      <c r="AK177" s="276">
        <f>IF(
'Tablero de control'!$V177="NP",
 0,
  IF(
     'Tablero de control'!$Q177&lt;&gt;"Reducción",
     'Tablero de control'!$AJ177*100/'Tablero de control'!$V177,
     IF(
       'Tablero de control'!$V177&gt;='Tablero de control'!$AJ177,
       100,
       IF(
         'Tablero de control'!$S177&lt;='Tablero de control'!$AJ177,
         0,
         (('Tablero de control'!$S177-'Tablero de control'!$V177)-('Tablero de control'!$AJ177-'Tablero de control'!$V177))*100/('Tablero de control'!$S177-'Tablero de control'!$V177)
       )
     )
   )
)</f>
        <v>0</v>
      </c>
      <c r="AL177" s="38" t="str">
        <f>IF(
  'Tablero de control'!$V177="NP",
  "NO PROGRAMADA",
  IF(
    OR('Tablero de control'!$AJ177="",'Tablero de control'!$AK177&lt;=0),
    "SIN AVANCE",
    IF(
      'Tablero de control'!$AK177&lt;Parametros!$D$4*Parametros!$G$9,
      "MUY DEFICIENTE",
    IF(
      'Tablero de control'!$AK177&lt;Parametros!$D$4*Parametros!$G$8,
      "DEFICIENTE",
   IF(
      'Tablero de control'!$AK177&lt;Parametros!$D$4*Parametros!$G$7,
      "ACEPTABLE",
      IF(
        'Tablero de control'!$AK177&lt;Parametros!$D$4*Parametros!$G$6,
        "BUENO",
        IF(
          'Tablero de control'!$AK177&lt;Parametros!$D$4*Parametros!$G$5,
          "SATISFACTORIO",
          IF(
            'Tablero de control'!$AK177&gt;=Parametros!$D$4*Parametros!$G$4,
            "OPTIMO"
          )
        )
      )
    )
  )
)
)
)</f>
        <v>SIN AVANCE</v>
      </c>
      <c r="AM177" s="38"/>
      <c r="AN177" s="38"/>
      <c r="AO177" s="38"/>
      <c r="AP177" s="43"/>
      <c r="AQ177" s="276">
        <f>IF(
'Tablero de control'!$W177="NP",
 0,
  IF(
     'Tablero de control'!$Q177&lt;&gt;"Reducción",
     'Tablero de control'!$AP177*100/'Tablero de control'!$W177,
     IF(
       'Tablero de control'!$W177&gt;='Tablero de control'!$AP177,
       100,
       IF(
         'Tablero de control'!$S177&lt;='Tablero de control'!$AP177,
         0,
         (('Tablero de control'!$S177-'Tablero de control'!$W177)-('Tablero de control'!$AP177-'Tablero de control'!$W177))*100/('Tablero de control'!$S177-'Tablero de control'!$W177)
       )
     )
   )
)</f>
        <v>0</v>
      </c>
      <c r="AR177" s="40" t="str">
        <f>IF(
  'Tablero de control'!$W177="NP",
  "NO PROGRAMADA",
  IF(
    OR('Tablero de control'!$AP177="",'Tablero de control'!$AQ177&lt;=0),
    "SIN AVANCE",
    IF(
      'Tablero de control'!$AQ177&lt;Parametros!$D$4*Parametros!$G$9,
      "MUY DEFICIENTE",
    IF(
      'Tablero de control'!$AQ177&lt;Parametros!$D$4*Parametros!$G$8,
      "DEFICIENTE",
   IF(
      'Tablero de control'!$AQ177&lt;Parametros!$D$4*Parametros!$G$7,
      "ACEPTABLE",
      IF(
        'Tablero de control'!$AQ177&lt;Parametros!$D$4*Parametros!$G$6,
        "BUENO",
        IF(
          'Tablero de control'!$AQ177&lt;Parametros!$D$4*Parametros!$G$5,
          "SATISFACTORIO",
          IF(
            'Tablero de control'!$AQ177&gt;=Parametros!$D$4*Parametros!$G$4,
            "OPTIMO"
          )
        )
      )
    )
  )
)
)
)</f>
        <v>SIN AVANCE</v>
      </c>
      <c r="AS177" s="38"/>
      <c r="AT177" s="38"/>
      <c r="AU177" s="38"/>
      <c r="AV177" s="39"/>
      <c r="AW177" s="276">
        <f>IF(
'Tablero de control'!$X177="NP",
 0,
  IF(
     'Tablero de control'!$Q177&lt;&gt;"Reducción",
     'Tablero de control'!$AV177*100/'Tablero de control'!$X177,
     IF(
       'Tablero de control'!$X177&gt;='Tablero de control'!$AV177,
       100,
       IF(
         'Tablero de control'!$S177&lt;='Tablero de control'!$AV177,
         0,
         (('Tablero de control'!$S177-'Tablero de control'!$X177)-('Tablero de control'!$AV177-'Tablero de control'!$X177))*100/('Tablero de control'!$S177-'Tablero de control'!$X177)
       )
     )
   )
)</f>
        <v>0</v>
      </c>
      <c r="AX177" s="46" t="str">
        <f>IF(
  'Tablero de control'!$X177="NP",
  "NO PROGRAMADA",
  IF(
    OR('Tablero de control'!$AV177="",'Tablero de control'!$AW177&lt;=0),
    "SIN AVANCE",
    IF(
      'Tablero de control'!$AW177&lt;Parametros!$D$4*Parametros!$G$9,
      "MUY DEFICIENTE",
    IF(
      'Tablero de control'!$AW177&lt;Parametros!$D$4*Parametros!$G$8,
      "DEFICIENTE",
   IF(
      'Tablero de control'!$AW177&lt;Parametros!$D$4*Parametros!$G$7,
      "ACEPTABLE",
      IF(
        'Tablero de control'!$AW177&lt;Parametros!$D$4*Parametros!$G$6,
        "BUENO",
        IF(
          'Tablero de control'!$AW177&lt;Parametros!$D$4*Parametros!$G$5,
          "SATISFACTORIO",
          IF(
            'Tablero de control'!$AW177&gt;=Parametros!$D$4*Parametros!$G$4,
            "OPTIMO"
          )
        )
      )
    )
  )
)
)
)</f>
        <v>SIN AVANCE</v>
      </c>
      <c r="AY177" s="38"/>
      <c r="AZ177" s="38"/>
      <c r="BA177" s="38"/>
      <c r="BB177" s="285">
        <f>IF('Tablero de control'!$R177="Acumulada",IF('Tablero de control'!$AV177="",IF('Tablero de control'!$AP177="",IF('Tablero de control'!$AJ177="",'Tablero de control'!$Y177,'Tablero de control'!$AJ177),'Tablero de control'!$AP177),'Tablero de control'!$AV177),'Tablero de control'!$Y177+'Tablero de control'!$AJ177+'Tablero de control'!$AP177+'Tablero de control'!$AV177)</f>
        <v>4</v>
      </c>
      <c r="BC177" s="41">
        <f>IF('Tablero de control'!$Q177="mantenimiento",'Tablero de control'!$BB177/COUNTA('Tablero de control'!$U177:$X177)*100,IF('Tablero de control'!$BB177*100/'Tablero de control'!$T177&gt;100,100,'Tablero de control'!$BB177*100/'Tablero de control'!$T177))</f>
        <v>100</v>
      </c>
      <c r="BD177" s="40" t="str">
        <f>IF(
    OR('Tablero de control'!$BB177="",'Tablero de control'!$BC177&lt;=0),
    "SIN AVANCE",
    IF(
      'Tablero de control'!$BC177&lt;Parametros!$D$4*Parametros!$G$9,
      "MUY DEFICIENTE",
    IF(
      'Tablero de control'!$BC177&lt;Parametros!$D$4*Parametros!$G$8,
      "DEFICIENTE",
   IF(
      'Tablero de control'!$BC177&lt;Parametros!$D$4*Parametros!$G$7,
      "ACEPTABLE",
      IF(
        'Tablero de control'!$BC177&lt;Parametros!$D$4*Parametros!$G$6,
        "BUENO",
        IF(
          'Tablero de control'!$BC177&lt;Parametros!$D$4*Parametros!$G$5,
          "SATISFACTORIO",
          IF(
            'Tablero de control'!$BC177&gt;=Parametros!$D$4*Parametros!$G$4,
            "OPTIMO"
          )
        )
      )
    )
  )
)
)</f>
        <v>OPTIMO</v>
      </c>
      <c r="BE177" s="336"/>
      <c r="BF177" s="336"/>
      <c r="BG177" s="555"/>
      <c r="BH177" s="281"/>
      <c r="BI177" s="281"/>
      <c r="BJ177" s="281"/>
      <c r="BL177" s="337"/>
      <c r="BN177" s="424">
        <v>4</v>
      </c>
      <c r="BO177" s="425" t="s">
        <v>2721</v>
      </c>
      <c r="BP177" s="425" t="s">
        <v>2722</v>
      </c>
      <c r="BQ177" s="425" t="s">
        <v>2723</v>
      </c>
      <c r="BR177" s="425" t="s">
        <v>2723</v>
      </c>
      <c r="BS177" s="598"/>
      <c r="BT177" s="281"/>
    </row>
    <row r="178" spans="1:72" s="42" customFormat="1" ht="51" hidden="1" customHeight="1">
      <c r="A178" s="554" t="s">
        <v>252</v>
      </c>
      <c r="B178" s="53" t="s">
        <v>262</v>
      </c>
      <c r="C178" s="53" t="s">
        <v>302</v>
      </c>
      <c r="D178" s="53" t="s">
        <v>360</v>
      </c>
      <c r="E178" s="53" t="s">
        <v>409</v>
      </c>
      <c r="F178" s="66">
        <v>44.81</v>
      </c>
      <c r="G178" s="66">
        <v>46</v>
      </c>
      <c r="H178" s="66" t="s">
        <v>1947</v>
      </c>
      <c r="I178" s="66" t="s">
        <v>1972</v>
      </c>
      <c r="J178" s="325">
        <v>175</v>
      </c>
      <c r="K178" s="53" t="s">
        <v>718</v>
      </c>
      <c r="L178" s="53">
        <v>2201048</v>
      </c>
      <c r="M178" s="53" t="s">
        <v>1246</v>
      </c>
      <c r="N178" s="53">
        <v>220104800</v>
      </c>
      <c r="O178" s="53" t="s">
        <v>1615</v>
      </c>
      <c r="P178" s="53" t="s">
        <v>2045</v>
      </c>
      <c r="Q178" s="53" t="s">
        <v>33</v>
      </c>
      <c r="R178" s="103" t="s">
        <v>1891</v>
      </c>
      <c r="S178" s="103">
        <v>0</v>
      </c>
      <c r="T178" s="103">
        <v>1</v>
      </c>
      <c r="U178" s="96">
        <v>1</v>
      </c>
      <c r="V178" s="103">
        <v>1</v>
      </c>
      <c r="W178" s="103">
        <v>1</v>
      </c>
      <c r="X178" s="103">
        <v>1</v>
      </c>
      <c r="Y178" s="272">
        <v>1</v>
      </c>
      <c r="Z178" s="276">
        <f>IF(
'Tablero de control'!$U178="NP",
 0,
  IF(
     'Tablero de control'!$Q178&lt;&gt;"Reducción",
     'Tablero de control'!$Y178*100/'Tablero de control'!$U178,
     IF(
       'Tablero de control'!$U178&gt;='Tablero de control'!$Y178,
       100,
       IF(
         'Tablero de control'!$S178&lt;='Tablero de control'!$Y178,
         0,
         (('Tablero de control'!$S178-'Tablero de control'!$U178)-('Tablero de control'!$Y178-'Tablero de control'!$U178))*100/('Tablero de control'!$S178-'Tablero de control'!$U178)
       )
     )
   )
)</f>
        <v>100</v>
      </c>
      <c r="AA178" s="302">
        <f>IF('Tablero de control'!$Z178&gt;100,100,'Tablero de control'!$Z178)</f>
        <v>100</v>
      </c>
      <c r="AB178" s="40" t="str">
        <f>IF(
  'Tablero de control'!$U178="NP",
  "NO PROGRAMADA",
  IF(
    OR('Tablero de control'!$Y178="",'Tablero de control'!$Z178&lt;=0),
    "SIN AVANCE",
    IF(
      'Tablero de control'!$Z178&lt;Parametros!$D$4*Parametros!$G$9,
      "MUY DEFICIENTE",
    IF(
      'Tablero de control'!$Z178&lt;Parametros!$D$4*Parametros!$G$8,
      "DEFICIENTE",
   IF(
      'Tablero de control'!$Z178&lt;Parametros!$D$4*Parametros!$G$7,
      "ACEPTABLE",
      IF(
        'Tablero de control'!$Z178&lt;Parametros!$D$4*Parametros!$G$6,
        "BUENO",
        IF(
          'Tablero de control'!$Z178&lt;Parametros!$D$4*Parametros!$G$5,
          "SATISFACTORIO",
          IF(
            'Tablero de control'!$Z178&gt;=Parametros!$D$4*Parametros!$G$4,
            "OPTIMO"
          )
        )
      )
    )
  )
)
)
)</f>
        <v>OPTIMO</v>
      </c>
      <c r="AC178" s="40"/>
      <c r="AD178" s="40"/>
      <c r="AE178" s="40"/>
      <c r="AF178" s="40"/>
      <c r="AG178" s="59">
        <v>0</v>
      </c>
      <c r="AH178" s="59">
        <v>0</v>
      </c>
      <c r="AI178" s="59">
        <v>0</v>
      </c>
      <c r="AJ178" s="56"/>
      <c r="AK178" s="276">
        <f>IF(
'Tablero de control'!$V178="NP",
 0,
  IF(
     'Tablero de control'!$Q178&lt;&gt;"Reducción",
     'Tablero de control'!$AJ178*100/'Tablero de control'!$V178,
     IF(
       'Tablero de control'!$V178&gt;='Tablero de control'!$AJ178,
       100,
       IF(
         'Tablero de control'!$S178&lt;='Tablero de control'!$AJ178,
         0,
         (('Tablero de control'!$S178-'Tablero de control'!$V178)-('Tablero de control'!$AJ178-'Tablero de control'!$V178))*100/('Tablero de control'!$S178-'Tablero de control'!$V178)
       )
     )
   )
)</f>
        <v>0</v>
      </c>
      <c r="AL178" s="38" t="str">
        <f>IF(
  'Tablero de control'!$V178="NP",
  "NO PROGRAMADA",
  IF(
    OR('Tablero de control'!$AJ178="",'Tablero de control'!$AK178&lt;=0),
    "SIN AVANCE",
    IF(
      'Tablero de control'!$AK178&lt;Parametros!$D$4*Parametros!$G$9,
      "MUY DEFICIENTE",
    IF(
      'Tablero de control'!$AK178&lt;Parametros!$D$4*Parametros!$G$8,
      "DEFICIENTE",
   IF(
      'Tablero de control'!$AK178&lt;Parametros!$D$4*Parametros!$G$7,
      "ACEPTABLE",
      IF(
        'Tablero de control'!$AK178&lt;Parametros!$D$4*Parametros!$G$6,
        "BUENO",
        IF(
          'Tablero de control'!$AK178&lt;Parametros!$D$4*Parametros!$G$5,
          "SATISFACTORIO",
          IF(
            'Tablero de control'!$AK178&gt;=Parametros!$D$4*Parametros!$G$4,
            "OPTIMO"
          )
        )
      )
    )
  )
)
)
)</f>
        <v>SIN AVANCE</v>
      </c>
      <c r="AM178" s="38"/>
      <c r="AN178" s="38"/>
      <c r="AO178" s="38"/>
      <c r="AP178" s="43"/>
      <c r="AQ178" s="276">
        <f>IF(
'Tablero de control'!$W178="NP",
 0,
  IF(
     'Tablero de control'!$Q178&lt;&gt;"Reducción",
     'Tablero de control'!$AP178*100/'Tablero de control'!$W178,
     IF(
       'Tablero de control'!$W178&gt;='Tablero de control'!$AP178,
       100,
       IF(
         'Tablero de control'!$S178&lt;='Tablero de control'!$AP178,
         0,
         (('Tablero de control'!$S178-'Tablero de control'!$W178)-('Tablero de control'!$AP178-'Tablero de control'!$W178))*100/('Tablero de control'!$S178-'Tablero de control'!$W178)
       )
     )
   )
)</f>
        <v>0</v>
      </c>
      <c r="AR178" s="40" t="str">
        <f>IF(
  'Tablero de control'!$W178="NP",
  "NO PROGRAMADA",
  IF(
    OR('Tablero de control'!$AP178="",'Tablero de control'!$AQ178&lt;=0),
    "SIN AVANCE",
    IF(
      'Tablero de control'!$AQ178&lt;Parametros!$D$4*Parametros!$G$9,
      "MUY DEFICIENTE",
    IF(
      'Tablero de control'!$AQ178&lt;Parametros!$D$4*Parametros!$G$8,
      "DEFICIENTE",
   IF(
      'Tablero de control'!$AQ178&lt;Parametros!$D$4*Parametros!$G$7,
      "ACEPTABLE",
      IF(
        'Tablero de control'!$AQ178&lt;Parametros!$D$4*Parametros!$G$6,
        "BUENO",
        IF(
          'Tablero de control'!$AQ178&lt;Parametros!$D$4*Parametros!$G$5,
          "SATISFACTORIO",
          IF(
            'Tablero de control'!$AQ178&gt;=Parametros!$D$4*Parametros!$G$4,
            "OPTIMO"
          )
        )
      )
    )
  )
)
)
)</f>
        <v>SIN AVANCE</v>
      </c>
      <c r="AS178" s="38"/>
      <c r="AT178" s="38"/>
      <c r="AU178" s="38"/>
      <c r="AV178" s="39"/>
      <c r="AW178" s="276">
        <f>IF(
'Tablero de control'!$X178="NP",
 0,
  IF(
     'Tablero de control'!$Q178&lt;&gt;"Reducción",
     'Tablero de control'!$AV178*100/'Tablero de control'!$X178,
     IF(
       'Tablero de control'!$X178&gt;='Tablero de control'!$AV178,
       100,
       IF(
         'Tablero de control'!$S178&lt;='Tablero de control'!$AV178,
         0,
         (('Tablero de control'!$S178-'Tablero de control'!$X178)-('Tablero de control'!$AV178-'Tablero de control'!$X178))*100/('Tablero de control'!$S178-'Tablero de control'!$X178)
       )
     )
   )
)</f>
        <v>0</v>
      </c>
      <c r="AX178" s="46" t="str">
        <f>IF(
  'Tablero de control'!$X178="NP",
  "NO PROGRAMADA",
  IF(
    OR('Tablero de control'!$AV178="",'Tablero de control'!$AW178&lt;=0),
    "SIN AVANCE",
    IF(
      'Tablero de control'!$AW178&lt;Parametros!$D$4*Parametros!$G$9,
      "MUY DEFICIENTE",
    IF(
      'Tablero de control'!$AW178&lt;Parametros!$D$4*Parametros!$G$8,
      "DEFICIENTE",
   IF(
      'Tablero de control'!$AW178&lt;Parametros!$D$4*Parametros!$G$7,
      "ACEPTABLE",
      IF(
        'Tablero de control'!$AW178&lt;Parametros!$D$4*Parametros!$G$6,
        "BUENO",
        IF(
          'Tablero de control'!$AW178&lt;Parametros!$D$4*Parametros!$G$5,
          "SATISFACTORIO",
          IF(
            'Tablero de control'!$AW178&gt;=Parametros!$D$4*Parametros!$G$4,
            "OPTIMO"
          )
        )
      )
    )
  )
)
)
)</f>
        <v>SIN AVANCE</v>
      </c>
      <c r="AY178" s="38"/>
      <c r="AZ178" s="38"/>
      <c r="BA178" s="38"/>
      <c r="BB178" s="285">
        <f>IF('Tablero de control'!$R178="Acumulada",IF('Tablero de control'!$AV178="",IF('Tablero de control'!$AP178="",IF('Tablero de control'!$AJ178="",'Tablero de control'!$Y178,'Tablero de control'!$AJ178),'Tablero de control'!$AP178),'Tablero de control'!$AV178),'Tablero de control'!$Y178+'Tablero de control'!$AJ178+'Tablero de control'!$AP178+'Tablero de control'!$AV178)</f>
        <v>1</v>
      </c>
      <c r="BC178" s="41">
        <f>IF('Tablero de control'!$Q178="mantenimiento",'Tablero de control'!$BB178/COUNTA('Tablero de control'!$U178:$X178)*100,IF('Tablero de control'!$BB178*100/'Tablero de control'!$T178&gt;100,100,'Tablero de control'!$BB178*100/'Tablero de control'!$T178))</f>
        <v>25</v>
      </c>
      <c r="BD178" s="40" t="str">
        <f>IF(
    OR('Tablero de control'!$BB178="",'Tablero de control'!$BC178&lt;=0),
    "SIN AVANCE",
    IF(
      'Tablero de control'!$BC178&lt;Parametros!$D$4*Parametros!$G$9,
      "MUY DEFICIENTE",
    IF(
      'Tablero de control'!$BC178&lt;Parametros!$D$4*Parametros!$G$8,
      "DEFICIENTE",
   IF(
      'Tablero de control'!$BC178&lt;Parametros!$D$4*Parametros!$G$7,
      "ACEPTABLE",
      IF(
        'Tablero de control'!$BC178&lt;Parametros!$D$4*Parametros!$G$6,
        "BUENO",
        IF(
          'Tablero de control'!$BC178&lt;Parametros!$D$4*Parametros!$G$5,
          "SATISFACTORIO",
          IF(
            'Tablero de control'!$BC178&gt;=Parametros!$D$4*Parametros!$G$4,
            "OPTIMO"
          )
        )
      )
    )
  )
)
)</f>
        <v>MUY DEFICIENTE</v>
      </c>
      <c r="BE178" s="336"/>
      <c r="BF178" s="336"/>
      <c r="BG178" s="555"/>
      <c r="BH178" s="281"/>
      <c r="BI178" s="281"/>
      <c r="BJ178" s="281"/>
      <c r="BL178" s="337"/>
      <c r="BN178" s="424">
        <v>1</v>
      </c>
      <c r="BO178" s="425" t="s">
        <v>2724</v>
      </c>
      <c r="BP178" s="425" t="s">
        <v>2725</v>
      </c>
      <c r="BQ178" s="425" t="s">
        <v>2726</v>
      </c>
      <c r="BR178" s="425" t="s">
        <v>2726</v>
      </c>
      <c r="BS178" s="598" t="s">
        <v>2727</v>
      </c>
      <c r="BT178" s="281"/>
    </row>
    <row r="179" spans="1:72" s="42" customFormat="1" ht="84" hidden="1" customHeight="1">
      <c r="A179" s="554" t="s">
        <v>252</v>
      </c>
      <c r="B179" s="53" t="s">
        <v>262</v>
      </c>
      <c r="C179" s="53" t="s">
        <v>302</v>
      </c>
      <c r="D179" s="53" t="s">
        <v>360</v>
      </c>
      <c r="E179" s="53" t="s">
        <v>409</v>
      </c>
      <c r="F179" s="66">
        <v>44.81</v>
      </c>
      <c r="G179" s="66">
        <v>46</v>
      </c>
      <c r="H179" s="66" t="s">
        <v>1947</v>
      </c>
      <c r="I179" s="66" t="s">
        <v>1972</v>
      </c>
      <c r="J179" s="325">
        <v>176</v>
      </c>
      <c r="K179" s="53" t="s">
        <v>719</v>
      </c>
      <c r="L179" s="53" t="s">
        <v>1247</v>
      </c>
      <c r="M179" s="53" t="s">
        <v>1248</v>
      </c>
      <c r="N179" s="53">
        <v>220106400</v>
      </c>
      <c r="O179" s="53" t="s">
        <v>1616</v>
      </c>
      <c r="P179" s="53" t="s">
        <v>2045</v>
      </c>
      <c r="Q179" s="53" t="s">
        <v>33</v>
      </c>
      <c r="R179" s="98" t="s">
        <v>1891</v>
      </c>
      <c r="S179" s="104">
        <v>1393</v>
      </c>
      <c r="T179" s="104">
        <v>1393</v>
      </c>
      <c r="U179" s="96">
        <v>1393</v>
      </c>
      <c r="V179" s="104">
        <v>1393</v>
      </c>
      <c r="W179" s="104">
        <v>1393</v>
      </c>
      <c r="X179" s="104">
        <v>1393</v>
      </c>
      <c r="Y179" s="272">
        <v>1393</v>
      </c>
      <c r="Z179" s="276">
        <f>IF(
'Tablero de control'!$U179="NP",
 0,
  IF(
     'Tablero de control'!$Q179&lt;&gt;"Reducción",
     'Tablero de control'!$Y179*100/'Tablero de control'!$U179,
     IF(
       'Tablero de control'!$U179&gt;='Tablero de control'!$Y179,
       100,
       IF(
         'Tablero de control'!$S179&lt;='Tablero de control'!$Y179,
         0,
         (('Tablero de control'!$S179-'Tablero de control'!$U179)-('Tablero de control'!$Y179-'Tablero de control'!$U179))*100/('Tablero de control'!$S179-'Tablero de control'!$U179)
       )
     )
   )
)</f>
        <v>100</v>
      </c>
      <c r="AA179" s="302">
        <f>IF('Tablero de control'!$Z179&gt;100,100,'Tablero de control'!$Z179)</f>
        <v>100</v>
      </c>
      <c r="AB179" s="40" t="str">
        <f>IF(
  'Tablero de control'!$U179="NP",
  "NO PROGRAMADA",
  IF(
    OR('Tablero de control'!$Y179="",'Tablero de control'!$Z179&lt;=0),
    "SIN AVANCE",
    IF(
      'Tablero de control'!$Z179&lt;Parametros!$D$4*Parametros!$G$9,
      "MUY DEFICIENTE",
    IF(
      'Tablero de control'!$Z179&lt;Parametros!$D$4*Parametros!$G$8,
      "DEFICIENTE",
   IF(
      'Tablero de control'!$Z179&lt;Parametros!$D$4*Parametros!$G$7,
      "ACEPTABLE",
      IF(
        'Tablero de control'!$Z179&lt;Parametros!$D$4*Parametros!$G$6,
        "BUENO",
        IF(
          'Tablero de control'!$Z179&lt;Parametros!$D$4*Parametros!$G$5,
          "SATISFACTORIO",
          IF(
            'Tablero de control'!$Z179&gt;=Parametros!$D$4*Parametros!$G$4,
            "OPTIMO"
          )
        )
      )
    )
  )
)
)
)</f>
        <v>OPTIMO</v>
      </c>
      <c r="AC179" s="40"/>
      <c r="AD179" s="40"/>
      <c r="AE179" s="40"/>
      <c r="AF179" s="40"/>
      <c r="AG179" s="59">
        <v>0</v>
      </c>
      <c r="AH179" s="59">
        <v>0</v>
      </c>
      <c r="AI179" s="59">
        <v>0</v>
      </c>
      <c r="AJ179" s="56"/>
      <c r="AK179" s="276">
        <f>IF(
'Tablero de control'!$V179="NP",
 0,
  IF(
     'Tablero de control'!$Q179&lt;&gt;"Reducción",
     'Tablero de control'!$AJ179*100/'Tablero de control'!$V179,
     IF(
       'Tablero de control'!$V179&gt;='Tablero de control'!$AJ179,
       100,
       IF(
         'Tablero de control'!$S179&lt;='Tablero de control'!$AJ179,
         0,
         (('Tablero de control'!$S179-'Tablero de control'!$V179)-('Tablero de control'!$AJ179-'Tablero de control'!$V179))*100/('Tablero de control'!$S179-'Tablero de control'!$V179)
       )
     )
   )
)</f>
        <v>0</v>
      </c>
      <c r="AL179" s="38" t="str">
        <f>IF(
  'Tablero de control'!$V179="NP",
  "NO PROGRAMADA",
  IF(
    OR('Tablero de control'!$AJ179="",'Tablero de control'!$AK179&lt;=0),
    "SIN AVANCE",
    IF(
      'Tablero de control'!$AK179&lt;Parametros!$D$4*Parametros!$G$9,
      "MUY DEFICIENTE",
    IF(
      'Tablero de control'!$AK179&lt;Parametros!$D$4*Parametros!$G$8,
      "DEFICIENTE",
   IF(
      'Tablero de control'!$AK179&lt;Parametros!$D$4*Parametros!$G$7,
      "ACEPTABLE",
      IF(
        'Tablero de control'!$AK179&lt;Parametros!$D$4*Parametros!$G$6,
        "BUENO",
        IF(
          'Tablero de control'!$AK179&lt;Parametros!$D$4*Parametros!$G$5,
          "SATISFACTORIO",
          IF(
            'Tablero de control'!$AK179&gt;=Parametros!$D$4*Parametros!$G$4,
            "OPTIMO"
          )
        )
      )
    )
  )
)
)
)</f>
        <v>SIN AVANCE</v>
      </c>
      <c r="AM179" s="38"/>
      <c r="AN179" s="38"/>
      <c r="AO179" s="38"/>
      <c r="AP179" s="43"/>
      <c r="AQ179" s="276">
        <f>IF(
'Tablero de control'!$W179="NP",
 0,
  IF(
     'Tablero de control'!$Q179&lt;&gt;"Reducción",
     'Tablero de control'!$AP179*100/'Tablero de control'!$W179,
     IF(
       'Tablero de control'!$W179&gt;='Tablero de control'!$AP179,
       100,
       IF(
         'Tablero de control'!$S179&lt;='Tablero de control'!$AP179,
         0,
         (('Tablero de control'!$S179-'Tablero de control'!$W179)-('Tablero de control'!$AP179-'Tablero de control'!$W179))*100/('Tablero de control'!$S179-'Tablero de control'!$W179)
       )
     )
   )
)</f>
        <v>0</v>
      </c>
      <c r="AR179" s="40" t="str">
        <f>IF(
  'Tablero de control'!$W179="NP",
  "NO PROGRAMADA",
  IF(
    OR('Tablero de control'!$AP179="",'Tablero de control'!$AQ179&lt;=0),
    "SIN AVANCE",
    IF(
      'Tablero de control'!$AQ179&lt;Parametros!$D$4*Parametros!$G$9,
      "MUY DEFICIENTE",
    IF(
      'Tablero de control'!$AQ179&lt;Parametros!$D$4*Parametros!$G$8,
      "DEFICIENTE",
   IF(
      'Tablero de control'!$AQ179&lt;Parametros!$D$4*Parametros!$G$7,
      "ACEPTABLE",
      IF(
        'Tablero de control'!$AQ179&lt;Parametros!$D$4*Parametros!$G$6,
        "BUENO",
        IF(
          'Tablero de control'!$AQ179&lt;Parametros!$D$4*Parametros!$G$5,
          "SATISFACTORIO",
          IF(
            'Tablero de control'!$AQ179&gt;=Parametros!$D$4*Parametros!$G$4,
            "OPTIMO"
          )
        )
      )
    )
  )
)
)
)</f>
        <v>SIN AVANCE</v>
      </c>
      <c r="AS179" s="38"/>
      <c r="AT179" s="38"/>
      <c r="AU179" s="38"/>
      <c r="AV179" s="39"/>
      <c r="AW179" s="276">
        <f>IF(
'Tablero de control'!$X179="NP",
 0,
  IF(
     'Tablero de control'!$Q179&lt;&gt;"Reducción",
     'Tablero de control'!$AV179*100/'Tablero de control'!$X179,
     IF(
       'Tablero de control'!$X179&gt;='Tablero de control'!$AV179,
       100,
       IF(
         'Tablero de control'!$S179&lt;='Tablero de control'!$AV179,
         0,
         (('Tablero de control'!$S179-'Tablero de control'!$X179)-('Tablero de control'!$AV179-'Tablero de control'!$X179))*100/('Tablero de control'!$S179-'Tablero de control'!$X179)
       )
     )
   )
)</f>
        <v>0</v>
      </c>
      <c r="AX179" s="46" t="str">
        <f>IF(
  'Tablero de control'!$X179="NP",
  "NO PROGRAMADA",
  IF(
    OR('Tablero de control'!$AV179="",'Tablero de control'!$AW179&lt;=0),
    "SIN AVANCE",
    IF(
      'Tablero de control'!$AW179&lt;Parametros!$D$4*Parametros!$G$9,
      "MUY DEFICIENTE",
    IF(
      'Tablero de control'!$AW179&lt;Parametros!$D$4*Parametros!$G$8,
      "DEFICIENTE",
   IF(
      'Tablero de control'!$AW179&lt;Parametros!$D$4*Parametros!$G$7,
      "ACEPTABLE",
      IF(
        'Tablero de control'!$AW179&lt;Parametros!$D$4*Parametros!$G$6,
        "BUENO",
        IF(
          'Tablero de control'!$AW179&lt;Parametros!$D$4*Parametros!$G$5,
          "SATISFACTORIO",
          IF(
            'Tablero de control'!$AW179&gt;=Parametros!$D$4*Parametros!$G$4,
            "OPTIMO"
          )
        )
      )
    )
  )
)
)
)</f>
        <v>SIN AVANCE</v>
      </c>
      <c r="AY179" s="38"/>
      <c r="AZ179" s="38"/>
      <c r="BA179" s="38"/>
      <c r="BB179" s="285">
        <f>IF('Tablero de control'!$R179="Acumulada",IF('Tablero de control'!$AV179="",IF('Tablero de control'!$AP179="",IF('Tablero de control'!$AJ179="",'Tablero de control'!$Y179,'Tablero de control'!$AJ179),'Tablero de control'!$AP179),'Tablero de control'!$AV179),'Tablero de control'!$Y179+'Tablero de control'!$AJ179+'Tablero de control'!$AP179+'Tablero de control'!$AV179)</f>
        <v>1393</v>
      </c>
      <c r="BC179" s="41">
        <f>IF('Tablero de control'!$Q179="mantenimiento",'Tablero de control'!$BB179/COUNTA('Tablero de control'!$U179:$X179)*100,IF('Tablero de control'!$BB179*100/'Tablero de control'!$T179&gt;100,100,'Tablero de control'!$BB179*100/'Tablero de control'!$T179))</f>
        <v>34825</v>
      </c>
      <c r="BD179" s="40" t="str">
        <f>IF(
    OR('Tablero de control'!$BB179="",'Tablero de control'!$BC179&lt;=0),
    "SIN AVANCE",
    IF(
      'Tablero de control'!$BC179&lt;Parametros!$D$4*Parametros!$G$9,
      "MUY DEFICIENTE",
    IF(
      'Tablero de control'!$BC179&lt;Parametros!$D$4*Parametros!$G$8,
      "DEFICIENTE",
   IF(
      'Tablero de control'!$BC179&lt;Parametros!$D$4*Parametros!$G$7,
      "ACEPTABLE",
      IF(
        'Tablero de control'!$BC179&lt;Parametros!$D$4*Parametros!$G$6,
        "BUENO",
        IF(
          'Tablero de control'!$BC179&lt;Parametros!$D$4*Parametros!$G$5,
          "SATISFACTORIO",
          IF(
            'Tablero de control'!$BC179&gt;=Parametros!$D$4*Parametros!$G$4,
            "OPTIMO"
          )
        )
      )
    )
  )
)
)</f>
        <v>OPTIMO</v>
      </c>
      <c r="BE179" s="336"/>
      <c r="BF179" s="336"/>
      <c r="BG179" s="555"/>
      <c r="BH179" s="281"/>
      <c r="BI179" s="281"/>
      <c r="BJ179" s="281"/>
      <c r="BL179" s="337"/>
      <c r="BN179" s="424">
        <v>1393</v>
      </c>
      <c r="BO179" s="425" t="s">
        <v>2728</v>
      </c>
      <c r="BP179" s="425" t="s">
        <v>2729</v>
      </c>
      <c r="BQ179" s="425" t="s">
        <v>2730</v>
      </c>
      <c r="BR179" s="425" t="s">
        <v>2730</v>
      </c>
      <c r="BS179" s="598" t="s">
        <v>2731</v>
      </c>
      <c r="BT179" s="281"/>
    </row>
    <row r="180" spans="1:72" s="42" customFormat="1" ht="51" hidden="1" customHeight="1">
      <c r="A180" s="554" t="s">
        <v>252</v>
      </c>
      <c r="B180" s="53" t="s">
        <v>262</v>
      </c>
      <c r="C180" s="53" t="s">
        <v>302</v>
      </c>
      <c r="D180" s="53" t="s">
        <v>360</v>
      </c>
      <c r="E180" s="53" t="s">
        <v>409</v>
      </c>
      <c r="F180" s="66">
        <v>44.81</v>
      </c>
      <c r="G180" s="66">
        <v>46</v>
      </c>
      <c r="H180" s="66" t="s">
        <v>1947</v>
      </c>
      <c r="I180" s="66" t="s">
        <v>1972</v>
      </c>
      <c r="J180" s="325">
        <v>177</v>
      </c>
      <c r="K180" s="53" t="s">
        <v>720</v>
      </c>
      <c r="L180" s="53" t="s">
        <v>1249</v>
      </c>
      <c r="M180" s="53" t="s">
        <v>45</v>
      </c>
      <c r="N180" s="293">
        <v>220107400</v>
      </c>
      <c r="O180" s="53" t="s">
        <v>152</v>
      </c>
      <c r="P180" s="53" t="s">
        <v>2045</v>
      </c>
      <c r="Q180" s="53" t="s">
        <v>33</v>
      </c>
      <c r="R180" s="105" t="s">
        <v>1891</v>
      </c>
      <c r="S180" s="105">
        <v>37</v>
      </c>
      <c r="T180" s="105">
        <v>37</v>
      </c>
      <c r="U180" s="96">
        <v>37</v>
      </c>
      <c r="V180" s="105">
        <v>37</v>
      </c>
      <c r="W180" s="105">
        <v>37</v>
      </c>
      <c r="X180" s="105">
        <v>37</v>
      </c>
      <c r="Y180" s="331">
        <v>37</v>
      </c>
      <c r="Z180" s="276">
        <f>IF(
'Tablero de control'!$U180="NP",
 0,
  IF(
     'Tablero de control'!$Q180&lt;&gt;"Reducción",
     'Tablero de control'!$Y180*100/'Tablero de control'!$U180,
     IF(
       'Tablero de control'!$U180&gt;='Tablero de control'!$Y180,
       100,
       IF(
         'Tablero de control'!$S180&lt;='Tablero de control'!$Y180,
         0,
         (('Tablero de control'!$S180-'Tablero de control'!$U180)-('Tablero de control'!$Y180-'Tablero de control'!$U180))*100/('Tablero de control'!$S180-'Tablero de control'!$U180)
       )
     )
   )
)</f>
        <v>100</v>
      </c>
      <c r="AA180" s="302">
        <f>IF('Tablero de control'!$Z180&gt;100,100,'Tablero de control'!$Z180)</f>
        <v>100</v>
      </c>
      <c r="AB180" s="40" t="str">
        <f>IF(
  'Tablero de control'!$U180="NP",
  "NO PROGRAMADA",
  IF(
    OR('Tablero de control'!$Y180="",'Tablero de control'!$Z180&lt;=0),
    "SIN AVANCE",
    IF(
      'Tablero de control'!$Z180&lt;Parametros!$D$4*Parametros!$G$9,
      "MUY DEFICIENTE",
    IF(
      'Tablero de control'!$Z180&lt;Parametros!$D$4*Parametros!$G$8,
      "DEFICIENTE",
   IF(
      'Tablero de control'!$Z180&lt;Parametros!$D$4*Parametros!$G$7,
      "ACEPTABLE",
      IF(
        'Tablero de control'!$Z180&lt;Parametros!$D$4*Parametros!$G$6,
        "BUENO",
        IF(
          'Tablero de control'!$Z180&lt;Parametros!$D$4*Parametros!$G$5,
          "SATISFACTORIO",
          IF(
            'Tablero de control'!$Z180&gt;=Parametros!$D$4*Parametros!$G$4,
            "OPTIMO"
          )
        )
      )
    )
  )
)
)
)</f>
        <v>OPTIMO</v>
      </c>
      <c r="AC180" s="40"/>
      <c r="AD180" s="40"/>
      <c r="AE180" s="40"/>
      <c r="AF180" s="40"/>
      <c r="AG180" s="59">
        <v>0</v>
      </c>
      <c r="AH180" s="59">
        <v>0</v>
      </c>
      <c r="AI180" s="59">
        <v>0</v>
      </c>
      <c r="AJ180" s="56"/>
      <c r="AK180" s="276">
        <f>IF(
'Tablero de control'!$V180="NP",
 0,
  IF(
     'Tablero de control'!$Q180&lt;&gt;"Reducción",
     'Tablero de control'!$AJ180*100/'Tablero de control'!$V180,
     IF(
       'Tablero de control'!$V180&gt;='Tablero de control'!$AJ180,
       100,
       IF(
         'Tablero de control'!$S180&lt;='Tablero de control'!$AJ180,
         0,
         (('Tablero de control'!$S180-'Tablero de control'!$V180)-('Tablero de control'!$AJ180-'Tablero de control'!$V180))*100/('Tablero de control'!$S180-'Tablero de control'!$V180)
       )
     )
   )
)</f>
        <v>0</v>
      </c>
      <c r="AL180" s="38" t="str">
        <f>IF(
  'Tablero de control'!$V180="NP",
  "NO PROGRAMADA",
  IF(
    OR('Tablero de control'!$AJ180="",'Tablero de control'!$AK180&lt;=0),
    "SIN AVANCE",
    IF(
      'Tablero de control'!$AK180&lt;Parametros!$D$4*Parametros!$G$9,
      "MUY DEFICIENTE",
    IF(
      'Tablero de control'!$AK180&lt;Parametros!$D$4*Parametros!$G$8,
      "DEFICIENTE",
   IF(
      'Tablero de control'!$AK180&lt;Parametros!$D$4*Parametros!$G$7,
      "ACEPTABLE",
      IF(
        'Tablero de control'!$AK180&lt;Parametros!$D$4*Parametros!$G$6,
        "BUENO",
        IF(
          'Tablero de control'!$AK180&lt;Parametros!$D$4*Parametros!$G$5,
          "SATISFACTORIO",
          IF(
            'Tablero de control'!$AK180&gt;=Parametros!$D$4*Parametros!$G$4,
            "OPTIMO"
          )
        )
      )
    )
  )
)
)
)</f>
        <v>SIN AVANCE</v>
      </c>
      <c r="AM180" s="38"/>
      <c r="AN180" s="38"/>
      <c r="AO180" s="38"/>
      <c r="AP180" s="43"/>
      <c r="AQ180" s="276">
        <f>IF(
'Tablero de control'!$W180="NP",
 0,
  IF(
     'Tablero de control'!$Q180&lt;&gt;"Reducción",
     'Tablero de control'!$AP180*100/'Tablero de control'!$W180,
     IF(
       'Tablero de control'!$W180&gt;='Tablero de control'!$AP180,
       100,
       IF(
         'Tablero de control'!$S180&lt;='Tablero de control'!$AP180,
         0,
         (('Tablero de control'!$S180-'Tablero de control'!$W180)-('Tablero de control'!$AP180-'Tablero de control'!$W180))*100/('Tablero de control'!$S180-'Tablero de control'!$W180)
       )
     )
   )
)</f>
        <v>0</v>
      </c>
      <c r="AR180" s="40" t="str">
        <f>IF(
  'Tablero de control'!$W180="NP",
  "NO PROGRAMADA",
  IF(
    OR('Tablero de control'!$AP180="",'Tablero de control'!$AQ180&lt;=0),
    "SIN AVANCE",
    IF(
      'Tablero de control'!$AQ180&lt;Parametros!$D$4*Parametros!$G$9,
      "MUY DEFICIENTE",
    IF(
      'Tablero de control'!$AQ180&lt;Parametros!$D$4*Parametros!$G$8,
      "DEFICIENTE",
   IF(
      'Tablero de control'!$AQ180&lt;Parametros!$D$4*Parametros!$G$7,
      "ACEPTABLE",
      IF(
        'Tablero de control'!$AQ180&lt;Parametros!$D$4*Parametros!$G$6,
        "BUENO",
        IF(
          'Tablero de control'!$AQ180&lt;Parametros!$D$4*Parametros!$G$5,
          "SATISFACTORIO",
          IF(
            'Tablero de control'!$AQ180&gt;=Parametros!$D$4*Parametros!$G$4,
            "OPTIMO"
          )
        )
      )
    )
  )
)
)
)</f>
        <v>SIN AVANCE</v>
      </c>
      <c r="AS180" s="38"/>
      <c r="AT180" s="38"/>
      <c r="AU180" s="38"/>
      <c r="AV180" s="39"/>
      <c r="AW180" s="276">
        <f>IF(
'Tablero de control'!$X180="NP",
 0,
  IF(
     'Tablero de control'!$Q180&lt;&gt;"Reducción",
     'Tablero de control'!$AV180*100/'Tablero de control'!$X180,
     IF(
       'Tablero de control'!$X180&gt;='Tablero de control'!$AV180,
       100,
       IF(
         'Tablero de control'!$S180&lt;='Tablero de control'!$AV180,
         0,
         (('Tablero de control'!$S180-'Tablero de control'!$X180)-('Tablero de control'!$AV180-'Tablero de control'!$X180))*100/('Tablero de control'!$S180-'Tablero de control'!$X180)
       )
     )
   )
)</f>
        <v>0</v>
      </c>
      <c r="AX180" s="46" t="str">
        <f>IF(
  'Tablero de control'!$X180="NP",
  "NO PROGRAMADA",
  IF(
    OR('Tablero de control'!$AV180="",'Tablero de control'!$AW180&lt;=0),
    "SIN AVANCE",
    IF(
      'Tablero de control'!$AW180&lt;Parametros!$D$4*Parametros!$G$9,
      "MUY DEFICIENTE",
    IF(
      'Tablero de control'!$AW180&lt;Parametros!$D$4*Parametros!$G$8,
      "DEFICIENTE",
   IF(
      'Tablero de control'!$AW180&lt;Parametros!$D$4*Parametros!$G$7,
      "ACEPTABLE",
      IF(
        'Tablero de control'!$AW180&lt;Parametros!$D$4*Parametros!$G$6,
        "BUENO",
        IF(
          'Tablero de control'!$AW180&lt;Parametros!$D$4*Parametros!$G$5,
          "SATISFACTORIO",
          IF(
            'Tablero de control'!$AW180&gt;=Parametros!$D$4*Parametros!$G$4,
            "OPTIMO"
          )
        )
      )
    )
  )
)
)
)</f>
        <v>SIN AVANCE</v>
      </c>
      <c r="AY180" s="38"/>
      <c r="AZ180" s="38"/>
      <c r="BA180" s="38"/>
      <c r="BB180" s="285">
        <f>IF('Tablero de control'!$R180="Acumulada",IF('Tablero de control'!$AV180="",IF('Tablero de control'!$AP180="",IF('Tablero de control'!$AJ180="",'Tablero de control'!$Y180,'Tablero de control'!$AJ180),'Tablero de control'!$AP180),'Tablero de control'!$AV180),'Tablero de control'!$Y180+'Tablero de control'!$AJ180+'Tablero de control'!$AP180+'Tablero de control'!$AV180)</f>
        <v>37</v>
      </c>
      <c r="BC180" s="41">
        <f>IF('Tablero de control'!$Q180="mantenimiento",'Tablero de control'!$BB180/COUNTA('Tablero de control'!$U180:$X180)*100,IF('Tablero de control'!$BB180*100/'Tablero de control'!$T180&gt;100,100,'Tablero de control'!$BB180*100/'Tablero de control'!$T180))</f>
        <v>925</v>
      </c>
      <c r="BD180" s="40" t="str">
        <f>IF(
    OR('Tablero de control'!$BB180="",'Tablero de control'!$BC180&lt;=0),
    "SIN AVANCE",
    IF(
      'Tablero de control'!$BC180&lt;Parametros!$D$4*Parametros!$G$9,
      "MUY DEFICIENTE",
    IF(
      'Tablero de control'!$BC180&lt;Parametros!$D$4*Parametros!$G$8,
      "DEFICIENTE",
   IF(
      'Tablero de control'!$BC180&lt;Parametros!$D$4*Parametros!$G$7,
      "ACEPTABLE",
      IF(
        'Tablero de control'!$BC180&lt;Parametros!$D$4*Parametros!$G$6,
        "BUENO",
        IF(
          'Tablero de control'!$BC180&lt;Parametros!$D$4*Parametros!$G$5,
          "SATISFACTORIO",
          IF(
            'Tablero de control'!$BC180&gt;=Parametros!$D$4*Parametros!$G$4,
            "OPTIMO"
          )
        )
      )
    )
  )
)
)</f>
        <v>OPTIMO</v>
      </c>
      <c r="BE180" s="336"/>
      <c r="BF180" s="336"/>
      <c r="BG180" s="555"/>
      <c r="BH180" s="281"/>
      <c r="BI180" s="281"/>
      <c r="BJ180" s="281"/>
      <c r="BL180" s="337"/>
      <c r="BN180" s="424">
        <v>36</v>
      </c>
      <c r="BO180" s="425" t="s">
        <v>2732</v>
      </c>
      <c r="BP180" s="425" t="s">
        <v>2733</v>
      </c>
      <c r="BQ180" s="425" t="s">
        <v>2734</v>
      </c>
      <c r="BR180" s="425" t="s">
        <v>2734</v>
      </c>
      <c r="BS180" s="598"/>
      <c r="BT180" s="281"/>
    </row>
    <row r="181" spans="1:72" s="42" customFormat="1" ht="51" hidden="1" customHeight="1">
      <c r="A181" s="554" t="s">
        <v>252</v>
      </c>
      <c r="B181" s="53" t="s">
        <v>262</v>
      </c>
      <c r="C181" s="53" t="s">
        <v>302</v>
      </c>
      <c r="D181" s="53" t="s">
        <v>360</v>
      </c>
      <c r="E181" s="53" t="s">
        <v>409</v>
      </c>
      <c r="F181" s="66">
        <v>44.81</v>
      </c>
      <c r="G181" s="66">
        <v>46</v>
      </c>
      <c r="H181" s="66" t="s">
        <v>1947</v>
      </c>
      <c r="I181" s="66" t="s">
        <v>1972</v>
      </c>
      <c r="J181" s="325">
        <v>178</v>
      </c>
      <c r="K181" s="53" t="s">
        <v>721</v>
      </c>
      <c r="L181" s="53">
        <v>2201038</v>
      </c>
      <c r="M181" s="53" t="s">
        <v>1250</v>
      </c>
      <c r="N181" s="53">
        <v>220103800</v>
      </c>
      <c r="O181" s="53" t="s">
        <v>1617</v>
      </c>
      <c r="P181" s="53" t="s">
        <v>2045</v>
      </c>
      <c r="Q181" s="53" t="s">
        <v>32</v>
      </c>
      <c r="R181" s="103" t="s">
        <v>1890</v>
      </c>
      <c r="S181" s="106">
        <v>7685</v>
      </c>
      <c r="T181" s="106">
        <v>7735</v>
      </c>
      <c r="U181" s="96">
        <v>7685</v>
      </c>
      <c r="V181" s="103">
        <v>7735</v>
      </c>
      <c r="W181" s="106">
        <v>7735</v>
      </c>
      <c r="X181" s="106">
        <v>7735</v>
      </c>
      <c r="Y181" s="272">
        <v>7685</v>
      </c>
      <c r="Z181" s="276">
        <f>IF(
'Tablero de control'!$U181="NP",
 0,
  IF(
     'Tablero de control'!$Q181&lt;&gt;"Reducción",
     'Tablero de control'!$Y181*100/'Tablero de control'!$U181,
     IF(
       'Tablero de control'!$U181&gt;='Tablero de control'!$Y181,
       100,
       IF(
         'Tablero de control'!$S181&lt;='Tablero de control'!$Y181,
         0,
         (('Tablero de control'!$S181-'Tablero de control'!$U181)-('Tablero de control'!$Y181-'Tablero de control'!$U181))*100/('Tablero de control'!$S181-'Tablero de control'!$U181)
       )
     )
   )
)</f>
        <v>100</v>
      </c>
      <c r="AA181" s="302">
        <f>IF('Tablero de control'!$Z181&gt;100,100,'Tablero de control'!$Z181)</f>
        <v>100</v>
      </c>
      <c r="AB181" s="40" t="str">
        <f>IF(
  'Tablero de control'!$U181="NP",
  "NO PROGRAMADA",
  IF(
    OR('Tablero de control'!$Y181="",'Tablero de control'!$Z181&lt;=0),
    "SIN AVANCE",
    IF(
      'Tablero de control'!$Z181&lt;Parametros!$D$4*Parametros!$G$9,
      "MUY DEFICIENTE",
    IF(
      'Tablero de control'!$Z181&lt;Parametros!$D$4*Parametros!$G$8,
      "DEFICIENTE",
   IF(
      'Tablero de control'!$Z181&lt;Parametros!$D$4*Parametros!$G$7,
      "ACEPTABLE",
      IF(
        'Tablero de control'!$Z181&lt;Parametros!$D$4*Parametros!$G$6,
        "BUENO",
        IF(
          'Tablero de control'!$Z181&lt;Parametros!$D$4*Parametros!$G$5,
          "SATISFACTORIO",
          IF(
            'Tablero de control'!$Z181&gt;=Parametros!$D$4*Parametros!$G$4,
            "OPTIMO"
          )
        )
      )
    )
  )
)
)
)</f>
        <v>OPTIMO</v>
      </c>
      <c r="AC181" s="40"/>
      <c r="AD181" s="40"/>
      <c r="AE181" s="40"/>
      <c r="AF181" s="40"/>
      <c r="AG181" s="59">
        <v>0</v>
      </c>
      <c r="AH181" s="59">
        <v>0</v>
      </c>
      <c r="AI181" s="59">
        <v>0</v>
      </c>
      <c r="AJ181" s="56"/>
      <c r="AK181" s="276">
        <f>IF(
'Tablero de control'!$V181="NP",
 0,
  IF(
     'Tablero de control'!$Q181&lt;&gt;"Reducción",
     'Tablero de control'!$AJ181*100/'Tablero de control'!$V181,
     IF(
       'Tablero de control'!$V181&gt;='Tablero de control'!$AJ181,
       100,
       IF(
         'Tablero de control'!$S181&lt;='Tablero de control'!$AJ181,
         0,
         (('Tablero de control'!$S181-'Tablero de control'!$V181)-('Tablero de control'!$AJ181-'Tablero de control'!$V181))*100/('Tablero de control'!$S181-'Tablero de control'!$V181)
       )
     )
   )
)</f>
        <v>0</v>
      </c>
      <c r="AL181" s="38" t="str">
        <f>IF(
  'Tablero de control'!$V181="NP",
  "NO PROGRAMADA",
  IF(
    OR('Tablero de control'!$AJ181="",'Tablero de control'!$AK181&lt;=0),
    "SIN AVANCE",
    IF(
      'Tablero de control'!$AK181&lt;Parametros!$D$4*Parametros!$G$9,
      "MUY DEFICIENTE",
    IF(
      'Tablero de control'!$AK181&lt;Parametros!$D$4*Parametros!$G$8,
      "DEFICIENTE",
   IF(
      'Tablero de control'!$AK181&lt;Parametros!$D$4*Parametros!$G$7,
      "ACEPTABLE",
      IF(
        'Tablero de control'!$AK181&lt;Parametros!$D$4*Parametros!$G$6,
        "BUENO",
        IF(
          'Tablero de control'!$AK181&lt;Parametros!$D$4*Parametros!$G$5,
          "SATISFACTORIO",
          IF(
            'Tablero de control'!$AK181&gt;=Parametros!$D$4*Parametros!$G$4,
            "OPTIMO"
          )
        )
      )
    )
  )
)
)
)</f>
        <v>SIN AVANCE</v>
      </c>
      <c r="AM181" s="38"/>
      <c r="AN181" s="38"/>
      <c r="AO181" s="38"/>
      <c r="AP181" s="43"/>
      <c r="AQ181" s="276">
        <f>IF(
'Tablero de control'!$W181="NP",
 0,
  IF(
     'Tablero de control'!$Q181&lt;&gt;"Reducción",
     'Tablero de control'!$AP181*100/'Tablero de control'!$W181,
     IF(
       'Tablero de control'!$W181&gt;='Tablero de control'!$AP181,
       100,
       IF(
         'Tablero de control'!$S181&lt;='Tablero de control'!$AP181,
         0,
         (('Tablero de control'!$S181-'Tablero de control'!$W181)-('Tablero de control'!$AP181-'Tablero de control'!$W181))*100/('Tablero de control'!$S181-'Tablero de control'!$W181)
       )
     )
   )
)</f>
        <v>0</v>
      </c>
      <c r="AR181" s="40" t="str">
        <f>IF(
  'Tablero de control'!$W181="NP",
  "NO PROGRAMADA",
  IF(
    OR('Tablero de control'!$AP181="",'Tablero de control'!$AQ181&lt;=0),
    "SIN AVANCE",
    IF(
      'Tablero de control'!$AQ181&lt;Parametros!$D$4*Parametros!$G$9,
      "MUY DEFICIENTE",
    IF(
      'Tablero de control'!$AQ181&lt;Parametros!$D$4*Parametros!$G$8,
      "DEFICIENTE",
   IF(
      'Tablero de control'!$AQ181&lt;Parametros!$D$4*Parametros!$G$7,
      "ACEPTABLE",
      IF(
        'Tablero de control'!$AQ181&lt;Parametros!$D$4*Parametros!$G$6,
        "BUENO",
        IF(
          'Tablero de control'!$AQ181&lt;Parametros!$D$4*Parametros!$G$5,
          "SATISFACTORIO",
          IF(
            'Tablero de control'!$AQ181&gt;=Parametros!$D$4*Parametros!$G$4,
            "OPTIMO"
          )
        )
      )
    )
  )
)
)
)</f>
        <v>SIN AVANCE</v>
      </c>
      <c r="AS181" s="38"/>
      <c r="AT181" s="38"/>
      <c r="AU181" s="38"/>
      <c r="AV181" s="39"/>
      <c r="AW181" s="276">
        <f>IF(
'Tablero de control'!$X181="NP",
 0,
  IF(
     'Tablero de control'!$Q181&lt;&gt;"Reducción",
     'Tablero de control'!$AV181*100/'Tablero de control'!$X181,
     IF(
       'Tablero de control'!$X181&gt;='Tablero de control'!$AV181,
       100,
       IF(
         'Tablero de control'!$S181&lt;='Tablero de control'!$AV181,
         0,
         (('Tablero de control'!$S181-'Tablero de control'!$X181)-('Tablero de control'!$AV181-'Tablero de control'!$X181))*100/('Tablero de control'!$S181-'Tablero de control'!$X181)
       )
     )
   )
)</f>
        <v>0</v>
      </c>
      <c r="AX181" s="46" t="str">
        <f>IF(
  'Tablero de control'!$X181="NP",
  "NO PROGRAMADA",
  IF(
    OR('Tablero de control'!$AV181="",'Tablero de control'!$AW181&lt;=0),
    "SIN AVANCE",
    IF(
      'Tablero de control'!$AW181&lt;Parametros!$D$4*Parametros!$G$9,
      "MUY DEFICIENTE",
    IF(
      'Tablero de control'!$AW181&lt;Parametros!$D$4*Parametros!$G$8,
      "DEFICIENTE",
   IF(
      'Tablero de control'!$AW181&lt;Parametros!$D$4*Parametros!$G$7,
      "ACEPTABLE",
      IF(
        'Tablero de control'!$AW181&lt;Parametros!$D$4*Parametros!$G$6,
        "BUENO",
        IF(
          'Tablero de control'!$AW181&lt;Parametros!$D$4*Parametros!$G$5,
          "SATISFACTORIO",
          IF(
            'Tablero de control'!$AW181&gt;=Parametros!$D$4*Parametros!$G$4,
            "OPTIMO"
          )
        )
      )
    )
  )
)
)
)</f>
        <v>SIN AVANCE</v>
      </c>
      <c r="AY181" s="38"/>
      <c r="AZ181" s="38"/>
      <c r="BA181" s="38"/>
      <c r="BB181" s="285">
        <f>IF('Tablero de control'!$R181="Acumulada",IF('Tablero de control'!$AV181="",IF('Tablero de control'!$AP181="",IF('Tablero de control'!$AJ181="",'Tablero de control'!$Y181,'Tablero de control'!$AJ181),'Tablero de control'!$AP181),'Tablero de control'!$AV181),'Tablero de control'!$Y181+'Tablero de control'!$AJ181+'Tablero de control'!$AP181+'Tablero de control'!$AV181)</f>
        <v>7685</v>
      </c>
      <c r="BC181" s="41">
        <f>IF('Tablero de control'!$Q181="mantenimiento",'Tablero de control'!$BB181/COUNTA('Tablero de control'!$U181:$X181)*100,IF('Tablero de control'!$BB181*100/'Tablero de control'!$T181&gt;100,100,'Tablero de control'!$BB181*100/'Tablero de control'!$T181))</f>
        <v>99.353587588881709</v>
      </c>
      <c r="BD181" s="40" t="str">
        <f>IF(
    OR('Tablero de control'!$BB181="",'Tablero de control'!$BC181&lt;=0),
    "SIN AVANCE",
    IF(
      'Tablero de control'!$BC181&lt;Parametros!$D$4*Parametros!$G$9,
      "MUY DEFICIENTE",
    IF(
      'Tablero de control'!$BC181&lt;Parametros!$D$4*Parametros!$G$8,
      "DEFICIENTE",
   IF(
      'Tablero de control'!$BC181&lt;Parametros!$D$4*Parametros!$G$7,
      "ACEPTABLE",
      IF(
        'Tablero de control'!$BC181&lt;Parametros!$D$4*Parametros!$G$6,
        "BUENO",
        IF(
          'Tablero de control'!$BC181&lt;Parametros!$D$4*Parametros!$G$5,
          "SATISFACTORIO",
          IF(
            'Tablero de control'!$BC181&gt;=Parametros!$D$4*Parametros!$G$4,
            "OPTIMO"
          )
        )
      )
    )
  )
)
)</f>
        <v>SATISFACTORIO</v>
      </c>
      <c r="BE181" s="336"/>
      <c r="BF181" s="336"/>
      <c r="BG181" s="555"/>
      <c r="BH181" s="281"/>
      <c r="BI181" s="281"/>
      <c r="BJ181" s="281"/>
      <c r="BL181" s="337"/>
      <c r="BN181" s="424">
        <v>7685</v>
      </c>
      <c r="BO181" s="425" t="s">
        <v>2735</v>
      </c>
      <c r="BP181" s="425" t="s">
        <v>2736</v>
      </c>
      <c r="BQ181" s="425" t="s">
        <v>2737</v>
      </c>
      <c r="BR181" s="425" t="s">
        <v>2737</v>
      </c>
      <c r="BS181" s="598" t="s">
        <v>2738</v>
      </c>
      <c r="BT181" s="281"/>
    </row>
    <row r="182" spans="1:72" s="42" customFormat="1" ht="63.75" hidden="1" customHeight="1">
      <c r="A182" s="554" t="s">
        <v>252</v>
      </c>
      <c r="B182" s="53" t="s">
        <v>262</v>
      </c>
      <c r="C182" s="53" t="s">
        <v>302</v>
      </c>
      <c r="D182" s="53" t="s">
        <v>360</v>
      </c>
      <c r="E182" s="53" t="s">
        <v>409</v>
      </c>
      <c r="F182" s="66">
        <v>44.81</v>
      </c>
      <c r="G182" s="66">
        <v>46</v>
      </c>
      <c r="H182" s="66" t="s">
        <v>1947</v>
      </c>
      <c r="I182" s="66" t="s">
        <v>1972</v>
      </c>
      <c r="J182" s="325">
        <v>179</v>
      </c>
      <c r="K182" s="53" t="s">
        <v>722</v>
      </c>
      <c r="L182" s="53">
        <v>2201071</v>
      </c>
      <c r="M182" s="53" t="s">
        <v>1251</v>
      </c>
      <c r="N182" s="293">
        <v>220107101</v>
      </c>
      <c r="O182" s="53" t="s">
        <v>1618</v>
      </c>
      <c r="P182" s="53" t="s">
        <v>2045</v>
      </c>
      <c r="Q182" s="53" t="s">
        <v>33</v>
      </c>
      <c r="R182" s="98" t="s">
        <v>1891</v>
      </c>
      <c r="S182" s="104">
        <v>2039</v>
      </c>
      <c r="T182" s="104">
        <v>2039</v>
      </c>
      <c r="U182" s="96">
        <v>2039</v>
      </c>
      <c r="V182" s="104">
        <v>2039</v>
      </c>
      <c r="W182" s="104">
        <v>2039</v>
      </c>
      <c r="X182" s="104">
        <v>2039</v>
      </c>
      <c r="Y182" s="273">
        <v>2039</v>
      </c>
      <c r="Z182" s="276">
        <f>IF(
'Tablero de control'!$U182="NP",
 0,
  IF(
     'Tablero de control'!$Q182&lt;&gt;"Reducción",
     'Tablero de control'!$Y182*100/'Tablero de control'!$U182,
     IF(
       'Tablero de control'!$U182&gt;='Tablero de control'!$Y182,
       100,
       IF(
         'Tablero de control'!$S182&lt;='Tablero de control'!$Y182,
         0,
         (('Tablero de control'!$S182-'Tablero de control'!$U182)-('Tablero de control'!$Y182-'Tablero de control'!$U182))*100/('Tablero de control'!$S182-'Tablero de control'!$U182)
       )
     )
   )
)</f>
        <v>100</v>
      </c>
      <c r="AA182" s="302">
        <f>IF('Tablero de control'!$Z182&gt;100,100,'Tablero de control'!$Z182)</f>
        <v>100</v>
      </c>
      <c r="AB182" s="40" t="str">
        <f>IF(
  'Tablero de control'!$U182="NP",
  "NO PROGRAMADA",
  IF(
    OR('Tablero de control'!$Y182="",'Tablero de control'!$Z182&lt;=0),
    "SIN AVANCE",
    IF(
      'Tablero de control'!$Z182&lt;Parametros!$D$4*Parametros!$G$9,
      "MUY DEFICIENTE",
    IF(
      'Tablero de control'!$Z182&lt;Parametros!$D$4*Parametros!$G$8,
      "DEFICIENTE",
   IF(
      'Tablero de control'!$Z182&lt;Parametros!$D$4*Parametros!$G$7,
      "ACEPTABLE",
      IF(
        'Tablero de control'!$Z182&lt;Parametros!$D$4*Parametros!$G$6,
        "BUENO",
        IF(
          'Tablero de control'!$Z182&lt;Parametros!$D$4*Parametros!$G$5,
          "SATISFACTORIO",
          IF(
            'Tablero de control'!$Z182&gt;=Parametros!$D$4*Parametros!$G$4,
            "OPTIMO"
          )
        )
      )
    )
  )
)
)
)</f>
        <v>OPTIMO</v>
      </c>
      <c r="AC182" s="40"/>
      <c r="AD182" s="40"/>
      <c r="AE182" s="40"/>
      <c r="AF182" s="40"/>
      <c r="AG182" s="59">
        <v>10330267517</v>
      </c>
      <c r="AH182" s="59">
        <v>5332346201</v>
      </c>
      <c r="AI182" s="59">
        <v>3124069017</v>
      </c>
      <c r="AJ182" s="57"/>
      <c r="AK182" s="276">
        <f>IF(
'Tablero de control'!$V182="NP",
 0,
  IF(
     'Tablero de control'!$Q182&lt;&gt;"Reducción",
     'Tablero de control'!$AJ182*100/'Tablero de control'!$V182,
     IF(
       'Tablero de control'!$V182&gt;='Tablero de control'!$AJ182,
       100,
       IF(
         'Tablero de control'!$S182&lt;='Tablero de control'!$AJ182,
         0,
         (('Tablero de control'!$S182-'Tablero de control'!$V182)-('Tablero de control'!$AJ182-'Tablero de control'!$V182))*100/('Tablero de control'!$S182-'Tablero de control'!$V182)
       )
     )
   )
)</f>
        <v>0</v>
      </c>
      <c r="AL182" s="38" t="str">
        <f>IF(
  'Tablero de control'!$V182="NP",
  "NO PROGRAMADA",
  IF(
    OR('Tablero de control'!$AJ182="",'Tablero de control'!$AK182&lt;=0),
    "SIN AVANCE",
    IF(
      'Tablero de control'!$AK182&lt;Parametros!$D$4*Parametros!$G$9,
      "MUY DEFICIENTE",
    IF(
      'Tablero de control'!$AK182&lt;Parametros!$D$4*Parametros!$G$8,
      "DEFICIENTE",
   IF(
      'Tablero de control'!$AK182&lt;Parametros!$D$4*Parametros!$G$7,
      "ACEPTABLE",
      IF(
        'Tablero de control'!$AK182&lt;Parametros!$D$4*Parametros!$G$6,
        "BUENO",
        IF(
          'Tablero de control'!$AK182&lt;Parametros!$D$4*Parametros!$G$5,
          "SATISFACTORIO",
          IF(
            'Tablero de control'!$AK182&gt;=Parametros!$D$4*Parametros!$G$4,
            "OPTIMO"
          )
        )
      )
    )
  )
)
)
)</f>
        <v>SIN AVANCE</v>
      </c>
      <c r="AM182" s="38"/>
      <c r="AN182" s="38"/>
      <c r="AO182" s="38"/>
      <c r="AP182" s="39"/>
      <c r="AQ182" s="276">
        <f>IF(
'Tablero de control'!$W182="NP",
 0,
  IF(
     'Tablero de control'!$Q182&lt;&gt;"Reducción",
     'Tablero de control'!$AP182*100/'Tablero de control'!$W182,
     IF(
       'Tablero de control'!$W182&gt;='Tablero de control'!$AP182,
       100,
       IF(
         'Tablero de control'!$S182&lt;='Tablero de control'!$AP182,
         0,
         (('Tablero de control'!$S182-'Tablero de control'!$W182)-('Tablero de control'!$AP182-'Tablero de control'!$W182))*100/('Tablero de control'!$S182-'Tablero de control'!$W182)
       )
     )
   )
)</f>
        <v>0</v>
      </c>
      <c r="AR182" s="40" t="str">
        <f>IF(
  'Tablero de control'!$W182="NP",
  "NO PROGRAMADA",
  IF(
    OR('Tablero de control'!$AP182="",'Tablero de control'!$AQ182&lt;=0),
    "SIN AVANCE",
    IF(
      'Tablero de control'!$AQ182&lt;Parametros!$D$4*Parametros!$G$9,
      "MUY DEFICIENTE",
    IF(
      'Tablero de control'!$AQ182&lt;Parametros!$D$4*Parametros!$G$8,
      "DEFICIENTE",
   IF(
      'Tablero de control'!$AQ182&lt;Parametros!$D$4*Parametros!$G$7,
      "ACEPTABLE",
      IF(
        'Tablero de control'!$AQ182&lt;Parametros!$D$4*Parametros!$G$6,
        "BUENO",
        IF(
          'Tablero de control'!$AQ182&lt;Parametros!$D$4*Parametros!$G$5,
          "SATISFACTORIO",
          IF(
            'Tablero de control'!$AQ182&gt;=Parametros!$D$4*Parametros!$G$4,
            "OPTIMO"
          )
        )
      )
    )
  )
)
)
)</f>
        <v>SIN AVANCE</v>
      </c>
      <c r="AS182" s="38"/>
      <c r="AT182" s="38"/>
      <c r="AU182" s="38"/>
      <c r="AV182" s="39"/>
      <c r="AW182" s="276">
        <f>IF(
'Tablero de control'!$X182="NP",
 0,
  IF(
     'Tablero de control'!$Q182&lt;&gt;"Reducción",
     'Tablero de control'!$AV182*100/'Tablero de control'!$X182,
     IF(
       'Tablero de control'!$X182&gt;='Tablero de control'!$AV182,
       100,
       IF(
         'Tablero de control'!$S182&lt;='Tablero de control'!$AV182,
         0,
         (('Tablero de control'!$S182-'Tablero de control'!$X182)-('Tablero de control'!$AV182-'Tablero de control'!$X182))*100/('Tablero de control'!$S182-'Tablero de control'!$X182)
       )
     )
   )
)</f>
        <v>0</v>
      </c>
      <c r="AX182" s="46" t="str">
        <f>IF(
  'Tablero de control'!$X182="NP",
  "NO PROGRAMADA",
  IF(
    OR('Tablero de control'!$AV182="",'Tablero de control'!$AW182&lt;=0),
    "SIN AVANCE",
    IF(
      'Tablero de control'!$AW182&lt;Parametros!$D$4*Parametros!$G$9,
      "MUY DEFICIENTE",
    IF(
      'Tablero de control'!$AW182&lt;Parametros!$D$4*Parametros!$G$8,
      "DEFICIENTE",
   IF(
      'Tablero de control'!$AW182&lt;Parametros!$D$4*Parametros!$G$7,
      "ACEPTABLE",
      IF(
        'Tablero de control'!$AW182&lt;Parametros!$D$4*Parametros!$G$6,
        "BUENO",
        IF(
          'Tablero de control'!$AW182&lt;Parametros!$D$4*Parametros!$G$5,
          "SATISFACTORIO",
          IF(
            'Tablero de control'!$AW182&gt;=Parametros!$D$4*Parametros!$G$4,
            "OPTIMO"
          )
        )
      )
    )
  )
)
)
)</f>
        <v>SIN AVANCE</v>
      </c>
      <c r="AY182" s="38"/>
      <c r="AZ182" s="38"/>
      <c r="BA182" s="38"/>
      <c r="BB182" s="285">
        <f>IF('Tablero de control'!$R182="Acumulada",IF('Tablero de control'!$AV182="",IF('Tablero de control'!$AP182="",IF('Tablero de control'!$AJ182="",'Tablero de control'!$Y182,'Tablero de control'!$AJ182),'Tablero de control'!$AP182),'Tablero de control'!$AV182),'Tablero de control'!$Y182+'Tablero de control'!$AJ182+'Tablero de control'!$AP182+'Tablero de control'!$AV182)</f>
        <v>2039</v>
      </c>
      <c r="BC182" s="41">
        <f>IF('Tablero de control'!$Q182="mantenimiento",'Tablero de control'!$BB182/COUNTA('Tablero de control'!$U182:$X182)*100,IF('Tablero de control'!$BB182*100/'Tablero de control'!$T182&gt;100,100,'Tablero de control'!$BB182*100/'Tablero de control'!$T182))</f>
        <v>50975</v>
      </c>
      <c r="BD182" s="40" t="str">
        <f>IF(
    OR('Tablero de control'!$BB182="",'Tablero de control'!$BC182&lt;=0),
    "SIN AVANCE",
    IF(
      'Tablero de control'!$BC182&lt;Parametros!$D$4*Parametros!$G$9,
      "MUY DEFICIENTE",
    IF(
      'Tablero de control'!$BC182&lt;Parametros!$D$4*Parametros!$G$8,
      "DEFICIENTE",
   IF(
      'Tablero de control'!$BC182&lt;Parametros!$D$4*Parametros!$G$7,
      "ACEPTABLE",
      IF(
        'Tablero de control'!$BC182&lt;Parametros!$D$4*Parametros!$G$6,
        "BUENO",
        IF(
          'Tablero de control'!$BC182&lt;Parametros!$D$4*Parametros!$G$5,
          "SATISFACTORIO",
          IF(
            'Tablero de control'!$BC182&gt;=Parametros!$D$4*Parametros!$G$4,
            "OPTIMO"
          )
        )
      )
    )
  )
)
)</f>
        <v>OPTIMO</v>
      </c>
      <c r="BE182" s="336"/>
      <c r="BF182" s="336"/>
      <c r="BG182" s="555"/>
      <c r="BH182" s="281"/>
      <c r="BI182" s="281"/>
      <c r="BJ182" s="281"/>
      <c r="BL182" s="337"/>
      <c r="BN182" s="424">
        <v>2039</v>
      </c>
      <c r="BO182" s="425" t="s">
        <v>2739</v>
      </c>
      <c r="BP182" s="425" t="s">
        <v>2740</v>
      </c>
      <c r="BQ182" s="425" t="s">
        <v>2632</v>
      </c>
      <c r="BR182" s="425" t="s">
        <v>2632</v>
      </c>
      <c r="BS182" s="598"/>
      <c r="BT182" s="281"/>
    </row>
    <row r="183" spans="1:72" s="42" customFormat="1" ht="51" hidden="1" customHeight="1">
      <c r="A183" s="554" t="s">
        <v>252</v>
      </c>
      <c r="B183" s="53" t="s">
        <v>262</v>
      </c>
      <c r="C183" s="53" t="s">
        <v>302</v>
      </c>
      <c r="D183" s="53" t="s">
        <v>360</v>
      </c>
      <c r="E183" s="53" t="s">
        <v>409</v>
      </c>
      <c r="F183" s="66">
        <v>44.81</v>
      </c>
      <c r="G183" s="66">
        <v>46</v>
      </c>
      <c r="H183" s="66" t="s">
        <v>1947</v>
      </c>
      <c r="I183" s="66" t="s">
        <v>1972</v>
      </c>
      <c r="J183" s="325">
        <v>180</v>
      </c>
      <c r="K183" s="53" t="s">
        <v>723</v>
      </c>
      <c r="L183" s="53">
        <v>2201015</v>
      </c>
      <c r="M183" s="53" t="s">
        <v>1252</v>
      </c>
      <c r="N183" s="53">
        <v>220101500</v>
      </c>
      <c r="O183" s="53" t="s">
        <v>1619</v>
      </c>
      <c r="P183" s="53" t="s">
        <v>2045</v>
      </c>
      <c r="Q183" s="53" t="s">
        <v>33</v>
      </c>
      <c r="R183" s="98" t="s">
        <v>1891</v>
      </c>
      <c r="S183" s="103">
        <v>1</v>
      </c>
      <c r="T183" s="103">
        <v>1</v>
      </c>
      <c r="U183" s="96">
        <v>1</v>
      </c>
      <c r="V183" s="103">
        <v>1</v>
      </c>
      <c r="W183" s="103">
        <v>1</v>
      </c>
      <c r="X183" s="103">
        <v>1</v>
      </c>
      <c r="Y183" s="273">
        <v>1</v>
      </c>
      <c r="Z183" s="276">
        <f>IF(
'Tablero de control'!$U183="NP",
 0,
  IF(
     'Tablero de control'!$Q183&lt;&gt;"Reducción",
     'Tablero de control'!$Y183*100/'Tablero de control'!$U183,
     IF(
       'Tablero de control'!$U183&gt;='Tablero de control'!$Y183,
       100,
       IF(
         'Tablero de control'!$S183&lt;='Tablero de control'!$Y183,
         0,
         (('Tablero de control'!$S183-'Tablero de control'!$U183)-('Tablero de control'!$Y183-'Tablero de control'!$U183))*100/('Tablero de control'!$S183-'Tablero de control'!$U183)
       )
     )
   )
)</f>
        <v>100</v>
      </c>
      <c r="AA183" s="302">
        <f>IF('Tablero de control'!$Z183&gt;100,100,'Tablero de control'!$Z183)</f>
        <v>100</v>
      </c>
      <c r="AB183" s="40" t="str">
        <f>IF(
  'Tablero de control'!$U183="NP",
  "NO PROGRAMADA",
  IF(
    OR('Tablero de control'!$Y183="",'Tablero de control'!$Z183&lt;=0),
    "SIN AVANCE",
    IF(
      'Tablero de control'!$Z183&lt;Parametros!$D$4*Parametros!$G$9,
      "MUY DEFICIENTE",
    IF(
      'Tablero de control'!$Z183&lt;Parametros!$D$4*Parametros!$G$8,
      "DEFICIENTE",
   IF(
      'Tablero de control'!$Z183&lt;Parametros!$D$4*Parametros!$G$7,
      "ACEPTABLE",
      IF(
        'Tablero de control'!$Z183&lt;Parametros!$D$4*Parametros!$G$6,
        "BUENO",
        IF(
          'Tablero de control'!$Z183&lt;Parametros!$D$4*Parametros!$G$5,
          "SATISFACTORIO",
          IF(
            'Tablero de control'!$Z183&gt;=Parametros!$D$4*Parametros!$G$4,
            "OPTIMO"
          )
        )
      )
    )
  )
)
)
)</f>
        <v>OPTIMO</v>
      </c>
      <c r="AC183" s="40"/>
      <c r="AD183" s="40"/>
      <c r="AE183" s="40"/>
      <c r="AF183" s="40"/>
      <c r="AG183" s="59">
        <v>0</v>
      </c>
      <c r="AH183" s="59">
        <v>0</v>
      </c>
      <c r="AI183" s="59">
        <v>0</v>
      </c>
      <c r="AJ183" s="57"/>
      <c r="AK183" s="276">
        <f>IF(
'Tablero de control'!$V183="NP",
 0,
  IF(
     'Tablero de control'!$Q183&lt;&gt;"Reducción",
     'Tablero de control'!$AJ183*100/'Tablero de control'!$V183,
     IF(
       'Tablero de control'!$V183&gt;='Tablero de control'!$AJ183,
       100,
       IF(
         'Tablero de control'!$S183&lt;='Tablero de control'!$AJ183,
         0,
         (('Tablero de control'!$S183-'Tablero de control'!$V183)-('Tablero de control'!$AJ183-'Tablero de control'!$V183))*100/('Tablero de control'!$S183-'Tablero de control'!$V183)
       )
     )
   )
)</f>
        <v>0</v>
      </c>
      <c r="AL183" s="38" t="str">
        <f>IF(
  'Tablero de control'!$V183="NP",
  "NO PROGRAMADA",
  IF(
    OR('Tablero de control'!$AJ183="",'Tablero de control'!$AK183&lt;=0),
    "SIN AVANCE",
    IF(
      'Tablero de control'!$AK183&lt;Parametros!$D$4*Parametros!$G$9,
      "MUY DEFICIENTE",
    IF(
      'Tablero de control'!$AK183&lt;Parametros!$D$4*Parametros!$G$8,
      "DEFICIENTE",
   IF(
      'Tablero de control'!$AK183&lt;Parametros!$D$4*Parametros!$G$7,
      "ACEPTABLE",
      IF(
        'Tablero de control'!$AK183&lt;Parametros!$D$4*Parametros!$G$6,
        "BUENO",
        IF(
          'Tablero de control'!$AK183&lt;Parametros!$D$4*Parametros!$G$5,
          "SATISFACTORIO",
          IF(
            'Tablero de control'!$AK183&gt;=Parametros!$D$4*Parametros!$G$4,
            "OPTIMO"
          )
        )
      )
    )
  )
)
)
)</f>
        <v>SIN AVANCE</v>
      </c>
      <c r="AM183" s="38"/>
      <c r="AN183" s="38"/>
      <c r="AO183" s="38"/>
      <c r="AP183" s="39"/>
      <c r="AQ183" s="276">
        <f>IF(
'Tablero de control'!$W183="NP",
 0,
  IF(
     'Tablero de control'!$Q183&lt;&gt;"Reducción",
     'Tablero de control'!$AP183*100/'Tablero de control'!$W183,
     IF(
       'Tablero de control'!$W183&gt;='Tablero de control'!$AP183,
       100,
       IF(
         'Tablero de control'!$S183&lt;='Tablero de control'!$AP183,
         0,
         (('Tablero de control'!$S183-'Tablero de control'!$W183)-('Tablero de control'!$AP183-'Tablero de control'!$W183))*100/('Tablero de control'!$S183-'Tablero de control'!$W183)
       )
     )
   )
)</f>
        <v>0</v>
      </c>
      <c r="AR183" s="40" t="str">
        <f>IF(
  'Tablero de control'!$W183="NP",
  "NO PROGRAMADA",
  IF(
    OR('Tablero de control'!$AP183="",'Tablero de control'!$AQ183&lt;=0),
    "SIN AVANCE",
    IF(
      'Tablero de control'!$AQ183&lt;Parametros!$D$4*Parametros!$G$9,
      "MUY DEFICIENTE",
    IF(
      'Tablero de control'!$AQ183&lt;Parametros!$D$4*Parametros!$G$8,
      "DEFICIENTE",
   IF(
      'Tablero de control'!$AQ183&lt;Parametros!$D$4*Parametros!$G$7,
      "ACEPTABLE",
      IF(
        'Tablero de control'!$AQ183&lt;Parametros!$D$4*Parametros!$G$6,
        "BUENO",
        IF(
          'Tablero de control'!$AQ183&lt;Parametros!$D$4*Parametros!$G$5,
          "SATISFACTORIO",
          IF(
            'Tablero de control'!$AQ183&gt;=Parametros!$D$4*Parametros!$G$4,
            "OPTIMO"
          )
        )
      )
    )
  )
)
)
)</f>
        <v>SIN AVANCE</v>
      </c>
      <c r="AS183" s="38"/>
      <c r="AT183" s="38"/>
      <c r="AU183" s="38"/>
      <c r="AV183" s="39"/>
      <c r="AW183" s="276">
        <f>IF(
'Tablero de control'!$X183="NP",
 0,
  IF(
     'Tablero de control'!$Q183&lt;&gt;"Reducción",
     'Tablero de control'!$AV183*100/'Tablero de control'!$X183,
     IF(
       'Tablero de control'!$X183&gt;='Tablero de control'!$AV183,
       100,
       IF(
         'Tablero de control'!$S183&lt;='Tablero de control'!$AV183,
         0,
         (('Tablero de control'!$S183-'Tablero de control'!$X183)-('Tablero de control'!$AV183-'Tablero de control'!$X183))*100/('Tablero de control'!$S183-'Tablero de control'!$X183)
       )
     )
   )
)</f>
        <v>0</v>
      </c>
      <c r="AX183" s="46" t="str">
        <f>IF(
  'Tablero de control'!$X183="NP",
  "NO PROGRAMADA",
  IF(
    OR('Tablero de control'!$AV183="",'Tablero de control'!$AW183&lt;=0),
    "SIN AVANCE",
    IF(
      'Tablero de control'!$AW183&lt;Parametros!$D$4*Parametros!$G$9,
      "MUY DEFICIENTE",
    IF(
      'Tablero de control'!$AW183&lt;Parametros!$D$4*Parametros!$G$8,
      "DEFICIENTE",
   IF(
      'Tablero de control'!$AW183&lt;Parametros!$D$4*Parametros!$G$7,
      "ACEPTABLE",
      IF(
        'Tablero de control'!$AW183&lt;Parametros!$D$4*Parametros!$G$6,
        "BUENO",
        IF(
          'Tablero de control'!$AW183&lt;Parametros!$D$4*Parametros!$G$5,
          "SATISFACTORIO",
          IF(
            'Tablero de control'!$AW183&gt;=Parametros!$D$4*Parametros!$G$4,
            "OPTIMO"
          )
        )
      )
    )
  )
)
)
)</f>
        <v>SIN AVANCE</v>
      </c>
      <c r="AY183" s="38"/>
      <c r="AZ183" s="38"/>
      <c r="BA183" s="38"/>
      <c r="BB183" s="285">
        <f>IF('Tablero de control'!$R183="Acumulada",IF('Tablero de control'!$AV183="",IF('Tablero de control'!$AP183="",IF('Tablero de control'!$AJ183="",'Tablero de control'!$Y183,'Tablero de control'!$AJ183),'Tablero de control'!$AP183),'Tablero de control'!$AV183),'Tablero de control'!$Y183+'Tablero de control'!$AJ183+'Tablero de control'!$AP183+'Tablero de control'!$AV183)</f>
        <v>1</v>
      </c>
      <c r="BC183" s="41">
        <f>IF('Tablero de control'!$Q183="mantenimiento",'Tablero de control'!$BB183/COUNTA('Tablero de control'!$U183:$X183)*100,IF('Tablero de control'!$BB183*100/'Tablero de control'!$T183&gt;100,100,'Tablero de control'!$BB183*100/'Tablero de control'!$T183))</f>
        <v>25</v>
      </c>
      <c r="BD183" s="40" t="str">
        <f>IF(
    OR('Tablero de control'!$BB183="",'Tablero de control'!$BC183&lt;=0),
    "SIN AVANCE",
    IF(
      'Tablero de control'!$BC183&lt;Parametros!$D$4*Parametros!$G$9,
      "MUY DEFICIENTE",
    IF(
      'Tablero de control'!$BC183&lt;Parametros!$D$4*Parametros!$G$8,
      "DEFICIENTE",
   IF(
      'Tablero de control'!$BC183&lt;Parametros!$D$4*Parametros!$G$7,
      "ACEPTABLE",
      IF(
        'Tablero de control'!$BC183&lt;Parametros!$D$4*Parametros!$G$6,
        "BUENO",
        IF(
          'Tablero de control'!$BC183&lt;Parametros!$D$4*Parametros!$G$5,
          "SATISFACTORIO",
          IF(
            'Tablero de control'!$BC183&gt;=Parametros!$D$4*Parametros!$G$4,
            "OPTIMO"
          )
        )
      )
    )
  )
)
)</f>
        <v>MUY DEFICIENTE</v>
      </c>
      <c r="BE183" s="336"/>
      <c r="BF183" s="336"/>
      <c r="BG183" s="555"/>
      <c r="BH183" s="281"/>
      <c r="BI183" s="281"/>
      <c r="BJ183" s="281"/>
      <c r="BL183" s="337"/>
      <c r="BN183" s="424">
        <v>1</v>
      </c>
      <c r="BO183" s="425" t="s">
        <v>2741</v>
      </c>
      <c r="BP183" s="425" t="s">
        <v>2742</v>
      </c>
      <c r="BQ183" s="425" t="s">
        <v>2632</v>
      </c>
      <c r="BR183" s="425" t="s">
        <v>2632</v>
      </c>
      <c r="BS183" s="598"/>
      <c r="BT183" s="281"/>
    </row>
    <row r="184" spans="1:72" s="42" customFormat="1" ht="51" hidden="1" customHeight="1">
      <c r="A184" s="554" t="s">
        <v>252</v>
      </c>
      <c r="B184" s="53" t="s">
        <v>262</v>
      </c>
      <c r="C184" s="53" t="s">
        <v>302</v>
      </c>
      <c r="D184" s="53" t="s">
        <v>360</v>
      </c>
      <c r="E184" s="53" t="s">
        <v>409</v>
      </c>
      <c r="F184" s="66">
        <v>44.81</v>
      </c>
      <c r="G184" s="66">
        <v>46</v>
      </c>
      <c r="H184" s="66" t="s">
        <v>1947</v>
      </c>
      <c r="I184" s="66" t="s">
        <v>1972</v>
      </c>
      <c r="J184" s="325">
        <v>181</v>
      </c>
      <c r="K184" s="53" t="s">
        <v>724</v>
      </c>
      <c r="L184" s="53" t="s">
        <v>1253</v>
      </c>
      <c r="M184" s="53" t="s">
        <v>1254</v>
      </c>
      <c r="N184" s="293">
        <v>220108700</v>
      </c>
      <c r="O184" s="53" t="s">
        <v>1620</v>
      </c>
      <c r="P184" s="53" t="s">
        <v>2045</v>
      </c>
      <c r="Q184" s="53" t="s">
        <v>33</v>
      </c>
      <c r="R184" s="103" t="s">
        <v>1891</v>
      </c>
      <c r="S184" s="103">
        <v>0</v>
      </c>
      <c r="T184" s="103">
        <v>1</v>
      </c>
      <c r="U184" s="96">
        <v>1</v>
      </c>
      <c r="V184" s="103">
        <v>1</v>
      </c>
      <c r="W184" s="103">
        <v>1</v>
      </c>
      <c r="X184" s="103">
        <v>1</v>
      </c>
      <c r="Y184" s="273">
        <v>1</v>
      </c>
      <c r="Z184" s="276">
        <f>IF(
'Tablero de control'!$U184="NP",
 0,
  IF(
     'Tablero de control'!$Q184&lt;&gt;"Reducción",
     'Tablero de control'!$Y184*100/'Tablero de control'!$U184,
     IF(
       'Tablero de control'!$U184&gt;='Tablero de control'!$Y184,
       100,
       IF(
         'Tablero de control'!$S184&lt;='Tablero de control'!$Y184,
         0,
         (('Tablero de control'!$S184-'Tablero de control'!$U184)-('Tablero de control'!$Y184-'Tablero de control'!$U184))*100/('Tablero de control'!$S184-'Tablero de control'!$U184)
       )
     )
   )
)</f>
        <v>100</v>
      </c>
      <c r="AA184" s="302">
        <f>IF('Tablero de control'!$Z184&gt;100,100,'Tablero de control'!$Z184)</f>
        <v>100</v>
      </c>
      <c r="AB184" s="40" t="str">
        <f>IF(
  'Tablero de control'!$U184="NP",
  "NO PROGRAMADA",
  IF(
    OR('Tablero de control'!$Y184="",'Tablero de control'!$Z184&lt;=0),
    "SIN AVANCE",
    IF(
      'Tablero de control'!$Z184&lt;Parametros!$D$4*Parametros!$G$9,
      "MUY DEFICIENTE",
    IF(
      'Tablero de control'!$Z184&lt;Parametros!$D$4*Parametros!$G$8,
      "DEFICIENTE",
   IF(
      'Tablero de control'!$Z184&lt;Parametros!$D$4*Parametros!$G$7,
      "ACEPTABLE",
      IF(
        'Tablero de control'!$Z184&lt;Parametros!$D$4*Parametros!$G$6,
        "BUENO",
        IF(
          'Tablero de control'!$Z184&lt;Parametros!$D$4*Parametros!$G$5,
          "SATISFACTORIO",
          IF(
            'Tablero de control'!$Z184&gt;=Parametros!$D$4*Parametros!$G$4,
            "OPTIMO"
          )
        )
      )
    )
  )
)
)
)</f>
        <v>OPTIMO</v>
      </c>
      <c r="AC184" s="40"/>
      <c r="AD184" s="40"/>
      <c r="AE184" s="40"/>
      <c r="AF184" s="40"/>
      <c r="AG184" s="59">
        <v>0</v>
      </c>
      <c r="AH184" s="59">
        <v>0</v>
      </c>
      <c r="AI184" s="59">
        <v>0</v>
      </c>
      <c r="AJ184" s="57"/>
      <c r="AK184" s="276">
        <f>IF(
'Tablero de control'!$V184="NP",
 0,
  IF(
     'Tablero de control'!$Q184&lt;&gt;"Reducción",
     'Tablero de control'!$AJ184*100/'Tablero de control'!$V184,
     IF(
       'Tablero de control'!$V184&gt;='Tablero de control'!$AJ184,
       100,
       IF(
         'Tablero de control'!$S184&lt;='Tablero de control'!$AJ184,
         0,
         (('Tablero de control'!$S184-'Tablero de control'!$V184)-('Tablero de control'!$AJ184-'Tablero de control'!$V184))*100/('Tablero de control'!$S184-'Tablero de control'!$V184)
       )
     )
   )
)</f>
        <v>0</v>
      </c>
      <c r="AL184" s="38" t="str">
        <f>IF(
  'Tablero de control'!$V184="NP",
  "NO PROGRAMADA",
  IF(
    OR('Tablero de control'!$AJ184="",'Tablero de control'!$AK184&lt;=0),
    "SIN AVANCE",
    IF(
      'Tablero de control'!$AK184&lt;Parametros!$D$4*Parametros!$G$9,
      "MUY DEFICIENTE",
    IF(
      'Tablero de control'!$AK184&lt;Parametros!$D$4*Parametros!$G$8,
      "DEFICIENTE",
   IF(
      'Tablero de control'!$AK184&lt;Parametros!$D$4*Parametros!$G$7,
      "ACEPTABLE",
      IF(
        'Tablero de control'!$AK184&lt;Parametros!$D$4*Parametros!$G$6,
        "BUENO",
        IF(
          'Tablero de control'!$AK184&lt;Parametros!$D$4*Parametros!$G$5,
          "SATISFACTORIO",
          IF(
            'Tablero de control'!$AK184&gt;=Parametros!$D$4*Parametros!$G$4,
            "OPTIMO"
          )
        )
      )
    )
  )
)
)
)</f>
        <v>SIN AVANCE</v>
      </c>
      <c r="AM184" s="38"/>
      <c r="AN184" s="38"/>
      <c r="AO184" s="38"/>
      <c r="AP184" s="39"/>
      <c r="AQ184" s="276">
        <f>IF(
'Tablero de control'!$W184="NP",
 0,
  IF(
     'Tablero de control'!$Q184&lt;&gt;"Reducción",
     'Tablero de control'!$AP184*100/'Tablero de control'!$W184,
     IF(
       'Tablero de control'!$W184&gt;='Tablero de control'!$AP184,
       100,
       IF(
         'Tablero de control'!$S184&lt;='Tablero de control'!$AP184,
         0,
         (('Tablero de control'!$S184-'Tablero de control'!$W184)-('Tablero de control'!$AP184-'Tablero de control'!$W184))*100/('Tablero de control'!$S184-'Tablero de control'!$W184)
       )
     )
   )
)</f>
        <v>0</v>
      </c>
      <c r="AR184" s="40" t="str">
        <f>IF(
  'Tablero de control'!$W184="NP",
  "NO PROGRAMADA",
  IF(
    OR('Tablero de control'!$AP184="",'Tablero de control'!$AQ184&lt;=0),
    "SIN AVANCE",
    IF(
      'Tablero de control'!$AQ184&lt;Parametros!$D$4*Parametros!$G$9,
      "MUY DEFICIENTE",
    IF(
      'Tablero de control'!$AQ184&lt;Parametros!$D$4*Parametros!$G$8,
      "DEFICIENTE",
   IF(
      'Tablero de control'!$AQ184&lt;Parametros!$D$4*Parametros!$G$7,
      "ACEPTABLE",
      IF(
        'Tablero de control'!$AQ184&lt;Parametros!$D$4*Parametros!$G$6,
        "BUENO",
        IF(
          'Tablero de control'!$AQ184&lt;Parametros!$D$4*Parametros!$G$5,
          "SATISFACTORIO",
          IF(
            'Tablero de control'!$AQ184&gt;=Parametros!$D$4*Parametros!$G$4,
            "OPTIMO"
          )
        )
      )
    )
  )
)
)
)</f>
        <v>SIN AVANCE</v>
      </c>
      <c r="AS184" s="38"/>
      <c r="AT184" s="38"/>
      <c r="AU184" s="38"/>
      <c r="AV184" s="39"/>
      <c r="AW184" s="276">
        <f>IF(
'Tablero de control'!$X184="NP",
 0,
  IF(
     'Tablero de control'!$Q184&lt;&gt;"Reducción",
     'Tablero de control'!$AV184*100/'Tablero de control'!$X184,
     IF(
       'Tablero de control'!$X184&gt;='Tablero de control'!$AV184,
       100,
       IF(
         'Tablero de control'!$S184&lt;='Tablero de control'!$AV184,
         0,
         (('Tablero de control'!$S184-'Tablero de control'!$X184)-('Tablero de control'!$AV184-'Tablero de control'!$X184))*100/('Tablero de control'!$S184-'Tablero de control'!$X184)
       )
     )
   )
)</f>
        <v>0</v>
      </c>
      <c r="AX184" s="46" t="str">
        <f>IF(
  'Tablero de control'!$X184="NP",
  "NO PROGRAMADA",
  IF(
    OR('Tablero de control'!$AV184="",'Tablero de control'!$AW184&lt;=0),
    "SIN AVANCE",
    IF(
      'Tablero de control'!$AW184&lt;Parametros!$D$4*Parametros!$G$9,
      "MUY DEFICIENTE",
    IF(
      'Tablero de control'!$AW184&lt;Parametros!$D$4*Parametros!$G$8,
      "DEFICIENTE",
   IF(
      'Tablero de control'!$AW184&lt;Parametros!$D$4*Parametros!$G$7,
      "ACEPTABLE",
      IF(
        'Tablero de control'!$AW184&lt;Parametros!$D$4*Parametros!$G$6,
        "BUENO",
        IF(
          'Tablero de control'!$AW184&lt;Parametros!$D$4*Parametros!$G$5,
          "SATISFACTORIO",
          IF(
            'Tablero de control'!$AW184&gt;=Parametros!$D$4*Parametros!$G$4,
            "OPTIMO"
          )
        )
      )
    )
  )
)
)
)</f>
        <v>SIN AVANCE</v>
      </c>
      <c r="AY184" s="38"/>
      <c r="AZ184" s="38"/>
      <c r="BA184" s="38"/>
      <c r="BB184" s="285">
        <f>IF('Tablero de control'!$R184="Acumulada",IF('Tablero de control'!$AV184="",IF('Tablero de control'!$AP184="",IF('Tablero de control'!$AJ184="",'Tablero de control'!$Y184,'Tablero de control'!$AJ184),'Tablero de control'!$AP184),'Tablero de control'!$AV184),'Tablero de control'!$Y184+'Tablero de control'!$AJ184+'Tablero de control'!$AP184+'Tablero de control'!$AV184)</f>
        <v>1</v>
      </c>
      <c r="BC184" s="41">
        <f>IF('Tablero de control'!$Q184="mantenimiento",'Tablero de control'!$BB184/COUNTA('Tablero de control'!$U184:$X184)*100,IF('Tablero de control'!$BB184*100/'Tablero de control'!$T184&gt;100,100,'Tablero de control'!$BB184*100/'Tablero de control'!$T184))</f>
        <v>25</v>
      </c>
      <c r="BD184" s="40" t="str">
        <f>IF(
    OR('Tablero de control'!$BB184="",'Tablero de control'!$BC184&lt;=0),
    "SIN AVANCE",
    IF(
      'Tablero de control'!$BC184&lt;Parametros!$D$4*Parametros!$G$9,
      "MUY DEFICIENTE",
    IF(
      'Tablero de control'!$BC184&lt;Parametros!$D$4*Parametros!$G$8,
      "DEFICIENTE",
   IF(
      'Tablero de control'!$BC184&lt;Parametros!$D$4*Parametros!$G$7,
      "ACEPTABLE",
      IF(
        'Tablero de control'!$BC184&lt;Parametros!$D$4*Parametros!$G$6,
        "BUENO",
        IF(
          'Tablero de control'!$BC184&lt;Parametros!$D$4*Parametros!$G$5,
          "SATISFACTORIO",
          IF(
            'Tablero de control'!$BC184&gt;=Parametros!$D$4*Parametros!$G$4,
            "OPTIMO"
          )
        )
      )
    )
  )
)
)</f>
        <v>MUY DEFICIENTE</v>
      </c>
      <c r="BE184" s="336"/>
      <c r="BF184" s="336"/>
      <c r="BG184" s="555"/>
      <c r="BH184" s="281"/>
      <c r="BI184" s="281"/>
      <c r="BJ184" s="281"/>
      <c r="BL184" s="337"/>
      <c r="BN184" s="424">
        <v>1</v>
      </c>
      <c r="BO184" s="425" t="s">
        <v>2743</v>
      </c>
      <c r="BP184" s="425" t="s">
        <v>2744</v>
      </c>
      <c r="BQ184" s="425" t="s">
        <v>2745</v>
      </c>
      <c r="BR184" s="425" t="s">
        <v>2745</v>
      </c>
      <c r="BS184" s="598" t="s">
        <v>2746</v>
      </c>
      <c r="BT184" s="281"/>
    </row>
    <row r="185" spans="1:72" s="42" customFormat="1" ht="51" hidden="1" customHeight="1">
      <c r="A185" s="554" t="s">
        <v>252</v>
      </c>
      <c r="B185" s="53" t="s">
        <v>262</v>
      </c>
      <c r="C185" s="53" t="s">
        <v>302</v>
      </c>
      <c r="D185" s="53" t="s">
        <v>360</v>
      </c>
      <c r="E185" s="53" t="s">
        <v>409</v>
      </c>
      <c r="F185" s="66">
        <v>44.81</v>
      </c>
      <c r="G185" s="66">
        <v>46</v>
      </c>
      <c r="H185" s="66" t="s">
        <v>1947</v>
      </c>
      <c r="I185" s="66" t="s">
        <v>1972</v>
      </c>
      <c r="J185" s="325">
        <v>182</v>
      </c>
      <c r="K185" s="53" t="s">
        <v>725</v>
      </c>
      <c r="L185" s="53" t="s">
        <v>1255</v>
      </c>
      <c r="M185" s="53" t="s">
        <v>1256</v>
      </c>
      <c r="N185" s="293">
        <v>220101800</v>
      </c>
      <c r="O185" s="53" t="s">
        <v>1621</v>
      </c>
      <c r="P185" s="53" t="s">
        <v>2045</v>
      </c>
      <c r="Q185" s="53" t="s">
        <v>33</v>
      </c>
      <c r="R185" s="98" t="s">
        <v>1891</v>
      </c>
      <c r="S185" s="103">
        <v>1</v>
      </c>
      <c r="T185" s="103">
        <v>1</v>
      </c>
      <c r="U185" s="96">
        <v>1</v>
      </c>
      <c r="V185" s="103">
        <v>1</v>
      </c>
      <c r="W185" s="103">
        <v>1</v>
      </c>
      <c r="X185" s="103">
        <v>1</v>
      </c>
      <c r="Y185" s="273">
        <v>1</v>
      </c>
      <c r="Z185" s="276">
        <f>IF(
'Tablero de control'!$U185="NP",
 0,
  IF(
     'Tablero de control'!$Q185&lt;&gt;"Reducción",
     'Tablero de control'!$Y185*100/'Tablero de control'!$U185,
     IF(
       'Tablero de control'!$U185&gt;='Tablero de control'!$Y185,
       100,
       IF(
         'Tablero de control'!$S185&lt;='Tablero de control'!$Y185,
         0,
         (('Tablero de control'!$S185-'Tablero de control'!$U185)-('Tablero de control'!$Y185-'Tablero de control'!$U185))*100/('Tablero de control'!$S185-'Tablero de control'!$U185)
       )
     )
   )
)</f>
        <v>100</v>
      </c>
      <c r="AA185" s="302">
        <f>IF('Tablero de control'!$Z185&gt;100,100,'Tablero de control'!$Z185)</f>
        <v>100</v>
      </c>
      <c r="AB185" s="40" t="str">
        <f>IF(
  'Tablero de control'!$U185="NP",
  "NO PROGRAMADA",
  IF(
    OR('Tablero de control'!$Y185="",'Tablero de control'!$Z185&lt;=0),
    "SIN AVANCE",
    IF(
      'Tablero de control'!$Z185&lt;Parametros!$D$4*Parametros!$G$9,
      "MUY DEFICIENTE",
    IF(
      'Tablero de control'!$Z185&lt;Parametros!$D$4*Parametros!$G$8,
      "DEFICIENTE",
   IF(
      'Tablero de control'!$Z185&lt;Parametros!$D$4*Parametros!$G$7,
      "ACEPTABLE",
      IF(
        'Tablero de control'!$Z185&lt;Parametros!$D$4*Parametros!$G$6,
        "BUENO",
        IF(
          'Tablero de control'!$Z185&lt;Parametros!$D$4*Parametros!$G$5,
          "SATISFACTORIO",
          IF(
            'Tablero de control'!$Z185&gt;=Parametros!$D$4*Parametros!$G$4,
            "OPTIMO"
          )
        )
      )
    )
  )
)
)
)</f>
        <v>OPTIMO</v>
      </c>
      <c r="AC185" s="40"/>
      <c r="AD185" s="40"/>
      <c r="AE185" s="40"/>
      <c r="AF185" s="40"/>
      <c r="AG185" s="59">
        <v>0</v>
      </c>
      <c r="AH185" s="59">
        <v>0</v>
      </c>
      <c r="AI185" s="59">
        <v>0</v>
      </c>
      <c r="AJ185" s="57"/>
      <c r="AK185" s="276">
        <f>IF(
'Tablero de control'!$V185="NP",
 0,
  IF(
     'Tablero de control'!$Q185&lt;&gt;"Reducción",
     'Tablero de control'!$AJ185*100/'Tablero de control'!$V185,
     IF(
       'Tablero de control'!$V185&gt;='Tablero de control'!$AJ185,
       100,
       IF(
         'Tablero de control'!$S185&lt;='Tablero de control'!$AJ185,
         0,
         (('Tablero de control'!$S185-'Tablero de control'!$V185)-('Tablero de control'!$AJ185-'Tablero de control'!$V185))*100/('Tablero de control'!$S185-'Tablero de control'!$V185)
       )
     )
   )
)</f>
        <v>0</v>
      </c>
      <c r="AL185" s="38" t="str">
        <f>IF(
  'Tablero de control'!$V185="NP",
  "NO PROGRAMADA",
  IF(
    OR('Tablero de control'!$AJ185="",'Tablero de control'!$AK185&lt;=0),
    "SIN AVANCE",
    IF(
      'Tablero de control'!$AK185&lt;Parametros!$D$4*Parametros!$G$9,
      "MUY DEFICIENTE",
    IF(
      'Tablero de control'!$AK185&lt;Parametros!$D$4*Parametros!$G$8,
      "DEFICIENTE",
   IF(
      'Tablero de control'!$AK185&lt;Parametros!$D$4*Parametros!$G$7,
      "ACEPTABLE",
      IF(
        'Tablero de control'!$AK185&lt;Parametros!$D$4*Parametros!$G$6,
        "BUENO",
        IF(
          'Tablero de control'!$AK185&lt;Parametros!$D$4*Parametros!$G$5,
          "SATISFACTORIO",
          IF(
            'Tablero de control'!$AK185&gt;=Parametros!$D$4*Parametros!$G$4,
            "OPTIMO"
          )
        )
      )
    )
  )
)
)
)</f>
        <v>SIN AVANCE</v>
      </c>
      <c r="AM185" s="38"/>
      <c r="AN185" s="38"/>
      <c r="AO185" s="38"/>
      <c r="AP185" s="39"/>
      <c r="AQ185" s="276">
        <f>IF(
'Tablero de control'!$W185="NP",
 0,
  IF(
     'Tablero de control'!$Q185&lt;&gt;"Reducción",
     'Tablero de control'!$AP185*100/'Tablero de control'!$W185,
     IF(
       'Tablero de control'!$W185&gt;='Tablero de control'!$AP185,
       100,
       IF(
         'Tablero de control'!$S185&lt;='Tablero de control'!$AP185,
         0,
         (('Tablero de control'!$S185-'Tablero de control'!$W185)-('Tablero de control'!$AP185-'Tablero de control'!$W185))*100/('Tablero de control'!$S185-'Tablero de control'!$W185)
       )
     )
   )
)</f>
        <v>0</v>
      </c>
      <c r="AR185" s="40" t="str">
        <f>IF(
  'Tablero de control'!$W185="NP",
  "NO PROGRAMADA",
  IF(
    OR('Tablero de control'!$AP185="",'Tablero de control'!$AQ185&lt;=0),
    "SIN AVANCE",
    IF(
      'Tablero de control'!$AQ185&lt;Parametros!$D$4*Parametros!$G$9,
      "MUY DEFICIENTE",
    IF(
      'Tablero de control'!$AQ185&lt;Parametros!$D$4*Parametros!$G$8,
      "DEFICIENTE",
   IF(
      'Tablero de control'!$AQ185&lt;Parametros!$D$4*Parametros!$G$7,
      "ACEPTABLE",
      IF(
        'Tablero de control'!$AQ185&lt;Parametros!$D$4*Parametros!$G$6,
        "BUENO",
        IF(
          'Tablero de control'!$AQ185&lt;Parametros!$D$4*Parametros!$G$5,
          "SATISFACTORIO",
          IF(
            'Tablero de control'!$AQ185&gt;=Parametros!$D$4*Parametros!$G$4,
            "OPTIMO"
          )
        )
      )
    )
  )
)
)
)</f>
        <v>SIN AVANCE</v>
      </c>
      <c r="AS185" s="38"/>
      <c r="AT185" s="38"/>
      <c r="AU185" s="38"/>
      <c r="AV185" s="39"/>
      <c r="AW185" s="276">
        <f>IF(
'Tablero de control'!$X185="NP",
 0,
  IF(
     'Tablero de control'!$Q185&lt;&gt;"Reducción",
     'Tablero de control'!$AV185*100/'Tablero de control'!$X185,
     IF(
       'Tablero de control'!$X185&gt;='Tablero de control'!$AV185,
       100,
       IF(
         'Tablero de control'!$S185&lt;='Tablero de control'!$AV185,
         0,
         (('Tablero de control'!$S185-'Tablero de control'!$X185)-('Tablero de control'!$AV185-'Tablero de control'!$X185))*100/('Tablero de control'!$S185-'Tablero de control'!$X185)
       )
     )
   )
)</f>
        <v>0</v>
      </c>
      <c r="AX185" s="46" t="str">
        <f>IF(
  'Tablero de control'!$X185="NP",
  "NO PROGRAMADA",
  IF(
    OR('Tablero de control'!$AV185="",'Tablero de control'!$AW185&lt;=0),
    "SIN AVANCE",
    IF(
      'Tablero de control'!$AW185&lt;Parametros!$D$4*Parametros!$G$9,
      "MUY DEFICIENTE",
    IF(
      'Tablero de control'!$AW185&lt;Parametros!$D$4*Parametros!$G$8,
      "DEFICIENTE",
   IF(
      'Tablero de control'!$AW185&lt;Parametros!$D$4*Parametros!$G$7,
      "ACEPTABLE",
      IF(
        'Tablero de control'!$AW185&lt;Parametros!$D$4*Parametros!$G$6,
        "BUENO",
        IF(
          'Tablero de control'!$AW185&lt;Parametros!$D$4*Parametros!$G$5,
          "SATISFACTORIO",
          IF(
            'Tablero de control'!$AW185&gt;=Parametros!$D$4*Parametros!$G$4,
            "OPTIMO"
          )
        )
      )
    )
  )
)
)
)</f>
        <v>SIN AVANCE</v>
      </c>
      <c r="AY185" s="38"/>
      <c r="AZ185" s="38"/>
      <c r="BA185" s="38"/>
      <c r="BB185" s="285">
        <f>IF('Tablero de control'!$R185="Acumulada",IF('Tablero de control'!$AV185="",IF('Tablero de control'!$AP185="",IF('Tablero de control'!$AJ185="",'Tablero de control'!$Y185,'Tablero de control'!$AJ185),'Tablero de control'!$AP185),'Tablero de control'!$AV185),'Tablero de control'!$Y185+'Tablero de control'!$AJ185+'Tablero de control'!$AP185+'Tablero de control'!$AV185)</f>
        <v>1</v>
      </c>
      <c r="BC185" s="41">
        <f>IF('Tablero de control'!$Q185="mantenimiento",'Tablero de control'!$BB185/COUNTA('Tablero de control'!$U185:$X185)*100,IF('Tablero de control'!$BB185*100/'Tablero de control'!$T185&gt;100,100,'Tablero de control'!$BB185*100/'Tablero de control'!$T185))</f>
        <v>25</v>
      </c>
      <c r="BD185" s="40" t="str">
        <f>IF(
    OR('Tablero de control'!$BB185="",'Tablero de control'!$BC185&lt;=0),
    "SIN AVANCE",
    IF(
      'Tablero de control'!$BC185&lt;Parametros!$D$4*Parametros!$G$9,
      "MUY DEFICIENTE",
    IF(
      'Tablero de control'!$BC185&lt;Parametros!$D$4*Parametros!$G$8,
      "DEFICIENTE",
   IF(
      'Tablero de control'!$BC185&lt;Parametros!$D$4*Parametros!$G$7,
      "ACEPTABLE",
      IF(
        'Tablero de control'!$BC185&lt;Parametros!$D$4*Parametros!$G$6,
        "BUENO",
        IF(
          'Tablero de control'!$BC185&lt;Parametros!$D$4*Parametros!$G$5,
          "SATISFACTORIO",
          IF(
            'Tablero de control'!$BC185&gt;=Parametros!$D$4*Parametros!$G$4,
            "OPTIMO"
          )
        )
      )
    )
  )
)
)</f>
        <v>MUY DEFICIENTE</v>
      </c>
      <c r="BE185" s="336"/>
      <c r="BF185" s="336"/>
      <c r="BG185" s="555"/>
      <c r="BH185" s="281"/>
      <c r="BI185" s="281"/>
      <c r="BJ185" s="281"/>
      <c r="BL185" s="337"/>
      <c r="BN185" s="424">
        <v>1</v>
      </c>
      <c r="BO185" s="425" t="s">
        <v>2747</v>
      </c>
      <c r="BP185" s="425" t="s">
        <v>2748</v>
      </c>
      <c r="BQ185" s="425" t="s">
        <v>2723</v>
      </c>
      <c r="BR185" s="425" t="s">
        <v>2723</v>
      </c>
      <c r="BS185" s="598" t="s">
        <v>2749</v>
      </c>
      <c r="BT185" s="281"/>
    </row>
    <row r="186" spans="1:72" s="42" customFormat="1" ht="58.5" hidden="1" customHeight="1">
      <c r="A186" s="554" t="s">
        <v>252</v>
      </c>
      <c r="B186" s="53" t="s">
        <v>262</v>
      </c>
      <c r="C186" s="53" t="s">
        <v>302</v>
      </c>
      <c r="D186" s="53" t="s">
        <v>360</v>
      </c>
      <c r="E186" s="53" t="s">
        <v>409</v>
      </c>
      <c r="F186" s="66">
        <v>44.81</v>
      </c>
      <c r="G186" s="66">
        <v>46</v>
      </c>
      <c r="H186" s="66" t="s">
        <v>1947</v>
      </c>
      <c r="I186" s="66" t="s">
        <v>1972</v>
      </c>
      <c r="J186" s="325">
        <v>183</v>
      </c>
      <c r="K186" s="53" t="s">
        <v>726</v>
      </c>
      <c r="L186" s="53">
        <v>2201013</v>
      </c>
      <c r="M186" s="53" t="s">
        <v>1257</v>
      </c>
      <c r="N186" s="53">
        <v>220101300</v>
      </c>
      <c r="O186" s="53" t="s">
        <v>1622</v>
      </c>
      <c r="P186" s="53" t="s">
        <v>2045</v>
      </c>
      <c r="Q186" s="53" t="s">
        <v>32</v>
      </c>
      <c r="R186" s="103" t="s">
        <v>1891</v>
      </c>
      <c r="S186" s="103">
        <v>18</v>
      </c>
      <c r="T186" s="103">
        <v>143</v>
      </c>
      <c r="U186" s="96">
        <v>25</v>
      </c>
      <c r="V186" s="103">
        <v>35</v>
      </c>
      <c r="W186" s="103">
        <v>40</v>
      </c>
      <c r="X186" s="103">
        <v>43</v>
      </c>
      <c r="Y186" s="273">
        <v>29</v>
      </c>
      <c r="Z186" s="276">
        <f>IF(
'Tablero de control'!$U186="NP",
 0,
  IF(
     'Tablero de control'!$Q186&lt;&gt;"Reducción",
     'Tablero de control'!$Y186*100/'Tablero de control'!$U186,
     IF(
       'Tablero de control'!$U186&gt;='Tablero de control'!$Y186,
       100,
       IF(
         'Tablero de control'!$S186&lt;='Tablero de control'!$Y186,
         0,
         (('Tablero de control'!$S186-'Tablero de control'!$U186)-('Tablero de control'!$Y186-'Tablero de control'!$U186))*100/('Tablero de control'!$S186-'Tablero de control'!$U186)
       )
     )
   )
)</f>
        <v>116</v>
      </c>
      <c r="AA186" s="302">
        <f>IF('Tablero de control'!$Z186&gt;100,100,'Tablero de control'!$Z186)</f>
        <v>100</v>
      </c>
      <c r="AB186" s="40" t="str">
        <f>IF(
  'Tablero de control'!$U186="NP",
  "NO PROGRAMADA",
  IF(
    OR('Tablero de control'!$Y186="",'Tablero de control'!$Z186&lt;=0),
    "SIN AVANCE",
    IF(
      'Tablero de control'!$Z186&lt;Parametros!$D$4*Parametros!$G$9,
      "MUY DEFICIENTE",
    IF(
      'Tablero de control'!$Z186&lt;Parametros!$D$4*Parametros!$G$8,
      "DEFICIENTE",
   IF(
      'Tablero de control'!$Z186&lt;Parametros!$D$4*Parametros!$G$7,
      "ACEPTABLE",
      IF(
        'Tablero de control'!$Z186&lt;Parametros!$D$4*Parametros!$G$6,
        "BUENO",
        IF(
          'Tablero de control'!$Z186&lt;Parametros!$D$4*Parametros!$G$5,
          "SATISFACTORIO",
          IF(
            'Tablero de control'!$Z186&gt;=Parametros!$D$4*Parametros!$G$4,
            "OPTIMO"
          )
        )
      )
    )
  )
)
)
)</f>
        <v>OPTIMO</v>
      </c>
      <c r="AC186" s="40"/>
      <c r="AD186" s="40"/>
      <c r="AE186" s="40"/>
      <c r="AF186" s="40"/>
      <c r="AG186" s="59">
        <v>0</v>
      </c>
      <c r="AH186" s="59">
        <v>0</v>
      </c>
      <c r="AI186" s="59">
        <v>0</v>
      </c>
      <c r="AJ186" s="57"/>
      <c r="AK186" s="276">
        <f>IF(
'Tablero de control'!$V186="NP",
 0,
  IF(
     'Tablero de control'!$Q186&lt;&gt;"Reducción",
     'Tablero de control'!$AJ186*100/'Tablero de control'!$V186,
     IF(
       'Tablero de control'!$V186&gt;='Tablero de control'!$AJ186,
       100,
       IF(
         'Tablero de control'!$S186&lt;='Tablero de control'!$AJ186,
         0,
         (('Tablero de control'!$S186-'Tablero de control'!$V186)-('Tablero de control'!$AJ186-'Tablero de control'!$V186))*100/('Tablero de control'!$S186-'Tablero de control'!$V186)
       )
     )
   )
)</f>
        <v>0</v>
      </c>
      <c r="AL186" s="38" t="str">
        <f>IF(
  'Tablero de control'!$V186="NP",
  "NO PROGRAMADA",
  IF(
    OR('Tablero de control'!$AJ186="",'Tablero de control'!$AK186&lt;=0),
    "SIN AVANCE",
    IF(
      'Tablero de control'!$AK186&lt;Parametros!$D$4*Parametros!$G$9,
      "MUY DEFICIENTE",
    IF(
      'Tablero de control'!$AK186&lt;Parametros!$D$4*Parametros!$G$8,
      "DEFICIENTE",
   IF(
      'Tablero de control'!$AK186&lt;Parametros!$D$4*Parametros!$G$7,
      "ACEPTABLE",
      IF(
        'Tablero de control'!$AK186&lt;Parametros!$D$4*Parametros!$G$6,
        "BUENO",
        IF(
          'Tablero de control'!$AK186&lt;Parametros!$D$4*Parametros!$G$5,
          "SATISFACTORIO",
          IF(
            'Tablero de control'!$AK186&gt;=Parametros!$D$4*Parametros!$G$4,
            "OPTIMO"
          )
        )
      )
    )
  )
)
)
)</f>
        <v>SIN AVANCE</v>
      </c>
      <c r="AM186" s="38"/>
      <c r="AN186" s="38"/>
      <c r="AO186" s="38"/>
      <c r="AP186" s="47"/>
      <c r="AQ186" s="276">
        <f>IF(
'Tablero de control'!$W186="NP",
 0,
  IF(
     'Tablero de control'!$Q186&lt;&gt;"Reducción",
     'Tablero de control'!$AP186*100/'Tablero de control'!$W186,
     IF(
       'Tablero de control'!$W186&gt;='Tablero de control'!$AP186,
       100,
       IF(
         'Tablero de control'!$S186&lt;='Tablero de control'!$AP186,
         0,
         (('Tablero de control'!$S186-'Tablero de control'!$W186)-('Tablero de control'!$AP186-'Tablero de control'!$W186))*100/('Tablero de control'!$S186-'Tablero de control'!$W186)
       )
     )
   )
)</f>
        <v>0</v>
      </c>
      <c r="AR186" s="40" t="str">
        <f>IF(
  'Tablero de control'!$W186="NP",
  "NO PROGRAMADA",
  IF(
    OR('Tablero de control'!$AP186="",'Tablero de control'!$AQ186&lt;=0),
    "SIN AVANCE",
    IF(
      'Tablero de control'!$AQ186&lt;Parametros!$D$4*Parametros!$G$9,
      "MUY DEFICIENTE",
    IF(
      'Tablero de control'!$AQ186&lt;Parametros!$D$4*Parametros!$G$8,
      "DEFICIENTE",
   IF(
      'Tablero de control'!$AQ186&lt;Parametros!$D$4*Parametros!$G$7,
      "ACEPTABLE",
      IF(
        'Tablero de control'!$AQ186&lt;Parametros!$D$4*Parametros!$G$6,
        "BUENO",
        IF(
          'Tablero de control'!$AQ186&lt;Parametros!$D$4*Parametros!$G$5,
          "SATISFACTORIO",
          IF(
            'Tablero de control'!$AQ186&gt;=Parametros!$D$4*Parametros!$G$4,
            "OPTIMO"
          )
        )
      )
    )
  )
)
)
)</f>
        <v>SIN AVANCE</v>
      </c>
      <c r="AS186" s="38"/>
      <c r="AT186" s="38"/>
      <c r="AU186" s="38"/>
      <c r="AV186" s="39"/>
      <c r="AW186" s="276">
        <f>IF(
'Tablero de control'!$X186="NP",
 0,
  IF(
     'Tablero de control'!$Q186&lt;&gt;"Reducción",
     'Tablero de control'!$AV186*100/'Tablero de control'!$X186,
     IF(
       'Tablero de control'!$X186&gt;='Tablero de control'!$AV186,
       100,
       IF(
         'Tablero de control'!$S186&lt;='Tablero de control'!$AV186,
         0,
         (('Tablero de control'!$S186-'Tablero de control'!$X186)-('Tablero de control'!$AV186-'Tablero de control'!$X186))*100/('Tablero de control'!$S186-'Tablero de control'!$X186)
       )
     )
   )
)</f>
        <v>0</v>
      </c>
      <c r="AX186" s="46" t="str">
        <f>IF(
  'Tablero de control'!$X186="NP",
  "NO PROGRAMADA",
  IF(
    OR('Tablero de control'!$AV186="",'Tablero de control'!$AW186&lt;=0),
    "SIN AVANCE",
    IF(
      'Tablero de control'!$AW186&lt;Parametros!$D$4*Parametros!$G$9,
      "MUY DEFICIENTE",
    IF(
      'Tablero de control'!$AW186&lt;Parametros!$D$4*Parametros!$G$8,
      "DEFICIENTE",
   IF(
      'Tablero de control'!$AW186&lt;Parametros!$D$4*Parametros!$G$7,
      "ACEPTABLE",
      IF(
        'Tablero de control'!$AW186&lt;Parametros!$D$4*Parametros!$G$6,
        "BUENO",
        IF(
          'Tablero de control'!$AW186&lt;Parametros!$D$4*Parametros!$G$5,
          "SATISFACTORIO",
          IF(
            'Tablero de control'!$AW186&gt;=Parametros!$D$4*Parametros!$G$4,
            "OPTIMO"
          )
        )
      )
    )
  )
)
)
)</f>
        <v>SIN AVANCE</v>
      </c>
      <c r="AY186" s="38"/>
      <c r="AZ186" s="38"/>
      <c r="BA186" s="38"/>
      <c r="BB186" s="285">
        <f>IF('Tablero de control'!$R186="Acumulada",IF('Tablero de control'!$AV186="",IF('Tablero de control'!$AP186="",IF('Tablero de control'!$AJ186="",'Tablero de control'!$Y186,'Tablero de control'!$AJ186),'Tablero de control'!$AP186),'Tablero de control'!$AV186),'Tablero de control'!$Y186+'Tablero de control'!$AJ186+'Tablero de control'!$AP186+'Tablero de control'!$AV186)</f>
        <v>29</v>
      </c>
      <c r="BC186" s="41">
        <f>IF('Tablero de control'!$Q186="mantenimiento",'Tablero de control'!$BB186/COUNTA('Tablero de control'!$U186:$X186)*100,IF('Tablero de control'!$BB186*100/'Tablero de control'!$T186&gt;100,100,'Tablero de control'!$BB186*100/'Tablero de control'!$T186))</f>
        <v>20.27972027972028</v>
      </c>
      <c r="BD186" s="40" t="str">
        <f>IF(
    OR('Tablero de control'!$BB186="",'Tablero de control'!$BC186&lt;=0),
    "SIN AVANCE",
    IF(
      'Tablero de control'!$BC186&lt;Parametros!$D$4*Parametros!$G$9,
      "MUY DEFICIENTE",
    IF(
      'Tablero de control'!$BC186&lt;Parametros!$D$4*Parametros!$G$8,
      "DEFICIENTE",
   IF(
      'Tablero de control'!$BC186&lt;Parametros!$D$4*Parametros!$G$7,
      "ACEPTABLE",
      IF(
        'Tablero de control'!$BC186&lt;Parametros!$D$4*Parametros!$G$6,
        "BUENO",
        IF(
          'Tablero de control'!$BC186&lt;Parametros!$D$4*Parametros!$G$5,
          "SATISFACTORIO",
          IF(
            'Tablero de control'!$BC186&gt;=Parametros!$D$4*Parametros!$G$4,
            "OPTIMO"
          )
        )
      )
    )
  )
)
)</f>
        <v>MUY DEFICIENTE</v>
      </c>
      <c r="BE186" s="336"/>
      <c r="BF186" s="336"/>
      <c r="BG186" s="555"/>
      <c r="BH186" s="281"/>
      <c r="BI186" s="281"/>
      <c r="BJ186" s="281"/>
      <c r="BL186" s="337"/>
      <c r="BN186" s="424">
        <v>29</v>
      </c>
      <c r="BO186" s="425" t="s">
        <v>2750</v>
      </c>
      <c r="BP186" s="425" t="s">
        <v>2751</v>
      </c>
      <c r="BQ186" s="425" t="s">
        <v>2752</v>
      </c>
      <c r="BR186" s="425" t="s">
        <v>2752</v>
      </c>
      <c r="BS186" s="598" t="s">
        <v>2753</v>
      </c>
      <c r="BT186" s="281"/>
    </row>
    <row r="187" spans="1:72" s="42" customFormat="1" ht="72" hidden="1" customHeight="1">
      <c r="A187" s="554" t="s">
        <v>252</v>
      </c>
      <c r="B187" s="53" t="s">
        <v>262</v>
      </c>
      <c r="C187" s="53" t="s">
        <v>302</v>
      </c>
      <c r="D187" s="53" t="s">
        <v>360</v>
      </c>
      <c r="E187" s="53" t="s">
        <v>409</v>
      </c>
      <c r="F187" s="66">
        <v>44.81</v>
      </c>
      <c r="G187" s="66">
        <v>46</v>
      </c>
      <c r="H187" s="66" t="s">
        <v>1947</v>
      </c>
      <c r="I187" s="66" t="s">
        <v>1972</v>
      </c>
      <c r="J187" s="325">
        <v>184</v>
      </c>
      <c r="K187" s="53" t="s">
        <v>727</v>
      </c>
      <c r="L187" s="53">
        <v>2201014</v>
      </c>
      <c r="M187" s="53" t="s">
        <v>54</v>
      </c>
      <c r="N187" s="53">
        <v>220101400</v>
      </c>
      <c r="O187" s="53" t="s">
        <v>1623</v>
      </c>
      <c r="P187" s="53" t="s">
        <v>2045</v>
      </c>
      <c r="Q187" s="53" t="s">
        <v>33</v>
      </c>
      <c r="R187" s="98" t="s">
        <v>1891</v>
      </c>
      <c r="S187" s="103">
        <v>385</v>
      </c>
      <c r="T187" s="103">
        <v>385</v>
      </c>
      <c r="U187" s="96">
        <v>385</v>
      </c>
      <c r="V187" s="103">
        <v>385</v>
      </c>
      <c r="W187" s="103">
        <v>385</v>
      </c>
      <c r="X187" s="103">
        <v>385</v>
      </c>
      <c r="Y187" s="273">
        <v>46</v>
      </c>
      <c r="Z187" s="276">
        <f>IF(
'Tablero de control'!$U187="NP",
 0,
  IF(
     'Tablero de control'!$Q187&lt;&gt;"Reducción",
     'Tablero de control'!$Y187*100/'Tablero de control'!$U187,
     IF(
       'Tablero de control'!$U187&gt;='Tablero de control'!$Y187,
       100,
       IF(
         'Tablero de control'!$S187&lt;='Tablero de control'!$Y187,
         0,
         (('Tablero de control'!$S187-'Tablero de control'!$U187)-('Tablero de control'!$Y187-'Tablero de control'!$U187))*100/('Tablero de control'!$S187-'Tablero de control'!$U187)
       )
     )
   )
)</f>
        <v>11.948051948051948</v>
      </c>
      <c r="AA187" s="302">
        <f>IF('Tablero de control'!$Z187&gt;100,100,'Tablero de control'!$Z187)</f>
        <v>11.948051948051948</v>
      </c>
      <c r="AB187" s="40" t="str">
        <f>IF(
  'Tablero de control'!$U187="NP",
  "NO PROGRAMADA",
  IF(
    OR('Tablero de control'!$Y187="",'Tablero de control'!$Z187&lt;=0),
    "SIN AVANCE",
    IF(
      'Tablero de control'!$Z187&lt;Parametros!$D$4*Parametros!$G$9,
      "MUY DEFICIENTE",
    IF(
      'Tablero de control'!$Z187&lt;Parametros!$D$4*Parametros!$G$8,
      "DEFICIENTE",
   IF(
      'Tablero de control'!$Z187&lt;Parametros!$D$4*Parametros!$G$7,
      "ACEPTABLE",
      IF(
        'Tablero de control'!$Z187&lt;Parametros!$D$4*Parametros!$G$6,
        "BUENO",
        IF(
          'Tablero de control'!$Z187&lt;Parametros!$D$4*Parametros!$G$5,
          "SATISFACTORIO",
          IF(
            'Tablero de control'!$Z187&gt;=Parametros!$D$4*Parametros!$G$4,
            "OPTIMO"
          )
        )
      )
    )
  )
)
)
)</f>
        <v>MUY DEFICIENTE</v>
      </c>
      <c r="AC187" s="40"/>
      <c r="AD187" s="40"/>
      <c r="AE187" s="40"/>
      <c r="AF187" s="40"/>
      <c r="AG187" s="59">
        <v>0</v>
      </c>
      <c r="AH187" s="59">
        <v>0</v>
      </c>
      <c r="AI187" s="59">
        <v>0</v>
      </c>
      <c r="AJ187" s="57"/>
      <c r="AK187" s="276">
        <f>IF(
'Tablero de control'!$V187="NP",
 0,
  IF(
     'Tablero de control'!$Q187&lt;&gt;"Reducción",
     'Tablero de control'!$AJ187*100/'Tablero de control'!$V187,
     IF(
       'Tablero de control'!$V187&gt;='Tablero de control'!$AJ187,
       100,
       IF(
         'Tablero de control'!$S187&lt;='Tablero de control'!$AJ187,
         0,
         (('Tablero de control'!$S187-'Tablero de control'!$V187)-('Tablero de control'!$AJ187-'Tablero de control'!$V187))*100/('Tablero de control'!$S187-'Tablero de control'!$V187)
       )
     )
   )
)</f>
        <v>0</v>
      </c>
      <c r="AL187" s="38" t="str">
        <f>IF(
  'Tablero de control'!$V187="NP",
  "NO PROGRAMADA",
  IF(
    OR('Tablero de control'!$AJ187="",'Tablero de control'!$AK187&lt;=0),
    "SIN AVANCE",
    IF(
      'Tablero de control'!$AK187&lt;Parametros!$D$4*Parametros!$G$9,
      "MUY DEFICIENTE",
    IF(
      'Tablero de control'!$AK187&lt;Parametros!$D$4*Parametros!$G$8,
      "DEFICIENTE",
   IF(
      'Tablero de control'!$AK187&lt;Parametros!$D$4*Parametros!$G$7,
      "ACEPTABLE",
      IF(
        'Tablero de control'!$AK187&lt;Parametros!$D$4*Parametros!$G$6,
        "BUENO",
        IF(
          'Tablero de control'!$AK187&lt;Parametros!$D$4*Parametros!$G$5,
          "SATISFACTORIO",
          IF(
            'Tablero de control'!$AK187&gt;=Parametros!$D$4*Parametros!$G$4,
            "OPTIMO"
          )
        )
      )
    )
  )
)
)
)</f>
        <v>SIN AVANCE</v>
      </c>
      <c r="AM187" s="38"/>
      <c r="AN187" s="38"/>
      <c r="AO187" s="38"/>
      <c r="AP187" s="47"/>
      <c r="AQ187" s="276">
        <f>IF(
'Tablero de control'!$W187="NP",
 0,
  IF(
     'Tablero de control'!$Q187&lt;&gt;"Reducción",
     'Tablero de control'!$AP187*100/'Tablero de control'!$W187,
     IF(
       'Tablero de control'!$W187&gt;='Tablero de control'!$AP187,
       100,
       IF(
         'Tablero de control'!$S187&lt;='Tablero de control'!$AP187,
         0,
         (('Tablero de control'!$S187-'Tablero de control'!$W187)-('Tablero de control'!$AP187-'Tablero de control'!$W187))*100/('Tablero de control'!$S187-'Tablero de control'!$W187)
       )
     )
   )
)</f>
        <v>0</v>
      </c>
      <c r="AR187" s="40" t="str">
        <f>IF(
  'Tablero de control'!$W187="NP",
  "NO PROGRAMADA",
  IF(
    OR('Tablero de control'!$AP187="",'Tablero de control'!$AQ187&lt;=0),
    "SIN AVANCE",
    IF(
      'Tablero de control'!$AQ187&lt;Parametros!$D$4*Parametros!$G$9,
      "MUY DEFICIENTE",
    IF(
      'Tablero de control'!$AQ187&lt;Parametros!$D$4*Parametros!$G$8,
      "DEFICIENTE",
   IF(
      'Tablero de control'!$AQ187&lt;Parametros!$D$4*Parametros!$G$7,
      "ACEPTABLE",
      IF(
        'Tablero de control'!$AQ187&lt;Parametros!$D$4*Parametros!$G$6,
        "BUENO",
        IF(
          'Tablero de control'!$AQ187&lt;Parametros!$D$4*Parametros!$G$5,
          "SATISFACTORIO",
          IF(
            'Tablero de control'!$AQ187&gt;=Parametros!$D$4*Parametros!$G$4,
            "OPTIMO"
          )
        )
      )
    )
  )
)
)
)</f>
        <v>SIN AVANCE</v>
      </c>
      <c r="AS187" s="38"/>
      <c r="AT187" s="38"/>
      <c r="AU187" s="38"/>
      <c r="AV187" s="39"/>
      <c r="AW187" s="276">
        <f>IF(
'Tablero de control'!$X187="NP",
 0,
  IF(
     'Tablero de control'!$Q187&lt;&gt;"Reducción",
     'Tablero de control'!$AV187*100/'Tablero de control'!$X187,
     IF(
       'Tablero de control'!$X187&gt;='Tablero de control'!$AV187,
       100,
       IF(
         'Tablero de control'!$S187&lt;='Tablero de control'!$AV187,
         0,
         (('Tablero de control'!$S187-'Tablero de control'!$X187)-('Tablero de control'!$AV187-'Tablero de control'!$X187))*100/('Tablero de control'!$S187-'Tablero de control'!$X187)
       )
     )
   )
)</f>
        <v>0</v>
      </c>
      <c r="AX187" s="46" t="str">
        <f>IF(
  'Tablero de control'!$X187="NP",
  "NO PROGRAMADA",
  IF(
    OR('Tablero de control'!$AV187="",'Tablero de control'!$AW187&lt;=0),
    "SIN AVANCE",
    IF(
      'Tablero de control'!$AW187&lt;Parametros!$D$4*Parametros!$G$9,
      "MUY DEFICIENTE",
    IF(
      'Tablero de control'!$AW187&lt;Parametros!$D$4*Parametros!$G$8,
      "DEFICIENTE",
   IF(
      'Tablero de control'!$AW187&lt;Parametros!$D$4*Parametros!$G$7,
      "ACEPTABLE",
      IF(
        'Tablero de control'!$AW187&lt;Parametros!$D$4*Parametros!$G$6,
        "BUENO",
        IF(
          'Tablero de control'!$AW187&lt;Parametros!$D$4*Parametros!$G$5,
          "SATISFACTORIO",
          IF(
            'Tablero de control'!$AW187&gt;=Parametros!$D$4*Parametros!$G$4,
            "OPTIMO"
          )
        )
      )
    )
  )
)
)
)</f>
        <v>SIN AVANCE</v>
      </c>
      <c r="AY187" s="38"/>
      <c r="AZ187" s="38"/>
      <c r="BA187" s="38"/>
      <c r="BB187" s="285">
        <f>IF('Tablero de control'!$R187="Acumulada",IF('Tablero de control'!$AV187="",IF('Tablero de control'!$AP187="",IF('Tablero de control'!$AJ187="",'Tablero de control'!$Y187,'Tablero de control'!$AJ187),'Tablero de control'!$AP187),'Tablero de control'!$AV187),'Tablero de control'!$Y187+'Tablero de control'!$AJ187+'Tablero de control'!$AP187+'Tablero de control'!$AV187)</f>
        <v>46</v>
      </c>
      <c r="BC187" s="41">
        <f>IF('Tablero de control'!$Q187="mantenimiento",'Tablero de control'!$BB187/COUNTA('Tablero de control'!$U187:$X187)*100,IF('Tablero de control'!$BB187*100/'Tablero de control'!$T187&gt;100,100,'Tablero de control'!$BB187*100/'Tablero de control'!$T187))</f>
        <v>1150</v>
      </c>
      <c r="BD187" s="40" t="str">
        <f>IF(
    OR('Tablero de control'!$BB187="",'Tablero de control'!$BC187&lt;=0),
    "SIN AVANCE",
    IF(
      'Tablero de control'!$BC187&lt;Parametros!$D$4*Parametros!$G$9,
      "MUY DEFICIENTE",
    IF(
      'Tablero de control'!$BC187&lt;Parametros!$D$4*Parametros!$G$8,
      "DEFICIENTE",
   IF(
      'Tablero de control'!$BC187&lt;Parametros!$D$4*Parametros!$G$7,
      "ACEPTABLE",
      IF(
        'Tablero de control'!$BC187&lt;Parametros!$D$4*Parametros!$G$6,
        "BUENO",
        IF(
          'Tablero de control'!$BC187&lt;Parametros!$D$4*Parametros!$G$5,
          "SATISFACTORIO",
          IF(
            'Tablero de control'!$BC187&gt;=Parametros!$D$4*Parametros!$G$4,
            "OPTIMO"
          )
        )
      )
    )
  )
)
)</f>
        <v>OPTIMO</v>
      </c>
      <c r="BE187" s="336"/>
      <c r="BF187" s="336"/>
      <c r="BG187" s="555"/>
      <c r="BH187" s="281"/>
      <c r="BI187" s="281"/>
      <c r="BJ187" s="281"/>
      <c r="BL187" s="337"/>
      <c r="BN187" s="426">
        <v>46</v>
      </c>
      <c r="BO187" s="427" t="s">
        <v>2754</v>
      </c>
      <c r="BP187" s="427" t="s">
        <v>2755</v>
      </c>
      <c r="BQ187" s="427" t="s">
        <v>2756</v>
      </c>
      <c r="BR187" s="427" t="s">
        <v>2756</v>
      </c>
      <c r="BS187" s="689" t="s">
        <v>2757</v>
      </c>
      <c r="BT187" s="281"/>
    </row>
    <row r="188" spans="1:72" s="42" customFormat="1" ht="81.75" hidden="1" customHeight="1">
      <c r="A188" s="554" t="s">
        <v>252</v>
      </c>
      <c r="B188" s="53" t="s">
        <v>262</v>
      </c>
      <c r="C188" s="53" t="s">
        <v>302</v>
      </c>
      <c r="D188" s="53" t="s">
        <v>360</v>
      </c>
      <c r="E188" s="53" t="s">
        <v>409</v>
      </c>
      <c r="F188" s="66">
        <v>44.81</v>
      </c>
      <c r="G188" s="66">
        <v>46</v>
      </c>
      <c r="H188" s="66" t="s">
        <v>1947</v>
      </c>
      <c r="I188" s="66" t="s">
        <v>1972</v>
      </c>
      <c r="J188" s="325">
        <v>185</v>
      </c>
      <c r="K188" s="53" t="s">
        <v>728</v>
      </c>
      <c r="L188" s="53">
        <v>2201001</v>
      </c>
      <c r="M188" s="53" t="s">
        <v>66</v>
      </c>
      <c r="N188" s="293">
        <v>220100104</v>
      </c>
      <c r="O188" s="53" t="s">
        <v>1925</v>
      </c>
      <c r="P188" s="53" t="s">
        <v>2045</v>
      </c>
      <c r="Q188" s="53" t="s">
        <v>33</v>
      </c>
      <c r="R188" s="98" t="s">
        <v>1891</v>
      </c>
      <c r="S188" s="104">
        <v>9068</v>
      </c>
      <c r="T188" s="104">
        <v>9068</v>
      </c>
      <c r="U188" s="96">
        <v>9068</v>
      </c>
      <c r="V188" s="104">
        <v>9068</v>
      </c>
      <c r="W188" s="104">
        <v>9068</v>
      </c>
      <c r="X188" s="104">
        <v>9068</v>
      </c>
      <c r="Y188" s="273">
        <v>9068</v>
      </c>
      <c r="Z188" s="276">
        <f>IF(
'Tablero de control'!$U188="NP",
 0,
  IF(
     'Tablero de control'!$Q188&lt;&gt;"Reducción",
     'Tablero de control'!$Y188*100/'Tablero de control'!$U188,
     IF(
       'Tablero de control'!$U188&gt;='Tablero de control'!$Y188,
       100,
       IF(
         'Tablero de control'!$S188&lt;='Tablero de control'!$Y188,
         0,
         (('Tablero de control'!$S188-'Tablero de control'!$U188)-('Tablero de control'!$Y188-'Tablero de control'!$U188))*100/('Tablero de control'!$S188-'Tablero de control'!$U188)
       )
     )
   )
)</f>
        <v>100</v>
      </c>
      <c r="AA188" s="302">
        <f>IF('Tablero de control'!$Z188&gt;100,100,'Tablero de control'!$Z188)</f>
        <v>100</v>
      </c>
      <c r="AB188" s="40" t="str">
        <f>IF(
  'Tablero de control'!$U188="NP",
  "NO PROGRAMADA",
  IF(
    OR('Tablero de control'!$Y188="",'Tablero de control'!$Z188&lt;=0),
    "SIN AVANCE",
    IF(
      'Tablero de control'!$Z188&lt;Parametros!$D$4*Parametros!$G$9,
      "MUY DEFICIENTE",
    IF(
      'Tablero de control'!$Z188&lt;Parametros!$D$4*Parametros!$G$8,
      "DEFICIENTE",
   IF(
      'Tablero de control'!$Z188&lt;Parametros!$D$4*Parametros!$G$7,
      "ACEPTABLE",
      IF(
        'Tablero de control'!$Z188&lt;Parametros!$D$4*Parametros!$G$6,
        "BUENO",
        IF(
          'Tablero de control'!$Z188&lt;Parametros!$D$4*Parametros!$G$5,
          "SATISFACTORIO",
          IF(
            'Tablero de control'!$Z188&gt;=Parametros!$D$4*Parametros!$G$4,
            "OPTIMO"
          )
        )
      )
    )
  )
)
)
)</f>
        <v>OPTIMO</v>
      </c>
      <c r="AC188" s="40"/>
      <c r="AD188" s="40"/>
      <c r="AE188" s="40"/>
      <c r="AF188" s="40"/>
      <c r="AG188" s="59">
        <v>0</v>
      </c>
      <c r="AH188" s="59">
        <v>0</v>
      </c>
      <c r="AI188" s="59">
        <v>0</v>
      </c>
      <c r="AJ188" s="57"/>
      <c r="AK188" s="276">
        <f>IF(
'Tablero de control'!$V188="NP",
 0,
  IF(
     'Tablero de control'!$Q188&lt;&gt;"Reducción",
     'Tablero de control'!$AJ188*100/'Tablero de control'!$V188,
     IF(
       'Tablero de control'!$V188&gt;='Tablero de control'!$AJ188,
       100,
       IF(
         'Tablero de control'!$S188&lt;='Tablero de control'!$AJ188,
         0,
         (('Tablero de control'!$S188-'Tablero de control'!$V188)-('Tablero de control'!$AJ188-'Tablero de control'!$V188))*100/('Tablero de control'!$S188-'Tablero de control'!$V188)
       )
     )
   )
)</f>
        <v>0</v>
      </c>
      <c r="AL188" s="38" t="str">
        <f>IF(
  'Tablero de control'!$V188="NP",
  "NO PROGRAMADA",
  IF(
    OR('Tablero de control'!$AJ188="",'Tablero de control'!$AK188&lt;=0),
    "SIN AVANCE",
    IF(
      'Tablero de control'!$AK188&lt;Parametros!$D$4*Parametros!$G$9,
      "MUY DEFICIENTE",
    IF(
      'Tablero de control'!$AK188&lt;Parametros!$D$4*Parametros!$G$8,
      "DEFICIENTE",
   IF(
      'Tablero de control'!$AK188&lt;Parametros!$D$4*Parametros!$G$7,
      "ACEPTABLE",
      IF(
        'Tablero de control'!$AK188&lt;Parametros!$D$4*Parametros!$G$6,
        "BUENO",
        IF(
          'Tablero de control'!$AK188&lt;Parametros!$D$4*Parametros!$G$5,
          "SATISFACTORIO",
          IF(
            'Tablero de control'!$AK188&gt;=Parametros!$D$4*Parametros!$G$4,
            "OPTIMO"
          )
        )
      )
    )
  )
)
)
)</f>
        <v>SIN AVANCE</v>
      </c>
      <c r="AM188" s="38"/>
      <c r="AN188" s="38"/>
      <c r="AO188" s="38"/>
      <c r="AP188" s="47"/>
      <c r="AQ188" s="276">
        <f>IF(
'Tablero de control'!$W188="NP",
 0,
  IF(
     'Tablero de control'!$Q188&lt;&gt;"Reducción",
     'Tablero de control'!$AP188*100/'Tablero de control'!$W188,
     IF(
       'Tablero de control'!$W188&gt;='Tablero de control'!$AP188,
       100,
       IF(
         'Tablero de control'!$S188&lt;='Tablero de control'!$AP188,
         0,
         (('Tablero de control'!$S188-'Tablero de control'!$W188)-('Tablero de control'!$AP188-'Tablero de control'!$W188))*100/('Tablero de control'!$S188-'Tablero de control'!$W188)
       )
     )
   )
)</f>
        <v>0</v>
      </c>
      <c r="AR188" s="40" t="str">
        <f>IF(
  'Tablero de control'!$W188="NP",
  "NO PROGRAMADA",
  IF(
    OR('Tablero de control'!$AP188="",'Tablero de control'!$AQ188&lt;=0),
    "SIN AVANCE",
    IF(
      'Tablero de control'!$AQ188&lt;Parametros!$D$4*Parametros!$G$9,
      "MUY DEFICIENTE",
    IF(
      'Tablero de control'!$AQ188&lt;Parametros!$D$4*Parametros!$G$8,
      "DEFICIENTE",
   IF(
      'Tablero de control'!$AQ188&lt;Parametros!$D$4*Parametros!$G$7,
      "ACEPTABLE",
      IF(
        'Tablero de control'!$AQ188&lt;Parametros!$D$4*Parametros!$G$6,
        "BUENO",
        IF(
          'Tablero de control'!$AQ188&lt;Parametros!$D$4*Parametros!$G$5,
          "SATISFACTORIO",
          IF(
            'Tablero de control'!$AQ188&gt;=Parametros!$D$4*Parametros!$G$4,
            "OPTIMO"
          )
        )
      )
    )
  )
)
)
)</f>
        <v>SIN AVANCE</v>
      </c>
      <c r="AS188" s="38"/>
      <c r="AT188" s="38"/>
      <c r="AU188" s="38"/>
      <c r="AV188" s="39"/>
      <c r="AW188" s="276">
        <f>IF(
'Tablero de control'!$X188="NP",
 0,
  IF(
     'Tablero de control'!$Q188&lt;&gt;"Reducción",
     'Tablero de control'!$AV188*100/'Tablero de control'!$X188,
     IF(
       'Tablero de control'!$X188&gt;='Tablero de control'!$AV188,
       100,
       IF(
         'Tablero de control'!$S188&lt;='Tablero de control'!$AV188,
         0,
         (('Tablero de control'!$S188-'Tablero de control'!$X188)-('Tablero de control'!$AV188-'Tablero de control'!$X188))*100/('Tablero de control'!$S188-'Tablero de control'!$X188)
       )
     )
   )
)</f>
        <v>0</v>
      </c>
      <c r="AX188" s="46" t="str">
        <f>IF(
  'Tablero de control'!$X188="NP",
  "NO PROGRAMADA",
  IF(
    OR('Tablero de control'!$AV188="",'Tablero de control'!$AW188&lt;=0),
    "SIN AVANCE",
    IF(
      'Tablero de control'!$AW188&lt;Parametros!$D$4*Parametros!$G$9,
      "MUY DEFICIENTE",
    IF(
      'Tablero de control'!$AW188&lt;Parametros!$D$4*Parametros!$G$8,
      "DEFICIENTE",
   IF(
      'Tablero de control'!$AW188&lt;Parametros!$D$4*Parametros!$G$7,
      "ACEPTABLE",
      IF(
        'Tablero de control'!$AW188&lt;Parametros!$D$4*Parametros!$G$6,
        "BUENO",
        IF(
          'Tablero de control'!$AW188&lt;Parametros!$D$4*Parametros!$G$5,
          "SATISFACTORIO",
          IF(
            'Tablero de control'!$AW188&gt;=Parametros!$D$4*Parametros!$G$4,
            "OPTIMO"
          )
        )
      )
    )
  )
)
)
)</f>
        <v>SIN AVANCE</v>
      </c>
      <c r="AY188" s="38"/>
      <c r="AZ188" s="38"/>
      <c r="BA188" s="38"/>
      <c r="BB188" s="285">
        <f>IF('Tablero de control'!$R188="Acumulada",IF('Tablero de control'!$AV188="",IF('Tablero de control'!$AP188="",IF('Tablero de control'!$AJ188="",'Tablero de control'!$Y188,'Tablero de control'!$AJ188),'Tablero de control'!$AP188),'Tablero de control'!$AV188),'Tablero de control'!$Y188+'Tablero de control'!$AJ188+'Tablero de control'!$AP188+'Tablero de control'!$AV188)</f>
        <v>9068</v>
      </c>
      <c r="BC188" s="41">
        <f>IF('Tablero de control'!$Q188="mantenimiento",'Tablero de control'!$BB188/COUNTA('Tablero de control'!$U188:$X188)*100,IF('Tablero de control'!$BB188*100/'Tablero de control'!$T188&gt;100,100,'Tablero de control'!$BB188*100/'Tablero de control'!$T188))</f>
        <v>226700</v>
      </c>
      <c r="BD188" s="40" t="str">
        <f>IF(
    OR('Tablero de control'!$BB188="",'Tablero de control'!$BC188&lt;=0),
    "SIN AVANCE",
    IF(
      'Tablero de control'!$BC188&lt;Parametros!$D$4*Parametros!$G$9,
      "MUY DEFICIENTE",
    IF(
      'Tablero de control'!$BC188&lt;Parametros!$D$4*Parametros!$G$8,
      "DEFICIENTE",
   IF(
      'Tablero de control'!$BC188&lt;Parametros!$D$4*Parametros!$G$7,
      "ACEPTABLE",
      IF(
        'Tablero de control'!$BC188&lt;Parametros!$D$4*Parametros!$G$6,
        "BUENO",
        IF(
          'Tablero de control'!$BC188&lt;Parametros!$D$4*Parametros!$G$5,
          "SATISFACTORIO",
          IF(
            'Tablero de control'!$BC188&gt;=Parametros!$D$4*Parametros!$G$4,
            "OPTIMO"
          )
        )
      )
    )
  )
)
)</f>
        <v>OPTIMO</v>
      </c>
      <c r="BE188" s="336"/>
      <c r="BF188" s="336"/>
      <c r="BG188" s="555"/>
      <c r="BH188" s="281"/>
      <c r="BI188" s="281"/>
      <c r="BJ188" s="281"/>
      <c r="BL188" s="337"/>
      <c r="BN188" s="428">
        <v>9068</v>
      </c>
      <c r="BO188" s="429" t="s">
        <v>2758</v>
      </c>
      <c r="BP188" s="429" t="s">
        <v>2759</v>
      </c>
      <c r="BQ188" s="429" t="s">
        <v>2760</v>
      </c>
      <c r="BR188" s="429" t="s">
        <v>2760</v>
      </c>
      <c r="BS188" s="602" t="s">
        <v>2761</v>
      </c>
      <c r="BT188" s="281"/>
    </row>
    <row r="189" spans="1:72" s="42" customFormat="1" ht="72" hidden="1" customHeight="1">
      <c r="A189" s="554" t="s">
        <v>252</v>
      </c>
      <c r="B189" s="53" t="s">
        <v>262</v>
      </c>
      <c r="C189" s="53" t="s">
        <v>302</v>
      </c>
      <c r="D189" s="53" t="s">
        <v>360</v>
      </c>
      <c r="E189" s="53" t="s">
        <v>409</v>
      </c>
      <c r="F189" s="66">
        <v>44.81</v>
      </c>
      <c r="G189" s="66">
        <v>46</v>
      </c>
      <c r="H189" s="66" t="s">
        <v>1947</v>
      </c>
      <c r="I189" s="66" t="s">
        <v>1972</v>
      </c>
      <c r="J189" s="325">
        <v>186</v>
      </c>
      <c r="K189" s="53" t="s">
        <v>729</v>
      </c>
      <c r="L189" s="53">
        <v>2201004</v>
      </c>
      <c r="M189" s="53" t="s">
        <v>85</v>
      </c>
      <c r="N189" s="53">
        <v>220100400</v>
      </c>
      <c r="O189" s="53" t="s">
        <v>1624</v>
      </c>
      <c r="P189" s="53" t="s">
        <v>2045</v>
      </c>
      <c r="Q189" s="53" t="s">
        <v>33</v>
      </c>
      <c r="R189" s="103" t="s">
        <v>1891</v>
      </c>
      <c r="S189" s="103">
        <v>0</v>
      </c>
      <c r="T189" s="103">
        <v>1</v>
      </c>
      <c r="U189" s="96">
        <v>1</v>
      </c>
      <c r="V189" s="103">
        <v>1</v>
      </c>
      <c r="W189" s="103">
        <v>1</v>
      </c>
      <c r="X189" s="103">
        <v>1</v>
      </c>
      <c r="Y189" s="273">
        <v>0</v>
      </c>
      <c r="Z189" s="276">
        <f>IF(
'Tablero de control'!$U189="NP",
 0,
  IF(
     'Tablero de control'!$Q189&lt;&gt;"Reducción",
     'Tablero de control'!$Y189*100/'Tablero de control'!$U189,
     IF(
       'Tablero de control'!$U189&gt;='Tablero de control'!$Y189,
       100,
       IF(
         'Tablero de control'!$S189&lt;='Tablero de control'!$Y189,
         0,
         (('Tablero de control'!$S189-'Tablero de control'!$U189)-('Tablero de control'!$Y189-'Tablero de control'!$U189))*100/('Tablero de control'!$S189-'Tablero de control'!$U189)
       )
     )
   )
)</f>
        <v>0</v>
      </c>
      <c r="AA189" s="302">
        <f>IF('Tablero de control'!$Z189&gt;100,100,'Tablero de control'!$Z189)</f>
        <v>0</v>
      </c>
      <c r="AB189" s="40" t="str">
        <f>IF(
  'Tablero de control'!$U189="NP",
  "NO PROGRAMADA",
  IF(
    OR('Tablero de control'!$Y189="",'Tablero de control'!$Z189&lt;=0),
    "SIN AVANCE",
    IF(
      'Tablero de control'!$Z189&lt;Parametros!$D$4*Parametros!$G$9,
      "MUY DEFICIENTE",
    IF(
      'Tablero de control'!$Z189&lt;Parametros!$D$4*Parametros!$G$8,
      "DEFICIENTE",
   IF(
      'Tablero de control'!$Z189&lt;Parametros!$D$4*Parametros!$G$7,
      "ACEPTABLE",
      IF(
        'Tablero de control'!$Z189&lt;Parametros!$D$4*Parametros!$G$6,
        "BUENO",
        IF(
          'Tablero de control'!$Z189&lt;Parametros!$D$4*Parametros!$G$5,
          "SATISFACTORIO",
          IF(
            'Tablero de control'!$Z189&gt;=Parametros!$D$4*Parametros!$G$4,
            "OPTIMO"
          )
        )
      )
    )
  )
)
)
)</f>
        <v>SIN AVANCE</v>
      </c>
      <c r="AC189" s="40"/>
      <c r="AD189" s="40"/>
      <c r="AE189" s="40"/>
      <c r="AF189" s="40"/>
      <c r="AG189" s="59">
        <v>0</v>
      </c>
      <c r="AH189" s="59">
        <v>0</v>
      </c>
      <c r="AI189" s="59">
        <v>0</v>
      </c>
      <c r="AJ189" s="57"/>
      <c r="AK189" s="276">
        <f>IF(
'Tablero de control'!$V189="NP",
 0,
  IF(
     'Tablero de control'!$Q189&lt;&gt;"Reducción",
     'Tablero de control'!$AJ189*100/'Tablero de control'!$V189,
     IF(
       'Tablero de control'!$V189&gt;='Tablero de control'!$AJ189,
       100,
       IF(
         'Tablero de control'!$S189&lt;='Tablero de control'!$AJ189,
         0,
         (('Tablero de control'!$S189-'Tablero de control'!$V189)-('Tablero de control'!$AJ189-'Tablero de control'!$V189))*100/('Tablero de control'!$S189-'Tablero de control'!$V189)
       )
     )
   )
)</f>
        <v>0</v>
      </c>
      <c r="AL189" s="38" t="str">
        <f>IF(
  'Tablero de control'!$V189="NP",
  "NO PROGRAMADA",
  IF(
    OR('Tablero de control'!$AJ189="",'Tablero de control'!$AK189&lt;=0),
    "SIN AVANCE",
    IF(
      'Tablero de control'!$AK189&lt;Parametros!$D$4*Parametros!$G$9,
      "MUY DEFICIENTE",
    IF(
      'Tablero de control'!$AK189&lt;Parametros!$D$4*Parametros!$G$8,
      "DEFICIENTE",
   IF(
      'Tablero de control'!$AK189&lt;Parametros!$D$4*Parametros!$G$7,
      "ACEPTABLE",
      IF(
        'Tablero de control'!$AK189&lt;Parametros!$D$4*Parametros!$G$6,
        "BUENO",
        IF(
          'Tablero de control'!$AK189&lt;Parametros!$D$4*Parametros!$G$5,
          "SATISFACTORIO",
          IF(
            'Tablero de control'!$AK189&gt;=Parametros!$D$4*Parametros!$G$4,
            "OPTIMO"
          )
        )
      )
    )
  )
)
)
)</f>
        <v>SIN AVANCE</v>
      </c>
      <c r="AM189" s="38"/>
      <c r="AN189" s="38"/>
      <c r="AO189" s="38"/>
      <c r="AP189" s="47"/>
      <c r="AQ189" s="276">
        <f>IF(
'Tablero de control'!$W189="NP",
 0,
  IF(
     'Tablero de control'!$Q189&lt;&gt;"Reducción",
     'Tablero de control'!$AP189*100/'Tablero de control'!$W189,
     IF(
       'Tablero de control'!$W189&gt;='Tablero de control'!$AP189,
       100,
       IF(
         'Tablero de control'!$S189&lt;='Tablero de control'!$AP189,
         0,
         (('Tablero de control'!$S189-'Tablero de control'!$W189)-('Tablero de control'!$AP189-'Tablero de control'!$W189))*100/('Tablero de control'!$S189-'Tablero de control'!$W189)
       )
     )
   )
)</f>
        <v>0</v>
      </c>
      <c r="AR189" s="40" t="str">
        <f>IF(
  'Tablero de control'!$W189="NP",
  "NO PROGRAMADA",
  IF(
    OR('Tablero de control'!$AP189="",'Tablero de control'!$AQ189&lt;=0),
    "SIN AVANCE",
    IF(
      'Tablero de control'!$AQ189&lt;Parametros!$D$4*Parametros!$G$9,
      "MUY DEFICIENTE",
    IF(
      'Tablero de control'!$AQ189&lt;Parametros!$D$4*Parametros!$G$8,
      "DEFICIENTE",
   IF(
      'Tablero de control'!$AQ189&lt;Parametros!$D$4*Parametros!$G$7,
      "ACEPTABLE",
      IF(
        'Tablero de control'!$AQ189&lt;Parametros!$D$4*Parametros!$G$6,
        "BUENO",
        IF(
          'Tablero de control'!$AQ189&lt;Parametros!$D$4*Parametros!$G$5,
          "SATISFACTORIO",
          IF(
            'Tablero de control'!$AQ189&gt;=Parametros!$D$4*Parametros!$G$4,
            "OPTIMO"
          )
        )
      )
    )
  )
)
)
)</f>
        <v>SIN AVANCE</v>
      </c>
      <c r="AS189" s="38"/>
      <c r="AT189" s="38"/>
      <c r="AU189" s="38"/>
      <c r="AV189" s="39"/>
      <c r="AW189" s="276">
        <f>IF(
'Tablero de control'!$X189="NP",
 0,
  IF(
     'Tablero de control'!$Q189&lt;&gt;"Reducción",
     'Tablero de control'!$AV189*100/'Tablero de control'!$X189,
     IF(
       'Tablero de control'!$X189&gt;='Tablero de control'!$AV189,
       100,
       IF(
         'Tablero de control'!$S189&lt;='Tablero de control'!$AV189,
         0,
         (('Tablero de control'!$S189-'Tablero de control'!$X189)-('Tablero de control'!$AV189-'Tablero de control'!$X189))*100/('Tablero de control'!$S189-'Tablero de control'!$X189)
       )
     )
   )
)</f>
        <v>0</v>
      </c>
      <c r="AX189" s="46" t="str">
        <f>IF(
  'Tablero de control'!$X189="NP",
  "NO PROGRAMADA",
  IF(
    OR('Tablero de control'!$AV189="",'Tablero de control'!$AW189&lt;=0),
    "SIN AVANCE",
    IF(
      'Tablero de control'!$AW189&lt;Parametros!$D$4*Parametros!$G$9,
      "MUY DEFICIENTE",
    IF(
      'Tablero de control'!$AW189&lt;Parametros!$D$4*Parametros!$G$8,
      "DEFICIENTE",
   IF(
      'Tablero de control'!$AW189&lt;Parametros!$D$4*Parametros!$G$7,
      "ACEPTABLE",
      IF(
        'Tablero de control'!$AW189&lt;Parametros!$D$4*Parametros!$G$6,
        "BUENO",
        IF(
          'Tablero de control'!$AW189&lt;Parametros!$D$4*Parametros!$G$5,
          "SATISFACTORIO",
          IF(
            'Tablero de control'!$AW189&gt;=Parametros!$D$4*Parametros!$G$4,
            "OPTIMO"
          )
        )
      )
    )
  )
)
)
)</f>
        <v>SIN AVANCE</v>
      </c>
      <c r="AY189" s="38"/>
      <c r="AZ189" s="38"/>
      <c r="BA189" s="38"/>
      <c r="BB189" s="285">
        <f>IF('Tablero de control'!$R189="Acumulada",IF('Tablero de control'!$AV189="",IF('Tablero de control'!$AP189="",IF('Tablero de control'!$AJ189="",'Tablero de control'!$Y189,'Tablero de control'!$AJ189),'Tablero de control'!$AP189),'Tablero de control'!$AV189),'Tablero de control'!$Y189+'Tablero de control'!$AJ189+'Tablero de control'!$AP189+'Tablero de control'!$AV189)</f>
        <v>0</v>
      </c>
      <c r="BC189" s="41">
        <f>IF('Tablero de control'!$Q189="mantenimiento",'Tablero de control'!$BB189/COUNTA('Tablero de control'!$U189:$X189)*100,IF('Tablero de control'!$BB189*100/'Tablero de control'!$T189&gt;100,100,'Tablero de control'!$BB189*100/'Tablero de control'!$T189))</f>
        <v>0</v>
      </c>
      <c r="BD189" s="40" t="str">
        <f>IF(
    OR('Tablero de control'!$BB189="",'Tablero de control'!$BC189&lt;=0),
    "SIN AVANCE",
    IF(
      'Tablero de control'!$BC189&lt;Parametros!$D$4*Parametros!$G$9,
      "MUY DEFICIENTE",
    IF(
      'Tablero de control'!$BC189&lt;Parametros!$D$4*Parametros!$G$8,
      "DEFICIENTE",
   IF(
      'Tablero de control'!$BC189&lt;Parametros!$D$4*Parametros!$G$7,
      "ACEPTABLE",
      IF(
        'Tablero de control'!$BC189&lt;Parametros!$D$4*Parametros!$G$6,
        "BUENO",
        IF(
          'Tablero de control'!$BC189&lt;Parametros!$D$4*Parametros!$G$5,
          "SATISFACTORIO",
          IF(
            'Tablero de control'!$BC189&gt;=Parametros!$D$4*Parametros!$G$4,
            "OPTIMO"
          )
        )
      )
    )
  )
)
)</f>
        <v>SIN AVANCE</v>
      </c>
      <c r="BE189" s="336"/>
      <c r="BF189" s="336"/>
      <c r="BG189" s="555"/>
      <c r="BH189" s="281"/>
      <c r="BI189" s="281"/>
      <c r="BJ189" s="281"/>
      <c r="BL189" s="337"/>
      <c r="BN189" s="428">
        <v>0</v>
      </c>
      <c r="BO189" s="429" t="s">
        <v>2762</v>
      </c>
      <c r="BP189" s="429" t="s">
        <v>2763</v>
      </c>
      <c r="BQ189" s="429" t="s">
        <v>2764</v>
      </c>
      <c r="BR189" s="429" t="s">
        <v>2764</v>
      </c>
      <c r="BS189" s="602" t="s">
        <v>2765</v>
      </c>
      <c r="BT189" s="281"/>
    </row>
    <row r="190" spans="1:72" s="42" customFormat="1" ht="85.5" hidden="1" customHeight="1">
      <c r="A190" s="554" t="s">
        <v>252</v>
      </c>
      <c r="B190" s="53" t="s">
        <v>262</v>
      </c>
      <c r="C190" s="53" t="s">
        <v>302</v>
      </c>
      <c r="D190" s="53" t="s">
        <v>360</v>
      </c>
      <c r="E190" s="53" t="s">
        <v>409</v>
      </c>
      <c r="F190" s="66">
        <v>44.81</v>
      </c>
      <c r="G190" s="66">
        <v>46</v>
      </c>
      <c r="H190" s="66" t="s">
        <v>1947</v>
      </c>
      <c r="I190" s="66" t="s">
        <v>1972</v>
      </c>
      <c r="J190" s="325">
        <v>187</v>
      </c>
      <c r="K190" s="53" t="s">
        <v>730</v>
      </c>
      <c r="L190" s="53" t="s">
        <v>1258</v>
      </c>
      <c r="M190" s="53" t="s">
        <v>52</v>
      </c>
      <c r="N190" s="293">
        <v>220106903</v>
      </c>
      <c r="O190" s="53" t="s">
        <v>1625</v>
      </c>
      <c r="P190" s="53" t="s">
        <v>2045</v>
      </c>
      <c r="Q190" s="53" t="s">
        <v>33</v>
      </c>
      <c r="R190" s="103" t="s">
        <v>1891</v>
      </c>
      <c r="S190" s="103">
        <v>0</v>
      </c>
      <c r="T190" s="103">
        <v>1</v>
      </c>
      <c r="U190" s="96">
        <v>1</v>
      </c>
      <c r="V190" s="103">
        <v>1</v>
      </c>
      <c r="W190" s="103">
        <v>1</v>
      </c>
      <c r="X190" s="103">
        <v>1</v>
      </c>
      <c r="Y190" s="273">
        <v>1</v>
      </c>
      <c r="Z190" s="276">
        <f>IF(
'Tablero de control'!$U190="NP",
 0,
  IF(
     'Tablero de control'!$Q190&lt;&gt;"Reducción",
     'Tablero de control'!$Y190*100/'Tablero de control'!$U190,
     IF(
       'Tablero de control'!$U190&gt;='Tablero de control'!$Y190,
       100,
       IF(
         'Tablero de control'!$S190&lt;='Tablero de control'!$Y190,
         0,
         (('Tablero de control'!$S190-'Tablero de control'!$U190)-('Tablero de control'!$Y190-'Tablero de control'!$U190))*100/('Tablero de control'!$S190-'Tablero de control'!$U190)
       )
     )
   )
)</f>
        <v>100</v>
      </c>
      <c r="AA190" s="302">
        <f>IF('Tablero de control'!$Z190&gt;100,100,'Tablero de control'!$Z190)</f>
        <v>100</v>
      </c>
      <c r="AB190" s="40" t="str">
        <f>IF(
  'Tablero de control'!$U190="NP",
  "NO PROGRAMADA",
  IF(
    OR('Tablero de control'!$Y190="",'Tablero de control'!$Z190&lt;=0),
    "SIN AVANCE",
    IF(
      'Tablero de control'!$Z190&lt;Parametros!$D$4*Parametros!$G$9,
      "MUY DEFICIENTE",
    IF(
      'Tablero de control'!$Z190&lt;Parametros!$D$4*Parametros!$G$8,
      "DEFICIENTE",
   IF(
      'Tablero de control'!$Z190&lt;Parametros!$D$4*Parametros!$G$7,
      "ACEPTABLE",
      IF(
        'Tablero de control'!$Z190&lt;Parametros!$D$4*Parametros!$G$6,
        "BUENO",
        IF(
          'Tablero de control'!$Z190&lt;Parametros!$D$4*Parametros!$G$5,
          "SATISFACTORIO",
          IF(
            'Tablero de control'!$Z190&gt;=Parametros!$D$4*Parametros!$G$4,
            "OPTIMO"
          )
        )
      )
    )
  )
)
)
)</f>
        <v>OPTIMO</v>
      </c>
      <c r="AC190" s="40"/>
      <c r="AD190" s="40"/>
      <c r="AE190" s="40"/>
      <c r="AF190" s="40"/>
      <c r="AG190" s="59">
        <v>0</v>
      </c>
      <c r="AH190" s="59">
        <v>0</v>
      </c>
      <c r="AI190" s="59">
        <v>0</v>
      </c>
      <c r="AJ190" s="57"/>
      <c r="AK190" s="276">
        <f>IF(
'Tablero de control'!$V190="NP",
 0,
  IF(
     'Tablero de control'!$Q190&lt;&gt;"Reducción",
     'Tablero de control'!$AJ190*100/'Tablero de control'!$V190,
     IF(
       'Tablero de control'!$V190&gt;='Tablero de control'!$AJ190,
       100,
       IF(
         'Tablero de control'!$S190&lt;='Tablero de control'!$AJ190,
         0,
         (('Tablero de control'!$S190-'Tablero de control'!$V190)-('Tablero de control'!$AJ190-'Tablero de control'!$V190))*100/('Tablero de control'!$S190-'Tablero de control'!$V190)
       )
     )
   )
)</f>
        <v>0</v>
      </c>
      <c r="AL190" s="38" t="str">
        <f>IF(
  'Tablero de control'!$V190="NP",
  "NO PROGRAMADA",
  IF(
    OR('Tablero de control'!$AJ190="",'Tablero de control'!$AK190&lt;=0),
    "SIN AVANCE",
    IF(
      'Tablero de control'!$AK190&lt;Parametros!$D$4*Parametros!$G$9,
      "MUY DEFICIENTE",
    IF(
      'Tablero de control'!$AK190&lt;Parametros!$D$4*Parametros!$G$8,
      "DEFICIENTE",
   IF(
      'Tablero de control'!$AK190&lt;Parametros!$D$4*Parametros!$G$7,
      "ACEPTABLE",
      IF(
        'Tablero de control'!$AK190&lt;Parametros!$D$4*Parametros!$G$6,
        "BUENO",
        IF(
          'Tablero de control'!$AK190&lt;Parametros!$D$4*Parametros!$G$5,
          "SATISFACTORIO",
          IF(
            'Tablero de control'!$AK190&gt;=Parametros!$D$4*Parametros!$G$4,
            "OPTIMO"
          )
        )
      )
    )
  )
)
)
)</f>
        <v>SIN AVANCE</v>
      </c>
      <c r="AM190" s="38"/>
      <c r="AN190" s="38"/>
      <c r="AO190" s="38"/>
      <c r="AP190" s="47"/>
      <c r="AQ190" s="276">
        <f>IF(
'Tablero de control'!$W190="NP",
 0,
  IF(
     'Tablero de control'!$Q190&lt;&gt;"Reducción",
     'Tablero de control'!$AP190*100/'Tablero de control'!$W190,
     IF(
       'Tablero de control'!$W190&gt;='Tablero de control'!$AP190,
       100,
       IF(
         'Tablero de control'!$S190&lt;='Tablero de control'!$AP190,
         0,
         (('Tablero de control'!$S190-'Tablero de control'!$W190)-('Tablero de control'!$AP190-'Tablero de control'!$W190))*100/('Tablero de control'!$S190-'Tablero de control'!$W190)
       )
     )
   )
)</f>
        <v>0</v>
      </c>
      <c r="AR190" s="40" t="str">
        <f>IF(
  'Tablero de control'!$W190="NP",
  "NO PROGRAMADA",
  IF(
    OR('Tablero de control'!$AP190="",'Tablero de control'!$AQ190&lt;=0),
    "SIN AVANCE",
    IF(
      'Tablero de control'!$AQ190&lt;Parametros!$D$4*Parametros!$G$9,
      "MUY DEFICIENTE",
    IF(
      'Tablero de control'!$AQ190&lt;Parametros!$D$4*Parametros!$G$8,
      "DEFICIENTE",
   IF(
      'Tablero de control'!$AQ190&lt;Parametros!$D$4*Parametros!$G$7,
      "ACEPTABLE",
      IF(
        'Tablero de control'!$AQ190&lt;Parametros!$D$4*Parametros!$G$6,
        "BUENO",
        IF(
          'Tablero de control'!$AQ190&lt;Parametros!$D$4*Parametros!$G$5,
          "SATISFACTORIO",
          IF(
            'Tablero de control'!$AQ190&gt;=Parametros!$D$4*Parametros!$G$4,
            "OPTIMO"
          )
        )
      )
    )
  )
)
)
)</f>
        <v>SIN AVANCE</v>
      </c>
      <c r="AS190" s="38"/>
      <c r="AT190" s="38"/>
      <c r="AU190" s="38"/>
      <c r="AV190" s="39"/>
      <c r="AW190" s="276">
        <f>IF(
'Tablero de control'!$X190="NP",
 0,
  IF(
     'Tablero de control'!$Q190&lt;&gt;"Reducción",
     'Tablero de control'!$AV190*100/'Tablero de control'!$X190,
     IF(
       'Tablero de control'!$X190&gt;='Tablero de control'!$AV190,
       100,
       IF(
         'Tablero de control'!$S190&lt;='Tablero de control'!$AV190,
         0,
         (('Tablero de control'!$S190-'Tablero de control'!$X190)-('Tablero de control'!$AV190-'Tablero de control'!$X190))*100/('Tablero de control'!$S190-'Tablero de control'!$X190)
       )
     )
   )
)</f>
        <v>0</v>
      </c>
      <c r="AX190" s="46" t="str">
        <f>IF(
  'Tablero de control'!$X190="NP",
  "NO PROGRAMADA",
  IF(
    OR('Tablero de control'!$AV190="",'Tablero de control'!$AW190&lt;=0),
    "SIN AVANCE",
    IF(
      'Tablero de control'!$AW190&lt;Parametros!$D$4*Parametros!$G$9,
      "MUY DEFICIENTE",
    IF(
      'Tablero de control'!$AW190&lt;Parametros!$D$4*Parametros!$G$8,
      "DEFICIENTE",
   IF(
      'Tablero de control'!$AW190&lt;Parametros!$D$4*Parametros!$G$7,
      "ACEPTABLE",
      IF(
        'Tablero de control'!$AW190&lt;Parametros!$D$4*Parametros!$G$6,
        "BUENO",
        IF(
          'Tablero de control'!$AW190&lt;Parametros!$D$4*Parametros!$G$5,
          "SATISFACTORIO",
          IF(
            'Tablero de control'!$AW190&gt;=Parametros!$D$4*Parametros!$G$4,
            "OPTIMO"
          )
        )
      )
    )
  )
)
)
)</f>
        <v>SIN AVANCE</v>
      </c>
      <c r="AY190" s="38"/>
      <c r="AZ190" s="38"/>
      <c r="BA190" s="38"/>
      <c r="BB190" s="285">
        <f>IF('Tablero de control'!$R190="Acumulada",IF('Tablero de control'!$AV190="",IF('Tablero de control'!$AP190="",IF('Tablero de control'!$AJ190="",'Tablero de control'!$Y190,'Tablero de control'!$AJ190),'Tablero de control'!$AP190),'Tablero de control'!$AV190),'Tablero de control'!$Y190+'Tablero de control'!$AJ190+'Tablero de control'!$AP190+'Tablero de control'!$AV190)</f>
        <v>1</v>
      </c>
      <c r="BC190" s="41">
        <f>IF('Tablero de control'!$Q190="mantenimiento",'Tablero de control'!$BB190/COUNTA('Tablero de control'!$U190:$X190)*100,IF('Tablero de control'!$BB190*100/'Tablero de control'!$T190&gt;100,100,'Tablero de control'!$BB190*100/'Tablero de control'!$T190))</f>
        <v>25</v>
      </c>
      <c r="BD190" s="40" t="str">
        <f>IF(
    OR('Tablero de control'!$BB190="",'Tablero de control'!$BC190&lt;=0),
    "SIN AVANCE",
    IF(
      'Tablero de control'!$BC190&lt;Parametros!$D$4*Parametros!$G$9,
      "MUY DEFICIENTE",
    IF(
      'Tablero de control'!$BC190&lt;Parametros!$D$4*Parametros!$G$8,
      "DEFICIENTE",
   IF(
      'Tablero de control'!$BC190&lt;Parametros!$D$4*Parametros!$G$7,
      "ACEPTABLE",
      IF(
        'Tablero de control'!$BC190&lt;Parametros!$D$4*Parametros!$G$6,
        "BUENO",
        IF(
          'Tablero de control'!$BC190&lt;Parametros!$D$4*Parametros!$G$5,
          "SATISFACTORIO",
          IF(
            'Tablero de control'!$BC190&gt;=Parametros!$D$4*Parametros!$G$4,
            "OPTIMO"
          )
        )
      )
    )
  )
)
)</f>
        <v>MUY DEFICIENTE</v>
      </c>
      <c r="BE190" s="336"/>
      <c r="BF190" s="336"/>
      <c r="BG190" s="555"/>
      <c r="BH190" s="281"/>
      <c r="BI190" s="281"/>
      <c r="BJ190" s="281"/>
      <c r="BL190" s="337"/>
      <c r="BN190" s="428">
        <v>1</v>
      </c>
      <c r="BO190" s="429" t="s">
        <v>2766</v>
      </c>
      <c r="BP190" s="429" t="s">
        <v>2767</v>
      </c>
      <c r="BQ190" s="429" t="s">
        <v>2768</v>
      </c>
      <c r="BR190" s="429" t="s">
        <v>2768</v>
      </c>
      <c r="BS190" s="602"/>
      <c r="BT190" s="281"/>
    </row>
    <row r="191" spans="1:72" s="42" customFormat="1" ht="81.75" hidden="1" customHeight="1">
      <c r="A191" s="554" t="s">
        <v>252</v>
      </c>
      <c r="B191" s="53" t="s">
        <v>262</v>
      </c>
      <c r="C191" s="53" t="s">
        <v>302</v>
      </c>
      <c r="D191" s="53" t="s">
        <v>360</v>
      </c>
      <c r="E191" s="53" t="s">
        <v>409</v>
      </c>
      <c r="F191" s="66">
        <v>44.81</v>
      </c>
      <c r="G191" s="66">
        <v>46</v>
      </c>
      <c r="H191" s="66" t="s">
        <v>1947</v>
      </c>
      <c r="I191" s="66" t="s">
        <v>1972</v>
      </c>
      <c r="J191" s="325">
        <v>188</v>
      </c>
      <c r="K191" s="53" t="s">
        <v>731</v>
      </c>
      <c r="L191" s="53" t="s">
        <v>1259</v>
      </c>
      <c r="M191" s="53" t="s">
        <v>1260</v>
      </c>
      <c r="N191" s="293">
        <v>220105113</v>
      </c>
      <c r="O191" s="53" t="s">
        <v>1626</v>
      </c>
      <c r="P191" s="53" t="s">
        <v>2045</v>
      </c>
      <c r="Q191" s="53" t="s">
        <v>33</v>
      </c>
      <c r="R191" s="103" t="s">
        <v>1891</v>
      </c>
      <c r="S191" s="103">
        <v>0</v>
      </c>
      <c r="T191" s="103">
        <v>1</v>
      </c>
      <c r="U191" s="97" t="s">
        <v>13</v>
      </c>
      <c r="V191" s="97" t="s">
        <v>13</v>
      </c>
      <c r="W191" s="103">
        <v>1</v>
      </c>
      <c r="X191" s="103">
        <v>1</v>
      </c>
      <c r="Y191" s="273">
        <v>0</v>
      </c>
      <c r="Z191" s="276">
        <f>IF(
'Tablero de control'!$U191="NP",
 0,
  IF(
     'Tablero de control'!$Q191&lt;&gt;"Reducción",
     'Tablero de control'!$Y191*100/'Tablero de control'!$U191,
     IF(
       'Tablero de control'!$U191&gt;='Tablero de control'!$Y191,
       100,
       IF(
         'Tablero de control'!$S191&lt;='Tablero de control'!$Y191,
         0,
         (('Tablero de control'!$S191-'Tablero de control'!$U191)-('Tablero de control'!$Y191-'Tablero de control'!$U191))*100/('Tablero de control'!$S191-'Tablero de control'!$U191)
       )
     )
   )
)</f>
        <v>0</v>
      </c>
      <c r="AA191" s="302">
        <f>IF('Tablero de control'!$Z191&gt;100,100,'Tablero de control'!$Z191)</f>
        <v>0</v>
      </c>
      <c r="AB191" s="40" t="str">
        <f>IF(
  'Tablero de control'!$U191="NP",
  "NO PROGRAMADA",
  IF(
    OR('Tablero de control'!$Y191="",'Tablero de control'!$Z191&lt;=0),
    "SIN AVANCE",
    IF(
      'Tablero de control'!$Z191&lt;Parametros!$D$4*Parametros!$G$9,
      "MUY DEFICIENTE",
    IF(
      'Tablero de control'!$Z191&lt;Parametros!$D$4*Parametros!$G$8,
      "DEFICIENTE",
   IF(
      'Tablero de control'!$Z191&lt;Parametros!$D$4*Parametros!$G$7,
      "ACEPTABLE",
      IF(
        'Tablero de control'!$Z191&lt;Parametros!$D$4*Parametros!$G$6,
        "BUENO",
        IF(
          'Tablero de control'!$Z191&lt;Parametros!$D$4*Parametros!$G$5,
          "SATISFACTORIO",
          IF(
            'Tablero de control'!$Z191&gt;=Parametros!$D$4*Parametros!$G$4,
            "OPTIMO"
          )
        )
      )
    )
  )
)
)
)</f>
        <v>NO PROGRAMADA</v>
      </c>
      <c r="AC191" s="40"/>
      <c r="AD191" s="40"/>
      <c r="AE191" s="40"/>
      <c r="AF191" s="40"/>
      <c r="AG191" s="59">
        <v>0</v>
      </c>
      <c r="AH191" s="59">
        <v>0</v>
      </c>
      <c r="AI191" s="59">
        <v>0</v>
      </c>
      <c r="AJ191" s="57"/>
      <c r="AK191" s="276">
        <f>IF(
'Tablero de control'!$V191="NP",
 0,
  IF(
     'Tablero de control'!$Q191&lt;&gt;"Reducción",
     'Tablero de control'!$AJ191*100/'Tablero de control'!$V191,
     IF(
       'Tablero de control'!$V191&gt;='Tablero de control'!$AJ191,
       100,
       IF(
         'Tablero de control'!$S191&lt;='Tablero de control'!$AJ191,
         0,
         (('Tablero de control'!$S191-'Tablero de control'!$V191)-('Tablero de control'!$AJ191-'Tablero de control'!$V191))*100/('Tablero de control'!$S191-'Tablero de control'!$V191)
       )
     )
   )
)</f>
        <v>0</v>
      </c>
      <c r="AL191" s="38" t="str">
        <f>IF(
  'Tablero de control'!$V191="NP",
  "NO PROGRAMADA",
  IF(
    OR('Tablero de control'!$AJ191="",'Tablero de control'!$AK191&lt;=0),
    "SIN AVANCE",
    IF(
      'Tablero de control'!$AK191&lt;Parametros!$D$4*Parametros!$G$9,
      "MUY DEFICIENTE",
    IF(
      'Tablero de control'!$AK191&lt;Parametros!$D$4*Parametros!$G$8,
      "DEFICIENTE",
   IF(
      'Tablero de control'!$AK191&lt;Parametros!$D$4*Parametros!$G$7,
      "ACEPTABLE",
      IF(
        'Tablero de control'!$AK191&lt;Parametros!$D$4*Parametros!$G$6,
        "BUENO",
        IF(
          'Tablero de control'!$AK191&lt;Parametros!$D$4*Parametros!$G$5,
          "SATISFACTORIO",
          IF(
            'Tablero de control'!$AK191&gt;=Parametros!$D$4*Parametros!$G$4,
            "OPTIMO"
          )
        )
      )
    )
  )
)
)
)</f>
        <v>NO PROGRAMADA</v>
      </c>
      <c r="AM191" s="38"/>
      <c r="AN191" s="38"/>
      <c r="AO191" s="38"/>
      <c r="AP191" s="47"/>
      <c r="AQ191" s="276">
        <f>IF(
'Tablero de control'!$W191="NP",
 0,
  IF(
     'Tablero de control'!$Q191&lt;&gt;"Reducción",
     'Tablero de control'!$AP191*100/'Tablero de control'!$W191,
     IF(
       'Tablero de control'!$W191&gt;='Tablero de control'!$AP191,
       100,
       IF(
         'Tablero de control'!$S191&lt;='Tablero de control'!$AP191,
         0,
         (('Tablero de control'!$S191-'Tablero de control'!$W191)-('Tablero de control'!$AP191-'Tablero de control'!$W191))*100/('Tablero de control'!$S191-'Tablero de control'!$W191)
       )
     )
   )
)</f>
        <v>0</v>
      </c>
      <c r="AR191" s="40" t="str">
        <f>IF(
  'Tablero de control'!$W191="NP",
  "NO PROGRAMADA",
  IF(
    OR('Tablero de control'!$AP191="",'Tablero de control'!$AQ191&lt;=0),
    "SIN AVANCE",
    IF(
      'Tablero de control'!$AQ191&lt;Parametros!$D$4*Parametros!$G$9,
      "MUY DEFICIENTE",
    IF(
      'Tablero de control'!$AQ191&lt;Parametros!$D$4*Parametros!$G$8,
      "DEFICIENTE",
   IF(
      'Tablero de control'!$AQ191&lt;Parametros!$D$4*Parametros!$G$7,
      "ACEPTABLE",
      IF(
        'Tablero de control'!$AQ191&lt;Parametros!$D$4*Parametros!$G$6,
        "BUENO",
        IF(
          'Tablero de control'!$AQ191&lt;Parametros!$D$4*Parametros!$G$5,
          "SATISFACTORIO",
          IF(
            'Tablero de control'!$AQ191&gt;=Parametros!$D$4*Parametros!$G$4,
            "OPTIMO"
          )
        )
      )
    )
  )
)
)
)</f>
        <v>SIN AVANCE</v>
      </c>
      <c r="AS191" s="38"/>
      <c r="AT191" s="38"/>
      <c r="AU191" s="38"/>
      <c r="AV191" s="39"/>
      <c r="AW191" s="276">
        <f>IF(
'Tablero de control'!$X191="NP",
 0,
  IF(
     'Tablero de control'!$Q191&lt;&gt;"Reducción",
     'Tablero de control'!$AV191*100/'Tablero de control'!$X191,
     IF(
       'Tablero de control'!$X191&gt;='Tablero de control'!$AV191,
       100,
       IF(
         'Tablero de control'!$S191&lt;='Tablero de control'!$AV191,
         0,
         (('Tablero de control'!$S191-'Tablero de control'!$X191)-('Tablero de control'!$AV191-'Tablero de control'!$X191))*100/('Tablero de control'!$S191-'Tablero de control'!$X191)
       )
     )
   )
)</f>
        <v>0</v>
      </c>
      <c r="AX191" s="46" t="str">
        <f>IF(
  'Tablero de control'!$X191="NP",
  "NO PROGRAMADA",
  IF(
    OR('Tablero de control'!$AV191="",'Tablero de control'!$AW191&lt;=0),
    "SIN AVANCE",
    IF(
      'Tablero de control'!$AW191&lt;Parametros!$D$4*Parametros!$G$9,
      "MUY DEFICIENTE",
    IF(
      'Tablero de control'!$AW191&lt;Parametros!$D$4*Parametros!$G$8,
      "DEFICIENTE",
   IF(
      'Tablero de control'!$AW191&lt;Parametros!$D$4*Parametros!$G$7,
      "ACEPTABLE",
      IF(
        'Tablero de control'!$AW191&lt;Parametros!$D$4*Parametros!$G$6,
        "BUENO",
        IF(
          'Tablero de control'!$AW191&lt;Parametros!$D$4*Parametros!$G$5,
          "SATISFACTORIO",
          IF(
            'Tablero de control'!$AW191&gt;=Parametros!$D$4*Parametros!$G$4,
            "OPTIMO"
          )
        )
      )
    )
  )
)
)
)</f>
        <v>SIN AVANCE</v>
      </c>
      <c r="AY191" s="38"/>
      <c r="AZ191" s="38"/>
      <c r="BA191" s="38"/>
      <c r="BB191" s="285">
        <f>IF('Tablero de control'!$R191="Acumulada",IF('Tablero de control'!$AV191="",IF('Tablero de control'!$AP191="",IF('Tablero de control'!$AJ191="",'Tablero de control'!$Y191,'Tablero de control'!$AJ191),'Tablero de control'!$AP191),'Tablero de control'!$AV191),'Tablero de control'!$Y191+'Tablero de control'!$AJ191+'Tablero de control'!$AP191+'Tablero de control'!$AV191)</f>
        <v>0</v>
      </c>
      <c r="BC191" s="41">
        <f>IF('Tablero de control'!$Q191="mantenimiento",'Tablero de control'!$BB191/COUNTA('Tablero de control'!$U191:$X191)*100,IF('Tablero de control'!$BB191*100/'Tablero de control'!$T191&gt;100,100,'Tablero de control'!$BB191*100/'Tablero de control'!$T191))</f>
        <v>0</v>
      </c>
      <c r="BD191" s="40" t="str">
        <f>IF(
    OR('Tablero de control'!$BB191="",'Tablero de control'!$BC191&lt;=0),
    "SIN AVANCE",
    IF(
      'Tablero de control'!$BC191&lt;Parametros!$D$4*Parametros!$G$9,
      "MUY DEFICIENTE",
    IF(
      'Tablero de control'!$BC191&lt;Parametros!$D$4*Parametros!$G$8,
      "DEFICIENTE",
   IF(
      'Tablero de control'!$BC191&lt;Parametros!$D$4*Parametros!$G$7,
      "ACEPTABLE",
      IF(
        'Tablero de control'!$BC191&lt;Parametros!$D$4*Parametros!$G$6,
        "BUENO",
        IF(
          'Tablero de control'!$BC191&lt;Parametros!$D$4*Parametros!$G$5,
          "SATISFACTORIO",
          IF(
            'Tablero de control'!$BC191&gt;=Parametros!$D$4*Parametros!$G$4,
            "OPTIMO"
          )
        )
      )
    )
  )
)
)</f>
        <v>SIN AVANCE</v>
      </c>
      <c r="BE191" s="336"/>
      <c r="BF191" s="336"/>
      <c r="BG191" s="555"/>
      <c r="BH191" s="281"/>
      <c r="BI191" s="281"/>
      <c r="BJ191" s="281"/>
      <c r="BL191" s="337"/>
      <c r="BN191" s="428">
        <v>0</v>
      </c>
      <c r="BO191" s="429" t="s">
        <v>2769</v>
      </c>
      <c r="BP191" s="429" t="s">
        <v>2770</v>
      </c>
      <c r="BQ191" s="429" t="s">
        <v>2771</v>
      </c>
      <c r="BR191" s="429" t="s">
        <v>2771</v>
      </c>
      <c r="BS191" s="602" t="s">
        <v>2772</v>
      </c>
      <c r="BT191" s="281"/>
    </row>
    <row r="192" spans="1:72" s="42" customFormat="1" ht="57.75" hidden="1" customHeight="1">
      <c r="A192" s="554" t="s">
        <v>252</v>
      </c>
      <c r="B192" s="53" t="s">
        <v>262</v>
      </c>
      <c r="C192" s="53" t="s">
        <v>303</v>
      </c>
      <c r="D192" s="53" t="s">
        <v>360</v>
      </c>
      <c r="E192" s="53" t="s">
        <v>410</v>
      </c>
      <c r="F192" s="63" t="s">
        <v>521</v>
      </c>
      <c r="G192" s="63" t="s">
        <v>539</v>
      </c>
      <c r="H192" s="63" t="s">
        <v>1947</v>
      </c>
      <c r="I192" s="63" t="s">
        <v>1973</v>
      </c>
      <c r="J192" s="53">
        <v>189</v>
      </c>
      <c r="K192" s="53" t="s">
        <v>732</v>
      </c>
      <c r="L192" s="53">
        <v>2202086</v>
      </c>
      <c r="M192" s="53" t="s">
        <v>1261</v>
      </c>
      <c r="N192" s="53">
        <v>220208600</v>
      </c>
      <c r="O192" s="53" t="s">
        <v>1627</v>
      </c>
      <c r="P192" s="53" t="s">
        <v>2045</v>
      </c>
      <c r="Q192" s="53" t="s">
        <v>33</v>
      </c>
      <c r="R192" s="106" t="s">
        <v>1891</v>
      </c>
      <c r="S192" s="106">
        <v>0</v>
      </c>
      <c r="T192" s="103">
        <v>83</v>
      </c>
      <c r="U192" s="96">
        <v>83</v>
      </c>
      <c r="V192" s="103">
        <v>83</v>
      </c>
      <c r="W192" s="103">
        <v>83</v>
      </c>
      <c r="X192" s="103">
        <v>83</v>
      </c>
      <c r="Y192" s="273">
        <v>80</v>
      </c>
      <c r="Z192" s="276">
        <f>IF(
'Tablero de control'!$U192="NP",
 0,
  IF(
     'Tablero de control'!$Q192&lt;&gt;"Reducción",
     'Tablero de control'!$Y192*100/'Tablero de control'!$U192,
     IF(
       'Tablero de control'!$U192&gt;='Tablero de control'!$Y192,
       100,
       IF(
         'Tablero de control'!$S192&lt;='Tablero de control'!$Y192,
         0,
         (('Tablero de control'!$S192-'Tablero de control'!$U192)-('Tablero de control'!$Y192-'Tablero de control'!$U192))*100/('Tablero de control'!$S192-'Tablero de control'!$U192)
       )
     )
   )
)</f>
        <v>96.385542168674704</v>
      </c>
      <c r="AA192" s="302">
        <f>IF('Tablero de control'!$Z192&gt;100,100,'Tablero de control'!$Z192)</f>
        <v>96.385542168674704</v>
      </c>
      <c r="AB192" s="40" t="str">
        <f>IF(
  'Tablero de control'!$U192="NP",
  "NO PROGRAMADA",
  IF(
    OR('Tablero de control'!$Y192="",'Tablero de control'!$Z192&lt;=0),
    "SIN AVANCE",
    IF(
      'Tablero de control'!$Z192&lt;Parametros!$D$4*Parametros!$G$9,
      "MUY DEFICIENTE",
    IF(
      'Tablero de control'!$Z192&lt;Parametros!$D$4*Parametros!$G$8,
      "DEFICIENTE",
   IF(
      'Tablero de control'!$Z192&lt;Parametros!$D$4*Parametros!$G$7,
      "ACEPTABLE",
      IF(
        'Tablero de control'!$Z192&lt;Parametros!$D$4*Parametros!$G$6,
        "BUENO",
        IF(
          'Tablero de control'!$Z192&lt;Parametros!$D$4*Parametros!$G$5,
          "SATISFACTORIO",
          IF(
            'Tablero de control'!$Z192&gt;=Parametros!$D$4*Parametros!$G$4,
            "OPTIMO"
          )
        )
      )
    )
  )
)
)
)</f>
        <v>SATISFACTORIO</v>
      </c>
      <c r="AC192" s="40"/>
      <c r="AD192" s="40"/>
      <c r="AE192" s="40"/>
      <c r="AF192" s="40"/>
      <c r="AG192" s="59">
        <v>0</v>
      </c>
      <c r="AH192" s="59">
        <v>0</v>
      </c>
      <c r="AI192" s="59">
        <v>0</v>
      </c>
      <c r="AJ192" s="57"/>
      <c r="AK192" s="276">
        <f>IF(
'Tablero de control'!$V192="NP",
 0,
  IF(
     'Tablero de control'!$Q192&lt;&gt;"Reducción",
     'Tablero de control'!$AJ192*100/'Tablero de control'!$V192,
     IF(
       'Tablero de control'!$V192&gt;='Tablero de control'!$AJ192,
       100,
       IF(
         'Tablero de control'!$S192&lt;='Tablero de control'!$AJ192,
         0,
         (('Tablero de control'!$S192-'Tablero de control'!$V192)-('Tablero de control'!$AJ192-'Tablero de control'!$V192))*100/('Tablero de control'!$S192-'Tablero de control'!$V192)
       )
     )
   )
)</f>
        <v>0</v>
      </c>
      <c r="AL192" s="38" t="str">
        <f>IF(
  'Tablero de control'!$V192="NP",
  "NO PROGRAMADA",
  IF(
    OR('Tablero de control'!$AJ192="",'Tablero de control'!$AK192&lt;=0),
    "SIN AVANCE",
    IF(
      'Tablero de control'!$AK192&lt;Parametros!$D$4*Parametros!$G$9,
      "MUY DEFICIENTE",
    IF(
      'Tablero de control'!$AK192&lt;Parametros!$D$4*Parametros!$G$8,
      "DEFICIENTE",
   IF(
      'Tablero de control'!$AK192&lt;Parametros!$D$4*Parametros!$G$7,
      "ACEPTABLE",
      IF(
        'Tablero de control'!$AK192&lt;Parametros!$D$4*Parametros!$G$6,
        "BUENO",
        IF(
          'Tablero de control'!$AK192&lt;Parametros!$D$4*Parametros!$G$5,
          "SATISFACTORIO",
          IF(
            'Tablero de control'!$AK192&gt;=Parametros!$D$4*Parametros!$G$4,
            "OPTIMO"
          )
        )
      )
    )
  )
)
)
)</f>
        <v>SIN AVANCE</v>
      </c>
      <c r="AM192" s="38"/>
      <c r="AN192" s="38"/>
      <c r="AO192" s="38"/>
      <c r="AP192" s="47"/>
      <c r="AQ192" s="276">
        <f>IF(
'Tablero de control'!$W192="NP",
 0,
  IF(
     'Tablero de control'!$Q192&lt;&gt;"Reducción",
     'Tablero de control'!$AP192*100/'Tablero de control'!$W192,
     IF(
       'Tablero de control'!$W192&gt;='Tablero de control'!$AP192,
       100,
       IF(
         'Tablero de control'!$S192&lt;='Tablero de control'!$AP192,
         0,
         (('Tablero de control'!$S192-'Tablero de control'!$W192)-('Tablero de control'!$AP192-'Tablero de control'!$W192))*100/('Tablero de control'!$S192-'Tablero de control'!$W192)
       )
     )
   )
)</f>
        <v>0</v>
      </c>
      <c r="AR192" s="40" t="str">
        <f>IF(
  'Tablero de control'!$W192="NP",
  "NO PROGRAMADA",
  IF(
    OR('Tablero de control'!$AP192="",'Tablero de control'!$AQ192&lt;=0),
    "SIN AVANCE",
    IF(
      'Tablero de control'!$AQ192&lt;Parametros!$D$4*Parametros!$G$9,
      "MUY DEFICIENTE",
    IF(
      'Tablero de control'!$AQ192&lt;Parametros!$D$4*Parametros!$G$8,
      "DEFICIENTE",
   IF(
      'Tablero de control'!$AQ192&lt;Parametros!$D$4*Parametros!$G$7,
      "ACEPTABLE",
      IF(
        'Tablero de control'!$AQ192&lt;Parametros!$D$4*Parametros!$G$6,
        "BUENO",
        IF(
          'Tablero de control'!$AQ192&lt;Parametros!$D$4*Parametros!$G$5,
          "SATISFACTORIO",
          IF(
            'Tablero de control'!$AQ192&gt;=Parametros!$D$4*Parametros!$G$4,
            "OPTIMO"
          )
        )
      )
    )
  )
)
)
)</f>
        <v>SIN AVANCE</v>
      </c>
      <c r="AS192" s="38"/>
      <c r="AT192" s="38"/>
      <c r="AU192" s="38"/>
      <c r="AV192" s="39"/>
      <c r="AW192" s="276">
        <f>IF(
'Tablero de control'!$X192="NP",
 0,
  IF(
     'Tablero de control'!$Q192&lt;&gt;"Reducción",
     'Tablero de control'!$AV192*100/'Tablero de control'!$X192,
     IF(
       'Tablero de control'!$X192&gt;='Tablero de control'!$AV192,
       100,
       IF(
         'Tablero de control'!$S192&lt;='Tablero de control'!$AV192,
         0,
         (('Tablero de control'!$S192-'Tablero de control'!$X192)-('Tablero de control'!$AV192-'Tablero de control'!$X192))*100/('Tablero de control'!$S192-'Tablero de control'!$X192)
       )
     )
   )
)</f>
        <v>0</v>
      </c>
      <c r="AX192" s="46" t="str">
        <f>IF(
  'Tablero de control'!$X192="NP",
  "NO PROGRAMADA",
  IF(
    OR('Tablero de control'!$AV192="",'Tablero de control'!$AW192&lt;=0),
    "SIN AVANCE",
    IF(
      'Tablero de control'!$AW192&lt;Parametros!$D$4*Parametros!$G$9,
      "MUY DEFICIENTE",
    IF(
      'Tablero de control'!$AW192&lt;Parametros!$D$4*Parametros!$G$8,
      "DEFICIENTE",
   IF(
      'Tablero de control'!$AW192&lt;Parametros!$D$4*Parametros!$G$7,
      "ACEPTABLE",
      IF(
        'Tablero de control'!$AW192&lt;Parametros!$D$4*Parametros!$G$6,
        "BUENO",
        IF(
          'Tablero de control'!$AW192&lt;Parametros!$D$4*Parametros!$G$5,
          "SATISFACTORIO",
          IF(
            'Tablero de control'!$AW192&gt;=Parametros!$D$4*Parametros!$G$4,
            "OPTIMO"
          )
        )
      )
    )
  )
)
)
)</f>
        <v>SIN AVANCE</v>
      </c>
      <c r="AY192" s="38"/>
      <c r="AZ192" s="38"/>
      <c r="BA192" s="38"/>
      <c r="BB192" s="285">
        <f>IF('Tablero de control'!$R192="Acumulada",IF('Tablero de control'!$AV192="",IF('Tablero de control'!$AP192="",IF('Tablero de control'!$AJ192="",'Tablero de control'!$Y192,'Tablero de control'!$AJ192),'Tablero de control'!$AP192),'Tablero de control'!$AV192),'Tablero de control'!$Y192+'Tablero de control'!$AJ192+'Tablero de control'!$AP192+'Tablero de control'!$AV192)</f>
        <v>80</v>
      </c>
      <c r="BC192" s="41">
        <f>IF('Tablero de control'!$Q192="mantenimiento",'Tablero de control'!$BB192/COUNTA('Tablero de control'!$U192:$X192)*100,IF('Tablero de control'!$BB192*100/'Tablero de control'!$T192&gt;100,100,'Tablero de control'!$BB192*100/'Tablero de control'!$T192))</f>
        <v>2000</v>
      </c>
      <c r="BD192" s="40" t="str">
        <f>IF(
    OR('Tablero de control'!$BB192="",'Tablero de control'!$BC192&lt;=0),
    "SIN AVANCE",
    IF(
      'Tablero de control'!$BC192&lt;Parametros!$D$4*Parametros!$G$9,
      "MUY DEFICIENTE",
    IF(
      'Tablero de control'!$BC192&lt;Parametros!$D$4*Parametros!$G$8,
      "DEFICIENTE",
   IF(
      'Tablero de control'!$BC192&lt;Parametros!$D$4*Parametros!$G$7,
      "ACEPTABLE",
      IF(
        'Tablero de control'!$BC192&lt;Parametros!$D$4*Parametros!$G$6,
        "BUENO",
        IF(
          'Tablero de control'!$BC192&lt;Parametros!$D$4*Parametros!$G$5,
          "SATISFACTORIO",
          IF(
            'Tablero de control'!$BC192&gt;=Parametros!$D$4*Parametros!$G$4,
            "OPTIMO"
          )
        )
      )
    )
  )
)
)</f>
        <v>OPTIMO</v>
      </c>
      <c r="BE192" s="336"/>
      <c r="BF192" s="336"/>
      <c r="BG192" s="555"/>
      <c r="BH192" s="281"/>
      <c r="BI192" s="281"/>
      <c r="BJ192" s="281"/>
      <c r="BL192" s="337"/>
      <c r="BN192" s="586">
        <v>80</v>
      </c>
      <c r="BO192" s="587" t="s">
        <v>3751</v>
      </c>
      <c r="BP192" s="588" t="s">
        <v>3752</v>
      </c>
      <c r="BQ192" s="506" t="s">
        <v>3410</v>
      </c>
      <c r="BR192" s="595"/>
      <c r="BS192" s="668"/>
      <c r="BT192" s="281"/>
    </row>
    <row r="193" spans="1:72" s="42" customFormat="1" ht="54.75" hidden="1" customHeight="1">
      <c r="A193" s="554" t="s">
        <v>252</v>
      </c>
      <c r="B193" s="53" t="s">
        <v>262</v>
      </c>
      <c r="C193" s="53" t="s">
        <v>303</v>
      </c>
      <c r="D193" s="53" t="s">
        <v>360</v>
      </c>
      <c r="E193" s="53" t="s">
        <v>410</v>
      </c>
      <c r="F193" s="63" t="s">
        <v>521</v>
      </c>
      <c r="G193" s="63" t="s">
        <v>539</v>
      </c>
      <c r="H193" s="63" t="s">
        <v>1947</v>
      </c>
      <c r="I193" s="63" t="s">
        <v>1973</v>
      </c>
      <c r="J193" s="53">
        <v>190</v>
      </c>
      <c r="K193" s="53" t="s">
        <v>733</v>
      </c>
      <c r="L193" s="53">
        <v>2202073</v>
      </c>
      <c r="M193" s="53" t="s">
        <v>1262</v>
      </c>
      <c r="N193" s="53">
        <v>220207300</v>
      </c>
      <c r="O193" s="53" t="s">
        <v>1628</v>
      </c>
      <c r="P193" s="53" t="s">
        <v>2045</v>
      </c>
      <c r="Q193" s="53" t="s">
        <v>32</v>
      </c>
      <c r="R193" s="106" t="s">
        <v>1890</v>
      </c>
      <c r="S193" s="106">
        <v>1</v>
      </c>
      <c r="T193" s="103">
        <v>2</v>
      </c>
      <c r="U193" s="96">
        <v>1</v>
      </c>
      <c r="V193" s="103">
        <v>2</v>
      </c>
      <c r="W193" s="103">
        <v>2</v>
      </c>
      <c r="X193" s="103">
        <v>2</v>
      </c>
      <c r="Y193" s="273">
        <v>1</v>
      </c>
      <c r="Z193" s="276">
        <f>IF(
'Tablero de control'!$U193="NP",
 0,
  IF(
     'Tablero de control'!$Q193&lt;&gt;"Reducción",
     'Tablero de control'!$Y193*100/'Tablero de control'!$U193,
     IF(
       'Tablero de control'!$U193&gt;='Tablero de control'!$Y193,
       100,
       IF(
         'Tablero de control'!$S193&lt;='Tablero de control'!$Y193,
         0,
         (('Tablero de control'!$S193-'Tablero de control'!$U193)-('Tablero de control'!$Y193-'Tablero de control'!$U193))*100/('Tablero de control'!$S193-'Tablero de control'!$U193)
       )
     )
   )
)</f>
        <v>100</v>
      </c>
      <c r="AA193" s="302">
        <f>IF('Tablero de control'!$Z193&gt;100,100,'Tablero de control'!$Z193)</f>
        <v>100</v>
      </c>
      <c r="AB193" s="40" t="str">
        <f>IF(
  'Tablero de control'!$U193="NP",
  "NO PROGRAMADA",
  IF(
    OR('Tablero de control'!$Y193="",'Tablero de control'!$Z193&lt;=0),
    "SIN AVANCE",
    IF(
      'Tablero de control'!$Z193&lt;Parametros!$D$4*Parametros!$G$9,
      "MUY DEFICIENTE",
    IF(
      'Tablero de control'!$Z193&lt;Parametros!$D$4*Parametros!$G$8,
      "DEFICIENTE",
   IF(
      'Tablero de control'!$Z193&lt;Parametros!$D$4*Parametros!$G$7,
      "ACEPTABLE",
      IF(
        'Tablero de control'!$Z193&lt;Parametros!$D$4*Parametros!$G$6,
        "BUENO",
        IF(
          'Tablero de control'!$Z193&lt;Parametros!$D$4*Parametros!$G$5,
          "SATISFACTORIO",
          IF(
            'Tablero de control'!$Z193&gt;=Parametros!$D$4*Parametros!$G$4,
            "OPTIMO"
          )
        )
      )
    )
  )
)
)
)</f>
        <v>OPTIMO</v>
      </c>
      <c r="AC193" s="40"/>
      <c r="AD193" s="40"/>
      <c r="AE193" s="40"/>
      <c r="AF193" s="40"/>
      <c r="AG193" s="59">
        <v>6453168926</v>
      </c>
      <c r="AH193" s="59">
        <v>0</v>
      </c>
      <c r="AI193" s="59">
        <v>0</v>
      </c>
      <c r="AJ193" s="57"/>
      <c r="AK193" s="276">
        <f>IF(
'Tablero de control'!$V193="NP",
 0,
  IF(
     'Tablero de control'!$Q193&lt;&gt;"Reducción",
     'Tablero de control'!$AJ193*100/'Tablero de control'!$V193,
     IF(
       'Tablero de control'!$V193&gt;='Tablero de control'!$AJ193,
       100,
       IF(
         'Tablero de control'!$S193&lt;='Tablero de control'!$AJ193,
         0,
         (('Tablero de control'!$S193-'Tablero de control'!$V193)-('Tablero de control'!$AJ193-'Tablero de control'!$V193))*100/('Tablero de control'!$S193-'Tablero de control'!$V193)
       )
     )
   )
)</f>
        <v>0</v>
      </c>
      <c r="AL193" s="38" t="str">
        <f>IF(
  'Tablero de control'!$V193="NP",
  "NO PROGRAMADA",
  IF(
    OR('Tablero de control'!$AJ193="",'Tablero de control'!$AK193&lt;=0),
    "SIN AVANCE",
    IF(
      'Tablero de control'!$AK193&lt;Parametros!$D$4*Parametros!$G$9,
      "MUY DEFICIENTE",
    IF(
      'Tablero de control'!$AK193&lt;Parametros!$D$4*Parametros!$G$8,
      "DEFICIENTE",
   IF(
      'Tablero de control'!$AK193&lt;Parametros!$D$4*Parametros!$G$7,
      "ACEPTABLE",
      IF(
        'Tablero de control'!$AK193&lt;Parametros!$D$4*Parametros!$G$6,
        "BUENO",
        IF(
          'Tablero de control'!$AK193&lt;Parametros!$D$4*Parametros!$G$5,
          "SATISFACTORIO",
          IF(
            'Tablero de control'!$AK193&gt;=Parametros!$D$4*Parametros!$G$4,
            "OPTIMO"
          )
        )
      )
    )
  )
)
)
)</f>
        <v>SIN AVANCE</v>
      </c>
      <c r="AM193" s="38"/>
      <c r="AN193" s="38"/>
      <c r="AO193" s="38"/>
      <c r="AP193" s="47"/>
      <c r="AQ193" s="276">
        <f>IF(
'Tablero de control'!$W193="NP",
 0,
  IF(
     'Tablero de control'!$Q193&lt;&gt;"Reducción",
     'Tablero de control'!$AP193*100/'Tablero de control'!$W193,
     IF(
       'Tablero de control'!$W193&gt;='Tablero de control'!$AP193,
       100,
       IF(
         'Tablero de control'!$S193&lt;='Tablero de control'!$AP193,
         0,
         (('Tablero de control'!$S193-'Tablero de control'!$W193)-('Tablero de control'!$AP193-'Tablero de control'!$W193))*100/('Tablero de control'!$S193-'Tablero de control'!$W193)
       )
     )
   )
)</f>
        <v>0</v>
      </c>
      <c r="AR193" s="40" t="str">
        <f>IF(
  'Tablero de control'!$W193="NP",
  "NO PROGRAMADA",
  IF(
    OR('Tablero de control'!$AP193="",'Tablero de control'!$AQ193&lt;=0),
    "SIN AVANCE",
    IF(
      'Tablero de control'!$AQ193&lt;Parametros!$D$4*Parametros!$G$9,
      "MUY DEFICIENTE",
    IF(
      'Tablero de control'!$AQ193&lt;Parametros!$D$4*Parametros!$G$8,
      "DEFICIENTE",
   IF(
      'Tablero de control'!$AQ193&lt;Parametros!$D$4*Parametros!$G$7,
      "ACEPTABLE",
      IF(
        'Tablero de control'!$AQ193&lt;Parametros!$D$4*Parametros!$G$6,
        "BUENO",
        IF(
          'Tablero de control'!$AQ193&lt;Parametros!$D$4*Parametros!$G$5,
          "SATISFACTORIO",
          IF(
            'Tablero de control'!$AQ193&gt;=Parametros!$D$4*Parametros!$G$4,
            "OPTIMO"
          )
        )
      )
    )
  )
)
)
)</f>
        <v>SIN AVANCE</v>
      </c>
      <c r="AS193" s="38"/>
      <c r="AT193" s="38"/>
      <c r="AU193" s="38"/>
      <c r="AV193" s="39"/>
      <c r="AW193" s="276">
        <f>IF(
'Tablero de control'!$X193="NP",
 0,
  IF(
     'Tablero de control'!$Q193&lt;&gt;"Reducción",
     'Tablero de control'!$AV193*100/'Tablero de control'!$X193,
     IF(
       'Tablero de control'!$X193&gt;='Tablero de control'!$AV193,
       100,
       IF(
         'Tablero de control'!$S193&lt;='Tablero de control'!$AV193,
         0,
         (('Tablero de control'!$S193-'Tablero de control'!$X193)-('Tablero de control'!$AV193-'Tablero de control'!$X193))*100/('Tablero de control'!$S193-'Tablero de control'!$X193)
       )
     )
   )
)</f>
        <v>0</v>
      </c>
      <c r="AX193" s="46" t="str">
        <f>IF(
  'Tablero de control'!$X193="NP",
  "NO PROGRAMADA",
  IF(
    OR('Tablero de control'!$AV193="",'Tablero de control'!$AW193&lt;=0),
    "SIN AVANCE",
    IF(
      'Tablero de control'!$AW193&lt;Parametros!$D$4*Parametros!$G$9,
      "MUY DEFICIENTE",
    IF(
      'Tablero de control'!$AW193&lt;Parametros!$D$4*Parametros!$G$8,
      "DEFICIENTE",
   IF(
      'Tablero de control'!$AW193&lt;Parametros!$D$4*Parametros!$G$7,
      "ACEPTABLE",
      IF(
        'Tablero de control'!$AW193&lt;Parametros!$D$4*Parametros!$G$6,
        "BUENO",
        IF(
          'Tablero de control'!$AW193&lt;Parametros!$D$4*Parametros!$G$5,
          "SATISFACTORIO",
          IF(
            'Tablero de control'!$AW193&gt;=Parametros!$D$4*Parametros!$G$4,
            "OPTIMO"
          )
        )
      )
    )
  )
)
)
)</f>
        <v>SIN AVANCE</v>
      </c>
      <c r="AY193" s="38"/>
      <c r="AZ193" s="38"/>
      <c r="BA193" s="38"/>
      <c r="BB193" s="285">
        <f>IF('Tablero de control'!$R193="Acumulada",IF('Tablero de control'!$AV193="",IF('Tablero de control'!$AP193="",IF('Tablero de control'!$AJ193="",'Tablero de control'!$Y193,'Tablero de control'!$AJ193),'Tablero de control'!$AP193),'Tablero de control'!$AV193),'Tablero de control'!$Y193+'Tablero de control'!$AJ193+'Tablero de control'!$AP193+'Tablero de control'!$AV193)</f>
        <v>1</v>
      </c>
      <c r="BC193" s="41">
        <f>IF('Tablero de control'!$Q193="mantenimiento",'Tablero de control'!$BB193/COUNTA('Tablero de control'!$U193:$X193)*100,IF('Tablero de control'!$BB193*100/'Tablero de control'!$T193&gt;100,100,'Tablero de control'!$BB193*100/'Tablero de control'!$T193))</f>
        <v>50</v>
      </c>
      <c r="BD193" s="40" t="str">
        <f>IF(
    OR('Tablero de control'!$BB193="",'Tablero de control'!$BC193&lt;=0),
    "SIN AVANCE",
    IF(
      'Tablero de control'!$BC193&lt;Parametros!$D$4*Parametros!$G$9,
      "MUY DEFICIENTE",
    IF(
      'Tablero de control'!$BC193&lt;Parametros!$D$4*Parametros!$G$8,
      "DEFICIENTE",
   IF(
      'Tablero de control'!$BC193&lt;Parametros!$D$4*Parametros!$G$7,
      "ACEPTABLE",
      IF(
        'Tablero de control'!$BC193&lt;Parametros!$D$4*Parametros!$G$6,
        "BUENO",
        IF(
          'Tablero de control'!$BC193&lt;Parametros!$D$4*Parametros!$G$5,
          "SATISFACTORIO",
          IF(
            'Tablero de control'!$BC193&gt;=Parametros!$D$4*Parametros!$G$4,
            "OPTIMO"
          )
        )
      )
    )
  )
)
)</f>
        <v>DEFICIENTE</v>
      </c>
      <c r="BE193" s="336"/>
      <c r="BF193" s="336"/>
      <c r="BG193" s="555"/>
      <c r="BH193" s="281"/>
      <c r="BI193" s="281"/>
      <c r="BJ193" s="281"/>
      <c r="BL193" s="337"/>
      <c r="BN193" s="586">
        <v>1</v>
      </c>
      <c r="BO193" s="588" t="s">
        <v>3753</v>
      </c>
      <c r="BP193" s="589" t="s">
        <v>3754</v>
      </c>
      <c r="BQ193" s="506" t="s">
        <v>2596</v>
      </c>
      <c r="BR193" s="595"/>
      <c r="BS193" s="668"/>
      <c r="BT193" s="281"/>
    </row>
    <row r="194" spans="1:72" s="42" customFormat="1" ht="72.75" hidden="1" customHeight="1">
      <c r="A194" s="554" t="s">
        <v>252</v>
      </c>
      <c r="B194" s="53" t="s">
        <v>262</v>
      </c>
      <c r="C194" s="53" t="s">
        <v>303</v>
      </c>
      <c r="D194" s="53" t="s">
        <v>360</v>
      </c>
      <c r="E194" s="53" t="s">
        <v>410</v>
      </c>
      <c r="F194" s="63" t="s">
        <v>521</v>
      </c>
      <c r="G194" s="63" t="s">
        <v>539</v>
      </c>
      <c r="H194" s="63" t="s">
        <v>1947</v>
      </c>
      <c r="I194" s="63" t="s">
        <v>1973</v>
      </c>
      <c r="J194" s="53">
        <v>191</v>
      </c>
      <c r="K194" s="53" t="s">
        <v>734</v>
      </c>
      <c r="L194" s="53">
        <v>2202067</v>
      </c>
      <c r="M194" s="53" t="s">
        <v>1263</v>
      </c>
      <c r="N194" s="53">
        <v>220206701</v>
      </c>
      <c r="O194" s="53" t="s">
        <v>1629</v>
      </c>
      <c r="P194" s="53" t="s">
        <v>2045</v>
      </c>
      <c r="Q194" s="53" t="s">
        <v>32</v>
      </c>
      <c r="R194" s="106" t="s">
        <v>1891</v>
      </c>
      <c r="S194" s="106">
        <v>0</v>
      </c>
      <c r="T194" s="103">
        <v>10</v>
      </c>
      <c r="U194" s="97" t="s">
        <v>13</v>
      </c>
      <c r="V194" s="103">
        <v>4</v>
      </c>
      <c r="W194" s="103">
        <v>4</v>
      </c>
      <c r="X194" s="103">
        <v>2</v>
      </c>
      <c r="Y194" s="273">
        <v>0</v>
      </c>
      <c r="Z194" s="276">
        <f>IF(
'Tablero de control'!$U194="NP",
 0,
  IF(
     'Tablero de control'!$Q194&lt;&gt;"Reducción",
     'Tablero de control'!$Y194*100/'Tablero de control'!$U194,
     IF(
       'Tablero de control'!$U194&gt;='Tablero de control'!$Y194,
       100,
       IF(
         'Tablero de control'!$S194&lt;='Tablero de control'!$Y194,
         0,
         (('Tablero de control'!$S194-'Tablero de control'!$U194)-('Tablero de control'!$Y194-'Tablero de control'!$U194))*100/('Tablero de control'!$S194-'Tablero de control'!$U194)
       )
     )
   )
)</f>
        <v>0</v>
      </c>
      <c r="AA194" s="302">
        <f>IF('Tablero de control'!$Z194&gt;100,100,'Tablero de control'!$Z194)</f>
        <v>0</v>
      </c>
      <c r="AB194" s="40" t="str">
        <f>IF(
  'Tablero de control'!$U194="NP",
  "NO PROGRAMADA",
  IF(
    OR('Tablero de control'!$Y194="",'Tablero de control'!$Z194&lt;=0),
    "SIN AVANCE",
    IF(
      'Tablero de control'!$Z194&lt;Parametros!$D$4*Parametros!$G$9,
      "MUY DEFICIENTE",
    IF(
      'Tablero de control'!$Z194&lt;Parametros!$D$4*Parametros!$G$8,
      "DEFICIENTE",
   IF(
      'Tablero de control'!$Z194&lt;Parametros!$D$4*Parametros!$G$7,
      "ACEPTABLE",
      IF(
        'Tablero de control'!$Z194&lt;Parametros!$D$4*Parametros!$G$6,
        "BUENO",
        IF(
          'Tablero de control'!$Z194&lt;Parametros!$D$4*Parametros!$G$5,
          "SATISFACTORIO",
          IF(
            'Tablero de control'!$Z194&gt;=Parametros!$D$4*Parametros!$G$4,
            "OPTIMO"
          )
        )
      )
    )
  )
)
)
)</f>
        <v>NO PROGRAMADA</v>
      </c>
      <c r="AC194" s="40"/>
      <c r="AD194" s="40"/>
      <c r="AE194" s="40"/>
      <c r="AF194" s="40"/>
      <c r="AG194" s="59">
        <v>0</v>
      </c>
      <c r="AH194" s="59">
        <v>0</v>
      </c>
      <c r="AI194" s="59">
        <v>0</v>
      </c>
      <c r="AJ194" s="57"/>
      <c r="AK194" s="276">
        <f>IF(
'Tablero de control'!$V194="NP",
 0,
  IF(
     'Tablero de control'!$Q194&lt;&gt;"Reducción",
     'Tablero de control'!$AJ194*100/'Tablero de control'!$V194,
     IF(
       'Tablero de control'!$V194&gt;='Tablero de control'!$AJ194,
       100,
       IF(
         'Tablero de control'!$S194&lt;='Tablero de control'!$AJ194,
         0,
         (('Tablero de control'!$S194-'Tablero de control'!$V194)-('Tablero de control'!$AJ194-'Tablero de control'!$V194))*100/('Tablero de control'!$S194-'Tablero de control'!$V194)
       )
     )
   )
)</f>
        <v>0</v>
      </c>
      <c r="AL194" s="38" t="str">
        <f>IF(
  'Tablero de control'!$V194="NP",
  "NO PROGRAMADA",
  IF(
    OR('Tablero de control'!$AJ194="",'Tablero de control'!$AK194&lt;=0),
    "SIN AVANCE",
    IF(
      'Tablero de control'!$AK194&lt;Parametros!$D$4*Parametros!$G$9,
      "MUY DEFICIENTE",
    IF(
      'Tablero de control'!$AK194&lt;Parametros!$D$4*Parametros!$G$8,
      "DEFICIENTE",
   IF(
      'Tablero de control'!$AK194&lt;Parametros!$D$4*Parametros!$G$7,
      "ACEPTABLE",
      IF(
        'Tablero de control'!$AK194&lt;Parametros!$D$4*Parametros!$G$6,
        "BUENO",
        IF(
          'Tablero de control'!$AK194&lt;Parametros!$D$4*Parametros!$G$5,
          "SATISFACTORIO",
          IF(
            'Tablero de control'!$AK194&gt;=Parametros!$D$4*Parametros!$G$4,
            "OPTIMO"
          )
        )
      )
    )
  )
)
)
)</f>
        <v>SIN AVANCE</v>
      </c>
      <c r="AM194" s="38"/>
      <c r="AN194" s="38"/>
      <c r="AO194" s="38"/>
      <c r="AP194" s="47"/>
      <c r="AQ194" s="276">
        <f>IF(
'Tablero de control'!$W194="NP",
 0,
  IF(
     'Tablero de control'!$Q194&lt;&gt;"Reducción",
     'Tablero de control'!$AP194*100/'Tablero de control'!$W194,
     IF(
       'Tablero de control'!$W194&gt;='Tablero de control'!$AP194,
       100,
       IF(
         'Tablero de control'!$S194&lt;='Tablero de control'!$AP194,
         0,
         (('Tablero de control'!$S194-'Tablero de control'!$W194)-('Tablero de control'!$AP194-'Tablero de control'!$W194))*100/('Tablero de control'!$S194-'Tablero de control'!$W194)
       )
     )
   )
)</f>
        <v>0</v>
      </c>
      <c r="AR194" s="40" t="str">
        <f>IF(
  'Tablero de control'!$W194="NP",
  "NO PROGRAMADA",
  IF(
    OR('Tablero de control'!$AP194="",'Tablero de control'!$AQ194&lt;=0),
    "SIN AVANCE",
    IF(
      'Tablero de control'!$AQ194&lt;Parametros!$D$4*Parametros!$G$9,
      "MUY DEFICIENTE",
    IF(
      'Tablero de control'!$AQ194&lt;Parametros!$D$4*Parametros!$G$8,
      "DEFICIENTE",
   IF(
      'Tablero de control'!$AQ194&lt;Parametros!$D$4*Parametros!$G$7,
      "ACEPTABLE",
      IF(
        'Tablero de control'!$AQ194&lt;Parametros!$D$4*Parametros!$G$6,
        "BUENO",
        IF(
          'Tablero de control'!$AQ194&lt;Parametros!$D$4*Parametros!$G$5,
          "SATISFACTORIO",
          IF(
            'Tablero de control'!$AQ194&gt;=Parametros!$D$4*Parametros!$G$4,
            "OPTIMO"
          )
        )
      )
    )
  )
)
)
)</f>
        <v>SIN AVANCE</v>
      </c>
      <c r="AS194" s="38"/>
      <c r="AT194" s="38"/>
      <c r="AU194" s="38"/>
      <c r="AV194" s="39"/>
      <c r="AW194" s="276">
        <f>IF(
'Tablero de control'!$X194="NP",
 0,
  IF(
     'Tablero de control'!$Q194&lt;&gt;"Reducción",
     'Tablero de control'!$AV194*100/'Tablero de control'!$X194,
     IF(
       'Tablero de control'!$X194&gt;='Tablero de control'!$AV194,
       100,
       IF(
         'Tablero de control'!$S194&lt;='Tablero de control'!$AV194,
         0,
         (('Tablero de control'!$S194-'Tablero de control'!$X194)-('Tablero de control'!$AV194-'Tablero de control'!$X194))*100/('Tablero de control'!$S194-'Tablero de control'!$X194)
       )
     )
   )
)</f>
        <v>0</v>
      </c>
      <c r="AX194" s="46" t="str">
        <f>IF(
  'Tablero de control'!$X194="NP",
  "NO PROGRAMADA",
  IF(
    OR('Tablero de control'!$AV194="",'Tablero de control'!$AW194&lt;=0),
    "SIN AVANCE",
    IF(
      'Tablero de control'!$AW194&lt;Parametros!$D$4*Parametros!$G$9,
      "MUY DEFICIENTE",
    IF(
      'Tablero de control'!$AW194&lt;Parametros!$D$4*Parametros!$G$8,
      "DEFICIENTE",
   IF(
      'Tablero de control'!$AW194&lt;Parametros!$D$4*Parametros!$G$7,
      "ACEPTABLE",
      IF(
        'Tablero de control'!$AW194&lt;Parametros!$D$4*Parametros!$G$6,
        "BUENO",
        IF(
          'Tablero de control'!$AW194&lt;Parametros!$D$4*Parametros!$G$5,
          "SATISFACTORIO",
          IF(
            'Tablero de control'!$AW194&gt;=Parametros!$D$4*Parametros!$G$4,
            "OPTIMO"
          )
        )
      )
    )
  )
)
)
)</f>
        <v>SIN AVANCE</v>
      </c>
      <c r="AY194" s="38"/>
      <c r="AZ194" s="38"/>
      <c r="BA194" s="38"/>
      <c r="BB194" s="285">
        <f>IF('Tablero de control'!$R194="Acumulada",IF('Tablero de control'!$AV194="",IF('Tablero de control'!$AP194="",IF('Tablero de control'!$AJ194="",'Tablero de control'!$Y194,'Tablero de control'!$AJ194),'Tablero de control'!$AP194),'Tablero de control'!$AV194),'Tablero de control'!$Y194+'Tablero de control'!$AJ194+'Tablero de control'!$AP194+'Tablero de control'!$AV194)</f>
        <v>0</v>
      </c>
      <c r="BC194" s="41">
        <f>IF('Tablero de control'!$Q194="mantenimiento",'Tablero de control'!$BB194/COUNTA('Tablero de control'!$U194:$X194)*100,IF('Tablero de control'!$BB194*100/'Tablero de control'!$T194&gt;100,100,'Tablero de control'!$BB194*100/'Tablero de control'!$T194))</f>
        <v>0</v>
      </c>
      <c r="BD194" s="40" t="str">
        <f>IF(
    OR('Tablero de control'!$BB194="",'Tablero de control'!$BC194&lt;=0),
    "SIN AVANCE",
    IF(
      'Tablero de control'!$BC194&lt;Parametros!$D$4*Parametros!$G$9,
      "MUY DEFICIENTE",
    IF(
      'Tablero de control'!$BC194&lt;Parametros!$D$4*Parametros!$G$8,
      "DEFICIENTE",
   IF(
      'Tablero de control'!$BC194&lt;Parametros!$D$4*Parametros!$G$7,
      "ACEPTABLE",
      IF(
        'Tablero de control'!$BC194&lt;Parametros!$D$4*Parametros!$G$6,
        "BUENO",
        IF(
          'Tablero de control'!$BC194&lt;Parametros!$D$4*Parametros!$G$5,
          "SATISFACTORIO",
          IF(
            'Tablero de control'!$BC194&gt;=Parametros!$D$4*Parametros!$G$4,
            "OPTIMO"
          )
        )
      )
    )
  )
)
)</f>
        <v>SIN AVANCE</v>
      </c>
      <c r="BE194" s="336"/>
      <c r="BF194" s="336"/>
      <c r="BG194" s="555"/>
      <c r="BH194" s="281"/>
      <c r="BI194" s="281"/>
      <c r="BJ194" s="281"/>
      <c r="BL194" s="337"/>
      <c r="BN194" s="586">
        <v>0</v>
      </c>
      <c r="BO194" s="506" t="s">
        <v>3755</v>
      </c>
      <c r="BP194" s="506"/>
      <c r="BQ194" s="506"/>
      <c r="BR194" s="595"/>
      <c r="BS194" s="668"/>
      <c r="BT194" s="281"/>
    </row>
    <row r="195" spans="1:72" s="42" customFormat="1" ht="67.5" hidden="1" customHeight="1">
      <c r="A195" s="554" t="s">
        <v>252</v>
      </c>
      <c r="B195" s="53" t="s">
        <v>262</v>
      </c>
      <c r="C195" s="53" t="s">
        <v>303</v>
      </c>
      <c r="D195" s="53" t="s">
        <v>360</v>
      </c>
      <c r="E195" s="53" t="s">
        <v>410</v>
      </c>
      <c r="F195" s="63" t="s">
        <v>521</v>
      </c>
      <c r="G195" s="63" t="s">
        <v>539</v>
      </c>
      <c r="H195" s="63" t="s">
        <v>1947</v>
      </c>
      <c r="I195" s="63" t="s">
        <v>1973</v>
      </c>
      <c r="J195" s="53">
        <v>192</v>
      </c>
      <c r="K195" s="53" t="s">
        <v>735</v>
      </c>
      <c r="L195" s="53">
        <v>2202086</v>
      </c>
      <c r="M195" s="53" t="s">
        <v>66</v>
      </c>
      <c r="N195" s="53">
        <v>220208600</v>
      </c>
      <c r="O195" s="53" t="s">
        <v>62</v>
      </c>
      <c r="P195" s="53" t="s">
        <v>2045</v>
      </c>
      <c r="Q195" s="53" t="s">
        <v>33</v>
      </c>
      <c r="R195" s="106" t="s">
        <v>1891</v>
      </c>
      <c r="S195" s="106">
        <v>0</v>
      </c>
      <c r="T195" s="103">
        <v>1</v>
      </c>
      <c r="U195" s="96">
        <v>1</v>
      </c>
      <c r="V195" s="103">
        <v>1</v>
      </c>
      <c r="W195" s="103">
        <v>1</v>
      </c>
      <c r="X195" s="103">
        <v>1</v>
      </c>
      <c r="Y195" s="273">
        <v>0</v>
      </c>
      <c r="Z195" s="276">
        <f>IF(
'Tablero de control'!$U195="NP",
 0,
  IF(
     'Tablero de control'!$Q195&lt;&gt;"Reducción",
     'Tablero de control'!$Y195*100/'Tablero de control'!$U195,
     IF(
       'Tablero de control'!$U195&gt;='Tablero de control'!$Y195,
       100,
       IF(
         'Tablero de control'!$S195&lt;='Tablero de control'!$Y195,
         0,
         (('Tablero de control'!$S195-'Tablero de control'!$U195)-('Tablero de control'!$Y195-'Tablero de control'!$U195))*100/('Tablero de control'!$S195-'Tablero de control'!$U195)
       )
     )
   )
)</f>
        <v>0</v>
      </c>
      <c r="AA195" s="302">
        <f>IF('Tablero de control'!$Z195&gt;100,100,'Tablero de control'!$Z195)</f>
        <v>0</v>
      </c>
      <c r="AB195" s="40" t="str">
        <f>IF(
  'Tablero de control'!$U195="NP",
  "NO PROGRAMADA",
  IF(
    OR('Tablero de control'!$Y195="",'Tablero de control'!$Z195&lt;=0),
    "SIN AVANCE",
    IF(
      'Tablero de control'!$Z195&lt;Parametros!$D$4*Parametros!$G$9,
      "MUY DEFICIENTE",
    IF(
      'Tablero de control'!$Z195&lt;Parametros!$D$4*Parametros!$G$8,
      "DEFICIENTE",
   IF(
      'Tablero de control'!$Z195&lt;Parametros!$D$4*Parametros!$G$7,
      "ACEPTABLE",
      IF(
        'Tablero de control'!$Z195&lt;Parametros!$D$4*Parametros!$G$6,
        "BUENO",
        IF(
          'Tablero de control'!$Z195&lt;Parametros!$D$4*Parametros!$G$5,
          "SATISFACTORIO",
          IF(
            'Tablero de control'!$Z195&gt;=Parametros!$D$4*Parametros!$G$4,
            "OPTIMO"
          )
        )
      )
    )
  )
)
)
)</f>
        <v>SIN AVANCE</v>
      </c>
      <c r="AC195" s="40"/>
      <c r="AD195" s="40"/>
      <c r="AE195" s="40"/>
      <c r="AF195" s="40"/>
      <c r="AG195" s="59">
        <v>0</v>
      </c>
      <c r="AH195" s="59">
        <v>0</v>
      </c>
      <c r="AI195" s="59">
        <v>0</v>
      </c>
      <c r="AJ195" s="57"/>
      <c r="AK195" s="276">
        <f>IF(
'Tablero de control'!$V195="NP",
 0,
  IF(
     'Tablero de control'!$Q195&lt;&gt;"Reducción",
     'Tablero de control'!$AJ195*100/'Tablero de control'!$V195,
     IF(
       'Tablero de control'!$V195&gt;='Tablero de control'!$AJ195,
       100,
       IF(
         'Tablero de control'!$S195&lt;='Tablero de control'!$AJ195,
         0,
         (('Tablero de control'!$S195-'Tablero de control'!$V195)-('Tablero de control'!$AJ195-'Tablero de control'!$V195))*100/('Tablero de control'!$S195-'Tablero de control'!$V195)
       )
     )
   )
)</f>
        <v>0</v>
      </c>
      <c r="AL195" s="38" t="str">
        <f>IF(
  'Tablero de control'!$V195="NP",
  "NO PROGRAMADA",
  IF(
    OR('Tablero de control'!$AJ195="",'Tablero de control'!$AK195&lt;=0),
    "SIN AVANCE",
    IF(
      'Tablero de control'!$AK195&lt;Parametros!$D$4*Parametros!$G$9,
      "MUY DEFICIENTE",
    IF(
      'Tablero de control'!$AK195&lt;Parametros!$D$4*Parametros!$G$8,
      "DEFICIENTE",
   IF(
      'Tablero de control'!$AK195&lt;Parametros!$D$4*Parametros!$G$7,
      "ACEPTABLE",
      IF(
        'Tablero de control'!$AK195&lt;Parametros!$D$4*Parametros!$G$6,
        "BUENO",
        IF(
          'Tablero de control'!$AK195&lt;Parametros!$D$4*Parametros!$G$5,
          "SATISFACTORIO",
          IF(
            'Tablero de control'!$AK195&gt;=Parametros!$D$4*Parametros!$G$4,
            "OPTIMO"
          )
        )
      )
    )
  )
)
)
)</f>
        <v>SIN AVANCE</v>
      </c>
      <c r="AM195" s="38"/>
      <c r="AN195" s="38"/>
      <c r="AO195" s="38"/>
      <c r="AP195" s="47"/>
      <c r="AQ195" s="276">
        <f>IF(
'Tablero de control'!$W195="NP",
 0,
  IF(
     'Tablero de control'!$Q195&lt;&gt;"Reducción",
     'Tablero de control'!$AP195*100/'Tablero de control'!$W195,
     IF(
       'Tablero de control'!$W195&gt;='Tablero de control'!$AP195,
       100,
       IF(
         'Tablero de control'!$S195&lt;='Tablero de control'!$AP195,
         0,
         (('Tablero de control'!$S195-'Tablero de control'!$W195)-('Tablero de control'!$AP195-'Tablero de control'!$W195))*100/('Tablero de control'!$S195-'Tablero de control'!$W195)
       )
     )
   )
)</f>
        <v>0</v>
      </c>
      <c r="AR195" s="40" t="str">
        <f>IF(
  'Tablero de control'!$W195="NP",
  "NO PROGRAMADA",
  IF(
    OR('Tablero de control'!$AP195="",'Tablero de control'!$AQ195&lt;=0),
    "SIN AVANCE",
    IF(
      'Tablero de control'!$AQ195&lt;Parametros!$D$4*Parametros!$G$9,
      "MUY DEFICIENTE",
    IF(
      'Tablero de control'!$AQ195&lt;Parametros!$D$4*Parametros!$G$8,
      "DEFICIENTE",
   IF(
      'Tablero de control'!$AQ195&lt;Parametros!$D$4*Parametros!$G$7,
      "ACEPTABLE",
      IF(
        'Tablero de control'!$AQ195&lt;Parametros!$D$4*Parametros!$G$6,
        "BUENO",
        IF(
          'Tablero de control'!$AQ195&lt;Parametros!$D$4*Parametros!$G$5,
          "SATISFACTORIO",
          IF(
            'Tablero de control'!$AQ195&gt;=Parametros!$D$4*Parametros!$G$4,
            "OPTIMO"
          )
        )
      )
    )
  )
)
)
)</f>
        <v>SIN AVANCE</v>
      </c>
      <c r="AS195" s="38"/>
      <c r="AT195" s="38"/>
      <c r="AU195" s="38"/>
      <c r="AV195" s="39"/>
      <c r="AW195" s="276">
        <f>IF(
'Tablero de control'!$X195="NP",
 0,
  IF(
     'Tablero de control'!$Q195&lt;&gt;"Reducción",
     'Tablero de control'!$AV195*100/'Tablero de control'!$X195,
     IF(
       'Tablero de control'!$X195&gt;='Tablero de control'!$AV195,
       100,
       IF(
         'Tablero de control'!$S195&lt;='Tablero de control'!$AV195,
         0,
         (('Tablero de control'!$S195-'Tablero de control'!$X195)-('Tablero de control'!$AV195-'Tablero de control'!$X195))*100/('Tablero de control'!$S195-'Tablero de control'!$X195)
       )
     )
   )
)</f>
        <v>0</v>
      </c>
      <c r="AX195" s="46" t="str">
        <f>IF(
  'Tablero de control'!$X195="NP",
  "NO PROGRAMADA",
  IF(
    OR('Tablero de control'!$AV195="",'Tablero de control'!$AW195&lt;=0),
    "SIN AVANCE",
    IF(
      'Tablero de control'!$AW195&lt;Parametros!$D$4*Parametros!$G$9,
      "MUY DEFICIENTE",
    IF(
      'Tablero de control'!$AW195&lt;Parametros!$D$4*Parametros!$G$8,
      "DEFICIENTE",
   IF(
      'Tablero de control'!$AW195&lt;Parametros!$D$4*Parametros!$G$7,
      "ACEPTABLE",
      IF(
        'Tablero de control'!$AW195&lt;Parametros!$D$4*Parametros!$G$6,
        "BUENO",
        IF(
          'Tablero de control'!$AW195&lt;Parametros!$D$4*Parametros!$G$5,
          "SATISFACTORIO",
          IF(
            'Tablero de control'!$AW195&gt;=Parametros!$D$4*Parametros!$G$4,
            "OPTIMO"
          )
        )
      )
    )
  )
)
)
)</f>
        <v>SIN AVANCE</v>
      </c>
      <c r="AY195" s="38"/>
      <c r="AZ195" s="38"/>
      <c r="BA195" s="38"/>
      <c r="BB195" s="285">
        <f>IF('Tablero de control'!$R195="Acumulada",IF('Tablero de control'!$AV195="",IF('Tablero de control'!$AP195="",IF('Tablero de control'!$AJ195="",'Tablero de control'!$Y195,'Tablero de control'!$AJ195),'Tablero de control'!$AP195),'Tablero de control'!$AV195),'Tablero de control'!$Y195+'Tablero de control'!$AJ195+'Tablero de control'!$AP195+'Tablero de control'!$AV195)</f>
        <v>0</v>
      </c>
      <c r="BC195" s="41">
        <f>IF('Tablero de control'!$Q195="mantenimiento",'Tablero de control'!$BB195/COUNTA('Tablero de control'!$U195:$X195)*100,IF('Tablero de control'!$BB195*100/'Tablero de control'!$T195&gt;100,100,'Tablero de control'!$BB195*100/'Tablero de control'!$T195))</f>
        <v>0</v>
      </c>
      <c r="BD195" s="40" t="str">
        <f>IF(
    OR('Tablero de control'!$BB195="",'Tablero de control'!$BC195&lt;=0),
    "SIN AVANCE",
    IF(
      'Tablero de control'!$BC195&lt;Parametros!$D$4*Parametros!$G$9,
      "MUY DEFICIENTE",
    IF(
      'Tablero de control'!$BC195&lt;Parametros!$D$4*Parametros!$G$8,
      "DEFICIENTE",
   IF(
      'Tablero de control'!$BC195&lt;Parametros!$D$4*Parametros!$G$7,
      "ACEPTABLE",
      IF(
        'Tablero de control'!$BC195&lt;Parametros!$D$4*Parametros!$G$6,
        "BUENO",
        IF(
          'Tablero de control'!$BC195&lt;Parametros!$D$4*Parametros!$G$5,
          "SATISFACTORIO",
          IF(
            'Tablero de control'!$BC195&gt;=Parametros!$D$4*Parametros!$G$4,
            "OPTIMO"
          )
        )
      )
    )
  )
)
)</f>
        <v>SIN AVANCE</v>
      </c>
      <c r="BE195" s="336"/>
      <c r="BF195" s="336"/>
      <c r="BG195" s="555"/>
      <c r="BH195" s="281"/>
      <c r="BI195" s="281"/>
      <c r="BJ195" s="281"/>
      <c r="BL195" s="337"/>
      <c r="BN195" s="586">
        <v>0</v>
      </c>
      <c r="BO195" s="506"/>
      <c r="BP195" s="506"/>
      <c r="BQ195" s="506"/>
      <c r="BR195" s="595"/>
      <c r="BS195" s="668"/>
      <c r="BT195" s="281"/>
    </row>
    <row r="196" spans="1:72" s="42" customFormat="1" ht="52.5" hidden="1" customHeight="1">
      <c r="A196" s="554" t="s">
        <v>252</v>
      </c>
      <c r="B196" s="53" t="s">
        <v>262</v>
      </c>
      <c r="C196" s="53" t="s">
        <v>303</v>
      </c>
      <c r="D196" s="53" t="s">
        <v>360</v>
      </c>
      <c r="E196" s="53" t="s">
        <v>410</v>
      </c>
      <c r="F196" s="63" t="s">
        <v>521</v>
      </c>
      <c r="G196" s="63" t="s">
        <v>539</v>
      </c>
      <c r="H196" s="63" t="s">
        <v>1947</v>
      </c>
      <c r="I196" s="63" t="s">
        <v>1973</v>
      </c>
      <c r="J196" s="53">
        <v>193</v>
      </c>
      <c r="K196" s="53" t="s">
        <v>736</v>
      </c>
      <c r="L196" s="53">
        <v>2202071</v>
      </c>
      <c r="M196" s="53" t="s">
        <v>1264</v>
      </c>
      <c r="N196" s="53">
        <v>220207100</v>
      </c>
      <c r="O196" s="53" t="s">
        <v>1264</v>
      </c>
      <c r="P196" s="53" t="s">
        <v>2045</v>
      </c>
      <c r="Q196" s="53" t="s">
        <v>32</v>
      </c>
      <c r="R196" s="106" t="s">
        <v>1891</v>
      </c>
      <c r="S196" s="106">
        <v>4</v>
      </c>
      <c r="T196" s="103">
        <v>9</v>
      </c>
      <c r="U196" s="97" t="s">
        <v>13</v>
      </c>
      <c r="V196" s="103">
        <v>3</v>
      </c>
      <c r="W196" s="103">
        <v>3</v>
      </c>
      <c r="X196" s="106">
        <v>3</v>
      </c>
      <c r="Y196" s="273">
        <v>0</v>
      </c>
      <c r="Z196" s="276">
        <f>IF(
'Tablero de control'!$U196="NP",
 0,
  IF(
     'Tablero de control'!$Q196&lt;&gt;"Reducción",
     'Tablero de control'!$Y196*100/'Tablero de control'!$U196,
     IF(
       'Tablero de control'!$U196&gt;='Tablero de control'!$Y196,
       100,
       IF(
         'Tablero de control'!$S196&lt;='Tablero de control'!$Y196,
         0,
         (('Tablero de control'!$S196-'Tablero de control'!$U196)-('Tablero de control'!$Y196-'Tablero de control'!$U196))*100/('Tablero de control'!$S196-'Tablero de control'!$U196)
       )
     )
   )
)</f>
        <v>0</v>
      </c>
      <c r="AA196" s="302">
        <f>IF('Tablero de control'!$Z196&gt;100,100,'Tablero de control'!$Z196)</f>
        <v>0</v>
      </c>
      <c r="AB196" s="40" t="str">
        <f>IF(
  'Tablero de control'!$U196="NP",
  "NO PROGRAMADA",
  IF(
    OR('Tablero de control'!$Y196="",'Tablero de control'!$Z196&lt;=0),
    "SIN AVANCE",
    IF(
      'Tablero de control'!$Z196&lt;Parametros!$D$4*Parametros!$G$9,
      "MUY DEFICIENTE",
    IF(
      'Tablero de control'!$Z196&lt;Parametros!$D$4*Parametros!$G$8,
      "DEFICIENTE",
   IF(
      'Tablero de control'!$Z196&lt;Parametros!$D$4*Parametros!$G$7,
      "ACEPTABLE",
      IF(
        'Tablero de control'!$Z196&lt;Parametros!$D$4*Parametros!$G$6,
        "BUENO",
        IF(
          'Tablero de control'!$Z196&lt;Parametros!$D$4*Parametros!$G$5,
          "SATISFACTORIO",
          IF(
            'Tablero de control'!$Z196&gt;=Parametros!$D$4*Parametros!$G$4,
            "OPTIMO"
          )
        )
      )
    )
  )
)
)
)</f>
        <v>NO PROGRAMADA</v>
      </c>
      <c r="AC196" s="40"/>
      <c r="AD196" s="40"/>
      <c r="AE196" s="40"/>
      <c r="AF196" s="40"/>
      <c r="AG196" s="59">
        <v>0</v>
      </c>
      <c r="AH196" s="59">
        <v>0</v>
      </c>
      <c r="AI196" s="59">
        <v>0</v>
      </c>
      <c r="AJ196" s="57"/>
      <c r="AK196" s="276">
        <f>IF(
'Tablero de control'!$V196="NP",
 0,
  IF(
     'Tablero de control'!$Q196&lt;&gt;"Reducción",
     'Tablero de control'!$AJ196*100/'Tablero de control'!$V196,
     IF(
       'Tablero de control'!$V196&gt;='Tablero de control'!$AJ196,
       100,
       IF(
         'Tablero de control'!$S196&lt;='Tablero de control'!$AJ196,
         0,
         (('Tablero de control'!$S196-'Tablero de control'!$V196)-('Tablero de control'!$AJ196-'Tablero de control'!$V196))*100/('Tablero de control'!$S196-'Tablero de control'!$V196)
       )
     )
   )
)</f>
        <v>0</v>
      </c>
      <c r="AL196" s="38" t="str">
        <f>IF(
  'Tablero de control'!$V196="NP",
  "NO PROGRAMADA",
  IF(
    OR('Tablero de control'!$AJ196="",'Tablero de control'!$AK196&lt;=0),
    "SIN AVANCE",
    IF(
      'Tablero de control'!$AK196&lt;Parametros!$D$4*Parametros!$G$9,
      "MUY DEFICIENTE",
    IF(
      'Tablero de control'!$AK196&lt;Parametros!$D$4*Parametros!$G$8,
      "DEFICIENTE",
   IF(
      'Tablero de control'!$AK196&lt;Parametros!$D$4*Parametros!$G$7,
      "ACEPTABLE",
      IF(
        'Tablero de control'!$AK196&lt;Parametros!$D$4*Parametros!$G$6,
        "BUENO",
        IF(
          'Tablero de control'!$AK196&lt;Parametros!$D$4*Parametros!$G$5,
          "SATISFACTORIO",
          IF(
            'Tablero de control'!$AK196&gt;=Parametros!$D$4*Parametros!$G$4,
            "OPTIMO"
          )
        )
      )
    )
  )
)
)
)</f>
        <v>SIN AVANCE</v>
      </c>
      <c r="AM196" s="38"/>
      <c r="AN196" s="38"/>
      <c r="AO196" s="38"/>
      <c r="AP196" s="47"/>
      <c r="AQ196" s="276">
        <f>IF(
'Tablero de control'!$W196="NP",
 0,
  IF(
     'Tablero de control'!$Q196&lt;&gt;"Reducción",
     'Tablero de control'!$AP196*100/'Tablero de control'!$W196,
     IF(
       'Tablero de control'!$W196&gt;='Tablero de control'!$AP196,
       100,
       IF(
         'Tablero de control'!$S196&lt;='Tablero de control'!$AP196,
         0,
         (('Tablero de control'!$S196-'Tablero de control'!$W196)-('Tablero de control'!$AP196-'Tablero de control'!$W196))*100/('Tablero de control'!$S196-'Tablero de control'!$W196)
       )
     )
   )
)</f>
        <v>0</v>
      </c>
      <c r="AR196" s="40" t="str">
        <f>IF(
  'Tablero de control'!$W196="NP",
  "NO PROGRAMADA",
  IF(
    OR('Tablero de control'!$AP196="",'Tablero de control'!$AQ196&lt;=0),
    "SIN AVANCE",
    IF(
      'Tablero de control'!$AQ196&lt;Parametros!$D$4*Parametros!$G$9,
      "MUY DEFICIENTE",
    IF(
      'Tablero de control'!$AQ196&lt;Parametros!$D$4*Parametros!$G$8,
      "DEFICIENTE",
   IF(
      'Tablero de control'!$AQ196&lt;Parametros!$D$4*Parametros!$G$7,
      "ACEPTABLE",
      IF(
        'Tablero de control'!$AQ196&lt;Parametros!$D$4*Parametros!$G$6,
        "BUENO",
        IF(
          'Tablero de control'!$AQ196&lt;Parametros!$D$4*Parametros!$G$5,
          "SATISFACTORIO",
          IF(
            'Tablero de control'!$AQ196&gt;=Parametros!$D$4*Parametros!$G$4,
            "OPTIMO"
          )
        )
      )
    )
  )
)
)
)</f>
        <v>SIN AVANCE</v>
      </c>
      <c r="AS196" s="38"/>
      <c r="AT196" s="38"/>
      <c r="AU196" s="38"/>
      <c r="AV196" s="39"/>
      <c r="AW196" s="276">
        <f>IF(
'Tablero de control'!$X196="NP",
 0,
  IF(
     'Tablero de control'!$Q196&lt;&gt;"Reducción",
     'Tablero de control'!$AV196*100/'Tablero de control'!$X196,
     IF(
       'Tablero de control'!$X196&gt;='Tablero de control'!$AV196,
       100,
       IF(
         'Tablero de control'!$S196&lt;='Tablero de control'!$AV196,
         0,
         (('Tablero de control'!$S196-'Tablero de control'!$X196)-('Tablero de control'!$AV196-'Tablero de control'!$X196))*100/('Tablero de control'!$S196-'Tablero de control'!$X196)
       )
     )
   )
)</f>
        <v>0</v>
      </c>
      <c r="AX196" s="46" t="str">
        <f>IF(
  'Tablero de control'!$X196="NP",
  "NO PROGRAMADA",
  IF(
    OR('Tablero de control'!$AV196="",'Tablero de control'!$AW196&lt;=0),
    "SIN AVANCE",
    IF(
      'Tablero de control'!$AW196&lt;Parametros!$D$4*Parametros!$G$9,
      "MUY DEFICIENTE",
    IF(
      'Tablero de control'!$AW196&lt;Parametros!$D$4*Parametros!$G$8,
      "DEFICIENTE",
   IF(
      'Tablero de control'!$AW196&lt;Parametros!$D$4*Parametros!$G$7,
      "ACEPTABLE",
      IF(
        'Tablero de control'!$AW196&lt;Parametros!$D$4*Parametros!$G$6,
        "BUENO",
        IF(
          'Tablero de control'!$AW196&lt;Parametros!$D$4*Parametros!$G$5,
          "SATISFACTORIO",
          IF(
            'Tablero de control'!$AW196&gt;=Parametros!$D$4*Parametros!$G$4,
            "OPTIMO"
          )
        )
      )
    )
  )
)
)
)</f>
        <v>SIN AVANCE</v>
      </c>
      <c r="AY196" s="38"/>
      <c r="AZ196" s="38"/>
      <c r="BA196" s="38"/>
      <c r="BB196" s="285">
        <f>IF('Tablero de control'!$R196="Acumulada",IF('Tablero de control'!$AV196="",IF('Tablero de control'!$AP196="",IF('Tablero de control'!$AJ196="",'Tablero de control'!$Y196,'Tablero de control'!$AJ196),'Tablero de control'!$AP196),'Tablero de control'!$AV196),'Tablero de control'!$Y196+'Tablero de control'!$AJ196+'Tablero de control'!$AP196+'Tablero de control'!$AV196)</f>
        <v>0</v>
      </c>
      <c r="BC196" s="41">
        <f>IF('Tablero de control'!$Q196="mantenimiento",'Tablero de control'!$BB196/COUNTA('Tablero de control'!$U196:$X196)*100,IF('Tablero de control'!$BB196*100/'Tablero de control'!$T196&gt;100,100,'Tablero de control'!$BB196*100/'Tablero de control'!$T196))</f>
        <v>0</v>
      </c>
      <c r="BD196" s="40" t="str">
        <f>IF(
    OR('Tablero de control'!$BB196="",'Tablero de control'!$BC196&lt;=0),
    "SIN AVANCE",
    IF(
      'Tablero de control'!$BC196&lt;Parametros!$D$4*Parametros!$G$9,
      "MUY DEFICIENTE",
    IF(
      'Tablero de control'!$BC196&lt;Parametros!$D$4*Parametros!$G$8,
      "DEFICIENTE",
   IF(
      'Tablero de control'!$BC196&lt;Parametros!$D$4*Parametros!$G$7,
      "ACEPTABLE",
      IF(
        'Tablero de control'!$BC196&lt;Parametros!$D$4*Parametros!$G$6,
        "BUENO",
        IF(
          'Tablero de control'!$BC196&lt;Parametros!$D$4*Parametros!$G$5,
          "SATISFACTORIO",
          IF(
            'Tablero de control'!$BC196&gt;=Parametros!$D$4*Parametros!$G$4,
            "OPTIMO"
          )
        )
      )
    )
  )
)
)</f>
        <v>SIN AVANCE</v>
      </c>
      <c r="BE196" s="336"/>
      <c r="BF196" s="336"/>
      <c r="BG196" s="555"/>
      <c r="BH196" s="281"/>
      <c r="BI196" s="281"/>
      <c r="BJ196" s="281"/>
      <c r="BL196" s="337"/>
      <c r="BN196" s="586">
        <v>0</v>
      </c>
      <c r="BO196" s="588" t="s">
        <v>3756</v>
      </c>
      <c r="BP196" s="506"/>
      <c r="BQ196" s="506"/>
      <c r="BR196" s="595"/>
      <c r="BS196" s="668"/>
      <c r="BT196" s="281"/>
    </row>
    <row r="197" spans="1:72" s="42" customFormat="1" ht="80.25" hidden="1" customHeight="1">
      <c r="A197" s="554" t="s">
        <v>252</v>
      </c>
      <c r="B197" s="53" t="s">
        <v>262</v>
      </c>
      <c r="C197" s="53" t="s">
        <v>303</v>
      </c>
      <c r="D197" s="53" t="s">
        <v>360</v>
      </c>
      <c r="E197" s="53" t="s">
        <v>410</v>
      </c>
      <c r="F197" s="63" t="s">
        <v>521</v>
      </c>
      <c r="G197" s="63" t="s">
        <v>539</v>
      </c>
      <c r="H197" s="63" t="s">
        <v>1947</v>
      </c>
      <c r="I197" s="63" t="s">
        <v>1973</v>
      </c>
      <c r="J197" s="53">
        <v>194</v>
      </c>
      <c r="K197" s="53" t="s">
        <v>737</v>
      </c>
      <c r="L197" s="53">
        <v>2202072</v>
      </c>
      <c r="M197" s="53" t="s">
        <v>1265</v>
      </c>
      <c r="N197" s="53">
        <v>220207200</v>
      </c>
      <c r="O197" s="53" t="s">
        <v>1630</v>
      </c>
      <c r="P197" s="53" t="s">
        <v>2045</v>
      </c>
      <c r="Q197" s="53" t="s">
        <v>33</v>
      </c>
      <c r="R197" s="98" t="s">
        <v>1891</v>
      </c>
      <c r="S197" s="103">
        <v>2</v>
      </c>
      <c r="T197" s="106">
        <v>2</v>
      </c>
      <c r="U197" s="96">
        <v>1</v>
      </c>
      <c r="V197" s="106">
        <v>1</v>
      </c>
      <c r="W197" s="106">
        <v>2</v>
      </c>
      <c r="X197" s="106">
        <v>2</v>
      </c>
      <c r="Y197" s="273">
        <v>2</v>
      </c>
      <c r="Z197" s="276">
        <f>IF(
'Tablero de control'!$U197="NP",
 0,
  IF(
     'Tablero de control'!$Q197&lt;&gt;"Reducción",
     'Tablero de control'!$Y197*100/'Tablero de control'!$U197,
     IF(
       'Tablero de control'!$U197&gt;='Tablero de control'!$Y197,
       100,
       IF(
         'Tablero de control'!$S197&lt;='Tablero de control'!$Y197,
         0,
         (('Tablero de control'!$S197-'Tablero de control'!$U197)-('Tablero de control'!$Y197-'Tablero de control'!$U197))*100/('Tablero de control'!$S197-'Tablero de control'!$U197)
       )
     )
   )
)</f>
        <v>200</v>
      </c>
      <c r="AA197" s="302">
        <f>IF('Tablero de control'!$Z197&gt;100,100,'Tablero de control'!$Z197)</f>
        <v>100</v>
      </c>
      <c r="AB197" s="40" t="str">
        <f>IF(
  'Tablero de control'!$U197="NP",
  "NO PROGRAMADA",
  IF(
    OR('Tablero de control'!$Y197="",'Tablero de control'!$Z197&lt;=0),
    "SIN AVANCE",
    IF(
      'Tablero de control'!$Z197&lt;Parametros!$D$4*Parametros!$G$9,
      "MUY DEFICIENTE",
    IF(
      'Tablero de control'!$Z197&lt;Parametros!$D$4*Parametros!$G$8,
      "DEFICIENTE",
   IF(
      'Tablero de control'!$Z197&lt;Parametros!$D$4*Parametros!$G$7,
      "ACEPTABLE",
      IF(
        'Tablero de control'!$Z197&lt;Parametros!$D$4*Parametros!$G$6,
        "BUENO",
        IF(
          'Tablero de control'!$Z197&lt;Parametros!$D$4*Parametros!$G$5,
          "SATISFACTORIO",
          IF(
            'Tablero de control'!$Z197&gt;=Parametros!$D$4*Parametros!$G$4,
            "OPTIMO"
          )
        )
      )
    )
  )
)
)
)</f>
        <v>OPTIMO</v>
      </c>
      <c r="AC197" s="40"/>
      <c r="AD197" s="40"/>
      <c r="AE197" s="40"/>
      <c r="AF197" s="40"/>
      <c r="AG197" s="59">
        <v>63381133.640000001</v>
      </c>
      <c r="AH197" s="59">
        <v>0</v>
      </c>
      <c r="AI197" s="59">
        <v>0</v>
      </c>
      <c r="AJ197" s="57"/>
      <c r="AK197" s="276">
        <f>IF(
'Tablero de control'!$V197="NP",
 0,
  IF(
     'Tablero de control'!$Q197&lt;&gt;"Reducción",
     'Tablero de control'!$AJ197*100/'Tablero de control'!$V197,
     IF(
       'Tablero de control'!$V197&gt;='Tablero de control'!$AJ197,
       100,
       IF(
         'Tablero de control'!$S197&lt;='Tablero de control'!$AJ197,
         0,
         (('Tablero de control'!$S197-'Tablero de control'!$V197)-('Tablero de control'!$AJ197-'Tablero de control'!$V197))*100/('Tablero de control'!$S197-'Tablero de control'!$V197)
       )
     )
   )
)</f>
        <v>0</v>
      </c>
      <c r="AL197" s="38" t="str">
        <f>IF(
  'Tablero de control'!$V197="NP",
  "NO PROGRAMADA",
  IF(
    OR('Tablero de control'!$AJ197="",'Tablero de control'!$AK197&lt;=0),
    "SIN AVANCE",
    IF(
      'Tablero de control'!$AK197&lt;Parametros!$D$4*Parametros!$G$9,
      "MUY DEFICIENTE",
    IF(
      'Tablero de control'!$AK197&lt;Parametros!$D$4*Parametros!$G$8,
      "DEFICIENTE",
   IF(
      'Tablero de control'!$AK197&lt;Parametros!$D$4*Parametros!$G$7,
      "ACEPTABLE",
      IF(
        'Tablero de control'!$AK197&lt;Parametros!$D$4*Parametros!$G$6,
        "BUENO",
        IF(
          'Tablero de control'!$AK197&lt;Parametros!$D$4*Parametros!$G$5,
          "SATISFACTORIO",
          IF(
            'Tablero de control'!$AK197&gt;=Parametros!$D$4*Parametros!$G$4,
            "OPTIMO"
          )
        )
      )
    )
  )
)
)
)</f>
        <v>SIN AVANCE</v>
      </c>
      <c r="AM197" s="38"/>
      <c r="AN197" s="38"/>
      <c r="AO197" s="38"/>
      <c r="AP197" s="47"/>
      <c r="AQ197" s="276">
        <f>IF(
'Tablero de control'!$W197="NP",
 0,
  IF(
     'Tablero de control'!$Q197&lt;&gt;"Reducción",
     'Tablero de control'!$AP197*100/'Tablero de control'!$W197,
     IF(
       'Tablero de control'!$W197&gt;='Tablero de control'!$AP197,
       100,
       IF(
         'Tablero de control'!$S197&lt;='Tablero de control'!$AP197,
         0,
         (('Tablero de control'!$S197-'Tablero de control'!$W197)-('Tablero de control'!$AP197-'Tablero de control'!$W197))*100/('Tablero de control'!$S197-'Tablero de control'!$W197)
       )
     )
   )
)</f>
        <v>0</v>
      </c>
      <c r="AR197" s="40" t="str">
        <f>IF(
  'Tablero de control'!$W197="NP",
  "NO PROGRAMADA",
  IF(
    OR('Tablero de control'!$AP197="",'Tablero de control'!$AQ197&lt;=0),
    "SIN AVANCE",
    IF(
      'Tablero de control'!$AQ197&lt;Parametros!$D$4*Parametros!$G$9,
      "MUY DEFICIENTE",
    IF(
      'Tablero de control'!$AQ197&lt;Parametros!$D$4*Parametros!$G$8,
      "DEFICIENTE",
   IF(
      'Tablero de control'!$AQ197&lt;Parametros!$D$4*Parametros!$G$7,
      "ACEPTABLE",
      IF(
        'Tablero de control'!$AQ197&lt;Parametros!$D$4*Parametros!$G$6,
        "BUENO",
        IF(
          'Tablero de control'!$AQ197&lt;Parametros!$D$4*Parametros!$G$5,
          "SATISFACTORIO",
          IF(
            'Tablero de control'!$AQ197&gt;=Parametros!$D$4*Parametros!$G$4,
            "OPTIMO"
          )
        )
      )
    )
  )
)
)
)</f>
        <v>SIN AVANCE</v>
      </c>
      <c r="AS197" s="38"/>
      <c r="AT197" s="38"/>
      <c r="AU197" s="38"/>
      <c r="AV197" s="39"/>
      <c r="AW197" s="276">
        <f>IF(
'Tablero de control'!$X197="NP",
 0,
  IF(
     'Tablero de control'!$Q197&lt;&gt;"Reducción",
     'Tablero de control'!$AV197*100/'Tablero de control'!$X197,
     IF(
       'Tablero de control'!$X197&gt;='Tablero de control'!$AV197,
       100,
       IF(
         'Tablero de control'!$S197&lt;='Tablero de control'!$AV197,
         0,
         (('Tablero de control'!$S197-'Tablero de control'!$X197)-('Tablero de control'!$AV197-'Tablero de control'!$X197))*100/('Tablero de control'!$S197-'Tablero de control'!$X197)
       )
     )
   )
)</f>
        <v>0</v>
      </c>
      <c r="AX197" s="46" t="str">
        <f>IF(
  'Tablero de control'!$X197="NP",
  "NO PROGRAMADA",
  IF(
    OR('Tablero de control'!$AV197="",'Tablero de control'!$AW197&lt;=0),
    "SIN AVANCE",
    IF(
      'Tablero de control'!$AW197&lt;Parametros!$D$4*Parametros!$G$9,
      "MUY DEFICIENTE",
    IF(
      'Tablero de control'!$AW197&lt;Parametros!$D$4*Parametros!$G$8,
      "DEFICIENTE",
   IF(
      'Tablero de control'!$AW197&lt;Parametros!$D$4*Parametros!$G$7,
      "ACEPTABLE",
      IF(
        'Tablero de control'!$AW197&lt;Parametros!$D$4*Parametros!$G$6,
        "BUENO",
        IF(
          'Tablero de control'!$AW197&lt;Parametros!$D$4*Parametros!$G$5,
          "SATISFACTORIO",
          IF(
            'Tablero de control'!$AW197&gt;=Parametros!$D$4*Parametros!$G$4,
            "OPTIMO"
          )
        )
      )
    )
  )
)
)
)</f>
        <v>SIN AVANCE</v>
      </c>
      <c r="AY197" s="38"/>
      <c r="AZ197" s="38"/>
      <c r="BA197" s="38"/>
      <c r="BB197" s="285">
        <f>IF('Tablero de control'!$R197="Acumulada",IF('Tablero de control'!$AV197="",IF('Tablero de control'!$AP197="",IF('Tablero de control'!$AJ197="",'Tablero de control'!$Y197,'Tablero de control'!$AJ197),'Tablero de control'!$AP197),'Tablero de control'!$AV197),'Tablero de control'!$Y197+'Tablero de control'!$AJ197+'Tablero de control'!$AP197+'Tablero de control'!$AV197)</f>
        <v>2</v>
      </c>
      <c r="BC197" s="41">
        <f>IF('Tablero de control'!$Q197="mantenimiento",'Tablero de control'!$BB197/COUNTA('Tablero de control'!$U197:$X197)*100,IF('Tablero de control'!$BB197*100/'Tablero de control'!$T197&gt;100,100,'Tablero de control'!$BB197*100/'Tablero de control'!$T197))</f>
        <v>50</v>
      </c>
      <c r="BD197" s="40" t="str">
        <f>IF(
    OR('Tablero de control'!$BB197="",'Tablero de control'!$BC197&lt;=0),
    "SIN AVANCE",
    IF(
      'Tablero de control'!$BC197&lt;Parametros!$D$4*Parametros!$G$9,
      "MUY DEFICIENTE",
    IF(
      'Tablero de control'!$BC197&lt;Parametros!$D$4*Parametros!$G$8,
      "DEFICIENTE",
   IF(
      'Tablero de control'!$BC197&lt;Parametros!$D$4*Parametros!$G$7,
      "ACEPTABLE",
      IF(
        'Tablero de control'!$BC197&lt;Parametros!$D$4*Parametros!$G$6,
        "BUENO",
        IF(
          'Tablero de control'!$BC197&lt;Parametros!$D$4*Parametros!$G$5,
          "SATISFACTORIO",
          IF(
            'Tablero de control'!$BC197&gt;=Parametros!$D$4*Parametros!$G$4,
            "OPTIMO"
          )
        )
      )
    )
  )
)
)</f>
        <v>DEFICIENTE</v>
      </c>
      <c r="BE197" s="336"/>
      <c r="BF197" s="336"/>
      <c r="BG197" s="555"/>
      <c r="BH197" s="281"/>
      <c r="BI197" s="281"/>
      <c r="BJ197" s="281"/>
      <c r="BL197" s="337"/>
      <c r="BN197" s="586">
        <v>2</v>
      </c>
      <c r="BO197" s="588" t="s">
        <v>3757</v>
      </c>
      <c r="BP197" s="506"/>
      <c r="BQ197" s="506"/>
      <c r="BR197" s="595"/>
      <c r="BS197" s="668"/>
      <c r="BT197" s="281"/>
    </row>
    <row r="198" spans="1:72" s="42" customFormat="1" ht="96.75" hidden="1" customHeight="1">
      <c r="A198" s="554" t="s">
        <v>252</v>
      </c>
      <c r="B198" s="53" t="s">
        <v>262</v>
      </c>
      <c r="C198" s="53" t="s">
        <v>303</v>
      </c>
      <c r="D198" s="53" t="s">
        <v>360</v>
      </c>
      <c r="E198" s="53" t="s">
        <v>410</v>
      </c>
      <c r="F198" s="63" t="s">
        <v>521</v>
      </c>
      <c r="G198" s="63" t="s">
        <v>539</v>
      </c>
      <c r="H198" s="63" t="s">
        <v>1947</v>
      </c>
      <c r="I198" s="63" t="s">
        <v>1973</v>
      </c>
      <c r="J198" s="53">
        <v>195</v>
      </c>
      <c r="K198" s="53" t="s">
        <v>738</v>
      </c>
      <c r="L198" s="53">
        <v>2202079</v>
      </c>
      <c r="M198" s="53" t="s">
        <v>1266</v>
      </c>
      <c r="N198" s="53">
        <v>220207904</v>
      </c>
      <c r="O198" s="53" t="s">
        <v>1631</v>
      </c>
      <c r="P198" s="53" t="s">
        <v>2045</v>
      </c>
      <c r="Q198" s="53" t="s">
        <v>32</v>
      </c>
      <c r="R198" s="106" t="s">
        <v>1890</v>
      </c>
      <c r="S198" s="103">
        <v>0</v>
      </c>
      <c r="T198" s="106">
        <v>8</v>
      </c>
      <c r="U198" s="96">
        <v>1</v>
      </c>
      <c r="V198" s="106">
        <v>1</v>
      </c>
      <c r="W198" s="106">
        <v>1</v>
      </c>
      <c r="X198" s="106">
        <v>8</v>
      </c>
      <c r="Y198" s="273">
        <v>0</v>
      </c>
      <c r="Z198" s="276">
        <f>IF(
'Tablero de control'!$U198="NP",
 0,
  IF(
     'Tablero de control'!$Q198&lt;&gt;"Reducción",
     'Tablero de control'!$Y198*100/'Tablero de control'!$U198,
     IF(
       'Tablero de control'!$U198&gt;='Tablero de control'!$Y198,
       100,
       IF(
         'Tablero de control'!$S198&lt;='Tablero de control'!$Y198,
         0,
         (('Tablero de control'!$S198-'Tablero de control'!$U198)-('Tablero de control'!$Y198-'Tablero de control'!$U198))*100/('Tablero de control'!$S198-'Tablero de control'!$U198)
       )
     )
   )
)</f>
        <v>0</v>
      </c>
      <c r="AA198" s="302">
        <f>IF('Tablero de control'!$Z198&gt;100,100,'Tablero de control'!$Z198)</f>
        <v>0</v>
      </c>
      <c r="AB198" s="40" t="str">
        <f>IF(
  'Tablero de control'!$U198="NP",
  "NO PROGRAMADA",
  IF(
    OR('Tablero de control'!$Y198="",'Tablero de control'!$Z198&lt;=0),
    "SIN AVANCE",
    IF(
      'Tablero de control'!$Z198&lt;Parametros!$D$4*Parametros!$G$9,
      "MUY DEFICIENTE",
    IF(
      'Tablero de control'!$Z198&lt;Parametros!$D$4*Parametros!$G$8,
      "DEFICIENTE",
   IF(
      'Tablero de control'!$Z198&lt;Parametros!$D$4*Parametros!$G$7,
      "ACEPTABLE",
      IF(
        'Tablero de control'!$Z198&lt;Parametros!$D$4*Parametros!$G$6,
        "BUENO",
        IF(
          'Tablero de control'!$Z198&lt;Parametros!$D$4*Parametros!$G$5,
          "SATISFACTORIO",
          IF(
            'Tablero de control'!$Z198&gt;=Parametros!$D$4*Parametros!$G$4,
            "OPTIMO"
          )
        )
      )
    )
  )
)
)
)</f>
        <v>SIN AVANCE</v>
      </c>
      <c r="AC198" s="40"/>
      <c r="AD198" s="40"/>
      <c r="AE198" s="40"/>
      <c r="AF198" s="40"/>
      <c r="AG198" s="59">
        <v>0</v>
      </c>
      <c r="AH198" s="59">
        <v>0</v>
      </c>
      <c r="AI198" s="59">
        <v>0</v>
      </c>
      <c r="AJ198" s="57"/>
      <c r="AK198" s="276">
        <f>IF(
'Tablero de control'!$V198="NP",
 0,
  IF(
     'Tablero de control'!$Q198&lt;&gt;"Reducción",
     'Tablero de control'!$AJ198*100/'Tablero de control'!$V198,
     IF(
       'Tablero de control'!$V198&gt;='Tablero de control'!$AJ198,
       100,
       IF(
         'Tablero de control'!$S198&lt;='Tablero de control'!$AJ198,
         0,
         (('Tablero de control'!$S198-'Tablero de control'!$V198)-('Tablero de control'!$AJ198-'Tablero de control'!$V198))*100/('Tablero de control'!$S198-'Tablero de control'!$V198)
       )
     )
   )
)</f>
        <v>0</v>
      </c>
      <c r="AL198" s="38" t="str">
        <f>IF(
  'Tablero de control'!$V198="NP",
  "NO PROGRAMADA",
  IF(
    OR('Tablero de control'!$AJ198="",'Tablero de control'!$AK198&lt;=0),
    "SIN AVANCE",
    IF(
      'Tablero de control'!$AK198&lt;Parametros!$D$4*Parametros!$G$9,
      "MUY DEFICIENTE",
    IF(
      'Tablero de control'!$AK198&lt;Parametros!$D$4*Parametros!$G$8,
      "DEFICIENTE",
   IF(
      'Tablero de control'!$AK198&lt;Parametros!$D$4*Parametros!$G$7,
      "ACEPTABLE",
      IF(
        'Tablero de control'!$AK198&lt;Parametros!$D$4*Parametros!$G$6,
        "BUENO",
        IF(
          'Tablero de control'!$AK198&lt;Parametros!$D$4*Parametros!$G$5,
          "SATISFACTORIO",
          IF(
            'Tablero de control'!$AK198&gt;=Parametros!$D$4*Parametros!$G$4,
            "OPTIMO"
          )
        )
      )
    )
  )
)
)
)</f>
        <v>SIN AVANCE</v>
      </c>
      <c r="AM198" s="38"/>
      <c r="AN198" s="38"/>
      <c r="AO198" s="38"/>
      <c r="AP198" s="47"/>
      <c r="AQ198" s="276">
        <f>IF(
'Tablero de control'!$W198="NP",
 0,
  IF(
     'Tablero de control'!$Q198&lt;&gt;"Reducción",
     'Tablero de control'!$AP198*100/'Tablero de control'!$W198,
     IF(
       'Tablero de control'!$W198&gt;='Tablero de control'!$AP198,
       100,
       IF(
         'Tablero de control'!$S198&lt;='Tablero de control'!$AP198,
         0,
         (('Tablero de control'!$S198-'Tablero de control'!$W198)-('Tablero de control'!$AP198-'Tablero de control'!$W198))*100/('Tablero de control'!$S198-'Tablero de control'!$W198)
       )
     )
   )
)</f>
        <v>0</v>
      </c>
      <c r="AR198" s="40" t="str">
        <f>IF(
  'Tablero de control'!$W198="NP",
  "NO PROGRAMADA",
  IF(
    OR('Tablero de control'!$AP198="",'Tablero de control'!$AQ198&lt;=0),
    "SIN AVANCE",
    IF(
      'Tablero de control'!$AQ198&lt;Parametros!$D$4*Parametros!$G$9,
      "MUY DEFICIENTE",
    IF(
      'Tablero de control'!$AQ198&lt;Parametros!$D$4*Parametros!$G$8,
      "DEFICIENTE",
   IF(
      'Tablero de control'!$AQ198&lt;Parametros!$D$4*Parametros!$G$7,
      "ACEPTABLE",
      IF(
        'Tablero de control'!$AQ198&lt;Parametros!$D$4*Parametros!$G$6,
        "BUENO",
        IF(
          'Tablero de control'!$AQ198&lt;Parametros!$D$4*Parametros!$G$5,
          "SATISFACTORIO",
          IF(
            'Tablero de control'!$AQ198&gt;=Parametros!$D$4*Parametros!$G$4,
            "OPTIMO"
          )
        )
      )
    )
  )
)
)
)</f>
        <v>SIN AVANCE</v>
      </c>
      <c r="AS198" s="38"/>
      <c r="AT198" s="38"/>
      <c r="AU198" s="38"/>
      <c r="AV198" s="39"/>
      <c r="AW198" s="276">
        <f>IF(
'Tablero de control'!$X198="NP",
 0,
  IF(
     'Tablero de control'!$Q198&lt;&gt;"Reducción",
     'Tablero de control'!$AV198*100/'Tablero de control'!$X198,
     IF(
       'Tablero de control'!$X198&gt;='Tablero de control'!$AV198,
       100,
       IF(
         'Tablero de control'!$S198&lt;='Tablero de control'!$AV198,
         0,
         (('Tablero de control'!$S198-'Tablero de control'!$X198)-('Tablero de control'!$AV198-'Tablero de control'!$X198))*100/('Tablero de control'!$S198-'Tablero de control'!$X198)
       )
     )
   )
)</f>
        <v>0</v>
      </c>
      <c r="AX198" s="46" t="str">
        <f>IF(
  'Tablero de control'!$X198="NP",
  "NO PROGRAMADA",
  IF(
    OR('Tablero de control'!$AV198="",'Tablero de control'!$AW198&lt;=0),
    "SIN AVANCE",
    IF(
      'Tablero de control'!$AW198&lt;Parametros!$D$4*Parametros!$G$9,
      "MUY DEFICIENTE",
    IF(
      'Tablero de control'!$AW198&lt;Parametros!$D$4*Parametros!$G$8,
      "DEFICIENTE",
   IF(
      'Tablero de control'!$AW198&lt;Parametros!$D$4*Parametros!$G$7,
      "ACEPTABLE",
      IF(
        'Tablero de control'!$AW198&lt;Parametros!$D$4*Parametros!$G$6,
        "BUENO",
        IF(
          'Tablero de control'!$AW198&lt;Parametros!$D$4*Parametros!$G$5,
          "SATISFACTORIO",
          IF(
            'Tablero de control'!$AW198&gt;=Parametros!$D$4*Parametros!$G$4,
            "OPTIMO"
          )
        )
      )
    )
  )
)
)
)</f>
        <v>SIN AVANCE</v>
      </c>
      <c r="AY198" s="38"/>
      <c r="AZ198" s="38"/>
      <c r="BA198" s="38"/>
      <c r="BB198" s="285">
        <f>IF('Tablero de control'!$R198="Acumulada",IF('Tablero de control'!$AV198="",IF('Tablero de control'!$AP198="",IF('Tablero de control'!$AJ198="",'Tablero de control'!$Y198,'Tablero de control'!$AJ198),'Tablero de control'!$AP198),'Tablero de control'!$AV198),'Tablero de control'!$Y198+'Tablero de control'!$AJ198+'Tablero de control'!$AP198+'Tablero de control'!$AV198)</f>
        <v>0</v>
      </c>
      <c r="BC198" s="41">
        <f>IF('Tablero de control'!$Q198="mantenimiento",'Tablero de control'!$BB198/COUNTA('Tablero de control'!$U198:$X198)*100,IF('Tablero de control'!$BB198*100/'Tablero de control'!$T198&gt;100,100,'Tablero de control'!$BB198*100/'Tablero de control'!$T198))</f>
        <v>0</v>
      </c>
      <c r="BD198" s="40" t="str">
        <f>IF(
    OR('Tablero de control'!$BB198="",'Tablero de control'!$BC198&lt;=0),
    "SIN AVANCE",
    IF(
      'Tablero de control'!$BC198&lt;Parametros!$D$4*Parametros!$G$9,
      "MUY DEFICIENTE",
    IF(
      'Tablero de control'!$BC198&lt;Parametros!$D$4*Parametros!$G$8,
      "DEFICIENTE",
   IF(
      'Tablero de control'!$BC198&lt;Parametros!$D$4*Parametros!$G$7,
      "ACEPTABLE",
      IF(
        'Tablero de control'!$BC198&lt;Parametros!$D$4*Parametros!$G$6,
        "BUENO",
        IF(
          'Tablero de control'!$BC198&lt;Parametros!$D$4*Parametros!$G$5,
          "SATISFACTORIO",
          IF(
            'Tablero de control'!$BC198&gt;=Parametros!$D$4*Parametros!$G$4,
            "OPTIMO"
          )
        )
      )
    )
  )
)
)</f>
        <v>SIN AVANCE</v>
      </c>
      <c r="BE198" s="336"/>
      <c r="BF198" s="336"/>
      <c r="BG198" s="555"/>
      <c r="BH198" s="281"/>
      <c r="BI198" s="281"/>
      <c r="BJ198" s="281"/>
      <c r="BL198" s="337"/>
      <c r="BN198" s="586">
        <v>0</v>
      </c>
      <c r="BO198" s="588" t="s">
        <v>3758</v>
      </c>
      <c r="BP198" s="506"/>
      <c r="BQ198" s="506"/>
      <c r="BR198" s="595"/>
      <c r="BS198" s="668"/>
      <c r="BT198" s="281"/>
    </row>
    <row r="199" spans="1:72" s="42" customFormat="1" ht="48" hidden="1" customHeight="1">
      <c r="A199" s="554" t="s">
        <v>252</v>
      </c>
      <c r="B199" s="53" t="s">
        <v>262</v>
      </c>
      <c r="C199" s="53" t="s">
        <v>303</v>
      </c>
      <c r="D199" s="53" t="s">
        <v>360</v>
      </c>
      <c r="E199" s="53" t="s">
        <v>410</v>
      </c>
      <c r="F199" s="63" t="s">
        <v>521</v>
      </c>
      <c r="G199" s="63" t="s">
        <v>539</v>
      </c>
      <c r="H199" s="63" t="s">
        <v>1947</v>
      </c>
      <c r="I199" s="63" t="s">
        <v>1973</v>
      </c>
      <c r="J199" s="53">
        <v>196</v>
      </c>
      <c r="K199" s="53" t="s">
        <v>739</v>
      </c>
      <c r="L199" s="53">
        <v>2202050</v>
      </c>
      <c r="M199" s="53" t="s">
        <v>1267</v>
      </c>
      <c r="N199" s="293">
        <v>220205000</v>
      </c>
      <c r="O199" s="53" t="s">
        <v>1267</v>
      </c>
      <c r="P199" s="53" t="s">
        <v>2045</v>
      </c>
      <c r="Q199" s="53" t="s">
        <v>33</v>
      </c>
      <c r="R199" s="106" t="s">
        <v>1891</v>
      </c>
      <c r="S199" s="105">
        <v>0</v>
      </c>
      <c r="T199" s="106">
        <v>8</v>
      </c>
      <c r="U199" s="96">
        <v>8</v>
      </c>
      <c r="V199" s="106">
        <v>8</v>
      </c>
      <c r="W199" s="106">
        <v>8</v>
      </c>
      <c r="X199" s="106">
        <v>8</v>
      </c>
      <c r="Y199" s="273">
        <v>0</v>
      </c>
      <c r="Z199" s="276">
        <f>IF(
'Tablero de control'!$U199="NP",
 0,
  IF(
     'Tablero de control'!$Q199&lt;&gt;"Reducción",
     'Tablero de control'!$Y199*100/'Tablero de control'!$U199,
     IF(
       'Tablero de control'!$U199&gt;='Tablero de control'!$Y199,
       100,
       IF(
         'Tablero de control'!$S199&lt;='Tablero de control'!$Y199,
         0,
         (('Tablero de control'!$S199-'Tablero de control'!$U199)-('Tablero de control'!$Y199-'Tablero de control'!$U199))*100/('Tablero de control'!$S199-'Tablero de control'!$U199)
       )
     )
   )
)</f>
        <v>0</v>
      </c>
      <c r="AA199" s="302">
        <f>IF('Tablero de control'!$Z199&gt;100,100,'Tablero de control'!$Z199)</f>
        <v>0</v>
      </c>
      <c r="AB199" s="40" t="str">
        <f>IF(
  'Tablero de control'!$U199="NP",
  "NO PROGRAMADA",
  IF(
    OR('Tablero de control'!$Y199="",'Tablero de control'!$Z199&lt;=0),
    "SIN AVANCE",
    IF(
      'Tablero de control'!$Z199&lt;Parametros!$D$4*Parametros!$G$9,
      "MUY DEFICIENTE",
    IF(
      'Tablero de control'!$Z199&lt;Parametros!$D$4*Parametros!$G$8,
      "DEFICIENTE",
   IF(
      'Tablero de control'!$Z199&lt;Parametros!$D$4*Parametros!$G$7,
      "ACEPTABLE",
      IF(
        'Tablero de control'!$Z199&lt;Parametros!$D$4*Parametros!$G$6,
        "BUENO",
        IF(
          'Tablero de control'!$Z199&lt;Parametros!$D$4*Parametros!$G$5,
          "SATISFACTORIO",
          IF(
            'Tablero de control'!$Z199&gt;=Parametros!$D$4*Parametros!$G$4,
            "OPTIMO"
          )
        )
      )
    )
  )
)
)
)</f>
        <v>SIN AVANCE</v>
      </c>
      <c r="AC199" s="40"/>
      <c r="AD199" s="40"/>
      <c r="AE199" s="40"/>
      <c r="AF199" s="40"/>
      <c r="AG199" s="59">
        <v>0</v>
      </c>
      <c r="AH199" s="59">
        <v>0</v>
      </c>
      <c r="AI199" s="59">
        <v>0</v>
      </c>
      <c r="AJ199" s="57"/>
      <c r="AK199" s="276">
        <f>IF(
'Tablero de control'!$V199="NP",
 0,
  IF(
     'Tablero de control'!$Q199&lt;&gt;"Reducción",
     'Tablero de control'!$AJ199*100/'Tablero de control'!$V199,
     IF(
       'Tablero de control'!$V199&gt;='Tablero de control'!$AJ199,
       100,
       IF(
         'Tablero de control'!$S199&lt;='Tablero de control'!$AJ199,
         0,
         (('Tablero de control'!$S199-'Tablero de control'!$V199)-('Tablero de control'!$AJ199-'Tablero de control'!$V199))*100/('Tablero de control'!$S199-'Tablero de control'!$V199)
       )
     )
   )
)</f>
        <v>0</v>
      </c>
      <c r="AL199" s="38" t="str">
        <f>IF(
  'Tablero de control'!$V199="NP",
  "NO PROGRAMADA",
  IF(
    OR('Tablero de control'!$AJ199="",'Tablero de control'!$AK199&lt;=0),
    "SIN AVANCE",
    IF(
      'Tablero de control'!$AK199&lt;Parametros!$D$4*Parametros!$G$9,
      "MUY DEFICIENTE",
    IF(
      'Tablero de control'!$AK199&lt;Parametros!$D$4*Parametros!$G$8,
      "DEFICIENTE",
   IF(
      'Tablero de control'!$AK199&lt;Parametros!$D$4*Parametros!$G$7,
      "ACEPTABLE",
      IF(
        'Tablero de control'!$AK199&lt;Parametros!$D$4*Parametros!$G$6,
        "BUENO",
        IF(
          'Tablero de control'!$AK199&lt;Parametros!$D$4*Parametros!$G$5,
          "SATISFACTORIO",
          IF(
            'Tablero de control'!$AK199&gt;=Parametros!$D$4*Parametros!$G$4,
            "OPTIMO"
          )
        )
      )
    )
  )
)
)
)</f>
        <v>SIN AVANCE</v>
      </c>
      <c r="AM199" s="38"/>
      <c r="AN199" s="38"/>
      <c r="AO199" s="38"/>
      <c r="AP199" s="47"/>
      <c r="AQ199" s="276">
        <f>IF(
'Tablero de control'!$W199="NP",
 0,
  IF(
     'Tablero de control'!$Q199&lt;&gt;"Reducción",
     'Tablero de control'!$AP199*100/'Tablero de control'!$W199,
     IF(
       'Tablero de control'!$W199&gt;='Tablero de control'!$AP199,
       100,
       IF(
         'Tablero de control'!$S199&lt;='Tablero de control'!$AP199,
         0,
         (('Tablero de control'!$S199-'Tablero de control'!$W199)-('Tablero de control'!$AP199-'Tablero de control'!$W199))*100/('Tablero de control'!$S199-'Tablero de control'!$W199)
       )
     )
   )
)</f>
        <v>0</v>
      </c>
      <c r="AR199" s="40" t="str">
        <f>IF(
  'Tablero de control'!$W199="NP",
  "NO PROGRAMADA",
  IF(
    OR('Tablero de control'!$AP199="",'Tablero de control'!$AQ199&lt;=0),
    "SIN AVANCE",
    IF(
      'Tablero de control'!$AQ199&lt;Parametros!$D$4*Parametros!$G$9,
      "MUY DEFICIENTE",
    IF(
      'Tablero de control'!$AQ199&lt;Parametros!$D$4*Parametros!$G$8,
      "DEFICIENTE",
   IF(
      'Tablero de control'!$AQ199&lt;Parametros!$D$4*Parametros!$G$7,
      "ACEPTABLE",
      IF(
        'Tablero de control'!$AQ199&lt;Parametros!$D$4*Parametros!$G$6,
        "BUENO",
        IF(
          'Tablero de control'!$AQ199&lt;Parametros!$D$4*Parametros!$G$5,
          "SATISFACTORIO",
          IF(
            'Tablero de control'!$AQ199&gt;=Parametros!$D$4*Parametros!$G$4,
            "OPTIMO"
          )
        )
      )
    )
  )
)
)
)</f>
        <v>SIN AVANCE</v>
      </c>
      <c r="AS199" s="38"/>
      <c r="AT199" s="38"/>
      <c r="AU199" s="38"/>
      <c r="AV199" s="39"/>
      <c r="AW199" s="276">
        <f>IF(
'Tablero de control'!$X199="NP",
 0,
  IF(
     'Tablero de control'!$Q199&lt;&gt;"Reducción",
     'Tablero de control'!$AV199*100/'Tablero de control'!$X199,
     IF(
       'Tablero de control'!$X199&gt;='Tablero de control'!$AV199,
       100,
       IF(
         'Tablero de control'!$S199&lt;='Tablero de control'!$AV199,
         0,
         (('Tablero de control'!$S199-'Tablero de control'!$X199)-('Tablero de control'!$AV199-'Tablero de control'!$X199))*100/('Tablero de control'!$S199-'Tablero de control'!$X199)
       )
     )
   )
)</f>
        <v>0</v>
      </c>
      <c r="AX199" s="46" t="str">
        <f>IF(
  'Tablero de control'!$X199="NP",
  "NO PROGRAMADA",
  IF(
    OR('Tablero de control'!$AV199="",'Tablero de control'!$AW199&lt;=0),
    "SIN AVANCE",
    IF(
      'Tablero de control'!$AW199&lt;Parametros!$D$4*Parametros!$G$9,
      "MUY DEFICIENTE",
    IF(
      'Tablero de control'!$AW199&lt;Parametros!$D$4*Parametros!$G$8,
      "DEFICIENTE",
   IF(
      'Tablero de control'!$AW199&lt;Parametros!$D$4*Parametros!$G$7,
      "ACEPTABLE",
      IF(
        'Tablero de control'!$AW199&lt;Parametros!$D$4*Parametros!$G$6,
        "BUENO",
        IF(
          'Tablero de control'!$AW199&lt;Parametros!$D$4*Parametros!$G$5,
          "SATISFACTORIO",
          IF(
            'Tablero de control'!$AW199&gt;=Parametros!$D$4*Parametros!$G$4,
            "OPTIMO"
          )
        )
      )
    )
  )
)
)
)</f>
        <v>SIN AVANCE</v>
      </c>
      <c r="AY199" s="38"/>
      <c r="AZ199" s="38"/>
      <c r="BA199" s="38"/>
      <c r="BB199" s="285">
        <f>IF('Tablero de control'!$R199="Acumulada",IF('Tablero de control'!$AV199="",IF('Tablero de control'!$AP199="",IF('Tablero de control'!$AJ199="",'Tablero de control'!$Y199,'Tablero de control'!$AJ199),'Tablero de control'!$AP199),'Tablero de control'!$AV199),'Tablero de control'!$Y199+'Tablero de control'!$AJ199+'Tablero de control'!$AP199+'Tablero de control'!$AV199)</f>
        <v>0</v>
      </c>
      <c r="BC199" s="41">
        <f>IF('Tablero de control'!$Q199="mantenimiento",'Tablero de control'!$BB199/COUNTA('Tablero de control'!$U199:$X199)*100,IF('Tablero de control'!$BB199*100/'Tablero de control'!$T199&gt;100,100,'Tablero de control'!$BB199*100/'Tablero de control'!$T199))</f>
        <v>0</v>
      </c>
      <c r="BD199" s="40" t="str">
        <f>IF(
    OR('Tablero de control'!$BB199="",'Tablero de control'!$BC199&lt;=0),
    "SIN AVANCE",
    IF(
      'Tablero de control'!$BC199&lt;Parametros!$D$4*Parametros!$G$9,
      "MUY DEFICIENTE",
    IF(
      'Tablero de control'!$BC199&lt;Parametros!$D$4*Parametros!$G$8,
      "DEFICIENTE",
   IF(
      'Tablero de control'!$BC199&lt;Parametros!$D$4*Parametros!$G$7,
      "ACEPTABLE",
      IF(
        'Tablero de control'!$BC199&lt;Parametros!$D$4*Parametros!$G$6,
        "BUENO",
        IF(
          'Tablero de control'!$BC199&lt;Parametros!$D$4*Parametros!$G$5,
          "SATISFACTORIO",
          IF(
            'Tablero de control'!$BC199&gt;=Parametros!$D$4*Parametros!$G$4,
            "OPTIMO"
          )
        )
      )
    )
  )
)
)</f>
        <v>SIN AVANCE</v>
      </c>
      <c r="BE199" s="336"/>
      <c r="BF199" s="336"/>
      <c r="BG199" s="555"/>
      <c r="BH199" s="281"/>
      <c r="BI199" s="281"/>
      <c r="BJ199" s="281"/>
      <c r="BL199" s="337"/>
      <c r="BN199" s="586">
        <v>0</v>
      </c>
      <c r="BO199" s="506" t="s">
        <v>3759</v>
      </c>
      <c r="BP199" s="506"/>
      <c r="BQ199" s="506"/>
      <c r="BR199" s="595"/>
      <c r="BS199" s="668"/>
      <c r="BT199" s="281"/>
    </row>
    <row r="200" spans="1:72" s="42" customFormat="1" ht="60.75" hidden="1" customHeight="1">
      <c r="A200" s="554" t="s">
        <v>252</v>
      </c>
      <c r="B200" s="53" t="s">
        <v>262</v>
      </c>
      <c r="C200" s="53" t="s">
        <v>303</v>
      </c>
      <c r="D200" s="53" t="s">
        <v>360</v>
      </c>
      <c r="E200" s="53" t="s">
        <v>410</v>
      </c>
      <c r="F200" s="63" t="s">
        <v>521</v>
      </c>
      <c r="G200" s="63" t="s">
        <v>539</v>
      </c>
      <c r="H200" s="63" t="s">
        <v>1947</v>
      </c>
      <c r="I200" s="63" t="s">
        <v>1973</v>
      </c>
      <c r="J200" s="53">
        <v>197</v>
      </c>
      <c r="K200" s="53" t="s">
        <v>740</v>
      </c>
      <c r="L200" s="53" t="s">
        <v>1268</v>
      </c>
      <c r="M200" s="53" t="s">
        <v>1269</v>
      </c>
      <c r="N200" s="293">
        <v>220207700</v>
      </c>
      <c r="O200" s="53" t="s">
        <v>1632</v>
      </c>
      <c r="P200" s="53" t="s">
        <v>2045</v>
      </c>
      <c r="Q200" s="53" t="s">
        <v>33</v>
      </c>
      <c r="R200" s="106" t="s">
        <v>1891</v>
      </c>
      <c r="S200" s="105">
        <v>0</v>
      </c>
      <c r="T200" s="105">
        <v>8</v>
      </c>
      <c r="U200" s="96">
        <v>8</v>
      </c>
      <c r="V200" s="105">
        <v>8</v>
      </c>
      <c r="W200" s="105">
        <v>8</v>
      </c>
      <c r="X200" s="105">
        <v>8</v>
      </c>
      <c r="Y200" s="273">
        <v>0</v>
      </c>
      <c r="Z200" s="276">
        <f>IF(
'Tablero de control'!$U200="NP",
 0,
  IF(
     'Tablero de control'!$Q200&lt;&gt;"Reducción",
     'Tablero de control'!$Y200*100/'Tablero de control'!$U200,
     IF(
       'Tablero de control'!$U200&gt;='Tablero de control'!$Y200,
       100,
       IF(
         'Tablero de control'!$S200&lt;='Tablero de control'!$Y200,
         0,
         (('Tablero de control'!$S200-'Tablero de control'!$U200)-('Tablero de control'!$Y200-'Tablero de control'!$U200))*100/('Tablero de control'!$S200-'Tablero de control'!$U200)
       )
     )
   )
)</f>
        <v>0</v>
      </c>
      <c r="AA200" s="302">
        <f>IF('Tablero de control'!$Z200&gt;100,100,'Tablero de control'!$Z200)</f>
        <v>0</v>
      </c>
      <c r="AB200" s="40" t="str">
        <f>IF(
  'Tablero de control'!$U200="NP",
  "NO PROGRAMADA",
  IF(
    OR('Tablero de control'!$Y200="",'Tablero de control'!$Z200&lt;=0),
    "SIN AVANCE",
    IF(
      'Tablero de control'!$Z200&lt;Parametros!$D$4*Parametros!$G$9,
      "MUY DEFICIENTE",
    IF(
      'Tablero de control'!$Z200&lt;Parametros!$D$4*Parametros!$G$8,
      "DEFICIENTE",
   IF(
      'Tablero de control'!$Z200&lt;Parametros!$D$4*Parametros!$G$7,
      "ACEPTABLE",
      IF(
        'Tablero de control'!$Z200&lt;Parametros!$D$4*Parametros!$G$6,
        "BUENO",
        IF(
          'Tablero de control'!$Z200&lt;Parametros!$D$4*Parametros!$G$5,
          "SATISFACTORIO",
          IF(
            'Tablero de control'!$Z200&gt;=Parametros!$D$4*Parametros!$G$4,
            "OPTIMO"
          )
        )
      )
    )
  )
)
)
)</f>
        <v>SIN AVANCE</v>
      </c>
      <c r="AC200" s="40"/>
      <c r="AD200" s="40"/>
      <c r="AE200" s="40"/>
      <c r="AF200" s="40"/>
      <c r="AG200" s="59">
        <v>0</v>
      </c>
      <c r="AH200" s="59">
        <v>0</v>
      </c>
      <c r="AI200" s="59"/>
      <c r="AJ200" s="57"/>
      <c r="AK200" s="276">
        <f>IF(
'Tablero de control'!$V200="NP",
 0,
  IF(
     'Tablero de control'!$Q200&lt;&gt;"Reducción",
     'Tablero de control'!$AJ200*100/'Tablero de control'!$V200,
     IF(
       'Tablero de control'!$V200&gt;='Tablero de control'!$AJ200,
       100,
       IF(
         'Tablero de control'!$S200&lt;='Tablero de control'!$AJ200,
         0,
         (('Tablero de control'!$S200-'Tablero de control'!$V200)-('Tablero de control'!$AJ200-'Tablero de control'!$V200))*100/('Tablero de control'!$S200-'Tablero de control'!$V200)
       )
     )
   )
)</f>
        <v>0</v>
      </c>
      <c r="AL200" s="38" t="str">
        <f>IF(
  'Tablero de control'!$V200="NP",
  "NO PROGRAMADA",
  IF(
    OR('Tablero de control'!$AJ200="",'Tablero de control'!$AK200&lt;=0),
    "SIN AVANCE",
    IF(
      'Tablero de control'!$AK200&lt;Parametros!$D$4*Parametros!$G$9,
      "MUY DEFICIENTE",
    IF(
      'Tablero de control'!$AK200&lt;Parametros!$D$4*Parametros!$G$8,
      "DEFICIENTE",
   IF(
      'Tablero de control'!$AK200&lt;Parametros!$D$4*Parametros!$G$7,
      "ACEPTABLE",
      IF(
        'Tablero de control'!$AK200&lt;Parametros!$D$4*Parametros!$G$6,
        "BUENO",
        IF(
          'Tablero de control'!$AK200&lt;Parametros!$D$4*Parametros!$G$5,
          "SATISFACTORIO",
          IF(
            'Tablero de control'!$AK200&gt;=Parametros!$D$4*Parametros!$G$4,
            "OPTIMO"
          )
        )
      )
    )
  )
)
)
)</f>
        <v>SIN AVANCE</v>
      </c>
      <c r="AM200" s="38"/>
      <c r="AN200" s="38"/>
      <c r="AO200" s="38"/>
      <c r="AP200" s="47"/>
      <c r="AQ200" s="276">
        <f>IF(
'Tablero de control'!$W200="NP",
 0,
  IF(
     'Tablero de control'!$Q200&lt;&gt;"Reducción",
     'Tablero de control'!$AP200*100/'Tablero de control'!$W200,
     IF(
       'Tablero de control'!$W200&gt;='Tablero de control'!$AP200,
       100,
       IF(
         'Tablero de control'!$S200&lt;='Tablero de control'!$AP200,
         0,
         (('Tablero de control'!$S200-'Tablero de control'!$W200)-('Tablero de control'!$AP200-'Tablero de control'!$W200))*100/('Tablero de control'!$S200-'Tablero de control'!$W200)
       )
     )
   )
)</f>
        <v>0</v>
      </c>
      <c r="AR200" s="40" t="str">
        <f>IF(
  'Tablero de control'!$W200="NP",
  "NO PROGRAMADA",
  IF(
    OR('Tablero de control'!$AP200="",'Tablero de control'!$AQ200&lt;=0),
    "SIN AVANCE",
    IF(
      'Tablero de control'!$AQ200&lt;Parametros!$D$4*Parametros!$G$9,
      "MUY DEFICIENTE",
    IF(
      'Tablero de control'!$AQ200&lt;Parametros!$D$4*Parametros!$G$8,
      "DEFICIENTE",
   IF(
      'Tablero de control'!$AQ200&lt;Parametros!$D$4*Parametros!$G$7,
      "ACEPTABLE",
      IF(
        'Tablero de control'!$AQ200&lt;Parametros!$D$4*Parametros!$G$6,
        "BUENO",
        IF(
          'Tablero de control'!$AQ200&lt;Parametros!$D$4*Parametros!$G$5,
          "SATISFACTORIO",
          IF(
            'Tablero de control'!$AQ200&gt;=Parametros!$D$4*Parametros!$G$4,
            "OPTIMO"
          )
        )
      )
    )
  )
)
)
)</f>
        <v>SIN AVANCE</v>
      </c>
      <c r="AS200" s="38"/>
      <c r="AT200" s="38"/>
      <c r="AU200" s="38"/>
      <c r="AV200" s="39"/>
      <c r="AW200" s="276">
        <f>IF(
'Tablero de control'!$X200="NP",
 0,
  IF(
     'Tablero de control'!$Q200&lt;&gt;"Reducción",
     'Tablero de control'!$AV200*100/'Tablero de control'!$X200,
     IF(
       'Tablero de control'!$X200&gt;='Tablero de control'!$AV200,
       100,
       IF(
         'Tablero de control'!$S200&lt;='Tablero de control'!$AV200,
         0,
         (('Tablero de control'!$S200-'Tablero de control'!$X200)-('Tablero de control'!$AV200-'Tablero de control'!$X200))*100/('Tablero de control'!$S200-'Tablero de control'!$X200)
       )
     )
   )
)</f>
        <v>0</v>
      </c>
      <c r="AX200" s="46" t="str">
        <f>IF(
  'Tablero de control'!$X200="NP",
  "NO PROGRAMADA",
  IF(
    OR('Tablero de control'!$AV200="",'Tablero de control'!$AW200&lt;=0),
    "SIN AVANCE",
    IF(
      'Tablero de control'!$AW200&lt;Parametros!$D$4*Parametros!$G$9,
      "MUY DEFICIENTE",
    IF(
      'Tablero de control'!$AW200&lt;Parametros!$D$4*Parametros!$G$8,
      "DEFICIENTE",
   IF(
      'Tablero de control'!$AW200&lt;Parametros!$D$4*Parametros!$G$7,
      "ACEPTABLE",
      IF(
        'Tablero de control'!$AW200&lt;Parametros!$D$4*Parametros!$G$6,
        "BUENO",
        IF(
          'Tablero de control'!$AW200&lt;Parametros!$D$4*Parametros!$G$5,
          "SATISFACTORIO",
          IF(
            'Tablero de control'!$AW200&gt;=Parametros!$D$4*Parametros!$G$4,
            "OPTIMO"
          )
        )
      )
    )
  )
)
)
)</f>
        <v>SIN AVANCE</v>
      </c>
      <c r="AY200" s="38"/>
      <c r="AZ200" s="38"/>
      <c r="BA200" s="38"/>
      <c r="BB200" s="285">
        <f>IF('Tablero de control'!$R200="Acumulada",IF('Tablero de control'!$AV200="",IF('Tablero de control'!$AP200="",IF('Tablero de control'!$AJ200="",'Tablero de control'!$Y200,'Tablero de control'!$AJ200),'Tablero de control'!$AP200),'Tablero de control'!$AV200),'Tablero de control'!$Y200+'Tablero de control'!$AJ200+'Tablero de control'!$AP200+'Tablero de control'!$AV200)</f>
        <v>0</v>
      </c>
      <c r="BC200" s="41">
        <f>IF('Tablero de control'!$Q200="mantenimiento",'Tablero de control'!$BB200/COUNTA('Tablero de control'!$U200:$X200)*100,IF('Tablero de control'!$BB200*100/'Tablero de control'!$T200&gt;100,100,'Tablero de control'!$BB200*100/'Tablero de control'!$T200))</f>
        <v>0</v>
      </c>
      <c r="BD200" s="40" t="str">
        <f>IF(
    OR('Tablero de control'!$BB200="",'Tablero de control'!$BC200&lt;=0),
    "SIN AVANCE",
    IF(
      'Tablero de control'!$BC200&lt;Parametros!$D$4*Parametros!$G$9,
      "MUY DEFICIENTE",
    IF(
      'Tablero de control'!$BC200&lt;Parametros!$D$4*Parametros!$G$8,
      "DEFICIENTE",
   IF(
      'Tablero de control'!$BC200&lt;Parametros!$D$4*Parametros!$G$7,
      "ACEPTABLE",
      IF(
        'Tablero de control'!$BC200&lt;Parametros!$D$4*Parametros!$G$6,
        "BUENO",
        IF(
          'Tablero de control'!$BC200&lt;Parametros!$D$4*Parametros!$G$5,
          "SATISFACTORIO",
          IF(
            'Tablero de control'!$BC200&gt;=Parametros!$D$4*Parametros!$G$4,
            "OPTIMO"
          )
        )
      )
    )
  )
)
)</f>
        <v>SIN AVANCE</v>
      </c>
      <c r="BE200" s="336"/>
      <c r="BF200" s="336"/>
      <c r="BG200" s="555"/>
      <c r="BH200" s="281"/>
      <c r="BI200" s="281"/>
      <c r="BJ200" s="281"/>
      <c r="BL200" s="337"/>
      <c r="BN200" s="586">
        <v>0</v>
      </c>
      <c r="BO200" s="506" t="s">
        <v>3760</v>
      </c>
      <c r="BP200" s="506"/>
      <c r="BQ200" s="506"/>
      <c r="BR200" s="595"/>
      <c r="BS200" s="668"/>
      <c r="BT200" s="281"/>
    </row>
    <row r="201" spans="1:72" s="42" customFormat="1" ht="88.5" hidden="1" customHeight="1">
      <c r="A201" s="554" t="s">
        <v>252</v>
      </c>
      <c r="B201" s="53" t="s">
        <v>262</v>
      </c>
      <c r="C201" s="53" t="s">
        <v>303</v>
      </c>
      <c r="D201" s="53" t="s">
        <v>360</v>
      </c>
      <c r="E201" s="53" t="s">
        <v>410</v>
      </c>
      <c r="F201" s="63" t="s">
        <v>521</v>
      </c>
      <c r="G201" s="63" t="s">
        <v>539</v>
      </c>
      <c r="H201" s="63" t="s">
        <v>1947</v>
      </c>
      <c r="I201" s="63" t="s">
        <v>1973</v>
      </c>
      <c r="J201" s="53">
        <v>198</v>
      </c>
      <c r="K201" s="53" t="s">
        <v>741</v>
      </c>
      <c r="L201" s="53">
        <v>2202062</v>
      </c>
      <c r="M201" s="53" t="s">
        <v>1270</v>
      </c>
      <c r="N201" s="53">
        <v>220206204</v>
      </c>
      <c r="O201" s="53" t="s">
        <v>1633</v>
      </c>
      <c r="P201" s="53" t="s">
        <v>2045</v>
      </c>
      <c r="Q201" s="53" t="s">
        <v>33</v>
      </c>
      <c r="R201" s="106" t="s">
        <v>1891</v>
      </c>
      <c r="S201" s="103">
        <v>0</v>
      </c>
      <c r="T201" s="106">
        <v>8</v>
      </c>
      <c r="U201" s="97" t="s">
        <v>13</v>
      </c>
      <c r="V201" s="106">
        <v>8</v>
      </c>
      <c r="W201" s="106">
        <v>8</v>
      </c>
      <c r="X201" s="106">
        <v>8</v>
      </c>
      <c r="Y201" s="273">
        <v>1</v>
      </c>
      <c r="Z201" s="276">
        <f>IF(
'Tablero de control'!$U201="NP",
 0,
  IF(
     'Tablero de control'!$Q201&lt;&gt;"Reducción",
     'Tablero de control'!$Y201*100/'Tablero de control'!$U201,
     IF(
       'Tablero de control'!$U201&gt;='Tablero de control'!$Y201,
       100,
       IF(
         'Tablero de control'!$S201&lt;='Tablero de control'!$Y201,
         0,
         (('Tablero de control'!$S201-'Tablero de control'!$U201)-('Tablero de control'!$Y201-'Tablero de control'!$U201))*100/('Tablero de control'!$S201-'Tablero de control'!$U201)
       )
     )
   )
)</f>
        <v>0</v>
      </c>
      <c r="AA201" s="302">
        <f>IF('Tablero de control'!$Z201&gt;100,100,'Tablero de control'!$Z201)</f>
        <v>0</v>
      </c>
      <c r="AB201" s="40" t="str">
        <f>IF(
  'Tablero de control'!$U201="NP",
  "NO PROGRAMADA",
  IF(
    OR('Tablero de control'!$Y201="",'Tablero de control'!$Z201&lt;=0),
    "SIN AVANCE",
    IF(
      'Tablero de control'!$Z201&lt;Parametros!$D$4*Parametros!$G$9,
      "MUY DEFICIENTE",
    IF(
      'Tablero de control'!$Z201&lt;Parametros!$D$4*Parametros!$G$8,
      "DEFICIENTE",
   IF(
      'Tablero de control'!$Z201&lt;Parametros!$D$4*Parametros!$G$7,
      "ACEPTABLE",
      IF(
        'Tablero de control'!$Z201&lt;Parametros!$D$4*Parametros!$G$6,
        "BUENO",
        IF(
          'Tablero de control'!$Z201&lt;Parametros!$D$4*Parametros!$G$5,
          "SATISFACTORIO",
          IF(
            'Tablero de control'!$Z201&gt;=Parametros!$D$4*Parametros!$G$4,
            "OPTIMO"
          )
        )
      )
    )
  )
)
)
)</f>
        <v>NO PROGRAMADA</v>
      </c>
      <c r="AC201" s="40"/>
      <c r="AD201" s="40"/>
      <c r="AE201" s="40"/>
      <c r="AF201" s="40"/>
      <c r="AG201" s="59">
        <v>0</v>
      </c>
      <c r="AH201" s="59">
        <v>0</v>
      </c>
      <c r="AI201" s="59">
        <v>0</v>
      </c>
      <c r="AJ201" s="57"/>
      <c r="AK201" s="276">
        <f>IF(
'Tablero de control'!$V201="NP",
 0,
  IF(
     'Tablero de control'!$Q201&lt;&gt;"Reducción",
     'Tablero de control'!$AJ201*100/'Tablero de control'!$V201,
     IF(
       'Tablero de control'!$V201&gt;='Tablero de control'!$AJ201,
       100,
       IF(
         'Tablero de control'!$S201&lt;='Tablero de control'!$AJ201,
         0,
         (('Tablero de control'!$S201-'Tablero de control'!$V201)-('Tablero de control'!$AJ201-'Tablero de control'!$V201))*100/('Tablero de control'!$S201-'Tablero de control'!$V201)
       )
     )
   )
)</f>
        <v>0</v>
      </c>
      <c r="AL201" s="38" t="str">
        <f>IF(
  'Tablero de control'!$V201="NP",
  "NO PROGRAMADA",
  IF(
    OR('Tablero de control'!$AJ201="",'Tablero de control'!$AK201&lt;=0),
    "SIN AVANCE",
    IF(
      'Tablero de control'!$AK201&lt;Parametros!$D$4*Parametros!$G$9,
      "MUY DEFICIENTE",
    IF(
      'Tablero de control'!$AK201&lt;Parametros!$D$4*Parametros!$G$8,
      "DEFICIENTE",
   IF(
      'Tablero de control'!$AK201&lt;Parametros!$D$4*Parametros!$G$7,
      "ACEPTABLE",
      IF(
        'Tablero de control'!$AK201&lt;Parametros!$D$4*Parametros!$G$6,
        "BUENO",
        IF(
          'Tablero de control'!$AK201&lt;Parametros!$D$4*Parametros!$G$5,
          "SATISFACTORIO",
          IF(
            'Tablero de control'!$AK201&gt;=Parametros!$D$4*Parametros!$G$4,
            "OPTIMO"
          )
        )
      )
    )
  )
)
)
)</f>
        <v>SIN AVANCE</v>
      </c>
      <c r="AM201" s="38"/>
      <c r="AN201" s="38"/>
      <c r="AO201" s="38"/>
      <c r="AP201" s="47"/>
      <c r="AQ201" s="276">
        <f>IF(
'Tablero de control'!$W201="NP",
 0,
  IF(
     'Tablero de control'!$Q201&lt;&gt;"Reducción",
     'Tablero de control'!$AP201*100/'Tablero de control'!$W201,
     IF(
       'Tablero de control'!$W201&gt;='Tablero de control'!$AP201,
       100,
       IF(
         'Tablero de control'!$S201&lt;='Tablero de control'!$AP201,
         0,
         (('Tablero de control'!$S201-'Tablero de control'!$W201)-('Tablero de control'!$AP201-'Tablero de control'!$W201))*100/('Tablero de control'!$S201-'Tablero de control'!$W201)
       )
     )
   )
)</f>
        <v>0</v>
      </c>
      <c r="AR201" s="40" t="str">
        <f>IF(
  'Tablero de control'!$W201="NP",
  "NO PROGRAMADA",
  IF(
    OR('Tablero de control'!$AP201="",'Tablero de control'!$AQ201&lt;=0),
    "SIN AVANCE",
    IF(
      'Tablero de control'!$AQ201&lt;Parametros!$D$4*Parametros!$G$9,
      "MUY DEFICIENTE",
    IF(
      'Tablero de control'!$AQ201&lt;Parametros!$D$4*Parametros!$G$8,
      "DEFICIENTE",
   IF(
      'Tablero de control'!$AQ201&lt;Parametros!$D$4*Parametros!$G$7,
      "ACEPTABLE",
      IF(
        'Tablero de control'!$AQ201&lt;Parametros!$D$4*Parametros!$G$6,
        "BUENO",
        IF(
          'Tablero de control'!$AQ201&lt;Parametros!$D$4*Parametros!$G$5,
          "SATISFACTORIO",
          IF(
            'Tablero de control'!$AQ201&gt;=Parametros!$D$4*Parametros!$G$4,
            "OPTIMO"
          )
        )
      )
    )
  )
)
)
)</f>
        <v>SIN AVANCE</v>
      </c>
      <c r="AS201" s="38"/>
      <c r="AT201" s="38"/>
      <c r="AU201" s="38"/>
      <c r="AV201" s="39"/>
      <c r="AW201" s="276">
        <f>IF(
'Tablero de control'!$X201="NP",
 0,
  IF(
     'Tablero de control'!$Q201&lt;&gt;"Reducción",
     'Tablero de control'!$AV201*100/'Tablero de control'!$X201,
     IF(
       'Tablero de control'!$X201&gt;='Tablero de control'!$AV201,
       100,
       IF(
         'Tablero de control'!$S201&lt;='Tablero de control'!$AV201,
         0,
         (('Tablero de control'!$S201-'Tablero de control'!$X201)-('Tablero de control'!$AV201-'Tablero de control'!$X201))*100/('Tablero de control'!$S201-'Tablero de control'!$X201)
       )
     )
   )
)</f>
        <v>0</v>
      </c>
      <c r="AX201" s="46" t="str">
        <f>IF(
  'Tablero de control'!$X201="NP",
  "NO PROGRAMADA",
  IF(
    OR('Tablero de control'!$AV201="",'Tablero de control'!$AW201&lt;=0),
    "SIN AVANCE",
    IF(
      'Tablero de control'!$AW201&lt;Parametros!$D$4*Parametros!$G$9,
      "MUY DEFICIENTE",
    IF(
      'Tablero de control'!$AW201&lt;Parametros!$D$4*Parametros!$G$8,
      "DEFICIENTE",
   IF(
      'Tablero de control'!$AW201&lt;Parametros!$D$4*Parametros!$G$7,
      "ACEPTABLE",
      IF(
        'Tablero de control'!$AW201&lt;Parametros!$D$4*Parametros!$G$6,
        "BUENO",
        IF(
          'Tablero de control'!$AW201&lt;Parametros!$D$4*Parametros!$G$5,
          "SATISFACTORIO",
          IF(
            'Tablero de control'!$AW201&gt;=Parametros!$D$4*Parametros!$G$4,
            "OPTIMO"
          )
        )
      )
    )
  )
)
)
)</f>
        <v>SIN AVANCE</v>
      </c>
      <c r="AY201" s="38"/>
      <c r="AZ201" s="38"/>
      <c r="BA201" s="38"/>
      <c r="BB201" s="285">
        <f>IF('Tablero de control'!$R201="Acumulada",IF('Tablero de control'!$AV201="",IF('Tablero de control'!$AP201="",IF('Tablero de control'!$AJ201="",'Tablero de control'!$Y201,'Tablero de control'!$AJ201),'Tablero de control'!$AP201),'Tablero de control'!$AV201),'Tablero de control'!$Y201+'Tablero de control'!$AJ201+'Tablero de control'!$AP201+'Tablero de control'!$AV201)</f>
        <v>1</v>
      </c>
      <c r="BC201" s="41">
        <f>IF('Tablero de control'!$Q201="mantenimiento",'Tablero de control'!$BB201/COUNTA('Tablero de control'!$U201:$X201)*100,IF('Tablero de control'!$BB201*100/'Tablero de control'!$T201&gt;100,100,'Tablero de control'!$BB201*100/'Tablero de control'!$T201))</f>
        <v>25</v>
      </c>
      <c r="BD201" s="40" t="str">
        <f>IF(
    OR('Tablero de control'!$BB201="",'Tablero de control'!$BC201&lt;=0),
    "SIN AVANCE",
    IF(
      'Tablero de control'!$BC201&lt;Parametros!$D$4*Parametros!$G$9,
      "MUY DEFICIENTE",
    IF(
      'Tablero de control'!$BC201&lt;Parametros!$D$4*Parametros!$G$8,
      "DEFICIENTE",
   IF(
      'Tablero de control'!$BC201&lt;Parametros!$D$4*Parametros!$G$7,
      "ACEPTABLE",
      IF(
        'Tablero de control'!$BC201&lt;Parametros!$D$4*Parametros!$G$6,
        "BUENO",
        IF(
          'Tablero de control'!$BC201&lt;Parametros!$D$4*Parametros!$G$5,
          "SATISFACTORIO",
          IF(
            'Tablero de control'!$BC201&gt;=Parametros!$D$4*Parametros!$G$4,
            "OPTIMO"
          )
        )
      )
    )
  )
)
)</f>
        <v>MUY DEFICIENTE</v>
      </c>
      <c r="BE201" s="336"/>
      <c r="BF201" s="336"/>
      <c r="BG201" s="555"/>
      <c r="BH201" s="281"/>
      <c r="BI201" s="281"/>
      <c r="BJ201" s="281"/>
      <c r="BL201" s="337"/>
      <c r="BN201" s="586">
        <v>1</v>
      </c>
      <c r="BO201" s="588" t="s">
        <v>3761</v>
      </c>
      <c r="BP201" s="506"/>
      <c r="BQ201" s="506"/>
      <c r="BR201" s="595"/>
      <c r="BS201" s="668"/>
      <c r="BT201" s="281"/>
    </row>
    <row r="202" spans="1:72" s="42" customFormat="1" ht="100.5" hidden="1" customHeight="1">
      <c r="A202" s="554" t="s">
        <v>252</v>
      </c>
      <c r="B202" s="53" t="s">
        <v>262</v>
      </c>
      <c r="C202" s="53" t="s">
        <v>303</v>
      </c>
      <c r="D202" s="53" t="s">
        <v>360</v>
      </c>
      <c r="E202" s="53" t="s">
        <v>410</v>
      </c>
      <c r="F202" s="63" t="s">
        <v>521</v>
      </c>
      <c r="G202" s="63" t="s">
        <v>539</v>
      </c>
      <c r="H202" s="63" t="s">
        <v>1947</v>
      </c>
      <c r="I202" s="63" t="s">
        <v>1973</v>
      </c>
      <c r="J202" s="53">
        <v>199</v>
      </c>
      <c r="K202" s="53" t="s">
        <v>742</v>
      </c>
      <c r="L202" s="53">
        <v>2202069</v>
      </c>
      <c r="M202" s="53" t="s">
        <v>1271</v>
      </c>
      <c r="N202" s="53">
        <v>220206901</v>
      </c>
      <c r="O202" s="53" t="s">
        <v>1634</v>
      </c>
      <c r="P202" s="53" t="s">
        <v>2045</v>
      </c>
      <c r="Q202" s="53" t="s">
        <v>32</v>
      </c>
      <c r="R202" s="106" t="s">
        <v>1891</v>
      </c>
      <c r="S202" s="103" t="s">
        <v>12</v>
      </c>
      <c r="T202" s="106">
        <v>1000</v>
      </c>
      <c r="U202" s="96">
        <v>64</v>
      </c>
      <c r="V202" s="106">
        <v>231</v>
      </c>
      <c r="W202" s="106">
        <v>346</v>
      </c>
      <c r="X202" s="106">
        <v>359</v>
      </c>
      <c r="Y202" s="273">
        <v>45</v>
      </c>
      <c r="Z202" s="276">
        <f>IF(
'Tablero de control'!$U202="NP",
 0,
  IF(
     'Tablero de control'!$Q202&lt;&gt;"Reducción",
     'Tablero de control'!$Y202*100/'Tablero de control'!$U202,
     IF(
       'Tablero de control'!$U202&gt;='Tablero de control'!$Y202,
       100,
       IF(
         'Tablero de control'!$S202&lt;='Tablero de control'!$Y202,
         0,
         (('Tablero de control'!$S202-'Tablero de control'!$U202)-('Tablero de control'!$Y202-'Tablero de control'!$U202))*100/('Tablero de control'!$S202-'Tablero de control'!$U202)
       )
     )
   )
)</f>
        <v>70.3125</v>
      </c>
      <c r="AA202" s="302">
        <f>IF('Tablero de control'!$Z202&gt;100,100,'Tablero de control'!$Z202)</f>
        <v>70.3125</v>
      </c>
      <c r="AB202" s="40" t="str">
        <f>IF(
  'Tablero de control'!$U202="NP",
  "NO PROGRAMADA",
  IF(
    OR('Tablero de control'!$Y202="",'Tablero de control'!$Z202&lt;=0),
    "SIN AVANCE",
    IF(
      'Tablero de control'!$Z202&lt;Parametros!$D$4*Parametros!$G$9,
      "MUY DEFICIENTE",
    IF(
      'Tablero de control'!$Z202&lt;Parametros!$D$4*Parametros!$G$8,
      "DEFICIENTE",
   IF(
      'Tablero de control'!$Z202&lt;Parametros!$D$4*Parametros!$G$7,
      "ACEPTABLE",
      IF(
        'Tablero de control'!$Z202&lt;Parametros!$D$4*Parametros!$G$6,
        "BUENO",
        IF(
          'Tablero de control'!$Z202&lt;Parametros!$D$4*Parametros!$G$5,
          "SATISFACTORIO",
          IF(
            'Tablero de control'!$Z202&gt;=Parametros!$D$4*Parametros!$G$4,
            "OPTIMO"
          )
        )
      )
    )
  )
)
)
)</f>
        <v>ACEPTABLE</v>
      </c>
      <c r="AC202" s="40"/>
      <c r="AD202" s="40"/>
      <c r="AE202" s="40"/>
      <c r="AF202" s="40"/>
      <c r="AG202" s="59">
        <v>0</v>
      </c>
      <c r="AH202" s="59">
        <v>0</v>
      </c>
      <c r="AI202" s="59">
        <v>0</v>
      </c>
      <c r="AJ202" s="57"/>
      <c r="AK202" s="276">
        <f>IF(
'Tablero de control'!$V202="NP",
 0,
  IF(
     'Tablero de control'!$Q202&lt;&gt;"Reducción",
     'Tablero de control'!$AJ202*100/'Tablero de control'!$V202,
     IF(
       'Tablero de control'!$V202&gt;='Tablero de control'!$AJ202,
       100,
       IF(
         'Tablero de control'!$S202&lt;='Tablero de control'!$AJ202,
         0,
         (('Tablero de control'!$S202-'Tablero de control'!$V202)-('Tablero de control'!$AJ202-'Tablero de control'!$V202))*100/('Tablero de control'!$S202-'Tablero de control'!$V202)
       )
     )
   )
)</f>
        <v>0</v>
      </c>
      <c r="AL202" s="38" t="str">
        <f>IF(
  'Tablero de control'!$V202="NP",
  "NO PROGRAMADA",
  IF(
    OR('Tablero de control'!$AJ202="",'Tablero de control'!$AK202&lt;=0),
    "SIN AVANCE",
    IF(
      'Tablero de control'!$AK202&lt;Parametros!$D$4*Parametros!$G$9,
      "MUY DEFICIENTE",
    IF(
      'Tablero de control'!$AK202&lt;Parametros!$D$4*Parametros!$G$8,
      "DEFICIENTE",
   IF(
      'Tablero de control'!$AK202&lt;Parametros!$D$4*Parametros!$G$7,
      "ACEPTABLE",
      IF(
        'Tablero de control'!$AK202&lt;Parametros!$D$4*Parametros!$G$6,
        "BUENO",
        IF(
          'Tablero de control'!$AK202&lt;Parametros!$D$4*Parametros!$G$5,
          "SATISFACTORIO",
          IF(
            'Tablero de control'!$AK202&gt;=Parametros!$D$4*Parametros!$G$4,
            "OPTIMO"
          )
        )
      )
    )
  )
)
)
)</f>
        <v>SIN AVANCE</v>
      </c>
      <c r="AM202" s="38"/>
      <c r="AN202" s="38"/>
      <c r="AO202" s="38"/>
      <c r="AP202" s="47"/>
      <c r="AQ202" s="276">
        <f>IF(
'Tablero de control'!$W202="NP",
 0,
  IF(
     'Tablero de control'!$Q202&lt;&gt;"Reducción",
     'Tablero de control'!$AP202*100/'Tablero de control'!$W202,
     IF(
       'Tablero de control'!$W202&gt;='Tablero de control'!$AP202,
       100,
       IF(
         'Tablero de control'!$S202&lt;='Tablero de control'!$AP202,
         0,
         (('Tablero de control'!$S202-'Tablero de control'!$W202)-('Tablero de control'!$AP202-'Tablero de control'!$W202))*100/('Tablero de control'!$S202-'Tablero de control'!$W202)
       )
     )
   )
)</f>
        <v>0</v>
      </c>
      <c r="AR202" s="40" t="str">
        <f>IF(
  'Tablero de control'!$W202="NP",
  "NO PROGRAMADA",
  IF(
    OR('Tablero de control'!$AP202="",'Tablero de control'!$AQ202&lt;=0),
    "SIN AVANCE",
    IF(
      'Tablero de control'!$AQ202&lt;Parametros!$D$4*Parametros!$G$9,
      "MUY DEFICIENTE",
    IF(
      'Tablero de control'!$AQ202&lt;Parametros!$D$4*Parametros!$G$8,
      "DEFICIENTE",
   IF(
      'Tablero de control'!$AQ202&lt;Parametros!$D$4*Parametros!$G$7,
      "ACEPTABLE",
      IF(
        'Tablero de control'!$AQ202&lt;Parametros!$D$4*Parametros!$G$6,
        "BUENO",
        IF(
          'Tablero de control'!$AQ202&lt;Parametros!$D$4*Parametros!$G$5,
          "SATISFACTORIO",
          IF(
            'Tablero de control'!$AQ202&gt;=Parametros!$D$4*Parametros!$G$4,
            "OPTIMO"
          )
        )
      )
    )
  )
)
)
)</f>
        <v>SIN AVANCE</v>
      </c>
      <c r="AS202" s="38"/>
      <c r="AT202" s="38"/>
      <c r="AU202" s="38"/>
      <c r="AV202" s="39"/>
      <c r="AW202" s="276">
        <f>IF(
'Tablero de control'!$X202="NP",
 0,
  IF(
     'Tablero de control'!$Q202&lt;&gt;"Reducción",
     'Tablero de control'!$AV202*100/'Tablero de control'!$X202,
     IF(
       'Tablero de control'!$X202&gt;='Tablero de control'!$AV202,
       100,
       IF(
         'Tablero de control'!$S202&lt;='Tablero de control'!$AV202,
         0,
         (('Tablero de control'!$S202-'Tablero de control'!$X202)-('Tablero de control'!$AV202-'Tablero de control'!$X202))*100/('Tablero de control'!$S202-'Tablero de control'!$X202)
       )
     )
   )
)</f>
        <v>0</v>
      </c>
      <c r="AX202" s="46" t="str">
        <f>IF(
  'Tablero de control'!$X202="NP",
  "NO PROGRAMADA",
  IF(
    OR('Tablero de control'!$AV202="",'Tablero de control'!$AW202&lt;=0),
    "SIN AVANCE",
    IF(
      'Tablero de control'!$AW202&lt;Parametros!$D$4*Parametros!$G$9,
      "MUY DEFICIENTE",
    IF(
      'Tablero de control'!$AW202&lt;Parametros!$D$4*Parametros!$G$8,
      "DEFICIENTE",
   IF(
      'Tablero de control'!$AW202&lt;Parametros!$D$4*Parametros!$G$7,
      "ACEPTABLE",
      IF(
        'Tablero de control'!$AW202&lt;Parametros!$D$4*Parametros!$G$6,
        "BUENO",
        IF(
          'Tablero de control'!$AW202&lt;Parametros!$D$4*Parametros!$G$5,
          "SATISFACTORIO",
          IF(
            'Tablero de control'!$AW202&gt;=Parametros!$D$4*Parametros!$G$4,
            "OPTIMO"
          )
        )
      )
    )
  )
)
)
)</f>
        <v>SIN AVANCE</v>
      </c>
      <c r="AY202" s="38"/>
      <c r="AZ202" s="38"/>
      <c r="BA202" s="38"/>
      <c r="BB202" s="285">
        <f>IF('Tablero de control'!$R202="Acumulada",IF('Tablero de control'!$AV202="",IF('Tablero de control'!$AP202="",IF('Tablero de control'!$AJ202="",'Tablero de control'!$Y202,'Tablero de control'!$AJ202),'Tablero de control'!$AP202),'Tablero de control'!$AV202),'Tablero de control'!$Y202+'Tablero de control'!$AJ202+'Tablero de control'!$AP202+'Tablero de control'!$AV202)</f>
        <v>45</v>
      </c>
      <c r="BC202" s="41">
        <f>IF('Tablero de control'!$Q202="mantenimiento",'Tablero de control'!$BB202/COUNTA('Tablero de control'!$U202:$X202)*100,IF('Tablero de control'!$BB202*100/'Tablero de control'!$T202&gt;100,100,'Tablero de control'!$BB202*100/'Tablero de control'!$T202))</f>
        <v>4.5</v>
      </c>
      <c r="BD202" s="40" t="str">
        <f>IF(
    OR('Tablero de control'!$BB202="",'Tablero de control'!$BC202&lt;=0),
    "SIN AVANCE",
    IF(
      'Tablero de control'!$BC202&lt;Parametros!$D$4*Parametros!$G$9,
      "MUY DEFICIENTE",
    IF(
      'Tablero de control'!$BC202&lt;Parametros!$D$4*Parametros!$G$8,
      "DEFICIENTE",
   IF(
      'Tablero de control'!$BC202&lt;Parametros!$D$4*Parametros!$G$7,
      "ACEPTABLE",
      IF(
        'Tablero de control'!$BC202&lt;Parametros!$D$4*Parametros!$G$6,
        "BUENO",
        IF(
          'Tablero de control'!$BC202&lt;Parametros!$D$4*Parametros!$G$5,
          "SATISFACTORIO",
          IF(
            'Tablero de control'!$BC202&gt;=Parametros!$D$4*Parametros!$G$4,
            "OPTIMO"
          )
        )
      )
    )
  )
)
)</f>
        <v>MUY DEFICIENTE</v>
      </c>
      <c r="BE202" s="336"/>
      <c r="BF202" s="336"/>
      <c r="BG202" s="555"/>
      <c r="BH202" s="281"/>
      <c r="BI202" s="281"/>
      <c r="BJ202" s="281"/>
      <c r="BL202" s="337"/>
      <c r="BN202" s="586">
        <v>45</v>
      </c>
      <c r="BO202" s="588" t="s">
        <v>3762</v>
      </c>
      <c r="BP202" s="588" t="s">
        <v>3763</v>
      </c>
      <c r="BQ202" s="506"/>
      <c r="BR202" s="595"/>
      <c r="BS202" s="668"/>
      <c r="BT202" s="281"/>
    </row>
    <row r="203" spans="1:72" s="42" customFormat="1" ht="65.25" hidden="1" customHeight="1">
      <c r="A203" s="554" t="s">
        <v>252</v>
      </c>
      <c r="B203" s="53" t="s">
        <v>262</v>
      </c>
      <c r="C203" s="53" t="s">
        <v>303</v>
      </c>
      <c r="D203" s="53" t="s">
        <v>360</v>
      </c>
      <c r="E203" s="53" t="s">
        <v>411</v>
      </c>
      <c r="F203" s="63" t="s">
        <v>522</v>
      </c>
      <c r="G203" s="63" t="s">
        <v>540</v>
      </c>
      <c r="H203" s="63" t="s">
        <v>1947</v>
      </c>
      <c r="I203" s="63" t="s">
        <v>1973</v>
      </c>
      <c r="J203" s="53">
        <v>200</v>
      </c>
      <c r="K203" s="53" t="s">
        <v>743</v>
      </c>
      <c r="L203" s="53">
        <v>2202063</v>
      </c>
      <c r="M203" s="53" t="s">
        <v>1272</v>
      </c>
      <c r="N203" s="53">
        <v>220206300</v>
      </c>
      <c r="O203" s="53" t="s">
        <v>1635</v>
      </c>
      <c r="P203" s="53" t="s">
        <v>2045</v>
      </c>
      <c r="Q203" s="53" t="s">
        <v>33</v>
      </c>
      <c r="R203" s="106" t="s">
        <v>1891</v>
      </c>
      <c r="S203" s="106">
        <v>0</v>
      </c>
      <c r="T203" s="103">
        <v>1</v>
      </c>
      <c r="U203" s="96">
        <v>1</v>
      </c>
      <c r="V203" s="103">
        <v>1</v>
      </c>
      <c r="W203" s="103">
        <v>1</v>
      </c>
      <c r="X203" s="103">
        <v>1</v>
      </c>
      <c r="Y203" s="273">
        <v>0</v>
      </c>
      <c r="Z203" s="276">
        <f>IF(
'Tablero de control'!$U203="NP",
 0,
  IF(
     'Tablero de control'!$Q203&lt;&gt;"Reducción",
     'Tablero de control'!$Y203*100/'Tablero de control'!$U203,
     IF(
       'Tablero de control'!$U203&gt;='Tablero de control'!$Y203,
       100,
       IF(
         'Tablero de control'!$S203&lt;='Tablero de control'!$Y203,
         0,
         (('Tablero de control'!$S203-'Tablero de control'!$U203)-('Tablero de control'!$Y203-'Tablero de control'!$U203))*100/('Tablero de control'!$S203-'Tablero de control'!$U203)
       )
     )
   )
)</f>
        <v>0</v>
      </c>
      <c r="AA203" s="302">
        <f>IF('Tablero de control'!$Z203&gt;100,100,'Tablero de control'!$Z203)</f>
        <v>0</v>
      </c>
      <c r="AB203" s="40" t="str">
        <f>IF(
  'Tablero de control'!$U203="NP",
  "NO PROGRAMADA",
  IF(
    OR('Tablero de control'!$Y203="",'Tablero de control'!$Z203&lt;=0),
    "SIN AVANCE",
    IF(
      'Tablero de control'!$Z203&lt;Parametros!$D$4*Parametros!$G$9,
      "MUY DEFICIENTE",
    IF(
      'Tablero de control'!$Z203&lt;Parametros!$D$4*Parametros!$G$8,
      "DEFICIENTE",
   IF(
      'Tablero de control'!$Z203&lt;Parametros!$D$4*Parametros!$G$7,
      "ACEPTABLE",
      IF(
        'Tablero de control'!$Z203&lt;Parametros!$D$4*Parametros!$G$6,
        "BUENO",
        IF(
          'Tablero de control'!$Z203&lt;Parametros!$D$4*Parametros!$G$5,
          "SATISFACTORIO",
          IF(
            'Tablero de control'!$Z203&gt;=Parametros!$D$4*Parametros!$G$4,
            "OPTIMO"
          )
        )
      )
    )
  )
)
)
)</f>
        <v>SIN AVANCE</v>
      </c>
      <c r="AC203" s="40"/>
      <c r="AD203" s="40"/>
      <c r="AE203" s="40"/>
      <c r="AF203" s="40"/>
      <c r="AG203" s="59">
        <v>0</v>
      </c>
      <c r="AH203" s="59">
        <v>0</v>
      </c>
      <c r="AI203" s="59">
        <v>0</v>
      </c>
      <c r="AJ203" s="57"/>
      <c r="AK203" s="276">
        <f>IF(
'Tablero de control'!$V203="NP",
 0,
  IF(
     'Tablero de control'!$Q203&lt;&gt;"Reducción",
     'Tablero de control'!$AJ203*100/'Tablero de control'!$V203,
     IF(
       'Tablero de control'!$V203&gt;='Tablero de control'!$AJ203,
       100,
       IF(
         'Tablero de control'!$S203&lt;='Tablero de control'!$AJ203,
         0,
         (('Tablero de control'!$S203-'Tablero de control'!$V203)-('Tablero de control'!$AJ203-'Tablero de control'!$V203))*100/('Tablero de control'!$S203-'Tablero de control'!$V203)
       )
     )
   )
)</f>
        <v>0</v>
      </c>
      <c r="AL203" s="38" t="str">
        <f>IF(
  'Tablero de control'!$V203="NP",
  "NO PROGRAMADA",
  IF(
    OR('Tablero de control'!$AJ203="",'Tablero de control'!$AK203&lt;=0),
    "SIN AVANCE",
    IF(
      'Tablero de control'!$AK203&lt;Parametros!$D$4*Parametros!$G$9,
      "MUY DEFICIENTE",
    IF(
      'Tablero de control'!$AK203&lt;Parametros!$D$4*Parametros!$G$8,
      "DEFICIENTE",
   IF(
      'Tablero de control'!$AK203&lt;Parametros!$D$4*Parametros!$G$7,
      "ACEPTABLE",
      IF(
        'Tablero de control'!$AK203&lt;Parametros!$D$4*Parametros!$G$6,
        "BUENO",
        IF(
          'Tablero de control'!$AK203&lt;Parametros!$D$4*Parametros!$G$5,
          "SATISFACTORIO",
          IF(
            'Tablero de control'!$AK203&gt;=Parametros!$D$4*Parametros!$G$4,
            "OPTIMO"
          )
        )
      )
    )
  )
)
)
)</f>
        <v>SIN AVANCE</v>
      </c>
      <c r="AM203" s="38"/>
      <c r="AN203" s="38"/>
      <c r="AO203" s="38"/>
      <c r="AP203" s="47"/>
      <c r="AQ203" s="276">
        <f>IF(
'Tablero de control'!$W203="NP",
 0,
  IF(
     'Tablero de control'!$Q203&lt;&gt;"Reducción",
     'Tablero de control'!$AP203*100/'Tablero de control'!$W203,
     IF(
       'Tablero de control'!$W203&gt;='Tablero de control'!$AP203,
       100,
       IF(
         'Tablero de control'!$S203&lt;='Tablero de control'!$AP203,
         0,
         (('Tablero de control'!$S203-'Tablero de control'!$W203)-('Tablero de control'!$AP203-'Tablero de control'!$W203))*100/('Tablero de control'!$S203-'Tablero de control'!$W203)
       )
     )
   )
)</f>
        <v>0</v>
      </c>
      <c r="AR203" s="40" t="str">
        <f>IF(
  'Tablero de control'!$W203="NP",
  "NO PROGRAMADA",
  IF(
    OR('Tablero de control'!$AP203="",'Tablero de control'!$AQ203&lt;=0),
    "SIN AVANCE",
    IF(
      'Tablero de control'!$AQ203&lt;Parametros!$D$4*Parametros!$G$9,
      "MUY DEFICIENTE",
    IF(
      'Tablero de control'!$AQ203&lt;Parametros!$D$4*Parametros!$G$8,
      "DEFICIENTE",
   IF(
      'Tablero de control'!$AQ203&lt;Parametros!$D$4*Parametros!$G$7,
      "ACEPTABLE",
      IF(
        'Tablero de control'!$AQ203&lt;Parametros!$D$4*Parametros!$G$6,
        "BUENO",
        IF(
          'Tablero de control'!$AQ203&lt;Parametros!$D$4*Parametros!$G$5,
          "SATISFACTORIO",
          IF(
            'Tablero de control'!$AQ203&gt;=Parametros!$D$4*Parametros!$G$4,
            "OPTIMO"
          )
        )
      )
    )
  )
)
)
)</f>
        <v>SIN AVANCE</v>
      </c>
      <c r="AS203" s="38"/>
      <c r="AT203" s="38"/>
      <c r="AU203" s="38"/>
      <c r="AV203" s="39"/>
      <c r="AW203" s="276">
        <f>IF(
'Tablero de control'!$X203="NP",
 0,
  IF(
     'Tablero de control'!$Q203&lt;&gt;"Reducción",
     'Tablero de control'!$AV203*100/'Tablero de control'!$X203,
     IF(
       'Tablero de control'!$X203&gt;='Tablero de control'!$AV203,
       100,
       IF(
         'Tablero de control'!$S203&lt;='Tablero de control'!$AV203,
         0,
         (('Tablero de control'!$S203-'Tablero de control'!$X203)-('Tablero de control'!$AV203-'Tablero de control'!$X203))*100/('Tablero de control'!$S203-'Tablero de control'!$X203)
       )
     )
   )
)</f>
        <v>0</v>
      </c>
      <c r="AX203" s="46" t="str">
        <f>IF(
  'Tablero de control'!$X203="NP",
  "NO PROGRAMADA",
  IF(
    OR('Tablero de control'!$AV203="",'Tablero de control'!$AW203&lt;=0),
    "SIN AVANCE",
    IF(
      'Tablero de control'!$AW203&lt;Parametros!$D$4*Parametros!$G$9,
      "MUY DEFICIENTE",
    IF(
      'Tablero de control'!$AW203&lt;Parametros!$D$4*Parametros!$G$8,
      "DEFICIENTE",
   IF(
      'Tablero de control'!$AW203&lt;Parametros!$D$4*Parametros!$G$7,
      "ACEPTABLE",
      IF(
        'Tablero de control'!$AW203&lt;Parametros!$D$4*Parametros!$G$6,
        "BUENO",
        IF(
          'Tablero de control'!$AW203&lt;Parametros!$D$4*Parametros!$G$5,
          "SATISFACTORIO",
          IF(
            'Tablero de control'!$AW203&gt;=Parametros!$D$4*Parametros!$G$4,
            "OPTIMO"
          )
        )
      )
    )
  )
)
)
)</f>
        <v>SIN AVANCE</v>
      </c>
      <c r="AY203" s="38"/>
      <c r="AZ203" s="38"/>
      <c r="BA203" s="38"/>
      <c r="BB203" s="285">
        <f>IF('Tablero de control'!$R203="Acumulada",IF('Tablero de control'!$AV203="",IF('Tablero de control'!$AP203="",IF('Tablero de control'!$AJ203="",'Tablero de control'!$Y203,'Tablero de control'!$AJ203),'Tablero de control'!$AP203),'Tablero de control'!$AV203),'Tablero de control'!$Y203+'Tablero de control'!$AJ203+'Tablero de control'!$AP203+'Tablero de control'!$AV203)</f>
        <v>0</v>
      </c>
      <c r="BC203" s="41">
        <f>IF('Tablero de control'!$Q203="mantenimiento",'Tablero de control'!$BB203/COUNTA('Tablero de control'!$U203:$X203)*100,IF('Tablero de control'!$BB203*100/'Tablero de control'!$T203&gt;100,100,'Tablero de control'!$BB203*100/'Tablero de control'!$T203))</f>
        <v>0</v>
      </c>
      <c r="BD203" s="40" t="str">
        <f>IF(
    OR('Tablero de control'!$BB203="",'Tablero de control'!$BC203&lt;=0),
    "SIN AVANCE",
    IF(
      'Tablero de control'!$BC203&lt;Parametros!$D$4*Parametros!$G$9,
      "MUY DEFICIENTE",
    IF(
      'Tablero de control'!$BC203&lt;Parametros!$D$4*Parametros!$G$8,
      "DEFICIENTE",
   IF(
      'Tablero de control'!$BC203&lt;Parametros!$D$4*Parametros!$G$7,
      "ACEPTABLE",
      IF(
        'Tablero de control'!$BC203&lt;Parametros!$D$4*Parametros!$G$6,
        "BUENO",
        IF(
          'Tablero de control'!$BC203&lt;Parametros!$D$4*Parametros!$G$5,
          "SATISFACTORIO",
          IF(
            'Tablero de control'!$BC203&gt;=Parametros!$D$4*Parametros!$G$4,
            "OPTIMO"
          )
        )
      )
    )
  )
)
)</f>
        <v>SIN AVANCE</v>
      </c>
      <c r="BE203" s="336"/>
      <c r="BF203" s="336"/>
      <c r="BG203" s="555"/>
      <c r="BH203" s="281"/>
      <c r="BI203" s="281"/>
      <c r="BJ203" s="281"/>
      <c r="BL203" s="337"/>
      <c r="BN203" s="586">
        <v>0</v>
      </c>
      <c r="BO203" s="588" t="s">
        <v>3764</v>
      </c>
      <c r="BP203" s="506"/>
      <c r="BQ203" s="506"/>
      <c r="BR203" s="595"/>
      <c r="BS203" s="668"/>
      <c r="BT203" s="281"/>
    </row>
    <row r="204" spans="1:72" s="42" customFormat="1" ht="82.5" hidden="1" customHeight="1">
      <c r="A204" s="554" t="s">
        <v>252</v>
      </c>
      <c r="B204" s="53" t="s">
        <v>262</v>
      </c>
      <c r="C204" s="53" t="s">
        <v>303</v>
      </c>
      <c r="D204" s="53" t="s">
        <v>360</v>
      </c>
      <c r="E204" s="53" t="s">
        <v>411</v>
      </c>
      <c r="F204" s="63" t="s">
        <v>522</v>
      </c>
      <c r="G204" s="63" t="s">
        <v>540</v>
      </c>
      <c r="H204" s="63" t="s">
        <v>1947</v>
      </c>
      <c r="I204" s="63" t="s">
        <v>1973</v>
      </c>
      <c r="J204" s="53">
        <v>201</v>
      </c>
      <c r="K204" s="53" t="s">
        <v>744</v>
      </c>
      <c r="L204" s="53">
        <v>2202084</v>
      </c>
      <c r="M204" s="53" t="s">
        <v>1273</v>
      </c>
      <c r="N204" s="53">
        <v>220208400</v>
      </c>
      <c r="O204" s="53" t="s">
        <v>1636</v>
      </c>
      <c r="P204" s="53" t="s">
        <v>2045</v>
      </c>
      <c r="Q204" s="53" t="s">
        <v>32</v>
      </c>
      <c r="R204" s="106" t="s">
        <v>1890</v>
      </c>
      <c r="S204" s="106">
        <v>0</v>
      </c>
      <c r="T204" s="103">
        <v>9</v>
      </c>
      <c r="U204" s="96">
        <v>3</v>
      </c>
      <c r="V204" s="103">
        <v>9</v>
      </c>
      <c r="W204" s="103">
        <v>9</v>
      </c>
      <c r="X204" s="103">
        <v>9</v>
      </c>
      <c r="Y204" s="273">
        <v>2</v>
      </c>
      <c r="Z204" s="276">
        <f>IF(
'Tablero de control'!$U204="NP",
 0,
  IF(
     'Tablero de control'!$Q204&lt;&gt;"Reducción",
     'Tablero de control'!$Y204*100/'Tablero de control'!$U204,
     IF(
       'Tablero de control'!$U204&gt;='Tablero de control'!$Y204,
       100,
       IF(
         'Tablero de control'!$S204&lt;='Tablero de control'!$Y204,
         0,
         (('Tablero de control'!$S204-'Tablero de control'!$U204)-('Tablero de control'!$Y204-'Tablero de control'!$U204))*100/('Tablero de control'!$S204-'Tablero de control'!$U204)
       )
     )
   )
)</f>
        <v>66.666666666666671</v>
      </c>
      <c r="AA204" s="302">
        <f>IF('Tablero de control'!$Z204&gt;100,100,'Tablero de control'!$Z204)</f>
        <v>66.666666666666671</v>
      </c>
      <c r="AB204" s="40" t="str">
        <f>IF(
  'Tablero de control'!$U204="NP",
  "NO PROGRAMADA",
  IF(
    OR('Tablero de control'!$Y204="",'Tablero de control'!$Z204&lt;=0),
    "SIN AVANCE",
    IF(
      'Tablero de control'!$Z204&lt;Parametros!$D$4*Parametros!$G$9,
      "MUY DEFICIENTE",
    IF(
      'Tablero de control'!$Z204&lt;Parametros!$D$4*Parametros!$G$8,
      "DEFICIENTE",
   IF(
      'Tablero de control'!$Z204&lt;Parametros!$D$4*Parametros!$G$7,
      "ACEPTABLE",
      IF(
        'Tablero de control'!$Z204&lt;Parametros!$D$4*Parametros!$G$6,
        "BUENO",
        IF(
          'Tablero de control'!$Z204&lt;Parametros!$D$4*Parametros!$G$5,
          "SATISFACTORIO",
          IF(
            'Tablero de control'!$Z204&gt;=Parametros!$D$4*Parametros!$G$4,
            "OPTIMO"
          )
        )
      )
    )
  )
)
)
)</f>
        <v>ACEPTABLE</v>
      </c>
      <c r="AC204" s="40"/>
      <c r="AD204" s="40"/>
      <c r="AE204" s="40"/>
      <c r="AF204" s="40"/>
      <c r="AG204" s="59">
        <v>0</v>
      </c>
      <c r="AH204" s="59">
        <v>0</v>
      </c>
      <c r="AI204" s="59">
        <v>0</v>
      </c>
      <c r="AJ204" s="57"/>
      <c r="AK204" s="276">
        <f>IF(
'Tablero de control'!$V204="NP",
 0,
  IF(
     'Tablero de control'!$Q204&lt;&gt;"Reducción",
     'Tablero de control'!$AJ204*100/'Tablero de control'!$V204,
     IF(
       'Tablero de control'!$V204&gt;='Tablero de control'!$AJ204,
       100,
       IF(
         'Tablero de control'!$S204&lt;='Tablero de control'!$AJ204,
         0,
         (('Tablero de control'!$S204-'Tablero de control'!$V204)-('Tablero de control'!$AJ204-'Tablero de control'!$V204))*100/('Tablero de control'!$S204-'Tablero de control'!$V204)
       )
     )
   )
)</f>
        <v>0</v>
      </c>
      <c r="AL204" s="38" t="str">
        <f>IF(
  'Tablero de control'!$V204="NP",
  "NO PROGRAMADA",
  IF(
    OR('Tablero de control'!$AJ204="",'Tablero de control'!$AK204&lt;=0),
    "SIN AVANCE",
    IF(
      'Tablero de control'!$AK204&lt;Parametros!$D$4*Parametros!$G$9,
      "MUY DEFICIENTE",
    IF(
      'Tablero de control'!$AK204&lt;Parametros!$D$4*Parametros!$G$8,
      "DEFICIENTE",
   IF(
      'Tablero de control'!$AK204&lt;Parametros!$D$4*Parametros!$G$7,
      "ACEPTABLE",
      IF(
        'Tablero de control'!$AK204&lt;Parametros!$D$4*Parametros!$G$6,
        "BUENO",
        IF(
          'Tablero de control'!$AK204&lt;Parametros!$D$4*Parametros!$G$5,
          "SATISFACTORIO",
          IF(
            'Tablero de control'!$AK204&gt;=Parametros!$D$4*Parametros!$G$4,
            "OPTIMO"
          )
        )
      )
    )
  )
)
)
)</f>
        <v>SIN AVANCE</v>
      </c>
      <c r="AM204" s="38"/>
      <c r="AN204" s="38"/>
      <c r="AO204" s="38"/>
      <c r="AP204" s="47"/>
      <c r="AQ204" s="276">
        <f>IF(
'Tablero de control'!$W204="NP",
 0,
  IF(
     'Tablero de control'!$Q204&lt;&gt;"Reducción",
     'Tablero de control'!$AP204*100/'Tablero de control'!$W204,
     IF(
       'Tablero de control'!$W204&gt;='Tablero de control'!$AP204,
       100,
       IF(
         'Tablero de control'!$S204&lt;='Tablero de control'!$AP204,
         0,
         (('Tablero de control'!$S204-'Tablero de control'!$W204)-('Tablero de control'!$AP204-'Tablero de control'!$W204))*100/('Tablero de control'!$S204-'Tablero de control'!$W204)
       )
     )
   )
)</f>
        <v>0</v>
      </c>
      <c r="AR204" s="40" t="str">
        <f>IF(
  'Tablero de control'!$W204="NP",
  "NO PROGRAMADA",
  IF(
    OR('Tablero de control'!$AP204="",'Tablero de control'!$AQ204&lt;=0),
    "SIN AVANCE",
    IF(
      'Tablero de control'!$AQ204&lt;Parametros!$D$4*Parametros!$G$9,
      "MUY DEFICIENTE",
    IF(
      'Tablero de control'!$AQ204&lt;Parametros!$D$4*Parametros!$G$8,
      "DEFICIENTE",
   IF(
      'Tablero de control'!$AQ204&lt;Parametros!$D$4*Parametros!$G$7,
      "ACEPTABLE",
      IF(
        'Tablero de control'!$AQ204&lt;Parametros!$D$4*Parametros!$G$6,
        "BUENO",
        IF(
          'Tablero de control'!$AQ204&lt;Parametros!$D$4*Parametros!$G$5,
          "SATISFACTORIO",
          IF(
            'Tablero de control'!$AQ204&gt;=Parametros!$D$4*Parametros!$G$4,
            "OPTIMO"
          )
        )
      )
    )
  )
)
)
)</f>
        <v>SIN AVANCE</v>
      </c>
      <c r="AS204" s="38"/>
      <c r="AT204" s="38"/>
      <c r="AU204" s="38"/>
      <c r="AV204" s="39"/>
      <c r="AW204" s="276">
        <f>IF(
'Tablero de control'!$X204="NP",
 0,
  IF(
     'Tablero de control'!$Q204&lt;&gt;"Reducción",
     'Tablero de control'!$AV204*100/'Tablero de control'!$X204,
     IF(
       'Tablero de control'!$X204&gt;='Tablero de control'!$AV204,
       100,
       IF(
         'Tablero de control'!$S204&lt;='Tablero de control'!$AV204,
         0,
         (('Tablero de control'!$S204-'Tablero de control'!$X204)-('Tablero de control'!$AV204-'Tablero de control'!$X204))*100/('Tablero de control'!$S204-'Tablero de control'!$X204)
       )
     )
   )
)</f>
        <v>0</v>
      </c>
      <c r="AX204" s="46" t="str">
        <f>IF(
  'Tablero de control'!$X204="NP",
  "NO PROGRAMADA",
  IF(
    OR('Tablero de control'!$AV204="",'Tablero de control'!$AW204&lt;=0),
    "SIN AVANCE",
    IF(
      'Tablero de control'!$AW204&lt;Parametros!$D$4*Parametros!$G$9,
      "MUY DEFICIENTE",
    IF(
      'Tablero de control'!$AW204&lt;Parametros!$D$4*Parametros!$G$8,
      "DEFICIENTE",
   IF(
      'Tablero de control'!$AW204&lt;Parametros!$D$4*Parametros!$G$7,
      "ACEPTABLE",
      IF(
        'Tablero de control'!$AW204&lt;Parametros!$D$4*Parametros!$G$6,
        "BUENO",
        IF(
          'Tablero de control'!$AW204&lt;Parametros!$D$4*Parametros!$G$5,
          "SATISFACTORIO",
          IF(
            'Tablero de control'!$AW204&gt;=Parametros!$D$4*Parametros!$G$4,
            "OPTIMO"
          )
        )
      )
    )
  )
)
)
)</f>
        <v>SIN AVANCE</v>
      </c>
      <c r="AY204" s="38"/>
      <c r="AZ204" s="38"/>
      <c r="BA204" s="38"/>
      <c r="BB204" s="285">
        <f>IF('Tablero de control'!$R204="Acumulada",IF('Tablero de control'!$AV204="",IF('Tablero de control'!$AP204="",IF('Tablero de control'!$AJ204="",'Tablero de control'!$Y204,'Tablero de control'!$AJ204),'Tablero de control'!$AP204),'Tablero de control'!$AV204),'Tablero de control'!$Y204+'Tablero de control'!$AJ204+'Tablero de control'!$AP204+'Tablero de control'!$AV204)</f>
        <v>2</v>
      </c>
      <c r="BC204" s="41">
        <f>IF('Tablero de control'!$Q204="mantenimiento",'Tablero de control'!$BB204/COUNTA('Tablero de control'!$U204:$X204)*100,IF('Tablero de control'!$BB204*100/'Tablero de control'!$T204&gt;100,100,'Tablero de control'!$BB204*100/'Tablero de control'!$T204))</f>
        <v>22.222222222222221</v>
      </c>
      <c r="BD204" s="40" t="str">
        <f>IF(
    OR('Tablero de control'!$BB204="",'Tablero de control'!$BC204&lt;=0),
    "SIN AVANCE",
    IF(
      'Tablero de control'!$BC204&lt;Parametros!$D$4*Parametros!$G$9,
      "MUY DEFICIENTE",
    IF(
      'Tablero de control'!$BC204&lt;Parametros!$D$4*Parametros!$G$8,
      "DEFICIENTE",
   IF(
      'Tablero de control'!$BC204&lt;Parametros!$D$4*Parametros!$G$7,
      "ACEPTABLE",
      IF(
        'Tablero de control'!$BC204&lt;Parametros!$D$4*Parametros!$G$6,
        "BUENO",
        IF(
          'Tablero de control'!$BC204&lt;Parametros!$D$4*Parametros!$G$5,
          "SATISFACTORIO",
          IF(
            'Tablero de control'!$BC204&gt;=Parametros!$D$4*Parametros!$G$4,
            "OPTIMO"
          )
        )
      )
    )
  )
)
)</f>
        <v>MUY DEFICIENTE</v>
      </c>
      <c r="BE204" s="336"/>
      <c r="BF204" s="336"/>
      <c r="BG204" s="555"/>
      <c r="BH204" s="281"/>
      <c r="BI204" s="281"/>
      <c r="BJ204" s="281"/>
      <c r="BL204" s="337"/>
      <c r="BN204" s="586">
        <v>2</v>
      </c>
      <c r="BO204" s="588" t="s">
        <v>3765</v>
      </c>
      <c r="BP204" s="506"/>
      <c r="BQ204" s="506"/>
      <c r="BR204" s="595"/>
      <c r="BS204" s="668"/>
      <c r="BT204" s="281"/>
    </row>
    <row r="205" spans="1:72" s="42" customFormat="1" ht="63.75" hidden="1" customHeight="1">
      <c r="A205" s="554" t="s">
        <v>252</v>
      </c>
      <c r="B205" s="53" t="s">
        <v>262</v>
      </c>
      <c r="C205" s="53" t="s">
        <v>303</v>
      </c>
      <c r="D205" s="53" t="s">
        <v>360</v>
      </c>
      <c r="E205" s="53" t="s">
        <v>411</v>
      </c>
      <c r="F205" s="63" t="s">
        <v>522</v>
      </c>
      <c r="G205" s="63" t="s">
        <v>540</v>
      </c>
      <c r="H205" s="63" t="s">
        <v>1947</v>
      </c>
      <c r="I205" s="63" t="s">
        <v>1973</v>
      </c>
      <c r="J205" s="53">
        <v>202</v>
      </c>
      <c r="K205" s="53" t="s">
        <v>745</v>
      </c>
      <c r="L205" s="53">
        <v>2202067</v>
      </c>
      <c r="M205" s="53" t="s">
        <v>1274</v>
      </c>
      <c r="N205" s="53">
        <v>220206700</v>
      </c>
      <c r="O205" s="53" t="s">
        <v>1637</v>
      </c>
      <c r="P205" s="53" t="s">
        <v>2045</v>
      </c>
      <c r="Q205" s="53" t="s">
        <v>33</v>
      </c>
      <c r="R205" s="98" t="s">
        <v>1891</v>
      </c>
      <c r="S205" s="103">
        <v>0</v>
      </c>
      <c r="T205" s="106">
        <v>3</v>
      </c>
      <c r="U205" s="97" t="s">
        <v>13</v>
      </c>
      <c r="V205" s="106">
        <v>3</v>
      </c>
      <c r="W205" s="106">
        <v>3</v>
      </c>
      <c r="X205" s="106">
        <v>3</v>
      </c>
      <c r="Y205" s="273">
        <v>0</v>
      </c>
      <c r="Z205" s="276">
        <f>IF(
'Tablero de control'!$U205="NP",
 0,
  IF(
     'Tablero de control'!$Q205&lt;&gt;"Reducción",
     'Tablero de control'!$Y205*100/'Tablero de control'!$U205,
     IF(
       'Tablero de control'!$U205&gt;='Tablero de control'!$Y205,
       100,
       IF(
         'Tablero de control'!$S205&lt;='Tablero de control'!$Y205,
         0,
         (('Tablero de control'!$S205-'Tablero de control'!$U205)-('Tablero de control'!$Y205-'Tablero de control'!$U205))*100/('Tablero de control'!$S205-'Tablero de control'!$U205)
       )
     )
   )
)</f>
        <v>0</v>
      </c>
      <c r="AA205" s="302">
        <f>IF('Tablero de control'!$Z205&gt;100,100,'Tablero de control'!$Z205)</f>
        <v>0</v>
      </c>
      <c r="AB205" s="40" t="str">
        <f>IF(
  'Tablero de control'!$U205="NP",
  "NO PROGRAMADA",
  IF(
    OR('Tablero de control'!$Y205="",'Tablero de control'!$Z205&lt;=0),
    "SIN AVANCE",
    IF(
      'Tablero de control'!$Z205&lt;Parametros!$D$4*Parametros!$G$9,
      "MUY DEFICIENTE",
    IF(
      'Tablero de control'!$Z205&lt;Parametros!$D$4*Parametros!$G$8,
      "DEFICIENTE",
   IF(
      'Tablero de control'!$Z205&lt;Parametros!$D$4*Parametros!$G$7,
      "ACEPTABLE",
      IF(
        'Tablero de control'!$Z205&lt;Parametros!$D$4*Parametros!$G$6,
        "BUENO",
        IF(
          'Tablero de control'!$Z205&lt;Parametros!$D$4*Parametros!$G$5,
          "SATISFACTORIO",
          IF(
            'Tablero de control'!$Z205&gt;=Parametros!$D$4*Parametros!$G$4,
            "OPTIMO"
          )
        )
      )
    )
  )
)
)
)</f>
        <v>NO PROGRAMADA</v>
      </c>
      <c r="AC205" s="40"/>
      <c r="AD205" s="40"/>
      <c r="AE205" s="40"/>
      <c r="AF205" s="40"/>
      <c r="AG205" s="59">
        <v>0</v>
      </c>
      <c r="AH205" s="59">
        <v>0</v>
      </c>
      <c r="AI205" s="59">
        <v>0</v>
      </c>
      <c r="AJ205" s="57"/>
      <c r="AK205" s="276">
        <f>IF(
'Tablero de control'!$V205="NP",
 0,
  IF(
     'Tablero de control'!$Q205&lt;&gt;"Reducción",
     'Tablero de control'!$AJ205*100/'Tablero de control'!$V205,
     IF(
       'Tablero de control'!$V205&gt;='Tablero de control'!$AJ205,
       100,
       IF(
         'Tablero de control'!$S205&lt;='Tablero de control'!$AJ205,
         0,
         (('Tablero de control'!$S205-'Tablero de control'!$V205)-('Tablero de control'!$AJ205-'Tablero de control'!$V205))*100/('Tablero de control'!$S205-'Tablero de control'!$V205)
       )
     )
   )
)</f>
        <v>0</v>
      </c>
      <c r="AL205" s="38" t="str">
        <f>IF(
  'Tablero de control'!$V205="NP",
  "NO PROGRAMADA",
  IF(
    OR('Tablero de control'!$AJ205="",'Tablero de control'!$AK205&lt;=0),
    "SIN AVANCE",
    IF(
      'Tablero de control'!$AK205&lt;Parametros!$D$4*Parametros!$G$9,
      "MUY DEFICIENTE",
    IF(
      'Tablero de control'!$AK205&lt;Parametros!$D$4*Parametros!$G$8,
      "DEFICIENTE",
   IF(
      'Tablero de control'!$AK205&lt;Parametros!$D$4*Parametros!$G$7,
      "ACEPTABLE",
      IF(
        'Tablero de control'!$AK205&lt;Parametros!$D$4*Parametros!$G$6,
        "BUENO",
        IF(
          'Tablero de control'!$AK205&lt;Parametros!$D$4*Parametros!$G$5,
          "SATISFACTORIO",
          IF(
            'Tablero de control'!$AK205&gt;=Parametros!$D$4*Parametros!$G$4,
            "OPTIMO"
          )
        )
      )
    )
  )
)
)
)</f>
        <v>SIN AVANCE</v>
      </c>
      <c r="AM205" s="38"/>
      <c r="AN205" s="38"/>
      <c r="AO205" s="38"/>
      <c r="AP205" s="47"/>
      <c r="AQ205" s="276">
        <f>IF(
'Tablero de control'!$W205="NP",
 0,
  IF(
     'Tablero de control'!$Q205&lt;&gt;"Reducción",
     'Tablero de control'!$AP205*100/'Tablero de control'!$W205,
     IF(
       'Tablero de control'!$W205&gt;='Tablero de control'!$AP205,
       100,
       IF(
         'Tablero de control'!$S205&lt;='Tablero de control'!$AP205,
         0,
         (('Tablero de control'!$S205-'Tablero de control'!$W205)-('Tablero de control'!$AP205-'Tablero de control'!$W205))*100/('Tablero de control'!$S205-'Tablero de control'!$W205)
       )
     )
   )
)</f>
        <v>0</v>
      </c>
      <c r="AR205" s="40" t="str">
        <f>IF(
  'Tablero de control'!$W205="NP",
  "NO PROGRAMADA",
  IF(
    OR('Tablero de control'!$AP205="",'Tablero de control'!$AQ205&lt;=0),
    "SIN AVANCE",
    IF(
      'Tablero de control'!$AQ205&lt;Parametros!$D$4*Parametros!$G$9,
      "MUY DEFICIENTE",
    IF(
      'Tablero de control'!$AQ205&lt;Parametros!$D$4*Parametros!$G$8,
      "DEFICIENTE",
   IF(
      'Tablero de control'!$AQ205&lt;Parametros!$D$4*Parametros!$G$7,
      "ACEPTABLE",
      IF(
        'Tablero de control'!$AQ205&lt;Parametros!$D$4*Parametros!$G$6,
        "BUENO",
        IF(
          'Tablero de control'!$AQ205&lt;Parametros!$D$4*Parametros!$G$5,
          "SATISFACTORIO",
          IF(
            'Tablero de control'!$AQ205&gt;=Parametros!$D$4*Parametros!$G$4,
            "OPTIMO"
          )
        )
      )
    )
  )
)
)
)</f>
        <v>SIN AVANCE</v>
      </c>
      <c r="AS205" s="38"/>
      <c r="AT205" s="38"/>
      <c r="AU205" s="38"/>
      <c r="AV205" s="39"/>
      <c r="AW205" s="276">
        <f>IF(
'Tablero de control'!$X205="NP",
 0,
  IF(
     'Tablero de control'!$Q205&lt;&gt;"Reducción",
     'Tablero de control'!$AV205*100/'Tablero de control'!$X205,
     IF(
       'Tablero de control'!$X205&gt;='Tablero de control'!$AV205,
       100,
       IF(
         'Tablero de control'!$S205&lt;='Tablero de control'!$AV205,
         0,
         (('Tablero de control'!$S205-'Tablero de control'!$X205)-('Tablero de control'!$AV205-'Tablero de control'!$X205))*100/('Tablero de control'!$S205-'Tablero de control'!$X205)
       )
     )
   )
)</f>
        <v>0</v>
      </c>
      <c r="AX205" s="46" t="str">
        <f>IF(
  'Tablero de control'!$X205="NP",
  "NO PROGRAMADA",
  IF(
    OR('Tablero de control'!$AV205="",'Tablero de control'!$AW205&lt;=0),
    "SIN AVANCE",
    IF(
      'Tablero de control'!$AW205&lt;Parametros!$D$4*Parametros!$G$9,
      "MUY DEFICIENTE",
    IF(
      'Tablero de control'!$AW205&lt;Parametros!$D$4*Parametros!$G$8,
      "DEFICIENTE",
   IF(
      'Tablero de control'!$AW205&lt;Parametros!$D$4*Parametros!$G$7,
      "ACEPTABLE",
      IF(
        'Tablero de control'!$AW205&lt;Parametros!$D$4*Parametros!$G$6,
        "BUENO",
        IF(
          'Tablero de control'!$AW205&lt;Parametros!$D$4*Parametros!$G$5,
          "SATISFACTORIO",
          IF(
            'Tablero de control'!$AW205&gt;=Parametros!$D$4*Parametros!$G$4,
            "OPTIMO"
          )
        )
      )
    )
  )
)
)
)</f>
        <v>SIN AVANCE</v>
      </c>
      <c r="AY205" s="38"/>
      <c r="AZ205" s="38"/>
      <c r="BA205" s="38"/>
      <c r="BB205" s="285">
        <f>IF('Tablero de control'!$R205="Acumulada",IF('Tablero de control'!$AV205="",IF('Tablero de control'!$AP205="",IF('Tablero de control'!$AJ205="",'Tablero de control'!$Y205,'Tablero de control'!$AJ205),'Tablero de control'!$AP205),'Tablero de control'!$AV205),'Tablero de control'!$Y205+'Tablero de control'!$AJ205+'Tablero de control'!$AP205+'Tablero de control'!$AV205)</f>
        <v>0</v>
      </c>
      <c r="BC205" s="41">
        <f>IF('Tablero de control'!$Q205="mantenimiento",'Tablero de control'!$BB205/COUNTA('Tablero de control'!$U205:$X205)*100,IF('Tablero de control'!$BB205*100/'Tablero de control'!$T205&gt;100,100,'Tablero de control'!$BB205*100/'Tablero de control'!$T205))</f>
        <v>0</v>
      </c>
      <c r="BD205" s="40" t="str">
        <f>IF(
    OR('Tablero de control'!$BB205="",'Tablero de control'!$BC205&lt;=0),
    "SIN AVANCE",
    IF(
      'Tablero de control'!$BC205&lt;Parametros!$D$4*Parametros!$G$9,
      "MUY DEFICIENTE",
    IF(
      'Tablero de control'!$BC205&lt;Parametros!$D$4*Parametros!$G$8,
      "DEFICIENTE",
   IF(
      'Tablero de control'!$BC205&lt;Parametros!$D$4*Parametros!$G$7,
      "ACEPTABLE",
      IF(
        'Tablero de control'!$BC205&lt;Parametros!$D$4*Parametros!$G$6,
        "BUENO",
        IF(
          'Tablero de control'!$BC205&lt;Parametros!$D$4*Parametros!$G$5,
          "SATISFACTORIO",
          IF(
            'Tablero de control'!$BC205&gt;=Parametros!$D$4*Parametros!$G$4,
            "OPTIMO"
          )
        )
      )
    )
  )
)
)</f>
        <v>SIN AVANCE</v>
      </c>
      <c r="BE205" s="336"/>
      <c r="BF205" s="336"/>
      <c r="BG205" s="555"/>
      <c r="BH205" s="281"/>
      <c r="BI205" s="281"/>
      <c r="BJ205" s="281"/>
      <c r="BL205" s="337"/>
      <c r="BN205" s="586">
        <v>0</v>
      </c>
      <c r="BO205" s="506"/>
      <c r="BP205" s="506"/>
      <c r="BQ205" s="506"/>
      <c r="BR205" s="595"/>
      <c r="BS205" s="668"/>
      <c r="BT205" s="281"/>
    </row>
    <row r="206" spans="1:72" s="42" customFormat="1" ht="75.75" hidden="1" customHeight="1">
      <c r="A206" s="554" t="s">
        <v>252</v>
      </c>
      <c r="B206" s="53" t="s">
        <v>262</v>
      </c>
      <c r="C206" s="53" t="s">
        <v>303</v>
      </c>
      <c r="D206" s="53" t="s">
        <v>360</v>
      </c>
      <c r="E206" s="53" t="s">
        <v>411</v>
      </c>
      <c r="F206" s="63" t="s">
        <v>522</v>
      </c>
      <c r="G206" s="63" t="s">
        <v>540</v>
      </c>
      <c r="H206" s="63" t="s">
        <v>1947</v>
      </c>
      <c r="I206" s="63" t="s">
        <v>1973</v>
      </c>
      <c r="J206" s="53">
        <v>203</v>
      </c>
      <c r="K206" s="53" t="s">
        <v>746</v>
      </c>
      <c r="L206" s="53">
        <v>2202068</v>
      </c>
      <c r="M206" s="53" t="s">
        <v>1275</v>
      </c>
      <c r="N206" s="53">
        <v>220206800</v>
      </c>
      <c r="O206" s="53" t="s">
        <v>11</v>
      </c>
      <c r="P206" s="53" t="s">
        <v>2045</v>
      </c>
      <c r="Q206" s="53" t="s">
        <v>32</v>
      </c>
      <c r="R206" s="106" t="s">
        <v>1891</v>
      </c>
      <c r="S206" s="103" t="s">
        <v>12</v>
      </c>
      <c r="T206" s="106">
        <v>3</v>
      </c>
      <c r="U206" s="97" t="s">
        <v>13</v>
      </c>
      <c r="V206" s="106">
        <v>1</v>
      </c>
      <c r="W206" s="106">
        <v>1</v>
      </c>
      <c r="X206" s="106">
        <v>1</v>
      </c>
      <c r="Y206" s="273">
        <v>0</v>
      </c>
      <c r="Z206" s="276">
        <f>IF(
'Tablero de control'!$U206="NP",
 0,
  IF(
     'Tablero de control'!$Q206&lt;&gt;"Reducción",
     'Tablero de control'!$Y206*100/'Tablero de control'!$U206,
     IF(
       'Tablero de control'!$U206&gt;='Tablero de control'!$Y206,
       100,
       IF(
         'Tablero de control'!$S206&lt;='Tablero de control'!$Y206,
         0,
         (('Tablero de control'!$S206-'Tablero de control'!$U206)-('Tablero de control'!$Y206-'Tablero de control'!$U206))*100/('Tablero de control'!$S206-'Tablero de control'!$U206)
       )
     )
   )
)</f>
        <v>0</v>
      </c>
      <c r="AA206" s="302">
        <f>IF('Tablero de control'!$Z206&gt;100,100,'Tablero de control'!$Z206)</f>
        <v>0</v>
      </c>
      <c r="AB206" s="40" t="str">
        <f>IF(
  'Tablero de control'!$U206="NP",
  "NO PROGRAMADA",
  IF(
    OR('Tablero de control'!$Y206="",'Tablero de control'!$Z206&lt;=0),
    "SIN AVANCE",
    IF(
      'Tablero de control'!$Z206&lt;Parametros!$D$4*Parametros!$G$9,
      "MUY DEFICIENTE",
    IF(
      'Tablero de control'!$Z206&lt;Parametros!$D$4*Parametros!$G$8,
      "DEFICIENTE",
   IF(
      'Tablero de control'!$Z206&lt;Parametros!$D$4*Parametros!$G$7,
      "ACEPTABLE",
      IF(
        'Tablero de control'!$Z206&lt;Parametros!$D$4*Parametros!$G$6,
        "BUENO",
        IF(
          'Tablero de control'!$Z206&lt;Parametros!$D$4*Parametros!$G$5,
          "SATISFACTORIO",
          IF(
            'Tablero de control'!$Z206&gt;=Parametros!$D$4*Parametros!$G$4,
            "OPTIMO"
          )
        )
      )
    )
  )
)
)
)</f>
        <v>NO PROGRAMADA</v>
      </c>
      <c r="AC206" s="40"/>
      <c r="AD206" s="40"/>
      <c r="AE206" s="40"/>
      <c r="AF206" s="40"/>
      <c r="AG206" s="59">
        <v>0</v>
      </c>
      <c r="AH206" s="59">
        <v>0</v>
      </c>
      <c r="AI206" s="59">
        <v>0</v>
      </c>
      <c r="AJ206" s="57"/>
      <c r="AK206" s="276">
        <f>IF(
'Tablero de control'!$V206="NP",
 0,
  IF(
     'Tablero de control'!$Q206&lt;&gt;"Reducción",
     'Tablero de control'!$AJ206*100/'Tablero de control'!$V206,
     IF(
       'Tablero de control'!$V206&gt;='Tablero de control'!$AJ206,
       100,
       IF(
         'Tablero de control'!$S206&lt;='Tablero de control'!$AJ206,
         0,
         (('Tablero de control'!$S206-'Tablero de control'!$V206)-('Tablero de control'!$AJ206-'Tablero de control'!$V206))*100/('Tablero de control'!$S206-'Tablero de control'!$V206)
       )
     )
   )
)</f>
        <v>0</v>
      </c>
      <c r="AL206" s="38" t="str">
        <f>IF(
  'Tablero de control'!$V206="NP",
  "NO PROGRAMADA",
  IF(
    OR('Tablero de control'!$AJ206="",'Tablero de control'!$AK206&lt;=0),
    "SIN AVANCE",
    IF(
      'Tablero de control'!$AK206&lt;Parametros!$D$4*Parametros!$G$9,
      "MUY DEFICIENTE",
    IF(
      'Tablero de control'!$AK206&lt;Parametros!$D$4*Parametros!$G$8,
      "DEFICIENTE",
   IF(
      'Tablero de control'!$AK206&lt;Parametros!$D$4*Parametros!$G$7,
      "ACEPTABLE",
      IF(
        'Tablero de control'!$AK206&lt;Parametros!$D$4*Parametros!$G$6,
        "BUENO",
        IF(
          'Tablero de control'!$AK206&lt;Parametros!$D$4*Parametros!$G$5,
          "SATISFACTORIO",
          IF(
            'Tablero de control'!$AK206&gt;=Parametros!$D$4*Parametros!$G$4,
            "OPTIMO"
          )
        )
      )
    )
  )
)
)
)</f>
        <v>SIN AVANCE</v>
      </c>
      <c r="AM206" s="38"/>
      <c r="AN206" s="38"/>
      <c r="AO206" s="38"/>
      <c r="AP206" s="47"/>
      <c r="AQ206" s="276">
        <f>IF(
'Tablero de control'!$W206="NP",
 0,
  IF(
     'Tablero de control'!$Q206&lt;&gt;"Reducción",
     'Tablero de control'!$AP206*100/'Tablero de control'!$W206,
     IF(
       'Tablero de control'!$W206&gt;='Tablero de control'!$AP206,
       100,
       IF(
         'Tablero de control'!$S206&lt;='Tablero de control'!$AP206,
         0,
         (('Tablero de control'!$S206-'Tablero de control'!$W206)-('Tablero de control'!$AP206-'Tablero de control'!$W206))*100/('Tablero de control'!$S206-'Tablero de control'!$W206)
       )
     )
   )
)</f>
        <v>0</v>
      </c>
      <c r="AR206" s="40" t="str">
        <f>IF(
  'Tablero de control'!$W206="NP",
  "NO PROGRAMADA",
  IF(
    OR('Tablero de control'!$AP206="",'Tablero de control'!$AQ206&lt;=0),
    "SIN AVANCE",
    IF(
      'Tablero de control'!$AQ206&lt;Parametros!$D$4*Parametros!$G$9,
      "MUY DEFICIENTE",
    IF(
      'Tablero de control'!$AQ206&lt;Parametros!$D$4*Parametros!$G$8,
      "DEFICIENTE",
   IF(
      'Tablero de control'!$AQ206&lt;Parametros!$D$4*Parametros!$G$7,
      "ACEPTABLE",
      IF(
        'Tablero de control'!$AQ206&lt;Parametros!$D$4*Parametros!$G$6,
        "BUENO",
        IF(
          'Tablero de control'!$AQ206&lt;Parametros!$D$4*Parametros!$G$5,
          "SATISFACTORIO",
          IF(
            'Tablero de control'!$AQ206&gt;=Parametros!$D$4*Parametros!$G$4,
            "OPTIMO"
          )
        )
      )
    )
  )
)
)
)</f>
        <v>SIN AVANCE</v>
      </c>
      <c r="AS206" s="38"/>
      <c r="AT206" s="38"/>
      <c r="AU206" s="38"/>
      <c r="AV206" s="39"/>
      <c r="AW206" s="276">
        <f>IF(
'Tablero de control'!$X206="NP",
 0,
  IF(
     'Tablero de control'!$Q206&lt;&gt;"Reducción",
     'Tablero de control'!$AV206*100/'Tablero de control'!$X206,
     IF(
       'Tablero de control'!$X206&gt;='Tablero de control'!$AV206,
       100,
       IF(
         'Tablero de control'!$S206&lt;='Tablero de control'!$AV206,
         0,
         (('Tablero de control'!$S206-'Tablero de control'!$X206)-('Tablero de control'!$AV206-'Tablero de control'!$X206))*100/('Tablero de control'!$S206-'Tablero de control'!$X206)
       )
     )
   )
)</f>
        <v>0</v>
      </c>
      <c r="AX206" s="46" t="str">
        <f>IF(
  'Tablero de control'!$X206="NP",
  "NO PROGRAMADA",
  IF(
    OR('Tablero de control'!$AV206="",'Tablero de control'!$AW206&lt;=0),
    "SIN AVANCE",
    IF(
      'Tablero de control'!$AW206&lt;Parametros!$D$4*Parametros!$G$9,
      "MUY DEFICIENTE",
    IF(
      'Tablero de control'!$AW206&lt;Parametros!$D$4*Parametros!$G$8,
      "DEFICIENTE",
   IF(
      'Tablero de control'!$AW206&lt;Parametros!$D$4*Parametros!$G$7,
      "ACEPTABLE",
      IF(
        'Tablero de control'!$AW206&lt;Parametros!$D$4*Parametros!$G$6,
        "BUENO",
        IF(
          'Tablero de control'!$AW206&lt;Parametros!$D$4*Parametros!$G$5,
          "SATISFACTORIO",
          IF(
            'Tablero de control'!$AW206&gt;=Parametros!$D$4*Parametros!$G$4,
            "OPTIMO"
          )
        )
      )
    )
  )
)
)
)</f>
        <v>SIN AVANCE</v>
      </c>
      <c r="AY206" s="38"/>
      <c r="AZ206" s="38"/>
      <c r="BA206" s="38"/>
      <c r="BB206" s="285">
        <f>IF('Tablero de control'!$R206="Acumulada",IF('Tablero de control'!$AV206="",IF('Tablero de control'!$AP206="",IF('Tablero de control'!$AJ206="",'Tablero de control'!$Y206,'Tablero de control'!$AJ206),'Tablero de control'!$AP206),'Tablero de control'!$AV206),'Tablero de control'!$Y206+'Tablero de control'!$AJ206+'Tablero de control'!$AP206+'Tablero de control'!$AV206)</f>
        <v>0</v>
      </c>
      <c r="BC206" s="41">
        <f>IF('Tablero de control'!$Q206="mantenimiento",'Tablero de control'!$BB206/COUNTA('Tablero de control'!$U206:$X206)*100,IF('Tablero de control'!$BB206*100/'Tablero de control'!$T206&gt;100,100,'Tablero de control'!$BB206*100/'Tablero de control'!$T206))</f>
        <v>0</v>
      </c>
      <c r="BD206" s="40" t="str">
        <f>IF(
    OR('Tablero de control'!$BB206="",'Tablero de control'!$BC206&lt;=0),
    "SIN AVANCE",
    IF(
      'Tablero de control'!$BC206&lt;Parametros!$D$4*Parametros!$G$9,
      "MUY DEFICIENTE",
    IF(
      'Tablero de control'!$BC206&lt;Parametros!$D$4*Parametros!$G$8,
      "DEFICIENTE",
   IF(
      'Tablero de control'!$BC206&lt;Parametros!$D$4*Parametros!$G$7,
      "ACEPTABLE",
      IF(
        'Tablero de control'!$BC206&lt;Parametros!$D$4*Parametros!$G$6,
        "BUENO",
        IF(
          'Tablero de control'!$BC206&lt;Parametros!$D$4*Parametros!$G$5,
          "SATISFACTORIO",
          IF(
            'Tablero de control'!$BC206&gt;=Parametros!$D$4*Parametros!$G$4,
            "OPTIMO"
          )
        )
      )
    )
  )
)
)</f>
        <v>SIN AVANCE</v>
      </c>
      <c r="BE206" s="336"/>
      <c r="BF206" s="336"/>
      <c r="BG206" s="555"/>
      <c r="BH206" s="281"/>
      <c r="BI206" s="281"/>
      <c r="BJ206" s="281"/>
      <c r="BL206" s="337"/>
      <c r="BN206" s="586">
        <v>0</v>
      </c>
      <c r="BO206" s="506"/>
      <c r="BP206" s="506"/>
      <c r="BQ206" s="506"/>
      <c r="BR206" s="595"/>
      <c r="BS206" s="668"/>
      <c r="BT206" s="281"/>
    </row>
    <row r="207" spans="1:72" s="42" customFormat="1" ht="57.75" hidden="1" customHeight="1">
      <c r="A207" s="554" t="s">
        <v>252</v>
      </c>
      <c r="B207" s="53" t="s">
        <v>263</v>
      </c>
      <c r="C207" s="53" t="s">
        <v>304</v>
      </c>
      <c r="D207" s="53" t="s">
        <v>361</v>
      </c>
      <c r="E207" s="53" t="s">
        <v>412</v>
      </c>
      <c r="F207" s="222">
        <v>23</v>
      </c>
      <c r="G207" s="223">
        <v>0.8</v>
      </c>
      <c r="H207" s="223" t="s">
        <v>1948</v>
      </c>
      <c r="I207" s="223" t="s">
        <v>1974</v>
      </c>
      <c r="J207" s="325">
        <v>204</v>
      </c>
      <c r="K207" s="53" t="s">
        <v>747</v>
      </c>
      <c r="L207" s="53">
        <v>1905050</v>
      </c>
      <c r="M207" s="53" t="s">
        <v>60</v>
      </c>
      <c r="N207" s="53">
        <v>190505002</v>
      </c>
      <c r="O207" s="53" t="s">
        <v>1534</v>
      </c>
      <c r="P207" s="53" t="s">
        <v>2046</v>
      </c>
      <c r="Q207" s="53" t="s">
        <v>33</v>
      </c>
      <c r="R207" s="98" t="s">
        <v>1891</v>
      </c>
      <c r="S207" s="224">
        <v>64</v>
      </c>
      <c r="T207" s="224">
        <v>64</v>
      </c>
      <c r="U207" s="96">
        <v>64</v>
      </c>
      <c r="V207" s="224">
        <v>64</v>
      </c>
      <c r="W207" s="224">
        <v>64</v>
      </c>
      <c r="X207" s="224">
        <v>64</v>
      </c>
      <c r="Y207" s="274">
        <v>64</v>
      </c>
      <c r="Z207" s="276">
        <f>IF(
'Tablero de control'!$U207="NP",
 0,
  IF(
     'Tablero de control'!$Q207&lt;&gt;"Reducción",
     'Tablero de control'!$Y207*100/'Tablero de control'!$U207,
     IF(
       'Tablero de control'!$U207&gt;='Tablero de control'!$Y207,
       100,
       IF(
         'Tablero de control'!$S207&lt;='Tablero de control'!$Y207,
         0,
         (('Tablero de control'!$S207-'Tablero de control'!$U207)-('Tablero de control'!$Y207-'Tablero de control'!$U207))*100/('Tablero de control'!$S207-'Tablero de control'!$U207)
       )
     )
   )
)</f>
        <v>100</v>
      </c>
      <c r="AA207" s="302">
        <f>IF('Tablero de control'!$Z207&gt;100,100,'Tablero de control'!$Z207)</f>
        <v>100</v>
      </c>
      <c r="AB207" s="40" t="str">
        <f>IF(
  'Tablero de control'!$U207="NP",
  "NO PROGRAMADA",
  IF(
    OR('Tablero de control'!$Y207="",'Tablero de control'!$Z207&lt;=0),
    "SIN AVANCE",
    IF(
      'Tablero de control'!$Z207&lt;Parametros!$D$4*Parametros!$G$9,
      "MUY DEFICIENTE",
    IF(
      'Tablero de control'!$Z207&lt;Parametros!$D$4*Parametros!$G$8,
      "DEFICIENTE",
   IF(
      'Tablero de control'!$Z207&lt;Parametros!$D$4*Parametros!$G$7,
      "ACEPTABLE",
      IF(
        'Tablero de control'!$Z207&lt;Parametros!$D$4*Parametros!$G$6,
        "BUENO",
        IF(
          'Tablero de control'!$Z207&lt;Parametros!$D$4*Parametros!$G$5,
          "SATISFACTORIO",
          IF(
            'Tablero de control'!$Z207&gt;=Parametros!$D$4*Parametros!$G$4,
            "OPTIMO"
          )
        )
      )
    )
  )
)
)
)</f>
        <v>OPTIMO</v>
      </c>
      <c r="AC207" s="40"/>
      <c r="AD207" s="40"/>
      <c r="AE207" s="40"/>
      <c r="AF207" s="40"/>
      <c r="AG207" s="59">
        <v>0</v>
      </c>
      <c r="AH207" s="59">
        <v>0</v>
      </c>
      <c r="AI207" s="59">
        <v>0</v>
      </c>
      <c r="AJ207" s="57"/>
      <c r="AK207" s="276">
        <f>IF(
'Tablero de control'!$V207="NP",
 0,
  IF(
     'Tablero de control'!$Q207&lt;&gt;"Reducción",
     'Tablero de control'!$AJ207*100/'Tablero de control'!$V207,
     IF(
       'Tablero de control'!$V207&gt;='Tablero de control'!$AJ207,
       100,
       IF(
         'Tablero de control'!$S207&lt;='Tablero de control'!$AJ207,
         0,
         (('Tablero de control'!$S207-'Tablero de control'!$V207)-('Tablero de control'!$AJ207-'Tablero de control'!$V207))*100/('Tablero de control'!$S207-'Tablero de control'!$V207)
       )
     )
   )
)</f>
        <v>0</v>
      </c>
      <c r="AL207" s="38" t="str">
        <f>IF(
  'Tablero de control'!$V207="NP",
  "NO PROGRAMADA",
  IF(
    OR('Tablero de control'!$AJ207="",'Tablero de control'!$AK207&lt;=0),
    "SIN AVANCE",
    IF(
      'Tablero de control'!$AK207&lt;Parametros!$D$4*Parametros!$G$9,
      "MUY DEFICIENTE",
    IF(
      'Tablero de control'!$AK207&lt;Parametros!$D$4*Parametros!$G$8,
      "DEFICIENTE",
   IF(
      'Tablero de control'!$AK207&lt;Parametros!$D$4*Parametros!$G$7,
      "ACEPTABLE",
      IF(
        'Tablero de control'!$AK207&lt;Parametros!$D$4*Parametros!$G$6,
        "BUENO",
        IF(
          'Tablero de control'!$AK207&lt;Parametros!$D$4*Parametros!$G$5,
          "SATISFACTORIO",
          IF(
            'Tablero de control'!$AK207&gt;=Parametros!$D$4*Parametros!$G$4,
            "OPTIMO"
          )
        )
      )
    )
  )
)
)
)</f>
        <v>SIN AVANCE</v>
      </c>
      <c r="AM207" s="38"/>
      <c r="AN207" s="38"/>
      <c r="AO207" s="38"/>
      <c r="AP207" s="47"/>
      <c r="AQ207" s="276">
        <f>IF(
'Tablero de control'!$W207="NP",
 0,
  IF(
     'Tablero de control'!$Q207&lt;&gt;"Reducción",
     'Tablero de control'!$AP207*100/'Tablero de control'!$W207,
     IF(
       'Tablero de control'!$W207&gt;='Tablero de control'!$AP207,
       100,
       IF(
         'Tablero de control'!$S207&lt;='Tablero de control'!$AP207,
         0,
         (('Tablero de control'!$S207-'Tablero de control'!$W207)-('Tablero de control'!$AP207-'Tablero de control'!$W207))*100/('Tablero de control'!$S207-'Tablero de control'!$W207)
       )
     )
   )
)</f>
        <v>0</v>
      </c>
      <c r="AR207" s="40" t="str">
        <f>IF(
  'Tablero de control'!$W207="NP",
  "NO PROGRAMADA",
  IF(
    OR('Tablero de control'!$AP207="",'Tablero de control'!$AQ207&lt;=0),
    "SIN AVANCE",
    IF(
      'Tablero de control'!$AQ207&lt;Parametros!$D$4*Parametros!$G$9,
      "MUY DEFICIENTE",
    IF(
      'Tablero de control'!$AQ207&lt;Parametros!$D$4*Parametros!$G$8,
      "DEFICIENTE",
   IF(
      'Tablero de control'!$AQ207&lt;Parametros!$D$4*Parametros!$G$7,
      "ACEPTABLE",
      IF(
        'Tablero de control'!$AQ207&lt;Parametros!$D$4*Parametros!$G$6,
        "BUENO",
        IF(
          'Tablero de control'!$AQ207&lt;Parametros!$D$4*Parametros!$G$5,
          "SATISFACTORIO",
          IF(
            'Tablero de control'!$AQ207&gt;=Parametros!$D$4*Parametros!$G$4,
            "OPTIMO"
          )
        )
      )
    )
  )
)
)
)</f>
        <v>SIN AVANCE</v>
      </c>
      <c r="AS207" s="38"/>
      <c r="AT207" s="38"/>
      <c r="AU207" s="38"/>
      <c r="AV207" s="39"/>
      <c r="AW207" s="276">
        <f>IF(
'Tablero de control'!$X207="NP",
 0,
  IF(
     'Tablero de control'!$Q207&lt;&gt;"Reducción",
     'Tablero de control'!$AV207*100/'Tablero de control'!$X207,
     IF(
       'Tablero de control'!$X207&gt;='Tablero de control'!$AV207,
       100,
       IF(
         'Tablero de control'!$S207&lt;='Tablero de control'!$AV207,
         0,
         (('Tablero de control'!$S207-'Tablero de control'!$X207)-('Tablero de control'!$AV207-'Tablero de control'!$X207))*100/('Tablero de control'!$S207-'Tablero de control'!$X207)
       )
     )
   )
)</f>
        <v>0</v>
      </c>
      <c r="AX207" s="46" t="str">
        <f>IF(
  'Tablero de control'!$X207="NP",
  "NO PROGRAMADA",
  IF(
    OR('Tablero de control'!$AV207="",'Tablero de control'!$AW207&lt;=0),
    "SIN AVANCE",
    IF(
      'Tablero de control'!$AW207&lt;Parametros!$D$4*Parametros!$G$9,
      "MUY DEFICIENTE",
    IF(
      'Tablero de control'!$AW207&lt;Parametros!$D$4*Parametros!$G$8,
      "DEFICIENTE",
   IF(
      'Tablero de control'!$AW207&lt;Parametros!$D$4*Parametros!$G$7,
      "ACEPTABLE",
      IF(
        'Tablero de control'!$AW207&lt;Parametros!$D$4*Parametros!$G$6,
        "BUENO",
        IF(
          'Tablero de control'!$AW207&lt;Parametros!$D$4*Parametros!$G$5,
          "SATISFACTORIO",
          IF(
            'Tablero de control'!$AW207&gt;=Parametros!$D$4*Parametros!$G$4,
            "OPTIMO"
          )
        )
      )
    )
  )
)
)
)</f>
        <v>SIN AVANCE</v>
      </c>
      <c r="AY207" s="38"/>
      <c r="AZ207" s="38"/>
      <c r="BA207" s="38"/>
      <c r="BB207" s="285">
        <f>IF('Tablero de control'!$R207="Acumulada",IF('Tablero de control'!$AV207="",IF('Tablero de control'!$AP207="",IF('Tablero de control'!$AJ207="",'Tablero de control'!$Y207,'Tablero de control'!$AJ207),'Tablero de control'!$AP207),'Tablero de control'!$AV207),'Tablero de control'!$Y207+'Tablero de control'!$AJ207+'Tablero de control'!$AP207+'Tablero de control'!$AV207)</f>
        <v>64</v>
      </c>
      <c r="BC207" s="41">
        <f>IF('Tablero de control'!$Q207="mantenimiento",'Tablero de control'!$BB207/COUNTA('Tablero de control'!$U207:$X207)*100,IF('Tablero de control'!$BB207*100/'Tablero de control'!$T207&gt;100,100,'Tablero de control'!$BB207*100/'Tablero de control'!$T207))</f>
        <v>1600</v>
      </c>
      <c r="BD207" s="40" t="str">
        <f>IF(
    OR('Tablero de control'!$BB207="",'Tablero de control'!$BC207&lt;=0),
    "SIN AVANCE",
    IF(
      'Tablero de control'!$BC207&lt;Parametros!$D$4*Parametros!$G$9,
      "MUY DEFICIENTE",
    IF(
      'Tablero de control'!$BC207&lt;Parametros!$D$4*Parametros!$G$8,
      "DEFICIENTE",
   IF(
      'Tablero de control'!$BC207&lt;Parametros!$D$4*Parametros!$G$7,
      "ACEPTABLE",
      IF(
        'Tablero de control'!$BC207&lt;Parametros!$D$4*Parametros!$G$6,
        "BUENO",
        IF(
          'Tablero de control'!$BC207&lt;Parametros!$D$4*Parametros!$G$5,
          "SATISFACTORIO",
          IF(
            'Tablero de control'!$BC207&gt;=Parametros!$D$4*Parametros!$G$4,
            "OPTIMO"
          )
        )
      )
    )
  )
)
)</f>
        <v>OPTIMO</v>
      </c>
      <c r="BE207" s="336"/>
      <c r="BF207" s="336"/>
      <c r="BG207" s="555"/>
      <c r="BH207" s="281"/>
      <c r="BI207" s="281"/>
      <c r="BJ207" s="281"/>
      <c r="BL207" s="337"/>
      <c r="BN207" s="489">
        <v>64</v>
      </c>
      <c r="BO207" s="490" t="s">
        <v>3245</v>
      </c>
      <c r="BP207" s="490" t="s">
        <v>3246</v>
      </c>
      <c r="BQ207" s="490" t="s">
        <v>3247</v>
      </c>
      <c r="BR207" s="596"/>
      <c r="BS207" s="668"/>
      <c r="BT207" s="281"/>
    </row>
    <row r="208" spans="1:72" s="42" customFormat="1" ht="65.25" hidden="1" customHeight="1">
      <c r="A208" s="554" t="s">
        <v>252</v>
      </c>
      <c r="B208" s="53" t="s">
        <v>263</v>
      </c>
      <c r="C208" s="53" t="s">
        <v>304</v>
      </c>
      <c r="D208" s="53" t="s">
        <v>361</v>
      </c>
      <c r="E208" s="53" t="s">
        <v>413</v>
      </c>
      <c r="F208" s="222">
        <v>23</v>
      </c>
      <c r="G208" s="223">
        <v>0.5</v>
      </c>
      <c r="H208" s="223" t="s">
        <v>1948</v>
      </c>
      <c r="I208" s="223" t="s">
        <v>1974</v>
      </c>
      <c r="J208" s="325">
        <v>205</v>
      </c>
      <c r="K208" s="53" t="s">
        <v>748</v>
      </c>
      <c r="L208" s="53">
        <v>1905050</v>
      </c>
      <c r="M208" s="53" t="s">
        <v>60</v>
      </c>
      <c r="N208" s="53">
        <v>190505002</v>
      </c>
      <c r="O208" s="53" t="s">
        <v>1534</v>
      </c>
      <c r="P208" s="53" t="s">
        <v>2046</v>
      </c>
      <c r="Q208" s="53" t="s">
        <v>33</v>
      </c>
      <c r="R208" s="225" t="s">
        <v>1891</v>
      </c>
      <c r="S208" s="225">
        <v>32</v>
      </c>
      <c r="T208" s="225">
        <v>43</v>
      </c>
      <c r="U208" s="96">
        <v>43</v>
      </c>
      <c r="V208" s="225">
        <v>43</v>
      </c>
      <c r="W208" s="225">
        <v>43</v>
      </c>
      <c r="X208" s="225">
        <v>43</v>
      </c>
      <c r="Y208" s="274">
        <v>42</v>
      </c>
      <c r="Z208" s="276">
        <f>IF(
'Tablero de control'!$U208="NP",
 0,
  IF(
     'Tablero de control'!$Q208&lt;&gt;"Reducción",
     'Tablero de control'!$Y208*100/'Tablero de control'!$U208,
     IF(
       'Tablero de control'!$U208&gt;='Tablero de control'!$Y208,
       100,
       IF(
         'Tablero de control'!$S208&lt;='Tablero de control'!$Y208,
         0,
         (('Tablero de control'!$S208-'Tablero de control'!$U208)-('Tablero de control'!$Y208-'Tablero de control'!$U208))*100/('Tablero de control'!$S208-'Tablero de control'!$U208)
       )
     )
   )
)</f>
        <v>97.674418604651166</v>
      </c>
      <c r="AA208" s="302">
        <f>IF('Tablero de control'!$Z208&gt;100,100,'Tablero de control'!$Z208)</f>
        <v>97.674418604651166</v>
      </c>
      <c r="AB208" s="40" t="str">
        <f>IF(
  'Tablero de control'!$U208="NP",
  "NO PROGRAMADA",
  IF(
    OR('Tablero de control'!$Y208="",'Tablero de control'!$Z208&lt;=0),
    "SIN AVANCE",
    IF(
      'Tablero de control'!$Z208&lt;Parametros!$D$4*Parametros!$G$9,
      "MUY DEFICIENTE",
    IF(
      'Tablero de control'!$Z208&lt;Parametros!$D$4*Parametros!$G$8,
      "DEFICIENTE",
   IF(
      'Tablero de control'!$Z208&lt;Parametros!$D$4*Parametros!$G$7,
      "ACEPTABLE",
      IF(
        'Tablero de control'!$Z208&lt;Parametros!$D$4*Parametros!$G$6,
        "BUENO",
        IF(
          'Tablero de control'!$Z208&lt;Parametros!$D$4*Parametros!$G$5,
          "SATISFACTORIO",
          IF(
            'Tablero de control'!$Z208&gt;=Parametros!$D$4*Parametros!$G$4,
            "OPTIMO"
          )
        )
      )
    )
  )
)
)
)</f>
        <v>SATISFACTORIO</v>
      </c>
      <c r="AC208" s="40"/>
      <c r="AD208" s="40"/>
      <c r="AE208" s="40"/>
      <c r="AF208" s="40"/>
      <c r="AG208" s="59">
        <v>0</v>
      </c>
      <c r="AH208" s="59">
        <v>0</v>
      </c>
      <c r="AI208" s="59">
        <v>0</v>
      </c>
      <c r="AJ208" s="57"/>
      <c r="AK208" s="276">
        <f>IF(
'Tablero de control'!$V208="NP",
 0,
  IF(
     'Tablero de control'!$Q208&lt;&gt;"Reducción",
     'Tablero de control'!$AJ208*100/'Tablero de control'!$V208,
     IF(
       'Tablero de control'!$V208&gt;='Tablero de control'!$AJ208,
       100,
       IF(
         'Tablero de control'!$S208&lt;='Tablero de control'!$AJ208,
         0,
         (('Tablero de control'!$S208-'Tablero de control'!$V208)-('Tablero de control'!$AJ208-'Tablero de control'!$V208))*100/('Tablero de control'!$S208-'Tablero de control'!$V208)
       )
     )
   )
)</f>
        <v>0</v>
      </c>
      <c r="AL208" s="38" t="str">
        <f>IF(
  'Tablero de control'!$V208="NP",
  "NO PROGRAMADA",
  IF(
    OR('Tablero de control'!$AJ208="",'Tablero de control'!$AK208&lt;=0),
    "SIN AVANCE",
    IF(
      'Tablero de control'!$AK208&lt;Parametros!$D$4*Parametros!$G$9,
      "MUY DEFICIENTE",
    IF(
      'Tablero de control'!$AK208&lt;Parametros!$D$4*Parametros!$G$8,
      "DEFICIENTE",
   IF(
      'Tablero de control'!$AK208&lt;Parametros!$D$4*Parametros!$G$7,
      "ACEPTABLE",
      IF(
        'Tablero de control'!$AK208&lt;Parametros!$D$4*Parametros!$G$6,
        "BUENO",
        IF(
          'Tablero de control'!$AK208&lt;Parametros!$D$4*Parametros!$G$5,
          "SATISFACTORIO",
          IF(
            'Tablero de control'!$AK208&gt;=Parametros!$D$4*Parametros!$G$4,
            "OPTIMO"
          )
        )
      )
    )
  )
)
)
)</f>
        <v>SIN AVANCE</v>
      </c>
      <c r="AM208" s="38"/>
      <c r="AN208" s="38"/>
      <c r="AO208" s="38"/>
      <c r="AP208" s="47"/>
      <c r="AQ208" s="276">
        <f>IF(
'Tablero de control'!$W208="NP",
 0,
  IF(
     'Tablero de control'!$Q208&lt;&gt;"Reducción",
     'Tablero de control'!$AP208*100/'Tablero de control'!$W208,
     IF(
       'Tablero de control'!$W208&gt;='Tablero de control'!$AP208,
       100,
       IF(
         'Tablero de control'!$S208&lt;='Tablero de control'!$AP208,
         0,
         (('Tablero de control'!$S208-'Tablero de control'!$W208)-('Tablero de control'!$AP208-'Tablero de control'!$W208))*100/('Tablero de control'!$S208-'Tablero de control'!$W208)
       )
     )
   )
)</f>
        <v>0</v>
      </c>
      <c r="AR208" s="40" t="str">
        <f>IF(
  'Tablero de control'!$W208="NP",
  "NO PROGRAMADA",
  IF(
    OR('Tablero de control'!$AP208="",'Tablero de control'!$AQ208&lt;=0),
    "SIN AVANCE",
    IF(
      'Tablero de control'!$AQ208&lt;Parametros!$D$4*Parametros!$G$9,
      "MUY DEFICIENTE",
    IF(
      'Tablero de control'!$AQ208&lt;Parametros!$D$4*Parametros!$G$8,
      "DEFICIENTE",
   IF(
      'Tablero de control'!$AQ208&lt;Parametros!$D$4*Parametros!$G$7,
      "ACEPTABLE",
      IF(
        'Tablero de control'!$AQ208&lt;Parametros!$D$4*Parametros!$G$6,
        "BUENO",
        IF(
          'Tablero de control'!$AQ208&lt;Parametros!$D$4*Parametros!$G$5,
          "SATISFACTORIO",
          IF(
            'Tablero de control'!$AQ208&gt;=Parametros!$D$4*Parametros!$G$4,
            "OPTIMO"
          )
        )
      )
    )
  )
)
)
)</f>
        <v>SIN AVANCE</v>
      </c>
      <c r="AS208" s="38"/>
      <c r="AT208" s="38"/>
      <c r="AU208" s="38"/>
      <c r="AV208" s="39"/>
      <c r="AW208" s="276">
        <f>IF(
'Tablero de control'!$X208="NP",
 0,
  IF(
     'Tablero de control'!$Q208&lt;&gt;"Reducción",
     'Tablero de control'!$AV208*100/'Tablero de control'!$X208,
     IF(
       'Tablero de control'!$X208&gt;='Tablero de control'!$AV208,
       100,
       IF(
         'Tablero de control'!$S208&lt;='Tablero de control'!$AV208,
         0,
         (('Tablero de control'!$S208-'Tablero de control'!$X208)-('Tablero de control'!$AV208-'Tablero de control'!$X208))*100/('Tablero de control'!$S208-'Tablero de control'!$X208)
       )
     )
   )
)</f>
        <v>0</v>
      </c>
      <c r="AX208" s="46" t="str">
        <f>IF(
  'Tablero de control'!$X208="NP",
  "NO PROGRAMADA",
  IF(
    OR('Tablero de control'!$AV208="",'Tablero de control'!$AW208&lt;=0),
    "SIN AVANCE",
    IF(
      'Tablero de control'!$AW208&lt;Parametros!$D$4*Parametros!$G$9,
      "MUY DEFICIENTE",
    IF(
      'Tablero de control'!$AW208&lt;Parametros!$D$4*Parametros!$G$8,
      "DEFICIENTE",
   IF(
      'Tablero de control'!$AW208&lt;Parametros!$D$4*Parametros!$G$7,
      "ACEPTABLE",
      IF(
        'Tablero de control'!$AW208&lt;Parametros!$D$4*Parametros!$G$6,
        "BUENO",
        IF(
          'Tablero de control'!$AW208&lt;Parametros!$D$4*Parametros!$G$5,
          "SATISFACTORIO",
          IF(
            'Tablero de control'!$AW208&gt;=Parametros!$D$4*Parametros!$G$4,
            "OPTIMO"
          )
        )
      )
    )
  )
)
)
)</f>
        <v>SIN AVANCE</v>
      </c>
      <c r="AY208" s="38"/>
      <c r="AZ208" s="38"/>
      <c r="BA208" s="38"/>
      <c r="BB208" s="285">
        <f>IF('Tablero de control'!$R208="Acumulada",IF('Tablero de control'!$AV208="",IF('Tablero de control'!$AP208="",IF('Tablero de control'!$AJ208="",'Tablero de control'!$Y208,'Tablero de control'!$AJ208),'Tablero de control'!$AP208),'Tablero de control'!$AV208),'Tablero de control'!$Y208+'Tablero de control'!$AJ208+'Tablero de control'!$AP208+'Tablero de control'!$AV208)</f>
        <v>42</v>
      </c>
      <c r="BC208" s="41">
        <f>IF('Tablero de control'!$Q208="mantenimiento",'Tablero de control'!$BB208/COUNTA('Tablero de control'!$U208:$X208)*100,IF('Tablero de control'!$BB208*100/'Tablero de control'!$T208&gt;100,100,'Tablero de control'!$BB208*100/'Tablero de control'!$T208))</f>
        <v>1050</v>
      </c>
      <c r="BD208" s="40" t="str">
        <f>IF(
    OR('Tablero de control'!$BB208="",'Tablero de control'!$BC208&lt;=0),
    "SIN AVANCE",
    IF(
      'Tablero de control'!$BC208&lt;Parametros!$D$4*Parametros!$G$9,
      "MUY DEFICIENTE",
    IF(
      'Tablero de control'!$BC208&lt;Parametros!$D$4*Parametros!$G$8,
      "DEFICIENTE",
   IF(
      'Tablero de control'!$BC208&lt;Parametros!$D$4*Parametros!$G$7,
      "ACEPTABLE",
      IF(
        'Tablero de control'!$BC208&lt;Parametros!$D$4*Parametros!$G$6,
        "BUENO",
        IF(
          'Tablero de control'!$BC208&lt;Parametros!$D$4*Parametros!$G$5,
          "SATISFACTORIO",
          IF(
            'Tablero de control'!$BC208&gt;=Parametros!$D$4*Parametros!$G$4,
            "OPTIMO"
          )
        )
      )
    )
  )
)
)</f>
        <v>OPTIMO</v>
      </c>
      <c r="BE208" s="336"/>
      <c r="BF208" s="336"/>
      <c r="BG208" s="555"/>
      <c r="BH208" s="281"/>
      <c r="BI208" s="281"/>
      <c r="BJ208" s="281"/>
      <c r="BL208" s="337"/>
      <c r="BN208" s="489">
        <v>42</v>
      </c>
      <c r="BO208" s="490" t="s">
        <v>3248</v>
      </c>
      <c r="BP208" s="490" t="s">
        <v>3249</v>
      </c>
      <c r="BQ208" s="490" t="s">
        <v>3250</v>
      </c>
      <c r="BR208" s="596"/>
      <c r="BS208" s="668"/>
      <c r="BT208" s="281"/>
    </row>
    <row r="209" spans="1:72" s="42" customFormat="1" ht="42.75" hidden="1" customHeight="1">
      <c r="A209" s="554" t="s">
        <v>252</v>
      </c>
      <c r="B209" s="53" t="s">
        <v>263</v>
      </c>
      <c r="C209" s="53" t="s">
        <v>304</v>
      </c>
      <c r="D209" s="53" t="s">
        <v>361</v>
      </c>
      <c r="E209" s="53" t="s">
        <v>413</v>
      </c>
      <c r="F209" s="222">
        <v>23</v>
      </c>
      <c r="G209" s="223">
        <v>0.5</v>
      </c>
      <c r="H209" s="223" t="s">
        <v>1948</v>
      </c>
      <c r="I209" s="223" t="s">
        <v>1974</v>
      </c>
      <c r="J209" s="325">
        <v>206</v>
      </c>
      <c r="K209" s="53" t="s">
        <v>749</v>
      </c>
      <c r="L209" s="53">
        <v>1905050</v>
      </c>
      <c r="M209" s="53" t="s">
        <v>60</v>
      </c>
      <c r="N209" s="53">
        <v>190505002</v>
      </c>
      <c r="O209" s="53" t="s">
        <v>1534</v>
      </c>
      <c r="P209" s="53" t="s">
        <v>2046</v>
      </c>
      <c r="Q209" s="53" t="s">
        <v>33</v>
      </c>
      <c r="R209" s="98" t="s">
        <v>1891</v>
      </c>
      <c r="S209" s="225">
        <v>64</v>
      </c>
      <c r="T209" s="225">
        <v>64</v>
      </c>
      <c r="U209" s="96">
        <v>64</v>
      </c>
      <c r="V209" s="225">
        <v>64</v>
      </c>
      <c r="W209" s="225">
        <v>64</v>
      </c>
      <c r="X209" s="225">
        <v>64</v>
      </c>
      <c r="Y209" s="274">
        <v>38</v>
      </c>
      <c r="Z209" s="276">
        <f>IF(
'Tablero de control'!$U209="NP",
 0,
  IF(
     'Tablero de control'!$Q209&lt;&gt;"Reducción",
     'Tablero de control'!$Y209*100/'Tablero de control'!$U209,
     IF(
       'Tablero de control'!$U209&gt;='Tablero de control'!$Y209,
       100,
       IF(
         'Tablero de control'!$S209&lt;='Tablero de control'!$Y209,
         0,
         (('Tablero de control'!$S209-'Tablero de control'!$U209)-('Tablero de control'!$Y209-'Tablero de control'!$U209))*100/('Tablero de control'!$S209-'Tablero de control'!$U209)
       )
     )
   )
)</f>
        <v>59.375</v>
      </c>
      <c r="AA209" s="302">
        <f>IF('Tablero de control'!$Z209&gt;100,100,'Tablero de control'!$Z209)</f>
        <v>59.375</v>
      </c>
      <c r="AB209" s="40" t="str">
        <f>IF(
  'Tablero de control'!$U209="NP",
  "NO PROGRAMADA",
  IF(
    OR('Tablero de control'!$Y209="",'Tablero de control'!$Z209&lt;=0),
    "SIN AVANCE",
    IF(
      'Tablero de control'!$Z209&lt;Parametros!$D$4*Parametros!$G$9,
      "MUY DEFICIENTE",
    IF(
      'Tablero de control'!$Z209&lt;Parametros!$D$4*Parametros!$G$8,
      "DEFICIENTE",
   IF(
      'Tablero de control'!$Z209&lt;Parametros!$D$4*Parametros!$G$7,
      "ACEPTABLE",
      IF(
        'Tablero de control'!$Z209&lt;Parametros!$D$4*Parametros!$G$6,
        "BUENO",
        IF(
          'Tablero de control'!$Z209&lt;Parametros!$D$4*Parametros!$G$5,
          "SATISFACTORIO",
          IF(
            'Tablero de control'!$Z209&gt;=Parametros!$D$4*Parametros!$G$4,
            "OPTIMO"
          )
        )
      )
    )
  )
)
)
)</f>
        <v>ACEPTABLE</v>
      </c>
      <c r="AC209" s="40"/>
      <c r="AD209" s="40"/>
      <c r="AE209" s="40"/>
      <c r="AF209" s="40"/>
      <c r="AG209" s="59">
        <v>0</v>
      </c>
      <c r="AH209" s="59">
        <v>0</v>
      </c>
      <c r="AI209" s="59">
        <v>0</v>
      </c>
      <c r="AJ209" s="57"/>
      <c r="AK209" s="276">
        <f>IF(
'Tablero de control'!$V209="NP",
 0,
  IF(
     'Tablero de control'!$Q209&lt;&gt;"Reducción",
     'Tablero de control'!$AJ209*100/'Tablero de control'!$V209,
     IF(
       'Tablero de control'!$V209&gt;='Tablero de control'!$AJ209,
       100,
       IF(
         'Tablero de control'!$S209&lt;='Tablero de control'!$AJ209,
         0,
         (('Tablero de control'!$S209-'Tablero de control'!$V209)-('Tablero de control'!$AJ209-'Tablero de control'!$V209))*100/('Tablero de control'!$S209-'Tablero de control'!$V209)
       )
     )
   )
)</f>
        <v>0</v>
      </c>
      <c r="AL209" s="38" t="str">
        <f>IF(
  'Tablero de control'!$V209="NP",
  "NO PROGRAMADA",
  IF(
    OR('Tablero de control'!$AJ209="",'Tablero de control'!$AK209&lt;=0),
    "SIN AVANCE",
    IF(
      'Tablero de control'!$AK209&lt;Parametros!$D$4*Parametros!$G$9,
      "MUY DEFICIENTE",
    IF(
      'Tablero de control'!$AK209&lt;Parametros!$D$4*Parametros!$G$8,
      "DEFICIENTE",
   IF(
      'Tablero de control'!$AK209&lt;Parametros!$D$4*Parametros!$G$7,
      "ACEPTABLE",
      IF(
        'Tablero de control'!$AK209&lt;Parametros!$D$4*Parametros!$G$6,
        "BUENO",
        IF(
          'Tablero de control'!$AK209&lt;Parametros!$D$4*Parametros!$G$5,
          "SATISFACTORIO",
          IF(
            'Tablero de control'!$AK209&gt;=Parametros!$D$4*Parametros!$G$4,
            "OPTIMO"
          )
        )
      )
    )
  )
)
)
)</f>
        <v>SIN AVANCE</v>
      </c>
      <c r="AM209" s="38"/>
      <c r="AN209" s="38"/>
      <c r="AO209" s="38"/>
      <c r="AP209" s="47"/>
      <c r="AQ209" s="276">
        <f>IF(
'Tablero de control'!$W209="NP",
 0,
  IF(
     'Tablero de control'!$Q209&lt;&gt;"Reducción",
     'Tablero de control'!$AP209*100/'Tablero de control'!$W209,
     IF(
       'Tablero de control'!$W209&gt;='Tablero de control'!$AP209,
       100,
       IF(
         'Tablero de control'!$S209&lt;='Tablero de control'!$AP209,
         0,
         (('Tablero de control'!$S209-'Tablero de control'!$W209)-('Tablero de control'!$AP209-'Tablero de control'!$W209))*100/('Tablero de control'!$S209-'Tablero de control'!$W209)
       )
     )
   )
)</f>
        <v>0</v>
      </c>
      <c r="AR209" s="40" t="str">
        <f>IF(
  'Tablero de control'!$W209="NP",
  "NO PROGRAMADA",
  IF(
    OR('Tablero de control'!$AP209="",'Tablero de control'!$AQ209&lt;=0),
    "SIN AVANCE",
    IF(
      'Tablero de control'!$AQ209&lt;Parametros!$D$4*Parametros!$G$9,
      "MUY DEFICIENTE",
    IF(
      'Tablero de control'!$AQ209&lt;Parametros!$D$4*Parametros!$G$8,
      "DEFICIENTE",
   IF(
      'Tablero de control'!$AQ209&lt;Parametros!$D$4*Parametros!$G$7,
      "ACEPTABLE",
      IF(
        'Tablero de control'!$AQ209&lt;Parametros!$D$4*Parametros!$G$6,
        "BUENO",
        IF(
          'Tablero de control'!$AQ209&lt;Parametros!$D$4*Parametros!$G$5,
          "SATISFACTORIO",
          IF(
            'Tablero de control'!$AQ209&gt;=Parametros!$D$4*Parametros!$G$4,
            "OPTIMO"
          )
        )
      )
    )
  )
)
)
)</f>
        <v>SIN AVANCE</v>
      </c>
      <c r="AS209" s="38"/>
      <c r="AT209" s="38"/>
      <c r="AU209" s="38"/>
      <c r="AV209" s="39"/>
      <c r="AW209" s="276">
        <f>IF(
'Tablero de control'!$X209="NP",
 0,
  IF(
     'Tablero de control'!$Q209&lt;&gt;"Reducción",
     'Tablero de control'!$AV209*100/'Tablero de control'!$X209,
     IF(
       'Tablero de control'!$X209&gt;='Tablero de control'!$AV209,
       100,
       IF(
         'Tablero de control'!$S209&lt;='Tablero de control'!$AV209,
         0,
         (('Tablero de control'!$S209-'Tablero de control'!$X209)-('Tablero de control'!$AV209-'Tablero de control'!$X209))*100/('Tablero de control'!$S209-'Tablero de control'!$X209)
       )
     )
   )
)</f>
        <v>0</v>
      </c>
      <c r="AX209" s="46" t="str">
        <f>IF(
  'Tablero de control'!$X209="NP",
  "NO PROGRAMADA",
  IF(
    OR('Tablero de control'!$AV209="",'Tablero de control'!$AW209&lt;=0),
    "SIN AVANCE",
    IF(
      'Tablero de control'!$AW209&lt;Parametros!$D$4*Parametros!$G$9,
      "MUY DEFICIENTE",
    IF(
      'Tablero de control'!$AW209&lt;Parametros!$D$4*Parametros!$G$8,
      "DEFICIENTE",
   IF(
      'Tablero de control'!$AW209&lt;Parametros!$D$4*Parametros!$G$7,
      "ACEPTABLE",
      IF(
        'Tablero de control'!$AW209&lt;Parametros!$D$4*Parametros!$G$6,
        "BUENO",
        IF(
          'Tablero de control'!$AW209&lt;Parametros!$D$4*Parametros!$G$5,
          "SATISFACTORIO",
          IF(
            'Tablero de control'!$AW209&gt;=Parametros!$D$4*Parametros!$G$4,
            "OPTIMO"
          )
        )
      )
    )
  )
)
)
)</f>
        <v>SIN AVANCE</v>
      </c>
      <c r="AY209" s="38"/>
      <c r="AZ209" s="38"/>
      <c r="BA209" s="38"/>
      <c r="BB209" s="285">
        <f>IF('Tablero de control'!$R209="Acumulada",IF('Tablero de control'!$AV209="",IF('Tablero de control'!$AP209="",IF('Tablero de control'!$AJ209="",'Tablero de control'!$Y209,'Tablero de control'!$AJ209),'Tablero de control'!$AP209),'Tablero de control'!$AV209),'Tablero de control'!$Y209+'Tablero de control'!$AJ209+'Tablero de control'!$AP209+'Tablero de control'!$AV209)</f>
        <v>38</v>
      </c>
      <c r="BC209" s="41">
        <f>IF('Tablero de control'!$Q209="mantenimiento",'Tablero de control'!$BB209/COUNTA('Tablero de control'!$U209:$X209)*100,IF('Tablero de control'!$BB209*100/'Tablero de control'!$T209&gt;100,100,'Tablero de control'!$BB209*100/'Tablero de control'!$T209))</f>
        <v>950</v>
      </c>
      <c r="BD209" s="40" t="str">
        <f>IF(
    OR('Tablero de control'!$BB209="",'Tablero de control'!$BC209&lt;=0),
    "SIN AVANCE",
    IF(
      'Tablero de control'!$BC209&lt;Parametros!$D$4*Parametros!$G$9,
      "MUY DEFICIENTE",
    IF(
      'Tablero de control'!$BC209&lt;Parametros!$D$4*Parametros!$G$8,
      "DEFICIENTE",
   IF(
      'Tablero de control'!$BC209&lt;Parametros!$D$4*Parametros!$G$7,
      "ACEPTABLE",
      IF(
        'Tablero de control'!$BC209&lt;Parametros!$D$4*Parametros!$G$6,
        "BUENO",
        IF(
          'Tablero de control'!$BC209&lt;Parametros!$D$4*Parametros!$G$5,
          "SATISFACTORIO",
          IF(
            'Tablero de control'!$BC209&gt;=Parametros!$D$4*Parametros!$G$4,
            "OPTIMO"
          )
        )
      )
    )
  )
)
)</f>
        <v>OPTIMO</v>
      </c>
      <c r="BE209" s="336"/>
      <c r="BF209" s="336"/>
      <c r="BG209" s="555"/>
      <c r="BH209" s="281"/>
      <c r="BI209" s="281"/>
      <c r="BJ209" s="281"/>
      <c r="BL209" s="337"/>
      <c r="BN209" s="489">
        <v>38</v>
      </c>
      <c r="BO209" s="490" t="s">
        <v>3251</v>
      </c>
      <c r="BP209" s="490" t="s">
        <v>3252</v>
      </c>
      <c r="BQ209" s="490" t="s">
        <v>3253</v>
      </c>
      <c r="BR209" s="597"/>
      <c r="BS209" s="668"/>
      <c r="BT209" s="281"/>
    </row>
    <row r="210" spans="1:72" s="42" customFormat="1" ht="65.25" hidden="1" customHeight="1">
      <c r="A210" s="554" t="s">
        <v>252</v>
      </c>
      <c r="B210" s="53" t="s">
        <v>263</v>
      </c>
      <c r="C210" s="53" t="s">
        <v>304</v>
      </c>
      <c r="D210" s="53" t="s">
        <v>361</v>
      </c>
      <c r="E210" s="53" t="s">
        <v>413</v>
      </c>
      <c r="F210" s="222">
        <v>23</v>
      </c>
      <c r="G210" s="223">
        <v>0.5</v>
      </c>
      <c r="H210" s="223" t="s">
        <v>1948</v>
      </c>
      <c r="I210" s="223" t="s">
        <v>1974</v>
      </c>
      <c r="J210" s="325">
        <v>207</v>
      </c>
      <c r="K210" s="53" t="s">
        <v>750</v>
      </c>
      <c r="L210" s="53">
        <v>1905049</v>
      </c>
      <c r="M210" s="53" t="s">
        <v>64</v>
      </c>
      <c r="N210" s="53">
        <v>190504900</v>
      </c>
      <c r="O210" s="53" t="s">
        <v>1638</v>
      </c>
      <c r="P210" s="53" t="s">
        <v>2046</v>
      </c>
      <c r="Q210" s="53" t="s">
        <v>33</v>
      </c>
      <c r="R210" s="98" t="s">
        <v>1891</v>
      </c>
      <c r="S210" s="225">
        <v>4</v>
      </c>
      <c r="T210" s="225">
        <v>4</v>
      </c>
      <c r="U210" s="96">
        <v>4</v>
      </c>
      <c r="V210" s="225">
        <v>4</v>
      </c>
      <c r="W210" s="225">
        <v>4</v>
      </c>
      <c r="X210" s="225">
        <v>4</v>
      </c>
      <c r="Y210" s="274">
        <v>3</v>
      </c>
      <c r="Z210" s="276">
        <f>IF(
'Tablero de control'!$U210="NP",
 0,
  IF(
     'Tablero de control'!$Q210&lt;&gt;"Reducción",
     'Tablero de control'!$Y210*100/'Tablero de control'!$U210,
     IF(
       'Tablero de control'!$U210&gt;='Tablero de control'!$Y210,
       100,
       IF(
         'Tablero de control'!$S210&lt;='Tablero de control'!$Y210,
         0,
         (('Tablero de control'!$S210-'Tablero de control'!$U210)-('Tablero de control'!$Y210-'Tablero de control'!$U210))*100/('Tablero de control'!$S210-'Tablero de control'!$U210)
       )
     )
   )
)</f>
        <v>75</v>
      </c>
      <c r="AA210" s="302">
        <f>IF('Tablero de control'!$Z210&gt;100,100,'Tablero de control'!$Z210)</f>
        <v>75</v>
      </c>
      <c r="AB210" s="40" t="str">
        <f>IF(
  'Tablero de control'!$U210="NP",
  "NO PROGRAMADA",
  IF(
    OR('Tablero de control'!$Y210="",'Tablero de control'!$Z210&lt;=0),
    "SIN AVANCE",
    IF(
      'Tablero de control'!$Z210&lt;Parametros!$D$4*Parametros!$G$9,
      "MUY DEFICIENTE",
    IF(
      'Tablero de control'!$Z210&lt;Parametros!$D$4*Parametros!$G$8,
      "DEFICIENTE",
   IF(
      'Tablero de control'!$Z210&lt;Parametros!$D$4*Parametros!$G$7,
      "ACEPTABLE",
      IF(
        'Tablero de control'!$Z210&lt;Parametros!$D$4*Parametros!$G$6,
        "BUENO",
        IF(
          'Tablero de control'!$Z210&lt;Parametros!$D$4*Parametros!$G$5,
          "SATISFACTORIO",
          IF(
            'Tablero de control'!$Z210&gt;=Parametros!$D$4*Parametros!$G$4,
            "OPTIMO"
          )
        )
      )
    )
  )
)
)
)</f>
        <v>BUENO</v>
      </c>
      <c r="AC210" s="40"/>
      <c r="AD210" s="40"/>
      <c r="AE210" s="40"/>
      <c r="AF210" s="40"/>
      <c r="AG210" s="59">
        <v>0</v>
      </c>
      <c r="AH210" s="59">
        <v>0</v>
      </c>
      <c r="AI210" s="59">
        <v>0</v>
      </c>
      <c r="AJ210" s="57"/>
      <c r="AK210" s="276">
        <f>IF(
'Tablero de control'!$V210="NP",
 0,
  IF(
     'Tablero de control'!$Q210&lt;&gt;"Reducción",
     'Tablero de control'!$AJ210*100/'Tablero de control'!$V210,
     IF(
       'Tablero de control'!$V210&gt;='Tablero de control'!$AJ210,
       100,
       IF(
         'Tablero de control'!$S210&lt;='Tablero de control'!$AJ210,
         0,
         (('Tablero de control'!$S210-'Tablero de control'!$V210)-('Tablero de control'!$AJ210-'Tablero de control'!$V210))*100/('Tablero de control'!$S210-'Tablero de control'!$V210)
       )
     )
   )
)</f>
        <v>0</v>
      </c>
      <c r="AL210" s="38" t="str">
        <f>IF(
  'Tablero de control'!$V210="NP",
  "NO PROGRAMADA",
  IF(
    OR('Tablero de control'!$AJ210="",'Tablero de control'!$AK210&lt;=0),
    "SIN AVANCE",
    IF(
      'Tablero de control'!$AK210&lt;Parametros!$D$4*Parametros!$G$9,
      "MUY DEFICIENTE",
    IF(
      'Tablero de control'!$AK210&lt;Parametros!$D$4*Parametros!$G$8,
      "DEFICIENTE",
   IF(
      'Tablero de control'!$AK210&lt;Parametros!$D$4*Parametros!$G$7,
      "ACEPTABLE",
      IF(
        'Tablero de control'!$AK210&lt;Parametros!$D$4*Parametros!$G$6,
        "BUENO",
        IF(
          'Tablero de control'!$AK210&lt;Parametros!$D$4*Parametros!$G$5,
          "SATISFACTORIO",
          IF(
            'Tablero de control'!$AK210&gt;=Parametros!$D$4*Parametros!$G$4,
            "OPTIMO"
          )
        )
      )
    )
  )
)
)
)</f>
        <v>SIN AVANCE</v>
      </c>
      <c r="AM210" s="38"/>
      <c r="AN210" s="38"/>
      <c r="AO210" s="38"/>
      <c r="AP210" s="47"/>
      <c r="AQ210" s="276">
        <f>IF(
'Tablero de control'!$W210="NP",
 0,
  IF(
     'Tablero de control'!$Q210&lt;&gt;"Reducción",
     'Tablero de control'!$AP210*100/'Tablero de control'!$W210,
     IF(
       'Tablero de control'!$W210&gt;='Tablero de control'!$AP210,
       100,
       IF(
         'Tablero de control'!$S210&lt;='Tablero de control'!$AP210,
         0,
         (('Tablero de control'!$S210-'Tablero de control'!$W210)-('Tablero de control'!$AP210-'Tablero de control'!$W210))*100/('Tablero de control'!$S210-'Tablero de control'!$W210)
       )
     )
   )
)</f>
        <v>0</v>
      </c>
      <c r="AR210" s="40" t="str">
        <f>IF(
  'Tablero de control'!$W210="NP",
  "NO PROGRAMADA",
  IF(
    OR('Tablero de control'!$AP210="",'Tablero de control'!$AQ210&lt;=0),
    "SIN AVANCE",
    IF(
      'Tablero de control'!$AQ210&lt;Parametros!$D$4*Parametros!$G$9,
      "MUY DEFICIENTE",
    IF(
      'Tablero de control'!$AQ210&lt;Parametros!$D$4*Parametros!$G$8,
      "DEFICIENTE",
   IF(
      'Tablero de control'!$AQ210&lt;Parametros!$D$4*Parametros!$G$7,
      "ACEPTABLE",
      IF(
        'Tablero de control'!$AQ210&lt;Parametros!$D$4*Parametros!$G$6,
        "BUENO",
        IF(
          'Tablero de control'!$AQ210&lt;Parametros!$D$4*Parametros!$G$5,
          "SATISFACTORIO",
          IF(
            'Tablero de control'!$AQ210&gt;=Parametros!$D$4*Parametros!$G$4,
            "OPTIMO"
          )
        )
      )
    )
  )
)
)
)</f>
        <v>SIN AVANCE</v>
      </c>
      <c r="AS210" s="38"/>
      <c r="AT210" s="38"/>
      <c r="AU210" s="38"/>
      <c r="AV210" s="39"/>
      <c r="AW210" s="276">
        <f>IF(
'Tablero de control'!$X210="NP",
 0,
  IF(
     'Tablero de control'!$Q210&lt;&gt;"Reducción",
     'Tablero de control'!$AV210*100/'Tablero de control'!$X210,
     IF(
       'Tablero de control'!$X210&gt;='Tablero de control'!$AV210,
       100,
       IF(
         'Tablero de control'!$S210&lt;='Tablero de control'!$AV210,
         0,
         (('Tablero de control'!$S210-'Tablero de control'!$X210)-('Tablero de control'!$AV210-'Tablero de control'!$X210))*100/('Tablero de control'!$S210-'Tablero de control'!$X210)
       )
     )
   )
)</f>
        <v>0</v>
      </c>
      <c r="AX210" s="46" t="str">
        <f>IF(
  'Tablero de control'!$X210="NP",
  "NO PROGRAMADA",
  IF(
    OR('Tablero de control'!$AV210="",'Tablero de control'!$AW210&lt;=0),
    "SIN AVANCE",
    IF(
      'Tablero de control'!$AW210&lt;Parametros!$D$4*Parametros!$G$9,
      "MUY DEFICIENTE",
    IF(
      'Tablero de control'!$AW210&lt;Parametros!$D$4*Parametros!$G$8,
      "DEFICIENTE",
   IF(
      'Tablero de control'!$AW210&lt;Parametros!$D$4*Parametros!$G$7,
      "ACEPTABLE",
      IF(
        'Tablero de control'!$AW210&lt;Parametros!$D$4*Parametros!$G$6,
        "BUENO",
        IF(
          'Tablero de control'!$AW210&lt;Parametros!$D$4*Parametros!$G$5,
          "SATISFACTORIO",
          IF(
            'Tablero de control'!$AW210&gt;=Parametros!$D$4*Parametros!$G$4,
            "OPTIMO"
          )
        )
      )
    )
  )
)
)
)</f>
        <v>SIN AVANCE</v>
      </c>
      <c r="AY210" s="38"/>
      <c r="AZ210" s="38"/>
      <c r="BA210" s="38"/>
      <c r="BB210" s="285">
        <f>IF('Tablero de control'!$R210="Acumulada",IF('Tablero de control'!$AV210="",IF('Tablero de control'!$AP210="",IF('Tablero de control'!$AJ210="",'Tablero de control'!$Y210,'Tablero de control'!$AJ210),'Tablero de control'!$AP210),'Tablero de control'!$AV210),'Tablero de control'!$Y210+'Tablero de control'!$AJ210+'Tablero de control'!$AP210+'Tablero de control'!$AV210)</f>
        <v>3</v>
      </c>
      <c r="BC210" s="41">
        <f>IF('Tablero de control'!$Q210="mantenimiento",'Tablero de control'!$BB210/COUNTA('Tablero de control'!$U210:$X210)*100,IF('Tablero de control'!$BB210*100/'Tablero de control'!$T210&gt;100,100,'Tablero de control'!$BB210*100/'Tablero de control'!$T210))</f>
        <v>75</v>
      </c>
      <c r="BD210" s="40" t="str">
        <f>IF(
    OR('Tablero de control'!$BB210="",'Tablero de control'!$BC210&lt;=0),
    "SIN AVANCE",
    IF(
      'Tablero de control'!$BC210&lt;Parametros!$D$4*Parametros!$G$9,
      "MUY DEFICIENTE",
    IF(
      'Tablero de control'!$BC210&lt;Parametros!$D$4*Parametros!$G$8,
      "DEFICIENTE",
   IF(
      'Tablero de control'!$BC210&lt;Parametros!$D$4*Parametros!$G$7,
      "ACEPTABLE",
      IF(
        'Tablero de control'!$BC210&lt;Parametros!$D$4*Parametros!$G$6,
        "BUENO",
        IF(
          'Tablero de control'!$BC210&lt;Parametros!$D$4*Parametros!$G$5,
          "SATISFACTORIO",
          IF(
            'Tablero de control'!$BC210&gt;=Parametros!$D$4*Parametros!$G$4,
            "OPTIMO"
          )
        )
      )
    )
  )
)
)</f>
        <v>BUENO</v>
      </c>
      <c r="BE210" s="336"/>
      <c r="BF210" s="336"/>
      <c r="BG210" s="555"/>
      <c r="BH210" s="281"/>
      <c r="BI210" s="281"/>
      <c r="BJ210" s="281"/>
      <c r="BL210" s="337"/>
      <c r="BN210" s="489">
        <v>3</v>
      </c>
      <c r="BO210" s="425" t="s">
        <v>3254</v>
      </c>
      <c r="BP210" s="425" t="s">
        <v>3255</v>
      </c>
      <c r="BQ210" s="425" t="s">
        <v>3256</v>
      </c>
      <c r="BR210" s="597"/>
      <c r="BS210" s="668"/>
      <c r="BT210" s="281"/>
    </row>
    <row r="211" spans="1:72" s="42" customFormat="1" ht="48" hidden="1" customHeight="1">
      <c r="A211" s="554" t="s">
        <v>252</v>
      </c>
      <c r="B211" s="53" t="s">
        <v>263</v>
      </c>
      <c r="C211" s="53" t="s">
        <v>304</v>
      </c>
      <c r="D211" s="53" t="s">
        <v>361</v>
      </c>
      <c r="E211" s="53" t="s">
        <v>414</v>
      </c>
      <c r="F211" s="222">
        <v>21.12</v>
      </c>
      <c r="G211" s="226">
        <v>19</v>
      </c>
      <c r="H211" s="226" t="s">
        <v>1948</v>
      </c>
      <c r="I211" s="226" t="s">
        <v>1974</v>
      </c>
      <c r="J211" s="325">
        <v>208</v>
      </c>
      <c r="K211" s="53" t="s">
        <v>751</v>
      </c>
      <c r="L211" s="53">
        <v>1905014</v>
      </c>
      <c r="M211" s="53" t="s">
        <v>53</v>
      </c>
      <c r="N211" s="53">
        <v>190501400</v>
      </c>
      <c r="O211" s="53" t="s">
        <v>63</v>
      </c>
      <c r="P211" s="53" t="s">
        <v>2046</v>
      </c>
      <c r="Q211" s="53" t="s">
        <v>32</v>
      </c>
      <c r="R211" s="225" t="s">
        <v>1890</v>
      </c>
      <c r="S211" s="224">
        <v>61</v>
      </c>
      <c r="T211" s="225">
        <v>64</v>
      </c>
      <c r="U211" s="96">
        <v>61</v>
      </c>
      <c r="V211" s="224">
        <v>62</v>
      </c>
      <c r="W211" s="224">
        <v>63</v>
      </c>
      <c r="X211" s="224">
        <v>64</v>
      </c>
      <c r="Y211" s="274">
        <v>61</v>
      </c>
      <c r="Z211" s="276">
        <f>IF(
'Tablero de control'!$U211="NP",
 0,
  IF(
     'Tablero de control'!$Q211&lt;&gt;"Reducción",
     'Tablero de control'!$Y211*100/'Tablero de control'!$U211,
     IF(
       'Tablero de control'!$U211&gt;='Tablero de control'!$Y211,
       100,
       IF(
         'Tablero de control'!$S211&lt;='Tablero de control'!$Y211,
         0,
         (('Tablero de control'!$S211-'Tablero de control'!$U211)-('Tablero de control'!$Y211-'Tablero de control'!$U211))*100/('Tablero de control'!$S211-'Tablero de control'!$U211)
       )
     )
   )
)</f>
        <v>100</v>
      </c>
      <c r="AA211" s="302">
        <f>IF('Tablero de control'!$Z211&gt;100,100,'Tablero de control'!$Z211)</f>
        <v>100</v>
      </c>
      <c r="AB211" s="40" t="str">
        <f>IF(
  'Tablero de control'!$U211="NP",
  "NO PROGRAMADA",
  IF(
    OR('Tablero de control'!$Y211="",'Tablero de control'!$Z211&lt;=0),
    "SIN AVANCE",
    IF(
      'Tablero de control'!$Z211&lt;Parametros!$D$4*Parametros!$G$9,
      "MUY DEFICIENTE",
    IF(
      'Tablero de control'!$Z211&lt;Parametros!$D$4*Parametros!$G$8,
      "DEFICIENTE",
   IF(
      'Tablero de control'!$Z211&lt;Parametros!$D$4*Parametros!$G$7,
      "ACEPTABLE",
      IF(
        'Tablero de control'!$Z211&lt;Parametros!$D$4*Parametros!$G$6,
        "BUENO",
        IF(
          'Tablero de control'!$Z211&lt;Parametros!$D$4*Parametros!$G$5,
          "SATISFACTORIO",
          IF(
            'Tablero de control'!$Z211&gt;=Parametros!$D$4*Parametros!$G$4,
            "OPTIMO"
          )
        )
      )
    )
  )
)
)
)</f>
        <v>OPTIMO</v>
      </c>
      <c r="AC211" s="40"/>
      <c r="AD211" s="40"/>
      <c r="AE211" s="40"/>
      <c r="AF211" s="40"/>
      <c r="AG211" s="59">
        <v>0</v>
      </c>
      <c r="AH211" s="59">
        <v>0</v>
      </c>
      <c r="AI211" s="59">
        <v>0</v>
      </c>
      <c r="AJ211" s="57"/>
      <c r="AK211" s="276">
        <f>IF(
'Tablero de control'!$V211="NP",
 0,
  IF(
     'Tablero de control'!$Q211&lt;&gt;"Reducción",
     'Tablero de control'!$AJ211*100/'Tablero de control'!$V211,
     IF(
       'Tablero de control'!$V211&gt;='Tablero de control'!$AJ211,
       100,
       IF(
         'Tablero de control'!$S211&lt;='Tablero de control'!$AJ211,
         0,
         (('Tablero de control'!$S211-'Tablero de control'!$V211)-('Tablero de control'!$AJ211-'Tablero de control'!$V211))*100/('Tablero de control'!$S211-'Tablero de control'!$V211)
       )
     )
   )
)</f>
        <v>0</v>
      </c>
      <c r="AL211" s="38" t="str">
        <f>IF(
  'Tablero de control'!$V211="NP",
  "NO PROGRAMADA",
  IF(
    OR('Tablero de control'!$AJ211="",'Tablero de control'!$AK211&lt;=0),
    "SIN AVANCE",
    IF(
      'Tablero de control'!$AK211&lt;Parametros!$D$4*Parametros!$G$9,
      "MUY DEFICIENTE",
    IF(
      'Tablero de control'!$AK211&lt;Parametros!$D$4*Parametros!$G$8,
      "DEFICIENTE",
   IF(
      'Tablero de control'!$AK211&lt;Parametros!$D$4*Parametros!$G$7,
      "ACEPTABLE",
      IF(
        'Tablero de control'!$AK211&lt;Parametros!$D$4*Parametros!$G$6,
        "BUENO",
        IF(
          'Tablero de control'!$AK211&lt;Parametros!$D$4*Parametros!$G$5,
          "SATISFACTORIO",
          IF(
            'Tablero de control'!$AK211&gt;=Parametros!$D$4*Parametros!$G$4,
            "OPTIMO"
          )
        )
      )
    )
  )
)
)
)</f>
        <v>SIN AVANCE</v>
      </c>
      <c r="AM211" s="38"/>
      <c r="AN211" s="38"/>
      <c r="AO211" s="38"/>
      <c r="AP211" s="47"/>
      <c r="AQ211" s="276">
        <f>IF(
'Tablero de control'!$W211="NP",
 0,
  IF(
     'Tablero de control'!$Q211&lt;&gt;"Reducción",
     'Tablero de control'!$AP211*100/'Tablero de control'!$W211,
     IF(
       'Tablero de control'!$W211&gt;='Tablero de control'!$AP211,
       100,
       IF(
         'Tablero de control'!$S211&lt;='Tablero de control'!$AP211,
         0,
         (('Tablero de control'!$S211-'Tablero de control'!$W211)-('Tablero de control'!$AP211-'Tablero de control'!$W211))*100/('Tablero de control'!$S211-'Tablero de control'!$W211)
       )
     )
   )
)</f>
        <v>0</v>
      </c>
      <c r="AR211" s="40" t="str">
        <f>IF(
  'Tablero de control'!$W211="NP",
  "NO PROGRAMADA",
  IF(
    OR('Tablero de control'!$AP211="",'Tablero de control'!$AQ211&lt;=0),
    "SIN AVANCE",
    IF(
      'Tablero de control'!$AQ211&lt;Parametros!$D$4*Parametros!$G$9,
      "MUY DEFICIENTE",
    IF(
      'Tablero de control'!$AQ211&lt;Parametros!$D$4*Parametros!$G$8,
      "DEFICIENTE",
   IF(
      'Tablero de control'!$AQ211&lt;Parametros!$D$4*Parametros!$G$7,
      "ACEPTABLE",
      IF(
        'Tablero de control'!$AQ211&lt;Parametros!$D$4*Parametros!$G$6,
        "BUENO",
        IF(
          'Tablero de control'!$AQ211&lt;Parametros!$D$4*Parametros!$G$5,
          "SATISFACTORIO",
          IF(
            'Tablero de control'!$AQ211&gt;=Parametros!$D$4*Parametros!$G$4,
            "OPTIMO"
          )
        )
      )
    )
  )
)
)
)</f>
        <v>SIN AVANCE</v>
      </c>
      <c r="AS211" s="38"/>
      <c r="AT211" s="38"/>
      <c r="AU211" s="38"/>
      <c r="AV211" s="39"/>
      <c r="AW211" s="276">
        <f>IF(
'Tablero de control'!$X211="NP",
 0,
  IF(
     'Tablero de control'!$Q211&lt;&gt;"Reducción",
     'Tablero de control'!$AV211*100/'Tablero de control'!$X211,
     IF(
       'Tablero de control'!$X211&gt;='Tablero de control'!$AV211,
       100,
       IF(
         'Tablero de control'!$S211&lt;='Tablero de control'!$AV211,
         0,
         (('Tablero de control'!$S211-'Tablero de control'!$X211)-('Tablero de control'!$AV211-'Tablero de control'!$X211))*100/('Tablero de control'!$S211-'Tablero de control'!$X211)
       )
     )
   )
)</f>
        <v>0</v>
      </c>
      <c r="AX211" s="46" t="str">
        <f>IF(
  'Tablero de control'!$X211="NP",
  "NO PROGRAMADA",
  IF(
    OR('Tablero de control'!$AV211="",'Tablero de control'!$AW211&lt;=0),
    "SIN AVANCE",
    IF(
      'Tablero de control'!$AW211&lt;Parametros!$D$4*Parametros!$G$9,
      "MUY DEFICIENTE",
    IF(
      'Tablero de control'!$AW211&lt;Parametros!$D$4*Parametros!$G$8,
      "DEFICIENTE",
   IF(
      'Tablero de control'!$AW211&lt;Parametros!$D$4*Parametros!$G$7,
      "ACEPTABLE",
      IF(
        'Tablero de control'!$AW211&lt;Parametros!$D$4*Parametros!$G$6,
        "BUENO",
        IF(
          'Tablero de control'!$AW211&lt;Parametros!$D$4*Parametros!$G$5,
          "SATISFACTORIO",
          IF(
            'Tablero de control'!$AW211&gt;=Parametros!$D$4*Parametros!$G$4,
            "OPTIMO"
          )
        )
      )
    )
  )
)
)
)</f>
        <v>SIN AVANCE</v>
      </c>
      <c r="AY211" s="38"/>
      <c r="AZ211" s="38"/>
      <c r="BA211" s="38"/>
      <c r="BB211" s="285">
        <f>IF('Tablero de control'!$R211="Acumulada",IF('Tablero de control'!$AV211="",IF('Tablero de control'!$AP211="",IF('Tablero de control'!$AJ211="",'Tablero de control'!$Y211,'Tablero de control'!$AJ211),'Tablero de control'!$AP211),'Tablero de control'!$AV211),'Tablero de control'!$Y211+'Tablero de control'!$AJ211+'Tablero de control'!$AP211+'Tablero de control'!$AV211)</f>
        <v>61</v>
      </c>
      <c r="BC211" s="41">
        <f>IF('Tablero de control'!$Q211="mantenimiento",'Tablero de control'!$BB211/COUNTA('Tablero de control'!$U211:$X211)*100,IF('Tablero de control'!$BB211*100/'Tablero de control'!$T211&gt;100,100,'Tablero de control'!$BB211*100/'Tablero de control'!$T211))</f>
        <v>95.3125</v>
      </c>
      <c r="BD211" s="40" t="str">
        <f>IF(
    OR('Tablero de control'!$BB211="",'Tablero de control'!$BC211&lt;=0),
    "SIN AVANCE",
    IF(
      'Tablero de control'!$BC211&lt;Parametros!$D$4*Parametros!$G$9,
      "MUY DEFICIENTE",
    IF(
      'Tablero de control'!$BC211&lt;Parametros!$D$4*Parametros!$G$8,
      "DEFICIENTE",
   IF(
      'Tablero de control'!$BC211&lt;Parametros!$D$4*Parametros!$G$7,
      "ACEPTABLE",
      IF(
        'Tablero de control'!$BC211&lt;Parametros!$D$4*Parametros!$G$6,
        "BUENO",
        IF(
          'Tablero de control'!$BC211&lt;Parametros!$D$4*Parametros!$G$5,
          "SATISFACTORIO",
          IF(
            'Tablero de control'!$BC211&gt;=Parametros!$D$4*Parametros!$G$4,
            "OPTIMO"
          )
        )
      )
    )
  )
)
)</f>
        <v>SATISFACTORIO</v>
      </c>
      <c r="BE211" s="336"/>
      <c r="BF211" s="336"/>
      <c r="BG211" s="555"/>
      <c r="BH211" s="281"/>
      <c r="BI211" s="281"/>
      <c r="BJ211" s="281"/>
      <c r="BL211" s="337"/>
      <c r="BN211" s="491">
        <v>61</v>
      </c>
      <c r="BO211" s="425" t="s">
        <v>3257</v>
      </c>
      <c r="BP211" s="425" t="s">
        <v>3258</v>
      </c>
      <c r="BQ211" s="425" t="s">
        <v>3259</v>
      </c>
      <c r="BR211" s="597"/>
      <c r="BS211" s="668"/>
      <c r="BT211" s="281"/>
    </row>
    <row r="212" spans="1:72" s="42" customFormat="1" ht="63.75" hidden="1" customHeight="1">
      <c r="A212" s="554" t="s">
        <v>252</v>
      </c>
      <c r="B212" s="53" t="s">
        <v>263</v>
      </c>
      <c r="C212" s="53" t="s">
        <v>304</v>
      </c>
      <c r="D212" s="53" t="s">
        <v>361</v>
      </c>
      <c r="E212" s="53" t="s">
        <v>414</v>
      </c>
      <c r="F212" s="222">
        <v>21.12</v>
      </c>
      <c r="G212" s="226">
        <v>19</v>
      </c>
      <c r="H212" s="226" t="s">
        <v>1948</v>
      </c>
      <c r="I212" s="226" t="s">
        <v>1974</v>
      </c>
      <c r="J212" s="325">
        <v>209</v>
      </c>
      <c r="K212" s="53" t="s">
        <v>752</v>
      </c>
      <c r="L212" s="53" t="s">
        <v>1276</v>
      </c>
      <c r="M212" s="53" t="s">
        <v>140</v>
      </c>
      <c r="N212" s="293">
        <v>190503600</v>
      </c>
      <c r="O212" s="53" t="s">
        <v>106</v>
      </c>
      <c r="P212" s="53" t="s">
        <v>2046</v>
      </c>
      <c r="Q212" s="53" t="s">
        <v>33</v>
      </c>
      <c r="R212" s="98" t="s">
        <v>1891</v>
      </c>
      <c r="S212" s="224">
        <v>64</v>
      </c>
      <c r="T212" s="224">
        <v>64</v>
      </c>
      <c r="U212" s="96">
        <v>64</v>
      </c>
      <c r="V212" s="224">
        <v>64</v>
      </c>
      <c r="W212" s="224">
        <v>64</v>
      </c>
      <c r="X212" s="224">
        <v>64</v>
      </c>
      <c r="Y212" s="274">
        <v>61</v>
      </c>
      <c r="Z212" s="276">
        <f>IF(
'Tablero de control'!$U212="NP",
 0,
  IF(
     'Tablero de control'!$Q212&lt;&gt;"Reducción",
     'Tablero de control'!$Y212*100/'Tablero de control'!$U212,
     IF(
       'Tablero de control'!$U212&gt;='Tablero de control'!$Y212,
       100,
       IF(
         'Tablero de control'!$S212&lt;='Tablero de control'!$Y212,
         0,
         (('Tablero de control'!$S212-'Tablero de control'!$U212)-('Tablero de control'!$Y212-'Tablero de control'!$U212))*100/('Tablero de control'!$S212-'Tablero de control'!$U212)
       )
     )
   )
)</f>
        <v>95.3125</v>
      </c>
      <c r="AA212" s="302">
        <f>IF('Tablero de control'!$Z212&gt;100,100,'Tablero de control'!$Z212)</f>
        <v>95.3125</v>
      </c>
      <c r="AB212" s="40" t="str">
        <f>IF(
  'Tablero de control'!$U212="NP",
  "NO PROGRAMADA",
  IF(
    OR('Tablero de control'!$Y212="",'Tablero de control'!$Z212&lt;=0),
    "SIN AVANCE",
    IF(
      'Tablero de control'!$Z212&lt;Parametros!$D$4*Parametros!$G$9,
      "MUY DEFICIENTE",
    IF(
      'Tablero de control'!$Z212&lt;Parametros!$D$4*Parametros!$G$8,
      "DEFICIENTE",
   IF(
      'Tablero de control'!$Z212&lt;Parametros!$D$4*Parametros!$G$7,
      "ACEPTABLE",
      IF(
        'Tablero de control'!$Z212&lt;Parametros!$D$4*Parametros!$G$6,
        "BUENO",
        IF(
          'Tablero de control'!$Z212&lt;Parametros!$D$4*Parametros!$G$5,
          "SATISFACTORIO",
          IF(
            'Tablero de control'!$Z212&gt;=Parametros!$D$4*Parametros!$G$4,
            "OPTIMO"
          )
        )
      )
    )
  )
)
)
)</f>
        <v>SATISFACTORIO</v>
      </c>
      <c r="AC212" s="40"/>
      <c r="AD212" s="40"/>
      <c r="AE212" s="40"/>
      <c r="AF212" s="40"/>
      <c r="AG212" s="59">
        <v>0</v>
      </c>
      <c r="AH212" s="59">
        <v>0</v>
      </c>
      <c r="AI212" s="59">
        <v>0</v>
      </c>
      <c r="AJ212" s="57"/>
      <c r="AK212" s="276">
        <f>IF(
'Tablero de control'!$V212="NP",
 0,
  IF(
     'Tablero de control'!$Q212&lt;&gt;"Reducción",
     'Tablero de control'!$AJ212*100/'Tablero de control'!$V212,
     IF(
       'Tablero de control'!$V212&gt;='Tablero de control'!$AJ212,
       100,
       IF(
         'Tablero de control'!$S212&lt;='Tablero de control'!$AJ212,
         0,
         (('Tablero de control'!$S212-'Tablero de control'!$V212)-('Tablero de control'!$AJ212-'Tablero de control'!$V212))*100/('Tablero de control'!$S212-'Tablero de control'!$V212)
       )
     )
   )
)</f>
        <v>0</v>
      </c>
      <c r="AL212" s="38" t="str">
        <f>IF(
  'Tablero de control'!$V212="NP",
  "NO PROGRAMADA",
  IF(
    OR('Tablero de control'!$AJ212="",'Tablero de control'!$AK212&lt;=0),
    "SIN AVANCE",
    IF(
      'Tablero de control'!$AK212&lt;Parametros!$D$4*Parametros!$G$9,
      "MUY DEFICIENTE",
    IF(
      'Tablero de control'!$AK212&lt;Parametros!$D$4*Parametros!$G$8,
      "DEFICIENTE",
   IF(
      'Tablero de control'!$AK212&lt;Parametros!$D$4*Parametros!$G$7,
      "ACEPTABLE",
      IF(
        'Tablero de control'!$AK212&lt;Parametros!$D$4*Parametros!$G$6,
        "BUENO",
        IF(
          'Tablero de control'!$AK212&lt;Parametros!$D$4*Parametros!$G$5,
          "SATISFACTORIO",
          IF(
            'Tablero de control'!$AK212&gt;=Parametros!$D$4*Parametros!$G$4,
            "OPTIMO"
          )
        )
      )
    )
  )
)
)
)</f>
        <v>SIN AVANCE</v>
      </c>
      <c r="AM212" s="38"/>
      <c r="AN212" s="38"/>
      <c r="AO212" s="38"/>
      <c r="AP212" s="47"/>
      <c r="AQ212" s="276">
        <f>IF(
'Tablero de control'!$W212="NP",
 0,
  IF(
     'Tablero de control'!$Q212&lt;&gt;"Reducción",
     'Tablero de control'!$AP212*100/'Tablero de control'!$W212,
     IF(
       'Tablero de control'!$W212&gt;='Tablero de control'!$AP212,
       100,
       IF(
         'Tablero de control'!$S212&lt;='Tablero de control'!$AP212,
         0,
         (('Tablero de control'!$S212-'Tablero de control'!$W212)-('Tablero de control'!$AP212-'Tablero de control'!$W212))*100/('Tablero de control'!$S212-'Tablero de control'!$W212)
       )
     )
   )
)</f>
        <v>0</v>
      </c>
      <c r="AR212" s="40" t="str">
        <f>IF(
  'Tablero de control'!$W212="NP",
  "NO PROGRAMADA",
  IF(
    OR('Tablero de control'!$AP212="",'Tablero de control'!$AQ212&lt;=0),
    "SIN AVANCE",
    IF(
      'Tablero de control'!$AQ212&lt;Parametros!$D$4*Parametros!$G$9,
      "MUY DEFICIENTE",
    IF(
      'Tablero de control'!$AQ212&lt;Parametros!$D$4*Parametros!$G$8,
      "DEFICIENTE",
   IF(
      'Tablero de control'!$AQ212&lt;Parametros!$D$4*Parametros!$G$7,
      "ACEPTABLE",
      IF(
        'Tablero de control'!$AQ212&lt;Parametros!$D$4*Parametros!$G$6,
        "BUENO",
        IF(
          'Tablero de control'!$AQ212&lt;Parametros!$D$4*Parametros!$G$5,
          "SATISFACTORIO",
          IF(
            'Tablero de control'!$AQ212&gt;=Parametros!$D$4*Parametros!$G$4,
            "OPTIMO"
          )
        )
      )
    )
  )
)
)
)</f>
        <v>SIN AVANCE</v>
      </c>
      <c r="AS212" s="38"/>
      <c r="AT212" s="38"/>
      <c r="AU212" s="38"/>
      <c r="AV212" s="39"/>
      <c r="AW212" s="276">
        <f>IF(
'Tablero de control'!$X212="NP",
 0,
  IF(
     'Tablero de control'!$Q212&lt;&gt;"Reducción",
     'Tablero de control'!$AV212*100/'Tablero de control'!$X212,
     IF(
       'Tablero de control'!$X212&gt;='Tablero de control'!$AV212,
       100,
       IF(
         'Tablero de control'!$S212&lt;='Tablero de control'!$AV212,
         0,
         (('Tablero de control'!$S212-'Tablero de control'!$X212)-('Tablero de control'!$AV212-'Tablero de control'!$X212))*100/('Tablero de control'!$S212-'Tablero de control'!$X212)
       )
     )
   )
)</f>
        <v>0</v>
      </c>
      <c r="AX212" s="46" t="str">
        <f>IF(
  'Tablero de control'!$X212="NP",
  "NO PROGRAMADA",
  IF(
    OR('Tablero de control'!$AV212="",'Tablero de control'!$AW212&lt;=0),
    "SIN AVANCE",
    IF(
      'Tablero de control'!$AW212&lt;Parametros!$D$4*Parametros!$G$9,
      "MUY DEFICIENTE",
    IF(
      'Tablero de control'!$AW212&lt;Parametros!$D$4*Parametros!$G$8,
      "DEFICIENTE",
   IF(
      'Tablero de control'!$AW212&lt;Parametros!$D$4*Parametros!$G$7,
      "ACEPTABLE",
      IF(
        'Tablero de control'!$AW212&lt;Parametros!$D$4*Parametros!$G$6,
        "BUENO",
        IF(
          'Tablero de control'!$AW212&lt;Parametros!$D$4*Parametros!$G$5,
          "SATISFACTORIO",
          IF(
            'Tablero de control'!$AW212&gt;=Parametros!$D$4*Parametros!$G$4,
            "OPTIMO"
          )
        )
      )
    )
  )
)
)
)</f>
        <v>SIN AVANCE</v>
      </c>
      <c r="AY212" s="38"/>
      <c r="AZ212" s="38"/>
      <c r="BA212" s="38"/>
      <c r="BB212" s="285">
        <f>IF('Tablero de control'!$R212="Acumulada",IF('Tablero de control'!$AV212="",IF('Tablero de control'!$AP212="",IF('Tablero de control'!$AJ212="",'Tablero de control'!$Y212,'Tablero de control'!$AJ212),'Tablero de control'!$AP212),'Tablero de control'!$AV212),'Tablero de control'!$Y212+'Tablero de control'!$AJ212+'Tablero de control'!$AP212+'Tablero de control'!$AV212)</f>
        <v>61</v>
      </c>
      <c r="BC212" s="41">
        <f>IF('Tablero de control'!$Q212="mantenimiento",'Tablero de control'!$BB212/COUNTA('Tablero de control'!$U212:$X212)*100,IF('Tablero de control'!$BB212*100/'Tablero de control'!$T212&gt;100,100,'Tablero de control'!$BB212*100/'Tablero de control'!$T212))</f>
        <v>1525</v>
      </c>
      <c r="BD212" s="40" t="str">
        <f>IF(
    OR('Tablero de control'!$BB212="",'Tablero de control'!$BC212&lt;=0),
    "SIN AVANCE",
    IF(
      'Tablero de control'!$BC212&lt;Parametros!$D$4*Parametros!$G$9,
      "MUY DEFICIENTE",
    IF(
      'Tablero de control'!$BC212&lt;Parametros!$D$4*Parametros!$G$8,
      "DEFICIENTE",
   IF(
      'Tablero de control'!$BC212&lt;Parametros!$D$4*Parametros!$G$7,
      "ACEPTABLE",
      IF(
        'Tablero de control'!$BC212&lt;Parametros!$D$4*Parametros!$G$6,
        "BUENO",
        IF(
          'Tablero de control'!$BC212&lt;Parametros!$D$4*Parametros!$G$5,
          "SATISFACTORIO",
          IF(
            'Tablero de control'!$BC212&gt;=Parametros!$D$4*Parametros!$G$4,
            "OPTIMO"
          )
        )
      )
    )
  )
)
)</f>
        <v>OPTIMO</v>
      </c>
      <c r="BE212" s="336"/>
      <c r="BF212" s="336"/>
      <c r="BG212" s="555"/>
      <c r="BH212" s="281"/>
      <c r="BI212" s="281"/>
      <c r="BJ212" s="281"/>
      <c r="BL212" s="337"/>
      <c r="BN212" s="491">
        <v>61</v>
      </c>
      <c r="BO212" s="425" t="s">
        <v>3260</v>
      </c>
      <c r="BP212" s="425" t="s">
        <v>3261</v>
      </c>
      <c r="BQ212" s="425" t="s">
        <v>3262</v>
      </c>
      <c r="BR212" s="597"/>
      <c r="BS212" s="668"/>
      <c r="BT212" s="281"/>
    </row>
    <row r="213" spans="1:72" s="42" customFormat="1" ht="60.75" hidden="1" customHeight="1">
      <c r="A213" s="554" t="s">
        <v>252</v>
      </c>
      <c r="B213" s="53" t="s">
        <v>263</v>
      </c>
      <c r="C213" s="53" t="s">
        <v>304</v>
      </c>
      <c r="D213" s="53" t="s">
        <v>361</v>
      </c>
      <c r="E213" s="53" t="s">
        <v>415</v>
      </c>
      <c r="F213" s="222" t="s">
        <v>523</v>
      </c>
      <c r="G213" s="226">
        <v>12</v>
      </c>
      <c r="H213" s="226" t="s">
        <v>1948</v>
      </c>
      <c r="I213" s="226" t="s">
        <v>1974</v>
      </c>
      <c r="J213" s="325">
        <v>210</v>
      </c>
      <c r="K213" s="53" t="s">
        <v>753</v>
      </c>
      <c r="L213" s="53">
        <v>1905053</v>
      </c>
      <c r="M213" s="53" t="s">
        <v>58</v>
      </c>
      <c r="N213" s="53">
        <v>190505300</v>
      </c>
      <c r="O213" s="53" t="s">
        <v>65</v>
      </c>
      <c r="P213" s="53" t="s">
        <v>2046</v>
      </c>
      <c r="Q213" s="53" t="s">
        <v>32</v>
      </c>
      <c r="R213" s="225" t="s">
        <v>1890</v>
      </c>
      <c r="S213" s="224">
        <v>61</v>
      </c>
      <c r="T213" s="224">
        <v>64</v>
      </c>
      <c r="U213" s="96">
        <v>61</v>
      </c>
      <c r="V213" s="224">
        <v>62</v>
      </c>
      <c r="W213" s="224">
        <v>63</v>
      </c>
      <c r="X213" s="224">
        <v>64</v>
      </c>
      <c r="Y213" s="274">
        <v>61</v>
      </c>
      <c r="Z213" s="276">
        <f>IF(
'Tablero de control'!$U213="NP",
 0,
  IF(
     'Tablero de control'!$Q213&lt;&gt;"Reducción",
     'Tablero de control'!$Y213*100/'Tablero de control'!$U213,
     IF(
       'Tablero de control'!$U213&gt;='Tablero de control'!$Y213,
       100,
       IF(
         'Tablero de control'!$S213&lt;='Tablero de control'!$Y213,
         0,
         (('Tablero de control'!$S213-'Tablero de control'!$U213)-('Tablero de control'!$Y213-'Tablero de control'!$U213))*100/('Tablero de control'!$S213-'Tablero de control'!$U213)
       )
     )
   )
)</f>
        <v>100</v>
      </c>
      <c r="AA213" s="302">
        <f>IF('Tablero de control'!$Z213&gt;100,100,'Tablero de control'!$Z213)</f>
        <v>100</v>
      </c>
      <c r="AB213" s="40" t="str">
        <f>IF(
  'Tablero de control'!$U213="NP",
  "NO PROGRAMADA",
  IF(
    OR('Tablero de control'!$Y213="",'Tablero de control'!$Z213&lt;=0),
    "SIN AVANCE",
    IF(
      'Tablero de control'!$Z213&lt;Parametros!$D$4*Parametros!$G$9,
      "MUY DEFICIENTE",
    IF(
      'Tablero de control'!$Z213&lt;Parametros!$D$4*Parametros!$G$8,
      "DEFICIENTE",
   IF(
      'Tablero de control'!$Z213&lt;Parametros!$D$4*Parametros!$G$7,
      "ACEPTABLE",
      IF(
        'Tablero de control'!$Z213&lt;Parametros!$D$4*Parametros!$G$6,
        "BUENO",
        IF(
          'Tablero de control'!$Z213&lt;Parametros!$D$4*Parametros!$G$5,
          "SATISFACTORIO",
          IF(
            'Tablero de control'!$Z213&gt;=Parametros!$D$4*Parametros!$G$4,
            "OPTIMO"
          )
        )
      )
    )
  )
)
)
)</f>
        <v>OPTIMO</v>
      </c>
      <c r="AC213" s="40"/>
      <c r="AD213" s="40"/>
      <c r="AE213" s="40"/>
      <c r="AF213" s="40"/>
      <c r="AG213" s="59">
        <v>0</v>
      </c>
      <c r="AH213" s="59">
        <v>0</v>
      </c>
      <c r="AI213" s="59">
        <v>0</v>
      </c>
      <c r="AJ213" s="57"/>
      <c r="AK213" s="276">
        <f>IF(
'Tablero de control'!$V213="NP",
 0,
  IF(
     'Tablero de control'!$Q213&lt;&gt;"Reducción",
     'Tablero de control'!$AJ213*100/'Tablero de control'!$V213,
     IF(
       'Tablero de control'!$V213&gt;='Tablero de control'!$AJ213,
       100,
       IF(
         'Tablero de control'!$S213&lt;='Tablero de control'!$AJ213,
         0,
         (('Tablero de control'!$S213-'Tablero de control'!$V213)-('Tablero de control'!$AJ213-'Tablero de control'!$V213))*100/('Tablero de control'!$S213-'Tablero de control'!$V213)
       )
     )
   )
)</f>
        <v>0</v>
      </c>
      <c r="AL213" s="38" t="str">
        <f>IF(
  'Tablero de control'!$V213="NP",
  "NO PROGRAMADA",
  IF(
    OR('Tablero de control'!$AJ213="",'Tablero de control'!$AK213&lt;=0),
    "SIN AVANCE",
    IF(
      'Tablero de control'!$AK213&lt;Parametros!$D$4*Parametros!$G$9,
      "MUY DEFICIENTE",
    IF(
      'Tablero de control'!$AK213&lt;Parametros!$D$4*Parametros!$G$8,
      "DEFICIENTE",
   IF(
      'Tablero de control'!$AK213&lt;Parametros!$D$4*Parametros!$G$7,
      "ACEPTABLE",
      IF(
        'Tablero de control'!$AK213&lt;Parametros!$D$4*Parametros!$G$6,
        "BUENO",
        IF(
          'Tablero de control'!$AK213&lt;Parametros!$D$4*Parametros!$G$5,
          "SATISFACTORIO",
          IF(
            'Tablero de control'!$AK213&gt;=Parametros!$D$4*Parametros!$G$4,
            "OPTIMO"
          )
        )
      )
    )
  )
)
)
)</f>
        <v>SIN AVANCE</v>
      </c>
      <c r="AM213" s="38"/>
      <c r="AN213" s="38"/>
      <c r="AO213" s="38"/>
      <c r="AP213" s="47"/>
      <c r="AQ213" s="276">
        <f>IF(
'Tablero de control'!$W213="NP",
 0,
  IF(
     'Tablero de control'!$Q213&lt;&gt;"Reducción",
     'Tablero de control'!$AP213*100/'Tablero de control'!$W213,
     IF(
       'Tablero de control'!$W213&gt;='Tablero de control'!$AP213,
       100,
       IF(
         'Tablero de control'!$S213&lt;='Tablero de control'!$AP213,
         0,
         (('Tablero de control'!$S213-'Tablero de control'!$W213)-('Tablero de control'!$AP213-'Tablero de control'!$W213))*100/('Tablero de control'!$S213-'Tablero de control'!$W213)
       )
     )
   )
)</f>
        <v>0</v>
      </c>
      <c r="AR213" s="40" t="str">
        <f>IF(
  'Tablero de control'!$W213="NP",
  "NO PROGRAMADA",
  IF(
    OR('Tablero de control'!$AP213="",'Tablero de control'!$AQ213&lt;=0),
    "SIN AVANCE",
    IF(
      'Tablero de control'!$AQ213&lt;Parametros!$D$4*Parametros!$G$9,
      "MUY DEFICIENTE",
    IF(
      'Tablero de control'!$AQ213&lt;Parametros!$D$4*Parametros!$G$8,
      "DEFICIENTE",
   IF(
      'Tablero de control'!$AQ213&lt;Parametros!$D$4*Parametros!$G$7,
      "ACEPTABLE",
      IF(
        'Tablero de control'!$AQ213&lt;Parametros!$D$4*Parametros!$G$6,
        "BUENO",
        IF(
          'Tablero de control'!$AQ213&lt;Parametros!$D$4*Parametros!$G$5,
          "SATISFACTORIO",
          IF(
            'Tablero de control'!$AQ213&gt;=Parametros!$D$4*Parametros!$G$4,
            "OPTIMO"
          )
        )
      )
    )
  )
)
)
)</f>
        <v>SIN AVANCE</v>
      </c>
      <c r="AS213" s="38"/>
      <c r="AT213" s="38"/>
      <c r="AU213" s="38"/>
      <c r="AV213" s="39"/>
      <c r="AW213" s="276">
        <f>IF(
'Tablero de control'!$X213="NP",
 0,
  IF(
     'Tablero de control'!$Q213&lt;&gt;"Reducción",
     'Tablero de control'!$AV213*100/'Tablero de control'!$X213,
     IF(
       'Tablero de control'!$X213&gt;='Tablero de control'!$AV213,
       100,
       IF(
         'Tablero de control'!$S213&lt;='Tablero de control'!$AV213,
         0,
         (('Tablero de control'!$S213-'Tablero de control'!$X213)-('Tablero de control'!$AV213-'Tablero de control'!$X213))*100/('Tablero de control'!$S213-'Tablero de control'!$X213)
       )
     )
   )
)</f>
        <v>0</v>
      </c>
      <c r="AX213" s="46" t="str">
        <f>IF(
  'Tablero de control'!$X213="NP",
  "NO PROGRAMADA",
  IF(
    OR('Tablero de control'!$AV213="",'Tablero de control'!$AW213&lt;=0),
    "SIN AVANCE",
    IF(
      'Tablero de control'!$AW213&lt;Parametros!$D$4*Parametros!$G$9,
      "MUY DEFICIENTE",
    IF(
      'Tablero de control'!$AW213&lt;Parametros!$D$4*Parametros!$G$8,
      "DEFICIENTE",
   IF(
      'Tablero de control'!$AW213&lt;Parametros!$D$4*Parametros!$G$7,
      "ACEPTABLE",
      IF(
        'Tablero de control'!$AW213&lt;Parametros!$D$4*Parametros!$G$6,
        "BUENO",
        IF(
          'Tablero de control'!$AW213&lt;Parametros!$D$4*Parametros!$G$5,
          "SATISFACTORIO",
          IF(
            'Tablero de control'!$AW213&gt;=Parametros!$D$4*Parametros!$G$4,
            "OPTIMO"
          )
        )
      )
    )
  )
)
)
)</f>
        <v>SIN AVANCE</v>
      </c>
      <c r="AY213" s="38"/>
      <c r="AZ213" s="38"/>
      <c r="BA213" s="38"/>
      <c r="BB213" s="285">
        <f>IF('Tablero de control'!$R213="Acumulada",IF('Tablero de control'!$AV213="",IF('Tablero de control'!$AP213="",IF('Tablero de control'!$AJ213="",'Tablero de control'!$Y213,'Tablero de control'!$AJ213),'Tablero de control'!$AP213),'Tablero de control'!$AV213),'Tablero de control'!$Y213+'Tablero de control'!$AJ213+'Tablero de control'!$AP213+'Tablero de control'!$AV213)</f>
        <v>61</v>
      </c>
      <c r="BC213" s="41">
        <f>IF('Tablero de control'!$Q213="mantenimiento",'Tablero de control'!$BB213/COUNTA('Tablero de control'!$U213:$X213)*100,IF('Tablero de control'!$BB213*100/'Tablero de control'!$T213&gt;100,100,'Tablero de control'!$BB213*100/'Tablero de control'!$T213))</f>
        <v>95.3125</v>
      </c>
      <c r="BD213" s="40" t="str">
        <f>IF(
    OR('Tablero de control'!$BB213="",'Tablero de control'!$BC213&lt;=0),
    "SIN AVANCE",
    IF(
      'Tablero de control'!$BC213&lt;Parametros!$D$4*Parametros!$G$9,
      "MUY DEFICIENTE",
    IF(
      'Tablero de control'!$BC213&lt;Parametros!$D$4*Parametros!$G$8,
      "DEFICIENTE",
   IF(
      'Tablero de control'!$BC213&lt;Parametros!$D$4*Parametros!$G$7,
      "ACEPTABLE",
      IF(
        'Tablero de control'!$BC213&lt;Parametros!$D$4*Parametros!$G$6,
        "BUENO",
        IF(
          'Tablero de control'!$BC213&lt;Parametros!$D$4*Parametros!$G$5,
          "SATISFACTORIO",
          IF(
            'Tablero de control'!$BC213&gt;=Parametros!$D$4*Parametros!$G$4,
            "OPTIMO"
          )
        )
      )
    )
  )
)
)</f>
        <v>SATISFACTORIO</v>
      </c>
      <c r="BE213" s="336"/>
      <c r="BF213" s="336"/>
      <c r="BG213" s="555"/>
      <c r="BH213" s="281"/>
      <c r="BI213" s="281"/>
      <c r="BJ213" s="281"/>
      <c r="BL213" s="337"/>
      <c r="BN213" s="491">
        <v>61</v>
      </c>
      <c r="BO213" s="425" t="s">
        <v>3263</v>
      </c>
      <c r="BP213" s="425" t="s">
        <v>3264</v>
      </c>
      <c r="BQ213" s="425" t="s">
        <v>3265</v>
      </c>
      <c r="BR213" s="598" t="s">
        <v>3266</v>
      </c>
      <c r="BS213" s="668"/>
      <c r="BT213" s="281"/>
    </row>
    <row r="214" spans="1:72" s="42" customFormat="1" ht="59.25" hidden="1" customHeight="1">
      <c r="A214" s="554" t="s">
        <v>252</v>
      </c>
      <c r="B214" s="53" t="s">
        <v>263</v>
      </c>
      <c r="C214" s="53" t="s">
        <v>304</v>
      </c>
      <c r="D214" s="53" t="s">
        <v>361</v>
      </c>
      <c r="E214" s="53" t="s">
        <v>415</v>
      </c>
      <c r="F214" s="222" t="s">
        <v>523</v>
      </c>
      <c r="G214" s="226">
        <v>12</v>
      </c>
      <c r="H214" s="226" t="s">
        <v>1948</v>
      </c>
      <c r="I214" s="226" t="s">
        <v>1974</v>
      </c>
      <c r="J214" s="325">
        <v>211</v>
      </c>
      <c r="K214" s="53" t="s">
        <v>754</v>
      </c>
      <c r="L214" s="53">
        <v>1905054</v>
      </c>
      <c r="M214" s="53" t="s">
        <v>57</v>
      </c>
      <c r="N214" s="53">
        <v>190505400</v>
      </c>
      <c r="O214" s="53" t="s">
        <v>159</v>
      </c>
      <c r="P214" s="53" t="s">
        <v>2046</v>
      </c>
      <c r="Q214" s="53" t="s">
        <v>32</v>
      </c>
      <c r="R214" s="225" t="s">
        <v>1890</v>
      </c>
      <c r="S214" s="225" t="s">
        <v>12</v>
      </c>
      <c r="T214" s="225">
        <v>12</v>
      </c>
      <c r="U214" s="96">
        <v>2</v>
      </c>
      <c r="V214" s="225">
        <v>5</v>
      </c>
      <c r="W214" s="225">
        <v>10</v>
      </c>
      <c r="X214" s="225">
        <v>12</v>
      </c>
      <c r="Y214" s="274">
        <v>2</v>
      </c>
      <c r="Z214" s="276">
        <f>IF(
'Tablero de control'!$U214="NP",
 0,
  IF(
     'Tablero de control'!$Q214&lt;&gt;"Reducción",
     'Tablero de control'!$Y214*100/'Tablero de control'!$U214,
     IF(
       'Tablero de control'!$U214&gt;='Tablero de control'!$Y214,
       100,
       IF(
         'Tablero de control'!$S214&lt;='Tablero de control'!$Y214,
         0,
         (('Tablero de control'!$S214-'Tablero de control'!$U214)-('Tablero de control'!$Y214-'Tablero de control'!$U214))*100/('Tablero de control'!$S214-'Tablero de control'!$U214)
       )
     )
   )
)</f>
        <v>100</v>
      </c>
      <c r="AA214" s="302">
        <f>IF('Tablero de control'!$Z214&gt;100,100,'Tablero de control'!$Z214)</f>
        <v>100</v>
      </c>
      <c r="AB214" s="40" t="str">
        <f>IF(
  'Tablero de control'!$U214="NP",
  "NO PROGRAMADA",
  IF(
    OR('Tablero de control'!$Y214="",'Tablero de control'!$Z214&lt;=0),
    "SIN AVANCE",
    IF(
      'Tablero de control'!$Z214&lt;Parametros!$D$4*Parametros!$G$9,
      "MUY DEFICIENTE",
    IF(
      'Tablero de control'!$Z214&lt;Parametros!$D$4*Parametros!$G$8,
      "DEFICIENTE",
   IF(
      'Tablero de control'!$Z214&lt;Parametros!$D$4*Parametros!$G$7,
      "ACEPTABLE",
      IF(
        'Tablero de control'!$Z214&lt;Parametros!$D$4*Parametros!$G$6,
        "BUENO",
        IF(
          'Tablero de control'!$Z214&lt;Parametros!$D$4*Parametros!$G$5,
          "SATISFACTORIO",
          IF(
            'Tablero de control'!$Z214&gt;=Parametros!$D$4*Parametros!$G$4,
            "OPTIMO"
          )
        )
      )
    )
  )
)
)
)</f>
        <v>OPTIMO</v>
      </c>
      <c r="AC214" s="40"/>
      <c r="AD214" s="40"/>
      <c r="AE214" s="40"/>
      <c r="AF214" s="40"/>
      <c r="AG214" s="59">
        <v>0</v>
      </c>
      <c r="AH214" s="59">
        <v>0</v>
      </c>
      <c r="AI214" s="59">
        <v>0</v>
      </c>
      <c r="AJ214" s="57"/>
      <c r="AK214" s="276">
        <f>IF(
'Tablero de control'!$V214="NP",
 0,
  IF(
     'Tablero de control'!$Q214&lt;&gt;"Reducción",
     'Tablero de control'!$AJ214*100/'Tablero de control'!$V214,
     IF(
       'Tablero de control'!$V214&gt;='Tablero de control'!$AJ214,
       100,
       IF(
         'Tablero de control'!$S214&lt;='Tablero de control'!$AJ214,
         0,
         (('Tablero de control'!$S214-'Tablero de control'!$V214)-('Tablero de control'!$AJ214-'Tablero de control'!$V214))*100/('Tablero de control'!$S214-'Tablero de control'!$V214)
       )
     )
   )
)</f>
        <v>0</v>
      </c>
      <c r="AL214" s="38" t="str">
        <f>IF(
  'Tablero de control'!$V214="NP",
  "NO PROGRAMADA",
  IF(
    OR('Tablero de control'!$AJ214="",'Tablero de control'!$AK214&lt;=0),
    "SIN AVANCE",
    IF(
      'Tablero de control'!$AK214&lt;Parametros!$D$4*Parametros!$G$9,
      "MUY DEFICIENTE",
    IF(
      'Tablero de control'!$AK214&lt;Parametros!$D$4*Parametros!$G$8,
      "DEFICIENTE",
   IF(
      'Tablero de control'!$AK214&lt;Parametros!$D$4*Parametros!$G$7,
      "ACEPTABLE",
      IF(
        'Tablero de control'!$AK214&lt;Parametros!$D$4*Parametros!$G$6,
        "BUENO",
        IF(
          'Tablero de control'!$AK214&lt;Parametros!$D$4*Parametros!$G$5,
          "SATISFACTORIO",
          IF(
            'Tablero de control'!$AK214&gt;=Parametros!$D$4*Parametros!$G$4,
            "OPTIMO"
          )
        )
      )
    )
  )
)
)
)</f>
        <v>SIN AVANCE</v>
      </c>
      <c r="AM214" s="38"/>
      <c r="AN214" s="38"/>
      <c r="AO214" s="38"/>
      <c r="AP214" s="47"/>
      <c r="AQ214" s="276">
        <f>IF(
'Tablero de control'!$W214="NP",
 0,
  IF(
     'Tablero de control'!$Q214&lt;&gt;"Reducción",
     'Tablero de control'!$AP214*100/'Tablero de control'!$W214,
     IF(
       'Tablero de control'!$W214&gt;='Tablero de control'!$AP214,
       100,
       IF(
         'Tablero de control'!$S214&lt;='Tablero de control'!$AP214,
         0,
         (('Tablero de control'!$S214-'Tablero de control'!$W214)-('Tablero de control'!$AP214-'Tablero de control'!$W214))*100/('Tablero de control'!$S214-'Tablero de control'!$W214)
       )
     )
   )
)</f>
        <v>0</v>
      </c>
      <c r="AR214" s="40" t="str">
        <f>IF(
  'Tablero de control'!$W214="NP",
  "NO PROGRAMADA",
  IF(
    OR('Tablero de control'!$AP214="",'Tablero de control'!$AQ214&lt;=0),
    "SIN AVANCE",
    IF(
      'Tablero de control'!$AQ214&lt;Parametros!$D$4*Parametros!$G$9,
      "MUY DEFICIENTE",
    IF(
      'Tablero de control'!$AQ214&lt;Parametros!$D$4*Parametros!$G$8,
      "DEFICIENTE",
   IF(
      'Tablero de control'!$AQ214&lt;Parametros!$D$4*Parametros!$G$7,
      "ACEPTABLE",
      IF(
        'Tablero de control'!$AQ214&lt;Parametros!$D$4*Parametros!$G$6,
        "BUENO",
        IF(
          'Tablero de control'!$AQ214&lt;Parametros!$D$4*Parametros!$G$5,
          "SATISFACTORIO",
          IF(
            'Tablero de control'!$AQ214&gt;=Parametros!$D$4*Parametros!$G$4,
            "OPTIMO"
          )
        )
      )
    )
  )
)
)
)</f>
        <v>SIN AVANCE</v>
      </c>
      <c r="AS214" s="38"/>
      <c r="AT214" s="38"/>
      <c r="AU214" s="38"/>
      <c r="AV214" s="39"/>
      <c r="AW214" s="276">
        <f>IF(
'Tablero de control'!$X214="NP",
 0,
  IF(
     'Tablero de control'!$Q214&lt;&gt;"Reducción",
     'Tablero de control'!$AV214*100/'Tablero de control'!$X214,
     IF(
       'Tablero de control'!$X214&gt;='Tablero de control'!$AV214,
       100,
       IF(
         'Tablero de control'!$S214&lt;='Tablero de control'!$AV214,
         0,
         (('Tablero de control'!$S214-'Tablero de control'!$X214)-('Tablero de control'!$AV214-'Tablero de control'!$X214))*100/('Tablero de control'!$S214-'Tablero de control'!$X214)
       )
     )
   )
)</f>
        <v>0</v>
      </c>
      <c r="AX214" s="46" t="str">
        <f>IF(
  'Tablero de control'!$X214="NP",
  "NO PROGRAMADA",
  IF(
    OR('Tablero de control'!$AV214="",'Tablero de control'!$AW214&lt;=0),
    "SIN AVANCE",
    IF(
      'Tablero de control'!$AW214&lt;Parametros!$D$4*Parametros!$G$9,
      "MUY DEFICIENTE",
    IF(
      'Tablero de control'!$AW214&lt;Parametros!$D$4*Parametros!$G$8,
      "DEFICIENTE",
   IF(
      'Tablero de control'!$AW214&lt;Parametros!$D$4*Parametros!$G$7,
      "ACEPTABLE",
      IF(
        'Tablero de control'!$AW214&lt;Parametros!$D$4*Parametros!$G$6,
        "BUENO",
        IF(
          'Tablero de control'!$AW214&lt;Parametros!$D$4*Parametros!$G$5,
          "SATISFACTORIO",
          IF(
            'Tablero de control'!$AW214&gt;=Parametros!$D$4*Parametros!$G$4,
            "OPTIMO"
          )
        )
      )
    )
  )
)
)
)</f>
        <v>SIN AVANCE</v>
      </c>
      <c r="AY214" s="38"/>
      <c r="AZ214" s="38"/>
      <c r="BA214" s="38"/>
      <c r="BB214" s="285">
        <f>IF('Tablero de control'!$R214="Acumulada",IF('Tablero de control'!$AV214="",IF('Tablero de control'!$AP214="",IF('Tablero de control'!$AJ214="",'Tablero de control'!$Y214,'Tablero de control'!$AJ214),'Tablero de control'!$AP214),'Tablero de control'!$AV214),'Tablero de control'!$Y214+'Tablero de control'!$AJ214+'Tablero de control'!$AP214+'Tablero de control'!$AV214)</f>
        <v>2</v>
      </c>
      <c r="BC214" s="41">
        <f>IF('Tablero de control'!$Q214="mantenimiento",'Tablero de control'!$BB214/COUNTA('Tablero de control'!$U214:$X214)*100,IF('Tablero de control'!$BB214*100/'Tablero de control'!$T214&gt;100,100,'Tablero de control'!$BB214*100/'Tablero de control'!$T214))</f>
        <v>16.666666666666668</v>
      </c>
      <c r="BD214" s="40" t="str">
        <f>IF(
    OR('Tablero de control'!$BB214="",'Tablero de control'!$BC214&lt;=0),
    "SIN AVANCE",
    IF(
      'Tablero de control'!$BC214&lt;Parametros!$D$4*Parametros!$G$9,
      "MUY DEFICIENTE",
    IF(
      'Tablero de control'!$BC214&lt;Parametros!$D$4*Parametros!$G$8,
      "DEFICIENTE",
   IF(
      'Tablero de control'!$BC214&lt;Parametros!$D$4*Parametros!$G$7,
      "ACEPTABLE",
      IF(
        'Tablero de control'!$BC214&lt;Parametros!$D$4*Parametros!$G$6,
        "BUENO",
        IF(
          'Tablero de control'!$BC214&lt;Parametros!$D$4*Parametros!$G$5,
          "SATISFACTORIO",
          IF(
            'Tablero de control'!$BC214&gt;=Parametros!$D$4*Parametros!$G$4,
            "OPTIMO"
          )
        )
      )
    )
  )
)
)</f>
        <v>MUY DEFICIENTE</v>
      </c>
      <c r="BE214" s="336"/>
      <c r="BF214" s="336"/>
      <c r="BG214" s="555"/>
      <c r="BH214" s="281"/>
      <c r="BI214" s="281"/>
      <c r="BJ214" s="281"/>
      <c r="BL214" s="337"/>
      <c r="BN214" s="491">
        <v>2</v>
      </c>
      <c r="BO214" s="425" t="s">
        <v>3267</v>
      </c>
      <c r="BP214" s="425" t="s">
        <v>3268</v>
      </c>
      <c r="BQ214" s="425" t="s">
        <v>3269</v>
      </c>
      <c r="BR214" s="597"/>
      <c r="BS214" s="668"/>
      <c r="BT214" s="281"/>
    </row>
    <row r="215" spans="1:72" s="42" customFormat="1" ht="63.75" hidden="1" customHeight="1">
      <c r="A215" s="554" t="s">
        <v>252</v>
      </c>
      <c r="B215" s="53" t="s">
        <v>263</v>
      </c>
      <c r="C215" s="53" t="s">
        <v>304</v>
      </c>
      <c r="D215" s="53" t="s">
        <v>361</v>
      </c>
      <c r="E215" s="53" t="s">
        <v>416</v>
      </c>
      <c r="F215" s="222">
        <v>79.599999999999994</v>
      </c>
      <c r="G215" s="226">
        <v>95</v>
      </c>
      <c r="H215" s="226" t="s">
        <v>1948</v>
      </c>
      <c r="I215" s="226" t="s">
        <v>1974</v>
      </c>
      <c r="J215" s="325">
        <v>212</v>
      </c>
      <c r="K215" s="53" t="s">
        <v>755</v>
      </c>
      <c r="L215" s="53">
        <v>1905027</v>
      </c>
      <c r="M215" s="53" t="s">
        <v>1277</v>
      </c>
      <c r="N215" s="53">
        <v>190502702</v>
      </c>
      <c r="O215" s="53" t="s">
        <v>1639</v>
      </c>
      <c r="P215" s="53" t="s">
        <v>2047</v>
      </c>
      <c r="Q215" s="53" t="s">
        <v>33</v>
      </c>
      <c r="R215" s="98" t="s">
        <v>1891</v>
      </c>
      <c r="S215" s="224">
        <v>64</v>
      </c>
      <c r="T215" s="225">
        <v>64</v>
      </c>
      <c r="U215" s="96">
        <v>64</v>
      </c>
      <c r="V215" s="224">
        <v>64</v>
      </c>
      <c r="W215" s="224">
        <v>64</v>
      </c>
      <c r="X215" s="224">
        <v>64</v>
      </c>
      <c r="Y215" s="274">
        <v>64</v>
      </c>
      <c r="Z215" s="276">
        <f>IF(
'Tablero de control'!$U215="NP",
 0,
  IF(
     'Tablero de control'!$Q215&lt;&gt;"Reducción",
     'Tablero de control'!$Y215*100/'Tablero de control'!$U215,
     IF(
       'Tablero de control'!$U215&gt;='Tablero de control'!$Y215,
       100,
       IF(
         'Tablero de control'!$S215&lt;='Tablero de control'!$Y215,
         0,
         (('Tablero de control'!$S215-'Tablero de control'!$U215)-('Tablero de control'!$Y215-'Tablero de control'!$U215))*100/('Tablero de control'!$S215-'Tablero de control'!$U215)
       )
     )
   )
)</f>
        <v>100</v>
      </c>
      <c r="AA215" s="302">
        <f>IF('Tablero de control'!$Z215&gt;100,100,'Tablero de control'!$Z215)</f>
        <v>100</v>
      </c>
      <c r="AB215" s="40" t="str">
        <f>IF(
  'Tablero de control'!$U215="NP",
  "NO PROGRAMADA",
  IF(
    OR('Tablero de control'!$Y215="",'Tablero de control'!$Z215&lt;=0),
    "SIN AVANCE",
    IF(
      'Tablero de control'!$Z215&lt;Parametros!$D$4*Parametros!$G$9,
      "MUY DEFICIENTE",
    IF(
      'Tablero de control'!$Z215&lt;Parametros!$D$4*Parametros!$G$8,
      "DEFICIENTE",
   IF(
      'Tablero de control'!$Z215&lt;Parametros!$D$4*Parametros!$G$7,
      "ACEPTABLE",
      IF(
        'Tablero de control'!$Z215&lt;Parametros!$D$4*Parametros!$G$6,
        "BUENO",
        IF(
          'Tablero de control'!$Z215&lt;Parametros!$D$4*Parametros!$G$5,
          "SATISFACTORIO",
          IF(
            'Tablero de control'!$Z215&gt;=Parametros!$D$4*Parametros!$G$4,
            "OPTIMO"
          )
        )
      )
    )
  )
)
)
)</f>
        <v>OPTIMO</v>
      </c>
      <c r="AC215" s="40"/>
      <c r="AD215" s="40"/>
      <c r="AE215" s="40"/>
      <c r="AF215" s="40"/>
      <c r="AG215" s="59">
        <v>0</v>
      </c>
      <c r="AH215" s="59">
        <v>0</v>
      </c>
      <c r="AI215" s="59">
        <v>0</v>
      </c>
      <c r="AJ215" s="57"/>
      <c r="AK215" s="276">
        <f>IF(
'Tablero de control'!$V215="NP",
 0,
  IF(
     'Tablero de control'!$Q215&lt;&gt;"Reducción",
     'Tablero de control'!$AJ215*100/'Tablero de control'!$V215,
     IF(
       'Tablero de control'!$V215&gt;='Tablero de control'!$AJ215,
       100,
       IF(
         'Tablero de control'!$S215&lt;='Tablero de control'!$AJ215,
         0,
         (('Tablero de control'!$S215-'Tablero de control'!$V215)-('Tablero de control'!$AJ215-'Tablero de control'!$V215))*100/('Tablero de control'!$S215-'Tablero de control'!$V215)
       )
     )
   )
)</f>
        <v>0</v>
      </c>
      <c r="AL215" s="38" t="str">
        <f>IF(
  'Tablero de control'!$V215="NP",
  "NO PROGRAMADA",
  IF(
    OR('Tablero de control'!$AJ215="",'Tablero de control'!$AK215&lt;=0),
    "SIN AVANCE",
    IF(
      'Tablero de control'!$AK215&lt;Parametros!$D$4*Parametros!$G$9,
      "MUY DEFICIENTE",
    IF(
      'Tablero de control'!$AK215&lt;Parametros!$D$4*Parametros!$G$8,
      "DEFICIENTE",
   IF(
      'Tablero de control'!$AK215&lt;Parametros!$D$4*Parametros!$G$7,
      "ACEPTABLE",
      IF(
        'Tablero de control'!$AK215&lt;Parametros!$D$4*Parametros!$G$6,
        "BUENO",
        IF(
          'Tablero de control'!$AK215&lt;Parametros!$D$4*Parametros!$G$5,
          "SATISFACTORIO",
          IF(
            'Tablero de control'!$AK215&gt;=Parametros!$D$4*Parametros!$G$4,
            "OPTIMO"
          )
        )
      )
    )
  )
)
)
)</f>
        <v>SIN AVANCE</v>
      </c>
      <c r="AM215" s="38"/>
      <c r="AN215" s="38"/>
      <c r="AO215" s="38"/>
      <c r="AP215" s="47"/>
      <c r="AQ215" s="276">
        <f>IF(
'Tablero de control'!$W215="NP",
 0,
  IF(
     'Tablero de control'!$Q215&lt;&gt;"Reducción",
     'Tablero de control'!$AP215*100/'Tablero de control'!$W215,
     IF(
       'Tablero de control'!$W215&gt;='Tablero de control'!$AP215,
       100,
       IF(
         'Tablero de control'!$S215&lt;='Tablero de control'!$AP215,
         0,
         (('Tablero de control'!$S215-'Tablero de control'!$W215)-('Tablero de control'!$AP215-'Tablero de control'!$W215))*100/('Tablero de control'!$S215-'Tablero de control'!$W215)
       )
     )
   )
)</f>
        <v>0</v>
      </c>
      <c r="AR215" s="40" t="str">
        <f>IF(
  'Tablero de control'!$W215="NP",
  "NO PROGRAMADA",
  IF(
    OR('Tablero de control'!$AP215="",'Tablero de control'!$AQ215&lt;=0),
    "SIN AVANCE",
    IF(
      'Tablero de control'!$AQ215&lt;Parametros!$D$4*Parametros!$G$9,
      "MUY DEFICIENTE",
    IF(
      'Tablero de control'!$AQ215&lt;Parametros!$D$4*Parametros!$G$8,
      "DEFICIENTE",
   IF(
      'Tablero de control'!$AQ215&lt;Parametros!$D$4*Parametros!$G$7,
      "ACEPTABLE",
      IF(
        'Tablero de control'!$AQ215&lt;Parametros!$D$4*Parametros!$G$6,
        "BUENO",
        IF(
          'Tablero de control'!$AQ215&lt;Parametros!$D$4*Parametros!$G$5,
          "SATISFACTORIO",
          IF(
            'Tablero de control'!$AQ215&gt;=Parametros!$D$4*Parametros!$G$4,
            "OPTIMO"
          )
        )
      )
    )
  )
)
)
)</f>
        <v>SIN AVANCE</v>
      </c>
      <c r="AS215" s="38"/>
      <c r="AT215" s="38"/>
      <c r="AU215" s="38"/>
      <c r="AV215" s="39"/>
      <c r="AW215" s="276">
        <f>IF(
'Tablero de control'!$X215="NP",
 0,
  IF(
     'Tablero de control'!$Q215&lt;&gt;"Reducción",
     'Tablero de control'!$AV215*100/'Tablero de control'!$X215,
     IF(
       'Tablero de control'!$X215&gt;='Tablero de control'!$AV215,
       100,
       IF(
         'Tablero de control'!$S215&lt;='Tablero de control'!$AV215,
         0,
         (('Tablero de control'!$S215-'Tablero de control'!$X215)-('Tablero de control'!$AV215-'Tablero de control'!$X215))*100/('Tablero de control'!$S215-'Tablero de control'!$X215)
       )
     )
   )
)</f>
        <v>0</v>
      </c>
      <c r="AX215" s="46" t="str">
        <f>IF(
  'Tablero de control'!$X215="NP",
  "NO PROGRAMADA",
  IF(
    OR('Tablero de control'!$AV215="",'Tablero de control'!$AW215&lt;=0),
    "SIN AVANCE",
    IF(
      'Tablero de control'!$AW215&lt;Parametros!$D$4*Parametros!$G$9,
      "MUY DEFICIENTE",
    IF(
      'Tablero de control'!$AW215&lt;Parametros!$D$4*Parametros!$G$8,
      "DEFICIENTE",
   IF(
      'Tablero de control'!$AW215&lt;Parametros!$D$4*Parametros!$G$7,
      "ACEPTABLE",
      IF(
        'Tablero de control'!$AW215&lt;Parametros!$D$4*Parametros!$G$6,
        "BUENO",
        IF(
          'Tablero de control'!$AW215&lt;Parametros!$D$4*Parametros!$G$5,
          "SATISFACTORIO",
          IF(
            'Tablero de control'!$AW215&gt;=Parametros!$D$4*Parametros!$G$4,
            "OPTIMO"
          )
        )
      )
    )
  )
)
)
)</f>
        <v>SIN AVANCE</v>
      </c>
      <c r="AY215" s="38"/>
      <c r="AZ215" s="38"/>
      <c r="BA215" s="38"/>
      <c r="BB215" s="285">
        <f>IF('Tablero de control'!$R215="Acumulada",IF('Tablero de control'!$AV215="",IF('Tablero de control'!$AP215="",IF('Tablero de control'!$AJ215="",'Tablero de control'!$Y215,'Tablero de control'!$AJ215),'Tablero de control'!$AP215),'Tablero de control'!$AV215),'Tablero de control'!$Y215+'Tablero de control'!$AJ215+'Tablero de control'!$AP215+'Tablero de control'!$AV215)</f>
        <v>64</v>
      </c>
      <c r="BC215" s="41">
        <f>IF('Tablero de control'!$Q215="mantenimiento",'Tablero de control'!$BB215/COUNTA('Tablero de control'!$U215:$X215)*100,IF('Tablero de control'!$BB215*100/'Tablero de control'!$T215&gt;100,100,'Tablero de control'!$BB215*100/'Tablero de control'!$T215))</f>
        <v>1600</v>
      </c>
      <c r="BD215" s="40" t="str">
        <f>IF(
    OR('Tablero de control'!$BB215="",'Tablero de control'!$BC215&lt;=0),
    "SIN AVANCE",
    IF(
      'Tablero de control'!$BC215&lt;Parametros!$D$4*Parametros!$G$9,
      "MUY DEFICIENTE",
    IF(
      'Tablero de control'!$BC215&lt;Parametros!$D$4*Parametros!$G$8,
      "DEFICIENTE",
   IF(
      'Tablero de control'!$BC215&lt;Parametros!$D$4*Parametros!$G$7,
      "ACEPTABLE",
      IF(
        'Tablero de control'!$BC215&lt;Parametros!$D$4*Parametros!$G$6,
        "BUENO",
        IF(
          'Tablero de control'!$BC215&lt;Parametros!$D$4*Parametros!$G$5,
          "SATISFACTORIO",
          IF(
            'Tablero de control'!$BC215&gt;=Parametros!$D$4*Parametros!$G$4,
            "OPTIMO"
          )
        )
      )
    )
  )
)
)</f>
        <v>OPTIMO</v>
      </c>
      <c r="BE215" s="336"/>
      <c r="BF215" s="336"/>
      <c r="BG215" s="555"/>
      <c r="BH215" s="281"/>
      <c r="BI215" s="281"/>
      <c r="BJ215" s="281"/>
      <c r="BL215" s="337"/>
      <c r="BN215" s="491">
        <v>64</v>
      </c>
      <c r="BO215" s="425" t="s">
        <v>3270</v>
      </c>
      <c r="BP215" s="424" t="s">
        <v>3271</v>
      </c>
      <c r="BQ215" s="424" t="s">
        <v>3272</v>
      </c>
      <c r="BR215" s="598" t="s">
        <v>3273</v>
      </c>
      <c r="BS215" s="668"/>
      <c r="BT215" s="281"/>
    </row>
    <row r="216" spans="1:72" s="42" customFormat="1" ht="58.5" hidden="1" customHeight="1">
      <c r="A216" s="554" t="s">
        <v>252</v>
      </c>
      <c r="B216" s="53" t="s">
        <v>263</v>
      </c>
      <c r="C216" s="53" t="s">
        <v>304</v>
      </c>
      <c r="D216" s="53" t="s">
        <v>361</v>
      </c>
      <c r="E216" s="53" t="s">
        <v>416</v>
      </c>
      <c r="F216" s="222">
        <v>79.599999999999994</v>
      </c>
      <c r="G216" s="226">
        <v>95</v>
      </c>
      <c r="H216" s="226" t="s">
        <v>1948</v>
      </c>
      <c r="I216" s="226" t="s">
        <v>1974</v>
      </c>
      <c r="J216" s="325">
        <v>213</v>
      </c>
      <c r="K216" s="53" t="s">
        <v>756</v>
      </c>
      <c r="L216" s="53">
        <v>1905029</v>
      </c>
      <c r="M216" s="53" t="s">
        <v>1278</v>
      </c>
      <c r="N216" s="293">
        <v>190502900</v>
      </c>
      <c r="O216" s="53" t="s">
        <v>1640</v>
      </c>
      <c r="P216" s="53" t="s">
        <v>2047</v>
      </c>
      <c r="Q216" s="53" t="s">
        <v>33</v>
      </c>
      <c r="R216" s="98" t="s">
        <v>1891</v>
      </c>
      <c r="S216" s="224">
        <v>64</v>
      </c>
      <c r="T216" s="225">
        <v>64</v>
      </c>
      <c r="U216" s="96">
        <v>64</v>
      </c>
      <c r="V216" s="224">
        <v>64</v>
      </c>
      <c r="W216" s="224">
        <v>64</v>
      </c>
      <c r="X216" s="224">
        <v>64</v>
      </c>
      <c r="Y216" s="274">
        <v>64</v>
      </c>
      <c r="Z216" s="276">
        <f>IF(
'Tablero de control'!$U216="NP",
 0,
  IF(
     'Tablero de control'!$Q216&lt;&gt;"Reducción",
     'Tablero de control'!$Y216*100/'Tablero de control'!$U216,
     IF(
       'Tablero de control'!$U216&gt;='Tablero de control'!$Y216,
       100,
       IF(
         'Tablero de control'!$S216&lt;='Tablero de control'!$Y216,
         0,
         (('Tablero de control'!$S216-'Tablero de control'!$U216)-('Tablero de control'!$Y216-'Tablero de control'!$U216))*100/('Tablero de control'!$S216-'Tablero de control'!$U216)
       )
     )
   )
)</f>
        <v>100</v>
      </c>
      <c r="AA216" s="302">
        <f>IF('Tablero de control'!$Z216&gt;100,100,'Tablero de control'!$Z216)</f>
        <v>100</v>
      </c>
      <c r="AB216" s="40" t="str">
        <f>IF(
  'Tablero de control'!$U216="NP",
  "NO PROGRAMADA",
  IF(
    OR('Tablero de control'!$Y216="",'Tablero de control'!$Z216&lt;=0),
    "SIN AVANCE",
    IF(
      'Tablero de control'!$Z216&lt;Parametros!$D$4*Parametros!$G$9,
      "MUY DEFICIENTE",
    IF(
      'Tablero de control'!$Z216&lt;Parametros!$D$4*Parametros!$G$8,
      "DEFICIENTE",
   IF(
      'Tablero de control'!$Z216&lt;Parametros!$D$4*Parametros!$G$7,
      "ACEPTABLE",
      IF(
        'Tablero de control'!$Z216&lt;Parametros!$D$4*Parametros!$G$6,
        "BUENO",
        IF(
          'Tablero de control'!$Z216&lt;Parametros!$D$4*Parametros!$G$5,
          "SATISFACTORIO",
          IF(
            'Tablero de control'!$Z216&gt;=Parametros!$D$4*Parametros!$G$4,
            "OPTIMO"
          )
        )
      )
    )
  )
)
)
)</f>
        <v>OPTIMO</v>
      </c>
      <c r="AC216" s="40"/>
      <c r="AD216" s="40"/>
      <c r="AE216" s="40"/>
      <c r="AF216" s="40"/>
      <c r="AG216" s="59">
        <v>0</v>
      </c>
      <c r="AH216" s="59">
        <v>0</v>
      </c>
      <c r="AI216" s="59">
        <v>0</v>
      </c>
      <c r="AJ216" s="57"/>
      <c r="AK216" s="276">
        <f>IF(
'Tablero de control'!$V216="NP",
 0,
  IF(
     'Tablero de control'!$Q216&lt;&gt;"Reducción",
     'Tablero de control'!$AJ216*100/'Tablero de control'!$V216,
     IF(
       'Tablero de control'!$V216&gt;='Tablero de control'!$AJ216,
       100,
       IF(
         'Tablero de control'!$S216&lt;='Tablero de control'!$AJ216,
         0,
         (('Tablero de control'!$S216-'Tablero de control'!$V216)-('Tablero de control'!$AJ216-'Tablero de control'!$V216))*100/('Tablero de control'!$S216-'Tablero de control'!$V216)
       )
     )
   )
)</f>
        <v>0</v>
      </c>
      <c r="AL216" s="38" t="str">
        <f>IF(
  'Tablero de control'!$V216="NP",
  "NO PROGRAMADA",
  IF(
    OR('Tablero de control'!$AJ216="",'Tablero de control'!$AK216&lt;=0),
    "SIN AVANCE",
    IF(
      'Tablero de control'!$AK216&lt;Parametros!$D$4*Parametros!$G$9,
      "MUY DEFICIENTE",
    IF(
      'Tablero de control'!$AK216&lt;Parametros!$D$4*Parametros!$G$8,
      "DEFICIENTE",
   IF(
      'Tablero de control'!$AK216&lt;Parametros!$D$4*Parametros!$G$7,
      "ACEPTABLE",
      IF(
        'Tablero de control'!$AK216&lt;Parametros!$D$4*Parametros!$G$6,
        "BUENO",
        IF(
          'Tablero de control'!$AK216&lt;Parametros!$D$4*Parametros!$G$5,
          "SATISFACTORIO",
          IF(
            'Tablero de control'!$AK216&gt;=Parametros!$D$4*Parametros!$G$4,
            "OPTIMO"
          )
        )
      )
    )
  )
)
)
)</f>
        <v>SIN AVANCE</v>
      </c>
      <c r="AM216" s="38"/>
      <c r="AN216" s="38"/>
      <c r="AO216" s="38"/>
      <c r="AP216" s="47"/>
      <c r="AQ216" s="276">
        <f>IF(
'Tablero de control'!$W216="NP",
 0,
  IF(
     'Tablero de control'!$Q216&lt;&gt;"Reducción",
     'Tablero de control'!$AP216*100/'Tablero de control'!$W216,
     IF(
       'Tablero de control'!$W216&gt;='Tablero de control'!$AP216,
       100,
       IF(
         'Tablero de control'!$S216&lt;='Tablero de control'!$AP216,
         0,
         (('Tablero de control'!$S216-'Tablero de control'!$W216)-('Tablero de control'!$AP216-'Tablero de control'!$W216))*100/('Tablero de control'!$S216-'Tablero de control'!$W216)
       )
     )
   )
)</f>
        <v>0</v>
      </c>
      <c r="AR216" s="40" t="str">
        <f>IF(
  'Tablero de control'!$W216="NP",
  "NO PROGRAMADA",
  IF(
    OR('Tablero de control'!$AP216="",'Tablero de control'!$AQ216&lt;=0),
    "SIN AVANCE",
    IF(
      'Tablero de control'!$AQ216&lt;Parametros!$D$4*Parametros!$G$9,
      "MUY DEFICIENTE",
    IF(
      'Tablero de control'!$AQ216&lt;Parametros!$D$4*Parametros!$G$8,
      "DEFICIENTE",
   IF(
      'Tablero de control'!$AQ216&lt;Parametros!$D$4*Parametros!$G$7,
      "ACEPTABLE",
      IF(
        'Tablero de control'!$AQ216&lt;Parametros!$D$4*Parametros!$G$6,
        "BUENO",
        IF(
          'Tablero de control'!$AQ216&lt;Parametros!$D$4*Parametros!$G$5,
          "SATISFACTORIO",
          IF(
            'Tablero de control'!$AQ216&gt;=Parametros!$D$4*Parametros!$G$4,
            "OPTIMO"
          )
        )
      )
    )
  )
)
)
)</f>
        <v>SIN AVANCE</v>
      </c>
      <c r="AS216" s="38"/>
      <c r="AT216" s="38"/>
      <c r="AU216" s="38"/>
      <c r="AV216" s="39"/>
      <c r="AW216" s="276">
        <f>IF(
'Tablero de control'!$X216="NP",
 0,
  IF(
     'Tablero de control'!$Q216&lt;&gt;"Reducción",
     'Tablero de control'!$AV216*100/'Tablero de control'!$X216,
     IF(
       'Tablero de control'!$X216&gt;='Tablero de control'!$AV216,
       100,
       IF(
         'Tablero de control'!$S216&lt;='Tablero de control'!$AV216,
         0,
         (('Tablero de control'!$S216-'Tablero de control'!$X216)-('Tablero de control'!$AV216-'Tablero de control'!$X216))*100/('Tablero de control'!$S216-'Tablero de control'!$X216)
       )
     )
   )
)</f>
        <v>0</v>
      </c>
      <c r="AX216" s="46" t="str">
        <f>IF(
  'Tablero de control'!$X216="NP",
  "NO PROGRAMADA",
  IF(
    OR('Tablero de control'!$AV216="",'Tablero de control'!$AW216&lt;=0),
    "SIN AVANCE",
    IF(
      'Tablero de control'!$AW216&lt;Parametros!$D$4*Parametros!$G$9,
      "MUY DEFICIENTE",
    IF(
      'Tablero de control'!$AW216&lt;Parametros!$D$4*Parametros!$G$8,
      "DEFICIENTE",
   IF(
      'Tablero de control'!$AW216&lt;Parametros!$D$4*Parametros!$G$7,
      "ACEPTABLE",
      IF(
        'Tablero de control'!$AW216&lt;Parametros!$D$4*Parametros!$G$6,
        "BUENO",
        IF(
          'Tablero de control'!$AW216&lt;Parametros!$D$4*Parametros!$G$5,
          "SATISFACTORIO",
          IF(
            'Tablero de control'!$AW216&gt;=Parametros!$D$4*Parametros!$G$4,
            "OPTIMO"
          )
        )
      )
    )
  )
)
)
)</f>
        <v>SIN AVANCE</v>
      </c>
      <c r="AY216" s="38"/>
      <c r="AZ216" s="38"/>
      <c r="BA216" s="38"/>
      <c r="BB216" s="285">
        <f>IF('Tablero de control'!$R216="Acumulada",IF('Tablero de control'!$AV216="",IF('Tablero de control'!$AP216="",IF('Tablero de control'!$AJ216="",'Tablero de control'!$Y216,'Tablero de control'!$AJ216),'Tablero de control'!$AP216),'Tablero de control'!$AV216),'Tablero de control'!$Y216+'Tablero de control'!$AJ216+'Tablero de control'!$AP216+'Tablero de control'!$AV216)</f>
        <v>64</v>
      </c>
      <c r="BC216" s="41">
        <f>IF('Tablero de control'!$Q216="mantenimiento",'Tablero de control'!$BB216/COUNTA('Tablero de control'!$U216:$X216)*100,IF('Tablero de control'!$BB216*100/'Tablero de control'!$T216&gt;100,100,'Tablero de control'!$BB216*100/'Tablero de control'!$T216))</f>
        <v>1600</v>
      </c>
      <c r="BD216" s="40" t="str">
        <f>IF(
    OR('Tablero de control'!$BB216="",'Tablero de control'!$BC216&lt;=0),
    "SIN AVANCE",
    IF(
      'Tablero de control'!$BC216&lt;Parametros!$D$4*Parametros!$G$9,
      "MUY DEFICIENTE",
    IF(
      'Tablero de control'!$BC216&lt;Parametros!$D$4*Parametros!$G$8,
      "DEFICIENTE",
   IF(
      'Tablero de control'!$BC216&lt;Parametros!$D$4*Parametros!$G$7,
      "ACEPTABLE",
      IF(
        'Tablero de control'!$BC216&lt;Parametros!$D$4*Parametros!$G$6,
        "BUENO",
        IF(
          'Tablero de control'!$BC216&lt;Parametros!$D$4*Parametros!$G$5,
          "SATISFACTORIO",
          IF(
            'Tablero de control'!$BC216&gt;=Parametros!$D$4*Parametros!$G$4,
            "OPTIMO"
          )
        )
      )
    )
  )
)
)</f>
        <v>OPTIMO</v>
      </c>
      <c r="BE216" s="336"/>
      <c r="BF216" s="336"/>
      <c r="BG216" s="555"/>
      <c r="BH216" s="281"/>
      <c r="BI216" s="281"/>
      <c r="BJ216" s="281"/>
      <c r="BL216" s="337"/>
      <c r="BN216" s="491">
        <v>64</v>
      </c>
      <c r="BO216" s="425" t="s">
        <v>3274</v>
      </c>
      <c r="BP216" s="424" t="s">
        <v>3271</v>
      </c>
      <c r="BQ216" s="424" t="s">
        <v>3272</v>
      </c>
      <c r="BR216" s="598" t="s">
        <v>3275</v>
      </c>
      <c r="BS216" s="668"/>
      <c r="BT216" s="281"/>
    </row>
    <row r="217" spans="1:72" s="42" customFormat="1" ht="38.25" hidden="1" customHeight="1">
      <c r="A217" s="554" t="s">
        <v>252</v>
      </c>
      <c r="B217" s="53" t="s">
        <v>263</v>
      </c>
      <c r="C217" s="53" t="s">
        <v>304</v>
      </c>
      <c r="D217" s="53" t="s">
        <v>361</v>
      </c>
      <c r="E217" s="53" t="s">
        <v>416</v>
      </c>
      <c r="F217" s="222">
        <v>79.599999999999994</v>
      </c>
      <c r="G217" s="226">
        <v>95</v>
      </c>
      <c r="H217" s="226" t="s">
        <v>1948</v>
      </c>
      <c r="I217" s="226" t="s">
        <v>1974</v>
      </c>
      <c r="J217" s="325">
        <v>214</v>
      </c>
      <c r="K217" s="53" t="s">
        <v>757</v>
      </c>
      <c r="L217" s="53">
        <v>1905051</v>
      </c>
      <c r="M217" s="53" t="s">
        <v>1279</v>
      </c>
      <c r="N217" s="293">
        <v>190505100</v>
      </c>
      <c r="O217" s="53" t="s">
        <v>74</v>
      </c>
      <c r="P217" s="53" t="s">
        <v>2047</v>
      </c>
      <c r="Q217" s="53" t="s">
        <v>33</v>
      </c>
      <c r="R217" s="98" t="s">
        <v>1891</v>
      </c>
      <c r="S217" s="224">
        <v>1</v>
      </c>
      <c r="T217" s="225">
        <v>1</v>
      </c>
      <c r="U217" s="96">
        <v>1</v>
      </c>
      <c r="V217" s="224">
        <v>1</v>
      </c>
      <c r="W217" s="224">
        <v>1</v>
      </c>
      <c r="X217" s="224">
        <v>1</v>
      </c>
      <c r="Y217" s="274">
        <v>1</v>
      </c>
      <c r="Z217" s="276">
        <f>IF(
'Tablero de control'!$U217="NP",
 0,
  IF(
     'Tablero de control'!$Q217&lt;&gt;"Reducción",
     'Tablero de control'!$Y217*100/'Tablero de control'!$U217,
     IF(
       'Tablero de control'!$U217&gt;='Tablero de control'!$Y217,
       100,
       IF(
         'Tablero de control'!$S217&lt;='Tablero de control'!$Y217,
         0,
         (('Tablero de control'!$S217-'Tablero de control'!$U217)-('Tablero de control'!$Y217-'Tablero de control'!$U217))*100/('Tablero de control'!$S217-'Tablero de control'!$U217)
       )
     )
   )
)</f>
        <v>100</v>
      </c>
      <c r="AA217" s="302">
        <f>IF('Tablero de control'!$Z217&gt;100,100,'Tablero de control'!$Z217)</f>
        <v>100</v>
      </c>
      <c r="AB217" s="40" t="str">
        <f>IF(
  'Tablero de control'!$U217="NP",
  "NO PROGRAMADA",
  IF(
    OR('Tablero de control'!$Y217="",'Tablero de control'!$Z217&lt;=0),
    "SIN AVANCE",
    IF(
      'Tablero de control'!$Z217&lt;Parametros!$D$4*Parametros!$G$9,
      "MUY DEFICIENTE",
    IF(
      'Tablero de control'!$Z217&lt;Parametros!$D$4*Parametros!$G$8,
      "DEFICIENTE",
   IF(
      'Tablero de control'!$Z217&lt;Parametros!$D$4*Parametros!$G$7,
      "ACEPTABLE",
      IF(
        'Tablero de control'!$Z217&lt;Parametros!$D$4*Parametros!$G$6,
        "BUENO",
        IF(
          'Tablero de control'!$Z217&lt;Parametros!$D$4*Parametros!$G$5,
          "SATISFACTORIO",
          IF(
            'Tablero de control'!$Z217&gt;=Parametros!$D$4*Parametros!$G$4,
            "OPTIMO"
          )
        )
      )
    )
  )
)
)
)</f>
        <v>OPTIMO</v>
      </c>
      <c r="AC217" s="40"/>
      <c r="AD217" s="40"/>
      <c r="AE217" s="40"/>
      <c r="AF217" s="40"/>
      <c r="AG217" s="59">
        <v>0</v>
      </c>
      <c r="AH217" s="59">
        <v>0</v>
      </c>
      <c r="AI217" s="59">
        <v>0</v>
      </c>
      <c r="AJ217" s="57"/>
      <c r="AK217" s="276">
        <f>IF(
'Tablero de control'!$V217="NP",
 0,
  IF(
     'Tablero de control'!$Q217&lt;&gt;"Reducción",
     'Tablero de control'!$AJ217*100/'Tablero de control'!$V217,
     IF(
       'Tablero de control'!$V217&gt;='Tablero de control'!$AJ217,
       100,
       IF(
         'Tablero de control'!$S217&lt;='Tablero de control'!$AJ217,
         0,
         (('Tablero de control'!$S217-'Tablero de control'!$V217)-('Tablero de control'!$AJ217-'Tablero de control'!$V217))*100/('Tablero de control'!$S217-'Tablero de control'!$V217)
       )
     )
   )
)</f>
        <v>0</v>
      </c>
      <c r="AL217" s="38" t="str">
        <f>IF(
  'Tablero de control'!$V217="NP",
  "NO PROGRAMADA",
  IF(
    OR('Tablero de control'!$AJ217="",'Tablero de control'!$AK217&lt;=0),
    "SIN AVANCE",
    IF(
      'Tablero de control'!$AK217&lt;Parametros!$D$4*Parametros!$G$9,
      "MUY DEFICIENTE",
    IF(
      'Tablero de control'!$AK217&lt;Parametros!$D$4*Parametros!$G$8,
      "DEFICIENTE",
   IF(
      'Tablero de control'!$AK217&lt;Parametros!$D$4*Parametros!$G$7,
      "ACEPTABLE",
      IF(
        'Tablero de control'!$AK217&lt;Parametros!$D$4*Parametros!$G$6,
        "BUENO",
        IF(
          'Tablero de control'!$AK217&lt;Parametros!$D$4*Parametros!$G$5,
          "SATISFACTORIO",
          IF(
            'Tablero de control'!$AK217&gt;=Parametros!$D$4*Parametros!$G$4,
            "OPTIMO"
          )
        )
      )
    )
  )
)
)
)</f>
        <v>SIN AVANCE</v>
      </c>
      <c r="AM217" s="38"/>
      <c r="AN217" s="38"/>
      <c r="AO217" s="38"/>
      <c r="AP217" s="39"/>
      <c r="AQ217" s="276">
        <f>IF(
'Tablero de control'!$W217="NP",
 0,
  IF(
     'Tablero de control'!$Q217&lt;&gt;"Reducción",
     'Tablero de control'!$AP217*100/'Tablero de control'!$W217,
     IF(
       'Tablero de control'!$W217&gt;='Tablero de control'!$AP217,
       100,
       IF(
         'Tablero de control'!$S217&lt;='Tablero de control'!$AP217,
         0,
         (('Tablero de control'!$S217-'Tablero de control'!$W217)-('Tablero de control'!$AP217-'Tablero de control'!$W217))*100/('Tablero de control'!$S217-'Tablero de control'!$W217)
       )
     )
   )
)</f>
        <v>0</v>
      </c>
      <c r="AR217" s="40" t="str">
        <f>IF(
  'Tablero de control'!$W217="NP",
  "NO PROGRAMADA",
  IF(
    OR('Tablero de control'!$AP217="",'Tablero de control'!$AQ217&lt;=0),
    "SIN AVANCE",
    IF(
      'Tablero de control'!$AQ217&lt;Parametros!$D$4*Parametros!$G$9,
      "MUY DEFICIENTE",
    IF(
      'Tablero de control'!$AQ217&lt;Parametros!$D$4*Parametros!$G$8,
      "DEFICIENTE",
   IF(
      'Tablero de control'!$AQ217&lt;Parametros!$D$4*Parametros!$G$7,
      "ACEPTABLE",
      IF(
        'Tablero de control'!$AQ217&lt;Parametros!$D$4*Parametros!$G$6,
        "BUENO",
        IF(
          'Tablero de control'!$AQ217&lt;Parametros!$D$4*Parametros!$G$5,
          "SATISFACTORIO",
          IF(
            'Tablero de control'!$AQ217&gt;=Parametros!$D$4*Parametros!$G$4,
            "OPTIMO"
          )
        )
      )
    )
  )
)
)
)</f>
        <v>SIN AVANCE</v>
      </c>
      <c r="AS217" s="38"/>
      <c r="AT217" s="38"/>
      <c r="AU217" s="38"/>
      <c r="AV217" s="39"/>
      <c r="AW217" s="276">
        <f>IF(
'Tablero de control'!$X217="NP",
 0,
  IF(
     'Tablero de control'!$Q217&lt;&gt;"Reducción",
     'Tablero de control'!$AV217*100/'Tablero de control'!$X217,
     IF(
       'Tablero de control'!$X217&gt;='Tablero de control'!$AV217,
       100,
       IF(
         'Tablero de control'!$S217&lt;='Tablero de control'!$AV217,
         0,
         (('Tablero de control'!$S217-'Tablero de control'!$X217)-('Tablero de control'!$AV217-'Tablero de control'!$X217))*100/('Tablero de control'!$S217-'Tablero de control'!$X217)
       )
     )
   )
)</f>
        <v>0</v>
      </c>
      <c r="AX217" s="46" t="str">
        <f>IF(
  'Tablero de control'!$X217="NP",
  "NO PROGRAMADA",
  IF(
    OR('Tablero de control'!$AV217="",'Tablero de control'!$AW217&lt;=0),
    "SIN AVANCE",
    IF(
      'Tablero de control'!$AW217&lt;Parametros!$D$4*Parametros!$G$9,
      "MUY DEFICIENTE",
    IF(
      'Tablero de control'!$AW217&lt;Parametros!$D$4*Parametros!$G$8,
      "DEFICIENTE",
   IF(
      'Tablero de control'!$AW217&lt;Parametros!$D$4*Parametros!$G$7,
      "ACEPTABLE",
      IF(
        'Tablero de control'!$AW217&lt;Parametros!$D$4*Parametros!$G$6,
        "BUENO",
        IF(
          'Tablero de control'!$AW217&lt;Parametros!$D$4*Parametros!$G$5,
          "SATISFACTORIO",
          IF(
            'Tablero de control'!$AW217&gt;=Parametros!$D$4*Parametros!$G$4,
            "OPTIMO"
          )
        )
      )
    )
  )
)
)
)</f>
        <v>SIN AVANCE</v>
      </c>
      <c r="AY217" s="38"/>
      <c r="AZ217" s="38"/>
      <c r="BA217" s="38"/>
      <c r="BB217" s="285">
        <f>IF('Tablero de control'!$R217="Acumulada",IF('Tablero de control'!$AV217="",IF('Tablero de control'!$AP217="",IF('Tablero de control'!$AJ217="",'Tablero de control'!$Y217,'Tablero de control'!$AJ217),'Tablero de control'!$AP217),'Tablero de control'!$AV217),'Tablero de control'!$Y217+'Tablero de control'!$AJ217+'Tablero de control'!$AP217+'Tablero de control'!$AV217)</f>
        <v>1</v>
      </c>
      <c r="BC217" s="41">
        <f>IF('Tablero de control'!$Q217="mantenimiento",'Tablero de control'!$BB217/COUNTA('Tablero de control'!$U217:$X217)*100,IF('Tablero de control'!$BB217*100/'Tablero de control'!$T217&gt;100,100,'Tablero de control'!$BB217*100/'Tablero de control'!$T217))</f>
        <v>25</v>
      </c>
      <c r="BD217" s="40" t="str">
        <f>IF(
    OR('Tablero de control'!$BB217="",'Tablero de control'!$BC217&lt;=0),
    "SIN AVANCE",
    IF(
      'Tablero de control'!$BC217&lt;Parametros!$D$4*Parametros!$G$9,
      "MUY DEFICIENTE",
    IF(
      'Tablero de control'!$BC217&lt;Parametros!$D$4*Parametros!$G$8,
      "DEFICIENTE",
   IF(
      'Tablero de control'!$BC217&lt;Parametros!$D$4*Parametros!$G$7,
      "ACEPTABLE",
      IF(
        'Tablero de control'!$BC217&lt;Parametros!$D$4*Parametros!$G$6,
        "BUENO",
        IF(
          'Tablero de control'!$BC217&lt;Parametros!$D$4*Parametros!$G$5,
          "SATISFACTORIO",
          IF(
            'Tablero de control'!$BC217&gt;=Parametros!$D$4*Parametros!$G$4,
            "OPTIMO"
          )
        )
      )
    )
  )
)
)</f>
        <v>MUY DEFICIENTE</v>
      </c>
      <c r="BE217" s="336"/>
      <c r="BF217" s="336"/>
      <c r="BG217" s="555"/>
      <c r="BH217" s="281"/>
      <c r="BI217" s="281"/>
      <c r="BJ217" s="281"/>
      <c r="BL217" s="337"/>
      <c r="BN217" s="492">
        <v>1</v>
      </c>
      <c r="BO217" s="425" t="s">
        <v>3276</v>
      </c>
      <c r="BP217" s="424" t="s">
        <v>3271</v>
      </c>
      <c r="BQ217" s="424" t="s">
        <v>3277</v>
      </c>
      <c r="BR217" s="598" t="s">
        <v>3278</v>
      </c>
      <c r="BS217" s="668"/>
      <c r="BT217" s="281"/>
    </row>
    <row r="218" spans="1:72" s="42" customFormat="1" ht="38.25" hidden="1" customHeight="1">
      <c r="A218" s="554" t="s">
        <v>252</v>
      </c>
      <c r="B218" s="53" t="s">
        <v>263</v>
      </c>
      <c r="C218" s="53" t="s">
        <v>304</v>
      </c>
      <c r="D218" s="53" t="s">
        <v>361</v>
      </c>
      <c r="E218" s="53" t="s">
        <v>417</v>
      </c>
      <c r="F218" s="222">
        <v>42.6</v>
      </c>
      <c r="G218" s="226">
        <v>0</v>
      </c>
      <c r="H218" s="226" t="s">
        <v>1948</v>
      </c>
      <c r="I218" s="226" t="s">
        <v>1974</v>
      </c>
      <c r="J218" s="325">
        <v>215</v>
      </c>
      <c r="K218" s="53" t="s">
        <v>758</v>
      </c>
      <c r="L218" s="53">
        <v>1905014</v>
      </c>
      <c r="M218" s="53" t="s">
        <v>53</v>
      </c>
      <c r="N218" s="53">
        <v>190501400</v>
      </c>
      <c r="O218" s="53" t="s">
        <v>63</v>
      </c>
      <c r="P218" s="53" t="s">
        <v>2046</v>
      </c>
      <c r="Q218" s="53" t="s">
        <v>33</v>
      </c>
      <c r="R218" s="98" t="s">
        <v>1891</v>
      </c>
      <c r="S218" s="224">
        <v>1</v>
      </c>
      <c r="T218" s="225">
        <v>1</v>
      </c>
      <c r="U218" s="96">
        <v>1</v>
      </c>
      <c r="V218" s="224">
        <v>1</v>
      </c>
      <c r="W218" s="224">
        <v>1</v>
      </c>
      <c r="X218" s="224">
        <v>1</v>
      </c>
      <c r="Y218" s="274">
        <v>1</v>
      </c>
      <c r="Z218" s="276">
        <f>IF(
'Tablero de control'!$U218="NP",
 0,
  IF(
     'Tablero de control'!$Q218&lt;&gt;"Reducción",
     'Tablero de control'!$Y218*100/'Tablero de control'!$U218,
     IF(
       'Tablero de control'!$U218&gt;='Tablero de control'!$Y218,
       100,
       IF(
         'Tablero de control'!$S218&lt;='Tablero de control'!$Y218,
         0,
         (('Tablero de control'!$S218-'Tablero de control'!$U218)-('Tablero de control'!$Y218-'Tablero de control'!$U218))*100/('Tablero de control'!$S218-'Tablero de control'!$U218)
       )
     )
   )
)</f>
        <v>100</v>
      </c>
      <c r="AA218" s="302">
        <f>IF('Tablero de control'!$Z218&gt;100,100,'Tablero de control'!$Z218)</f>
        <v>100</v>
      </c>
      <c r="AB218" s="40" t="str">
        <f>IF(
  'Tablero de control'!$U218="NP",
  "NO PROGRAMADA",
  IF(
    OR('Tablero de control'!$Y218="",'Tablero de control'!$Z218&lt;=0),
    "SIN AVANCE",
    IF(
      'Tablero de control'!$Z218&lt;Parametros!$D$4*Parametros!$G$9,
      "MUY DEFICIENTE",
    IF(
      'Tablero de control'!$Z218&lt;Parametros!$D$4*Parametros!$G$8,
      "DEFICIENTE",
   IF(
      'Tablero de control'!$Z218&lt;Parametros!$D$4*Parametros!$G$7,
      "ACEPTABLE",
      IF(
        'Tablero de control'!$Z218&lt;Parametros!$D$4*Parametros!$G$6,
        "BUENO",
        IF(
          'Tablero de control'!$Z218&lt;Parametros!$D$4*Parametros!$G$5,
          "SATISFACTORIO",
          IF(
            'Tablero de control'!$Z218&gt;=Parametros!$D$4*Parametros!$G$4,
            "OPTIMO"
          )
        )
      )
    )
  )
)
)
)</f>
        <v>OPTIMO</v>
      </c>
      <c r="AC218" s="40"/>
      <c r="AD218" s="40"/>
      <c r="AE218" s="40"/>
      <c r="AF218" s="40"/>
      <c r="AG218" s="59">
        <v>0</v>
      </c>
      <c r="AH218" s="59">
        <v>0</v>
      </c>
      <c r="AI218" s="59">
        <v>0</v>
      </c>
      <c r="AJ218" s="57"/>
      <c r="AK218" s="276">
        <f>IF(
'Tablero de control'!$V218="NP",
 0,
  IF(
     'Tablero de control'!$Q218&lt;&gt;"Reducción",
     'Tablero de control'!$AJ218*100/'Tablero de control'!$V218,
     IF(
       'Tablero de control'!$V218&gt;='Tablero de control'!$AJ218,
       100,
       IF(
         'Tablero de control'!$S218&lt;='Tablero de control'!$AJ218,
         0,
         (('Tablero de control'!$S218-'Tablero de control'!$V218)-('Tablero de control'!$AJ218-'Tablero de control'!$V218))*100/('Tablero de control'!$S218-'Tablero de control'!$V218)
       )
     )
   )
)</f>
        <v>0</v>
      </c>
      <c r="AL218" s="38" t="str">
        <f>IF(
  'Tablero de control'!$V218="NP",
  "NO PROGRAMADA",
  IF(
    OR('Tablero de control'!$AJ218="",'Tablero de control'!$AK218&lt;=0),
    "SIN AVANCE",
    IF(
      'Tablero de control'!$AK218&lt;Parametros!$D$4*Parametros!$G$9,
      "MUY DEFICIENTE",
    IF(
      'Tablero de control'!$AK218&lt;Parametros!$D$4*Parametros!$G$8,
      "DEFICIENTE",
   IF(
      'Tablero de control'!$AK218&lt;Parametros!$D$4*Parametros!$G$7,
      "ACEPTABLE",
      IF(
        'Tablero de control'!$AK218&lt;Parametros!$D$4*Parametros!$G$6,
        "BUENO",
        IF(
          'Tablero de control'!$AK218&lt;Parametros!$D$4*Parametros!$G$5,
          "SATISFACTORIO",
          IF(
            'Tablero de control'!$AK218&gt;=Parametros!$D$4*Parametros!$G$4,
            "OPTIMO"
          )
        )
      )
    )
  )
)
)
)</f>
        <v>SIN AVANCE</v>
      </c>
      <c r="AM218" s="38"/>
      <c r="AN218" s="38"/>
      <c r="AO218" s="38"/>
      <c r="AP218" s="39"/>
      <c r="AQ218" s="276">
        <f>IF(
'Tablero de control'!$W218="NP",
 0,
  IF(
     'Tablero de control'!$Q218&lt;&gt;"Reducción",
     'Tablero de control'!$AP218*100/'Tablero de control'!$W218,
     IF(
       'Tablero de control'!$W218&gt;='Tablero de control'!$AP218,
       100,
       IF(
         'Tablero de control'!$S218&lt;='Tablero de control'!$AP218,
         0,
         (('Tablero de control'!$S218-'Tablero de control'!$W218)-('Tablero de control'!$AP218-'Tablero de control'!$W218))*100/('Tablero de control'!$S218-'Tablero de control'!$W218)
       )
     )
   )
)</f>
        <v>0</v>
      </c>
      <c r="AR218" s="40" t="str">
        <f>IF(
  'Tablero de control'!$W218="NP",
  "NO PROGRAMADA",
  IF(
    OR('Tablero de control'!$AP218="",'Tablero de control'!$AQ218&lt;=0),
    "SIN AVANCE",
    IF(
      'Tablero de control'!$AQ218&lt;Parametros!$D$4*Parametros!$G$9,
      "MUY DEFICIENTE",
    IF(
      'Tablero de control'!$AQ218&lt;Parametros!$D$4*Parametros!$G$8,
      "DEFICIENTE",
   IF(
      'Tablero de control'!$AQ218&lt;Parametros!$D$4*Parametros!$G$7,
      "ACEPTABLE",
      IF(
        'Tablero de control'!$AQ218&lt;Parametros!$D$4*Parametros!$G$6,
        "BUENO",
        IF(
          'Tablero de control'!$AQ218&lt;Parametros!$D$4*Parametros!$G$5,
          "SATISFACTORIO",
          IF(
            'Tablero de control'!$AQ218&gt;=Parametros!$D$4*Parametros!$G$4,
            "OPTIMO"
          )
        )
      )
    )
  )
)
)
)</f>
        <v>SIN AVANCE</v>
      </c>
      <c r="AS218" s="38"/>
      <c r="AT218" s="38"/>
      <c r="AU218" s="38"/>
      <c r="AV218" s="39"/>
      <c r="AW218" s="276">
        <f>IF(
'Tablero de control'!$X218="NP",
 0,
  IF(
     'Tablero de control'!$Q218&lt;&gt;"Reducción",
     'Tablero de control'!$AV218*100/'Tablero de control'!$X218,
     IF(
       'Tablero de control'!$X218&gt;='Tablero de control'!$AV218,
       100,
       IF(
         'Tablero de control'!$S218&lt;='Tablero de control'!$AV218,
         0,
         (('Tablero de control'!$S218-'Tablero de control'!$X218)-('Tablero de control'!$AV218-'Tablero de control'!$X218))*100/('Tablero de control'!$S218-'Tablero de control'!$X218)
       )
     )
   )
)</f>
        <v>0</v>
      </c>
      <c r="AX218" s="46" t="str">
        <f>IF(
  'Tablero de control'!$X218="NP",
  "NO PROGRAMADA",
  IF(
    OR('Tablero de control'!$AV218="",'Tablero de control'!$AW218&lt;=0),
    "SIN AVANCE",
    IF(
      'Tablero de control'!$AW218&lt;Parametros!$D$4*Parametros!$G$9,
      "MUY DEFICIENTE",
    IF(
      'Tablero de control'!$AW218&lt;Parametros!$D$4*Parametros!$G$8,
      "DEFICIENTE",
   IF(
      'Tablero de control'!$AW218&lt;Parametros!$D$4*Parametros!$G$7,
      "ACEPTABLE",
      IF(
        'Tablero de control'!$AW218&lt;Parametros!$D$4*Parametros!$G$6,
        "BUENO",
        IF(
          'Tablero de control'!$AW218&lt;Parametros!$D$4*Parametros!$G$5,
          "SATISFACTORIO",
          IF(
            'Tablero de control'!$AW218&gt;=Parametros!$D$4*Parametros!$G$4,
            "OPTIMO"
          )
        )
      )
    )
  )
)
)
)</f>
        <v>SIN AVANCE</v>
      </c>
      <c r="AY218" s="38"/>
      <c r="AZ218" s="38"/>
      <c r="BA218" s="38"/>
      <c r="BB218" s="285">
        <f>IF('Tablero de control'!$R218="Acumulada",IF('Tablero de control'!$AV218="",IF('Tablero de control'!$AP218="",IF('Tablero de control'!$AJ218="",'Tablero de control'!$Y218,'Tablero de control'!$AJ218),'Tablero de control'!$AP218),'Tablero de control'!$AV218),'Tablero de control'!$Y218+'Tablero de control'!$AJ218+'Tablero de control'!$AP218+'Tablero de control'!$AV218)</f>
        <v>1</v>
      </c>
      <c r="BC218" s="41">
        <f>IF('Tablero de control'!$Q218="mantenimiento",'Tablero de control'!$BB218/COUNTA('Tablero de control'!$U218:$X218)*100,IF('Tablero de control'!$BB218*100/'Tablero de control'!$T218&gt;100,100,'Tablero de control'!$BB218*100/'Tablero de control'!$T218))</f>
        <v>25</v>
      </c>
      <c r="BD218" s="40" t="str">
        <f>IF(
    OR('Tablero de control'!$BB218="",'Tablero de control'!$BC218&lt;=0),
    "SIN AVANCE",
    IF(
      'Tablero de control'!$BC218&lt;Parametros!$D$4*Parametros!$G$9,
      "MUY DEFICIENTE",
    IF(
      'Tablero de control'!$BC218&lt;Parametros!$D$4*Parametros!$G$8,
      "DEFICIENTE",
   IF(
      'Tablero de control'!$BC218&lt;Parametros!$D$4*Parametros!$G$7,
      "ACEPTABLE",
      IF(
        'Tablero de control'!$BC218&lt;Parametros!$D$4*Parametros!$G$6,
        "BUENO",
        IF(
          'Tablero de control'!$BC218&lt;Parametros!$D$4*Parametros!$G$5,
          "SATISFACTORIO",
          IF(
            'Tablero de control'!$BC218&gt;=Parametros!$D$4*Parametros!$G$4,
            "OPTIMO"
          )
        )
      )
    )
  )
)
)</f>
        <v>MUY DEFICIENTE</v>
      </c>
      <c r="BE218" s="336"/>
      <c r="BF218" s="336"/>
      <c r="BG218" s="555"/>
      <c r="BH218" s="281"/>
      <c r="BI218" s="281"/>
      <c r="BJ218" s="281"/>
      <c r="BL218" s="337"/>
      <c r="BN218" s="492">
        <v>1</v>
      </c>
      <c r="BO218" s="425" t="s">
        <v>3279</v>
      </c>
      <c r="BP218" s="425" t="s">
        <v>3280</v>
      </c>
      <c r="BQ218" s="425" t="s">
        <v>3281</v>
      </c>
      <c r="BR218" s="597"/>
      <c r="BS218" s="668"/>
      <c r="BT218" s="281"/>
    </row>
    <row r="219" spans="1:72" s="42" customFormat="1" ht="63.75" hidden="1" customHeight="1">
      <c r="A219" s="554" t="s">
        <v>252</v>
      </c>
      <c r="B219" s="53" t="s">
        <v>263</v>
      </c>
      <c r="C219" s="53" t="s">
        <v>304</v>
      </c>
      <c r="D219" s="53" t="s">
        <v>361</v>
      </c>
      <c r="E219" s="53" t="s">
        <v>417</v>
      </c>
      <c r="F219" s="222">
        <v>42.6</v>
      </c>
      <c r="G219" s="226">
        <v>0</v>
      </c>
      <c r="H219" s="226" t="s">
        <v>1948</v>
      </c>
      <c r="I219" s="226" t="s">
        <v>1974</v>
      </c>
      <c r="J219" s="325">
        <v>216</v>
      </c>
      <c r="K219" s="53" t="s">
        <v>759</v>
      </c>
      <c r="L219" s="53">
        <v>1905021</v>
      </c>
      <c r="M219" s="53" t="s">
        <v>56</v>
      </c>
      <c r="N219" s="53">
        <v>190502102</v>
      </c>
      <c r="O219" s="53" t="s">
        <v>157</v>
      </c>
      <c r="P219" s="53" t="s">
        <v>2046</v>
      </c>
      <c r="Q219" s="53" t="s">
        <v>33</v>
      </c>
      <c r="R219" s="225" t="s">
        <v>1891</v>
      </c>
      <c r="S219" s="225">
        <v>0</v>
      </c>
      <c r="T219" s="225">
        <v>1</v>
      </c>
      <c r="U219" s="96">
        <v>1</v>
      </c>
      <c r="V219" s="225">
        <v>1</v>
      </c>
      <c r="W219" s="225">
        <v>1</v>
      </c>
      <c r="X219" s="225">
        <v>1</v>
      </c>
      <c r="Y219" s="274">
        <v>1</v>
      </c>
      <c r="Z219" s="276">
        <f>IF(
'Tablero de control'!$U219="NP",
 0,
  IF(
     'Tablero de control'!$Q219&lt;&gt;"Reducción",
     'Tablero de control'!$Y219*100/'Tablero de control'!$U219,
     IF(
       'Tablero de control'!$U219&gt;='Tablero de control'!$Y219,
       100,
       IF(
         'Tablero de control'!$S219&lt;='Tablero de control'!$Y219,
         0,
         (('Tablero de control'!$S219-'Tablero de control'!$U219)-('Tablero de control'!$Y219-'Tablero de control'!$U219))*100/('Tablero de control'!$S219-'Tablero de control'!$U219)
       )
     )
   )
)</f>
        <v>100</v>
      </c>
      <c r="AA219" s="302">
        <f>IF('Tablero de control'!$Z219&gt;100,100,'Tablero de control'!$Z219)</f>
        <v>100</v>
      </c>
      <c r="AB219" s="40" t="str">
        <f>IF(
  'Tablero de control'!$U219="NP",
  "NO PROGRAMADA",
  IF(
    OR('Tablero de control'!$Y219="",'Tablero de control'!$Z219&lt;=0),
    "SIN AVANCE",
    IF(
      'Tablero de control'!$Z219&lt;Parametros!$D$4*Parametros!$G$9,
      "MUY DEFICIENTE",
    IF(
      'Tablero de control'!$Z219&lt;Parametros!$D$4*Parametros!$G$8,
      "DEFICIENTE",
   IF(
      'Tablero de control'!$Z219&lt;Parametros!$D$4*Parametros!$G$7,
      "ACEPTABLE",
      IF(
        'Tablero de control'!$Z219&lt;Parametros!$D$4*Parametros!$G$6,
        "BUENO",
        IF(
          'Tablero de control'!$Z219&lt;Parametros!$D$4*Parametros!$G$5,
          "SATISFACTORIO",
          IF(
            'Tablero de control'!$Z219&gt;=Parametros!$D$4*Parametros!$G$4,
            "OPTIMO"
          )
        )
      )
    )
  )
)
)
)</f>
        <v>OPTIMO</v>
      </c>
      <c r="AC219" s="40"/>
      <c r="AD219" s="40"/>
      <c r="AE219" s="40"/>
      <c r="AF219" s="40"/>
      <c r="AG219" s="59">
        <v>0</v>
      </c>
      <c r="AH219" s="59">
        <v>0</v>
      </c>
      <c r="AI219" s="59">
        <v>0</v>
      </c>
      <c r="AJ219" s="57"/>
      <c r="AK219" s="276">
        <f>IF(
'Tablero de control'!$V219="NP",
 0,
  IF(
     'Tablero de control'!$Q219&lt;&gt;"Reducción",
     'Tablero de control'!$AJ219*100/'Tablero de control'!$V219,
     IF(
       'Tablero de control'!$V219&gt;='Tablero de control'!$AJ219,
       100,
       IF(
         'Tablero de control'!$S219&lt;='Tablero de control'!$AJ219,
         0,
         (('Tablero de control'!$S219-'Tablero de control'!$V219)-('Tablero de control'!$AJ219-'Tablero de control'!$V219))*100/('Tablero de control'!$S219-'Tablero de control'!$V219)
       )
     )
   )
)</f>
        <v>0</v>
      </c>
      <c r="AL219" s="38" t="str">
        <f>IF(
  'Tablero de control'!$V219="NP",
  "NO PROGRAMADA",
  IF(
    OR('Tablero de control'!$AJ219="",'Tablero de control'!$AK219&lt;=0),
    "SIN AVANCE",
    IF(
      'Tablero de control'!$AK219&lt;Parametros!$D$4*Parametros!$G$9,
      "MUY DEFICIENTE",
    IF(
      'Tablero de control'!$AK219&lt;Parametros!$D$4*Parametros!$G$8,
      "DEFICIENTE",
   IF(
      'Tablero de control'!$AK219&lt;Parametros!$D$4*Parametros!$G$7,
      "ACEPTABLE",
      IF(
        'Tablero de control'!$AK219&lt;Parametros!$D$4*Parametros!$G$6,
        "BUENO",
        IF(
          'Tablero de control'!$AK219&lt;Parametros!$D$4*Parametros!$G$5,
          "SATISFACTORIO",
          IF(
            'Tablero de control'!$AK219&gt;=Parametros!$D$4*Parametros!$G$4,
            "OPTIMO"
          )
        )
      )
    )
  )
)
)
)</f>
        <v>SIN AVANCE</v>
      </c>
      <c r="AM219" s="38"/>
      <c r="AN219" s="38"/>
      <c r="AO219" s="38"/>
      <c r="AP219" s="39"/>
      <c r="AQ219" s="276">
        <f>IF(
'Tablero de control'!$W219="NP",
 0,
  IF(
     'Tablero de control'!$Q219&lt;&gt;"Reducción",
     'Tablero de control'!$AP219*100/'Tablero de control'!$W219,
     IF(
       'Tablero de control'!$W219&gt;='Tablero de control'!$AP219,
       100,
       IF(
         'Tablero de control'!$S219&lt;='Tablero de control'!$AP219,
         0,
         (('Tablero de control'!$S219-'Tablero de control'!$W219)-('Tablero de control'!$AP219-'Tablero de control'!$W219))*100/('Tablero de control'!$S219-'Tablero de control'!$W219)
       )
     )
   )
)</f>
        <v>0</v>
      </c>
      <c r="AR219" s="40" t="str">
        <f>IF(
  'Tablero de control'!$W219="NP",
  "NO PROGRAMADA",
  IF(
    OR('Tablero de control'!$AP219="",'Tablero de control'!$AQ219&lt;=0),
    "SIN AVANCE",
    IF(
      'Tablero de control'!$AQ219&lt;Parametros!$D$4*Parametros!$G$9,
      "MUY DEFICIENTE",
    IF(
      'Tablero de control'!$AQ219&lt;Parametros!$D$4*Parametros!$G$8,
      "DEFICIENTE",
   IF(
      'Tablero de control'!$AQ219&lt;Parametros!$D$4*Parametros!$G$7,
      "ACEPTABLE",
      IF(
        'Tablero de control'!$AQ219&lt;Parametros!$D$4*Parametros!$G$6,
        "BUENO",
        IF(
          'Tablero de control'!$AQ219&lt;Parametros!$D$4*Parametros!$G$5,
          "SATISFACTORIO",
          IF(
            'Tablero de control'!$AQ219&gt;=Parametros!$D$4*Parametros!$G$4,
            "OPTIMO"
          )
        )
      )
    )
  )
)
)
)</f>
        <v>SIN AVANCE</v>
      </c>
      <c r="AS219" s="38"/>
      <c r="AT219" s="38"/>
      <c r="AU219" s="38"/>
      <c r="AV219" s="39"/>
      <c r="AW219" s="276">
        <f>IF(
'Tablero de control'!$X219="NP",
 0,
  IF(
     'Tablero de control'!$Q219&lt;&gt;"Reducción",
     'Tablero de control'!$AV219*100/'Tablero de control'!$X219,
     IF(
       'Tablero de control'!$X219&gt;='Tablero de control'!$AV219,
       100,
       IF(
         'Tablero de control'!$S219&lt;='Tablero de control'!$AV219,
         0,
         (('Tablero de control'!$S219-'Tablero de control'!$X219)-('Tablero de control'!$AV219-'Tablero de control'!$X219))*100/('Tablero de control'!$S219-'Tablero de control'!$X219)
       )
     )
   )
)</f>
        <v>0</v>
      </c>
      <c r="AX219" s="46" t="str">
        <f>IF(
  'Tablero de control'!$X219="NP",
  "NO PROGRAMADA",
  IF(
    OR('Tablero de control'!$AV219="",'Tablero de control'!$AW219&lt;=0),
    "SIN AVANCE",
    IF(
      'Tablero de control'!$AW219&lt;Parametros!$D$4*Parametros!$G$9,
      "MUY DEFICIENTE",
    IF(
      'Tablero de control'!$AW219&lt;Parametros!$D$4*Parametros!$G$8,
      "DEFICIENTE",
   IF(
      'Tablero de control'!$AW219&lt;Parametros!$D$4*Parametros!$G$7,
      "ACEPTABLE",
      IF(
        'Tablero de control'!$AW219&lt;Parametros!$D$4*Parametros!$G$6,
        "BUENO",
        IF(
          'Tablero de control'!$AW219&lt;Parametros!$D$4*Parametros!$G$5,
          "SATISFACTORIO",
          IF(
            'Tablero de control'!$AW219&gt;=Parametros!$D$4*Parametros!$G$4,
            "OPTIMO"
          )
        )
      )
    )
  )
)
)
)</f>
        <v>SIN AVANCE</v>
      </c>
      <c r="AY219" s="38"/>
      <c r="AZ219" s="38"/>
      <c r="BA219" s="38"/>
      <c r="BB219" s="285">
        <f>IF('Tablero de control'!$R219="Acumulada",IF('Tablero de control'!$AV219="",IF('Tablero de control'!$AP219="",IF('Tablero de control'!$AJ219="",'Tablero de control'!$Y219,'Tablero de control'!$AJ219),'Tablero de control'!$AP219),'Tablero de control'!$AV219),'Tablero de control'!$Y219+'Tablero de control'!$AJ219+'Tablero de control'!$AP219+'Tablero de control'!$AV219)</f>
        <v>1</v>
      </c>
      <c r="BC219" s="41">
        <f>IF('Tablero de control'!$Q219="mantenimiento",'Tablero de control'!$BB219/COUNTA('Tablero de control'!$U219:$X219)*100,IF('Tablero de control'!$BB219*100/'Tablero de control'!$T219&gt;100,100,'Tablero de control'!$BB219*100/'Tablero de control'!$T219))</f>
        <v>25</v>
      </c>
      <c r="BD219" s="40" t="str">
        <f>IF(
    OR('Tablero de control'!$BB219="",'Tablero de control'!$BC219&lt;=0),
    "SIN AVANCE",
    IF(
      'Tablero de control'!$BC219&lt;Parametros!$D$4*Parametros!$G$9,
      "MUY DEFICIENTE",
    IF(
      'Tablero de control'!$BC219&lt;Parametros!$D$4*Parametros!$G$8,
      "DEFICIENTE",
   IF(
      'Tablero de control'!$BC219&lt;Parametros!$D$4*Parametros!$G$7,
      "ACEPTABLE",
      IF(
        'Tablero de control'!$BC219&lt;Parametros!$D$4*Parametros!$G$6,
        "BUENO",
        IF(
          'Tablero de control'!$BC219&lt;Parametros!$D$4*Parametros!$G$5,
          "SATISFACTORIO",
          IF(
            'Tablero de control'!$BC219&gt;=Parametros!$D$4*Parametros!$G$4,
            "OPTIMO"
          )
        )
      )
    )
  )
)
)</f>
        <v>MUY DEFICIENTE</v>
      </c>
      <c r="BE219" s="336"/>
      <c r="BF219" s="336"/>
      <c r="BG219" s="555"/>
      <c r="BH219" s="281"/>
      <c r="BI219" s="281"/>
      <c r="BJ219" s="281"/>
      <c r="BL219" s="337"/>
      <c r="BN219" s="492">
        <v>1</v>
      </c>
      <c r="BO219" s="425" t="s">
        <v>3282</v>
      </c>
      <c r="BP219" s="425" t="s">
        <v>3280</v>
      </c>
      <c r="BQ219" s="425" t="s">
        <v>3283</v>
      </c>
      <c r="BR219" s="597"/>
      <c r="BS219" s="668"/>
      <c r="BT219" s="281"/>
    </row>
    <row r="220" spans="1:72" s="42" customFormat="1" ht="45" hidden="1" customHeight="1">
      <c r="A220" s="554" t="s">
        <v>252</v>
      </c>
      <c r="B220" s="53" t="s">
        <v>263</v>
      </c>
      <c r="C220" s="53" t="s">
        <v>304</v>
      </c>
      <c r="D220" s="53" t="s">
        <v>361</v>
      </c>
      <c r="E220" s="53" t="s">
        <v>418</v>
      </c>
      <c r="F220" s="222">
        <v>2.5</v>
      </c>
      <c r="G220" s="226">
        <v>2</v>
      </c>
      <c r="H220" s="226" t="s">
        <v>1948</v>
      </c>
      <c r="I220" s="226" t="s">
        <v>1974</v>
      </c>
      <c r="J220" s="325">
        <v>217</v>
      </c>
      <c r="K220" s="53" t="s">
        <v>760</v>
      </c>
      <c r="L220" s="53">
        <v>1905015</v>
      </c>
      <c r="M220" s="53" t="s">
        <v>66</v>
      </c>
      <c r="N220" s="53">
        <v>190501506</v>
      </c>
      <c r="O220" s="53" t="s">
        <v>185</v>
      </c>
      <c r="P220" s="53" t="s">
        <v>2046</v>
      </c>
      <c r="Q220" s="53" t="s">
        <v>33</v>
      </c>
      <c r="R220" s="98" t="s">
        <v>1891</v>
      </c>
      <c r="S220" s="225">
        <v>1</v>
      </c>
      <c r="T220" s="225">
        <v>1</v>
      </c>
      <c r="U220" s="96">
        <v>1</v>
      </c>
      <c r="V220" s="225">
        <v>1</v>
      </c>
      <c r="W220" s="225">
        <v>1</v>
      </c>
      <c r="X220" s="225">
        <v>1</v>
      </c>
      <c r="Y220" s="274">
        <v>1</v>
      </c>
      <c r="Z220" s="276">
        <f>IF(
'Tablero de control'!$U220="NP",
 0,
  IF(
     'Tablero de control'!$Q220&lt;&gt;"Reducción",
     'Tablero de control'!$Y220*100/'Tablero de control'!$U220,
     IF(
       'Tablero de control'!$U220&gt;='Tablero de control'!$Y220,
       100,
       IF(
         'Tablero de control'!$S220&lt;='Tablero de control'!$Y220,
         0,
         (('Tablero de control'!$S220-'Tablero de control'!$U220)-('Tablero de control'!$Y220-'Tablero de control'!$U220))*100/('Tablero de control'!$S220-'Tablero de control'!$U220)
       )
     )
   )
)</f>
        <v>100</v>
      </c>
      <c r="AA220" s="302">
        <f>IF('Tablero de control'!$Z220&gt;100,100,'Tablero de control'!$Z220)</f>
        <v>100</v>
      </c>
      <c r="AB220" s="40" t="str">
        <f>IF(
  'Tablero de control'!$U220="NP",
  "NO PROGRAMADA",
  IF(
    OR('Tablero de control'!$Y220="",'Tablero de control'!$Z220&lt;=0),
    "SIN AVANCE",
    IF(
      'Tablero de control'!$Z220&lt;Parametros!$D$4*Parametros!$G$9,
      "MUY DEFICIENTE",
    IF(
      'Tablero de control'!$Z220&lt;Parametros!$D$4*Parametros!$G$8,
      "DEFICIENTE",
   IF(
      'Tablero de control'!$Z220&lt;Parametros!$D$4*Parametros!$G$7,
      "ACEPTABLE",
      IF(
        'Tablero de control'!$Z220&lt;Parametros!$D$4*Parametros!$G$6,
        "BUENO",
        IF(
          'Tablero de control'!$Z220&lt;Parametros!$D$4*Parametros!$G$5,
          "SATISFACTORIO",
          IF(
            'Tablero de control'!$Z220&gt;=Parametros!$D$4*Parametros!$G$4,
            "OPTIMO"
          )
        )
      )
    )
  )
)
)
)</f>
        <v>OPTIMO</v>
      </c>
      <c r="AC220" s="40"/>
      <c r="AD220" s="40"/>
      <c r="AE220" s="40"/>
      <c r="AF220" s="40"/>
      <c r="AG220" s="59">
        <v>0</v>
      </c>
      <c r="AH220" s="59">
        <v>0</v>
      </c>
      <c r="AI220" s="59">
        <v>0</v>
      </c>
      <c r="AJ220" s="57"/>
      <c r="AK220" s="276">
        <f>IF(
'Tablero de control'!$V220="NP",
 0,
  IF(
     'Tablero de control'!$Q220&lt;&gt;"Reducción",
     'Tablero de control'!$AJ220*100/'Tablero de control'!$V220,
     IF(
       'Tablero de control'!$V220&gt;='Tablero de control'!$AJ220,
       100,
       IF(
         'Tablero de control'!$S220&lt;='Tablero de control'!$AJ220,
         0,
         (('Tablero de control'!$S220-'Tablero de control'!$V220)-('Tablero de control'!$AJ220-'Tablero de control'!$V220))*100/('Tablero de control'!$S220-'Tablero de control'!$V220)
       )
     )
   )
)</f>
        <v>0</v>
      </c>
      <c r="AL220" s="38" t="str">
        <f>IF(
  'Tablero de control'!$V220="NP",
  "NO PROGRAMADA",
  IF(
    OR('Tablero de control'!$AJ220="",'Tablero de control'!$AK220&lt;=0),
    "SIN AVANCE",
    IF(
      'Tablero de control'!$AK220&lt;Parametros!$D$4*Parametros!$G$9,
      "MUY DEFICIENTE",
    IF(
      'Tablero de control'!$AK220&lt;Parametros!$D$4*Parametros!$G$8,
      "DEFICIENTE",
   IF(
      'Tablero de control'!$AK220&lt;Parametros!$D$4*Parametros!$G$7,
      "ACEPTABLE",
      IF(
        'Tablero de control'!$AK220&lt;Parametros!$D$4*Parametros!$G$6,
        "BUENO",
        IF(
          'Tablero de control'!$AK220&lt;Parametros!$D$4*Parametros!$G$5,
          "SATISFACTORIO",
          IF(
            'Tablero de control'!$AK220&gt;=Parametros!$D$4*Parametros!$G$4,
            "OPTIMO"
          )
        )
      )
    )
  )
)
)
)</f>
        <v>SIN AVANCE</v>
      </c>
      <c r="AM220" s="38"/>
      <c r="AN220" s="38"/>
      <c r="AO220" s="38"/>
      <c r="AP220" s="39"/>
      <c r="AQ220" s="276">
        <f>IF(
'Tablero de control'!$W220="NP",
 0,
  IF(
     'Tablero de control'!$Q220&lt;&gt;"Reducción",
     'Tablero de control'!$AP220*100/'Tablero de control'!$W220,
     IF(
       'Tablero de control'!$W220&gt;='Tablero de control'!$AP220,
       100,
       IF(
         'Tablero de control'!$S220&lt;='Tablero de control'!$AP220,
         0,
         (('Tablero de control'!$S220-'Tablero de control'!$W220)-('Tablero de control'!$AP220-'Tablero de control'!$W220))*100/('Tablero de control'!$S220-'Tablero de control'!$W220)
       )
     )
   )
)</f>
        <v>0</v>
      </c>
      <c r="AR220" s="40" t="str">
        <f>IF(
  'Tablero de control'!$W220="NP",
  "NO PROGRAMADA",
  IF(
    OR('Tablero de control'!$AP220="",'Tablero de control'!$AQ220&lt;=0),
    "SIN AVANCE",
    IF(
      'Tablero de control'!$AQ220&lt;Parametros!$D$4*Parametros!$G$9,
      "MUY DEFICIENTE",
    IF(
      'Tablero de control'!$AQ220&lt;Parametros!$D$4*Parametros!$G$8,
      "DEFICIENTE",
   IF(
      'Tablero de control'!$AQ220&lt;Parametros!$D$4*Parametros!$G$7,
      "ACEPTABLE",
      IF(
        'Tablero de control'!$AQ220&lt;Parametros!$D$4*Parametros!$G$6,
        "BUENO",
        IF(
          'Tablero de control'!$AQ220&lt;Parametros!$D$4*Parametros!$G$5,
          "SATISFACTORIO",
          IF(
            'Tablero de control'!$AQ220&gt;=Parametros!$D$4*Parametros!$G$4,
            "OPTIMO"
          )
        )
      )
    )
  )
)
)
)</f>
        <v>SIN AVANCE</v>
      </c>
      <c r="AS220" s="38"/>
      <c r="AT220" s="38"/>
      <c r="AU220" s="38"/>
      <c r="AV220" s="39"/>
      <c r="AW220" s="276">
        <f>IF(
'Tablero de control'!$X220="NP",
 0,
  IF(
     'Tablero de control'!$Q220&lt;&gt;"Reducción",
     'Tablero de control'!$AV220*100/'Tablero de control'!$X220,
     IF(
       'Tablero de control'!$X220&gt;='Tablero de control'!$AV220,
       100,
       IF(
         'Tablero de control'!$S220&lt;='Tablero de control'!$AV220,
         0,
         (('Tablero de control'!$S220-'Tablero de control'!$X220)-('Tablero de control'!$AV220-'Tablero de control'!$X220))*100/('Tablero de control'!$S220-'Tablero de control'!$X220)
       )
     )
   )
)</f>
        <v>0</v>
      </c>
      <c r="AX220" s="46" t="str">
        <f>IF(
  'Tablero de control'!$X220="NP",
  "NO PROGRAMADA",
  IF(
    OR('Tablero de control'!$AV220="",'Tablero de control'!$AW220&lt;=0),
    "SIN AVANCE",
    IF(
      'Tablero de control'!$AW220&lt;Parametros!$D$4*Parametros!$G$9,
      "MUY DEFICIENTE",
    IF(
      'Tablero de control'!$AW220&lt;Parametros!$D$4*Parametros!$G$8,
      "DEFICIENTE",
   IF(
      'Tablero de control'!$AW220&lt;Parametros!$D$4*Parametros!$G$7,
      "ACEPTABLE",
      IF(
        'Tablero de control'!$AW220&lt;Parametros!$D$4*Parametros!$G$6,
        "BUENO",
        IF(
          'Tablero de control'!$AW220&lt;Parametros!$D$4*Parametros!$G$5,
          "SATISFACTORIO",
          IF(
            'Tablero de control'!$AW220&gt;=Parametros!$D$4*Parametros!$G$4,
            "OPTIMO"
          )
        )
      )
    )
  )
)
)
)</f>
        <v>SIN AVANCE</v>
      </c>
      <c r="AY220" s="38"/>
      <c r="AZ220" s="38"/>
      <c r="BA220" s="38"/>
      <c r="BB220" s="285">
        <f>IF('Tablero de control'!$R220="Acumulada",IF('Tablero de control'!$AV220="",IF('Tablero de control'!$AP220="",IF('Tablero de control'!$AJ220="",'Tablero de control'!$Y220,'Tablero de control'!$AJ220),'Tablero de control'!$AP220),'Tablero de control'!$AV220),'Tablero de control'!$Y220+'Tablero de control'!$AJ220+'Tablero de control'!$AP220+'Tablero de control'!$AV220)</f>
        <v>1</v>
      </c>
      <c r="BC220" s="41">
        <f>IF('Tablero de control'!$Q220="mantenimiento",'Tablero de control'!$BB220/COUNTA('Tablero de control'!$U220:$X220)*100,IF('Tablero de control'!$BB220*100/'Tablero de control'!$T220&gt;100,100,'Tablero de control'!$BB220*100/'Tablero de control'!$T220))</f>
        <v>25</v>
      </c>
      <c r="BD220" s="40" t="str">
        <f>IF(
    OR('Tablero de control'!$BB220="",'Tablero de control'!$BC220&lt;=0),
    "SIN AVANCE",
    IF(
      'Tablero de control'!$BC220&lt;Parametros!$D$4*Parametros!$G$9,
      "MUY DEFICIENTE",
    IF(
      'Tablero de control'!$BC220&lt;Parametros!$D$4*Parametros!$G$8,
      "DEFICIENTE",
   IF(
      'Tablero de control'!$BC220&lt;Parametros!$D$4*Parametros!$G$7,
      "ACEPTABLE",
      IF(
        'Tablero de control'!$BC220&lt;Parametros!$D$4*Parametros!$G$6,
        "BUENO",
        IF(
          'Tablero de control'!$BC220&lt;Parametros!$D$4*Parametros!$G$5,
          "SATISFACTORIO",
          IF(
            'Tablero de control'!$BC220&gt;=Parametros!$D$4*Parametros!$G$4,
            "OPTIMO"
          )
        )
      )
    )
  )
)
)</f>
        <v>MUY DEFICIENTE</v>
      </c>
      <c r="BE220" s="336"/>
      <c r="BF220" s="336"/>
      <c r="BG220" s="555"/>
      <c r="BH220" s="281"/>
      <c r="BI220" s="281"/>
      <c r="BJ220" s="281"/>
      <c r="BL220" s="337"/>
      <c r="BN220" s="492">
        <v>1</v>
      </c>
      <c r="BO220" s="425" t="s">
        <v>3284</v>
      </c>
      <c r="BP220" s="425" t="s">
        <v>3285</v>
      </c>
      <c r="BQ220" s="425" t="s">
        <v>3286</v>
      </c>
      <c r="BR220" s="597"/>
      <c r="BS220" s="668"/>
      <c r="BT220" s="281"/>
    </row>
    <row r="221" spans="1:72" s="42" customFormat="1" ht="45" hidden="1" customHeight="1">
      <c r="A221" s="554" t="s">
        <v>252</v>
      </c>
      <c r="B221" s="53" t="s">
        <v>263</v>
      </c>
      <c r="C221" s="53" t="s">
        <v>304</v>
      </c>
      <c r="D221" s="53" t="s">
        <v>361</v>
      </c>
      <c r="E221" s="53" t="s">
        <v>418</v>
      </c>
      <c r="F221" s="222">
        <v>2.5</v>
      </c>
      <c r="G221" s="226">
        <v>2</v>
      </c>
      <c r="H221" s="226" t="s">
        <v>1948</v>
      </c>
      <c r="I221" s="226" t="s">
        <v>1974</v>
      </c>
      <c r="J221" s="325">
        <v>218</v>
      </c>
      <c r="K221" s="53" t="s">
        <v>761</v>
      </c>
      <c r="L221" s="53">
        <v>1905049</v>
      </c>
      <c r="M221" s="53" t="s">
        <v>64</v>
      </c>
      <c r="N221" s="53">
        <v>1905049</v>
      </c>
      <c r="O221" s="53" t="s">
        <v>1641</v>
      </c>
      <c r="P221" s="53" t="s">
        <v>2046</v>
      </c>
      <c r="Q221" s="53" t="s">
        <v>32</v>
      </c>
      <c r="R221" s="225" t="s">
        <v>1891</v>
      </c>
      <c r="S221" s="225">
        <v>18</v>
      </c>
      <c r="T221" s="225">
        <v>64</v>
      </c>
      <c r="U221" s="96">
        <v>18</v>
      </c>
      <c r="V221" s="225">
        <v>20</v>
      </c>
      <c r="W221" s="225">
        <v>14</v>
      </c>
      <c r="X221" s="225">
        <v>12</v>
      </c>
      <c r="Y221" s="274">
        <v>13</v>
      </c>
      <c r="Z221" s="276">
        <f>IF(
'Tablero de control'!$U221="NP",
 0,
  IF(
     'Tablero de control'!$Q221&lt;&gt;"Reducción",
     'Tablero de control'!$Y221*100/'Tablero de control'!$U221,
     IF(
       'Tablero de control'!$U221&gt;='Tablero de control'!$Y221,
       100,
       IF(
         'Tablero de control'!$S221&lt;='Tablero de control'!$Y221,
         0,
         (('Tablero de control'!$S221-'Tablero de control'!$U221)-('Tablero de control'!$Y221-'Tablero de control'!$U221))*100/('Tablero de control'!$S221-'Tablero de control'!$U221)
       )
     )
   )
)</f>
        <v>72.222222222222229</v>
      </c>
      <c r="AA221" s="302">
        <f>IF('Tablero de control'!$Z221&gt;100,100,'Tablero de control'!$Z221)</f>
        <v>72.222222222222229</v>
      </c>
      <c r="AB221" s="40" t="str">
        <f>IF(
  'Tablero de control'!$U221="NP",
  "NO PROGRAMADA",
  IF(
    OR('Tablero de control'!$Y221="",'Tablero de control'!$Z221&lt;=0),
    "SIN AVANCE",
    IF(
      'Tablero de control'!$Z221&lt;Parametros!$D$4*Parametros!$G$9,
      "MUY DEFICIENTE",
    IF(
      'Tablero de control'!$Z221&lt;Parametros!$D$4*Parametros!$G$8,
      "DEFICIENTE",
   IF(
      'Tablero de control'!$Z221&lt;Parametros!$D$4*Parametros!$G$7,
      "ACEPTABLE",
      IF(
        'Tablero de control'!$Z221&lt;Parametros!$D$4*Parametros!$G$6,
        "BUENO",
        IF(
          'Tablero de control'!$Z221&lt;Parametros!$D$4*Parametros!$G$5,
          "SATISFACTORIO",
          IF(
            'Tablero de control'!$Z221&gt;=Parametros!$D$4*Parametros!$G$4,
            "OPTIMO"
          )
        )
      )
    )
  )
)
)
)</f>
        <v>BUENO</v>
      </c>
      <c r="AC221" s="40"/>
      <c r="AD221" s="40"/>
      <c r="AE221" s="40"/>
      <c r="AF221" s="40"/>
      <c r="AG221" s="59">
        <v>0</v>
      </c>
      <c r="AH221" s="59">
        <v>0</v>
      </c>
      <c r="AI221" s="59">
        <v>0</v>
      </c>
      <c r="AJ221" s="57"/>
      <c r="AK221" s="276">
        <f>IF(
'Tablero de control'!$V221="NP",
 0,
  IF(
     'Tablero de control'!$Q221&lt;&gt;"Reducción",
     'Tablero de control'!$AJ221*100/'Tablero de control'!$V221,
     IF(
       'Tablero de control'!$V221&gt;='Tablero de control'!$AJ221,
       100,
       IF(
         'Tablero de control'!$S221&lt;='Tablero de control'!$AJ221,
         0,
         (('Tablero de control'!$S221-'Tablero de control'!$V221)-('Tablero de control'!$AJ221-'Tablero de control'!$V221))*100/('Tablero de control'!$S221-'Tablero de control'!$V221)
       )
     )
   )
)</f>
        <v>0</v>
      </c>
      <c r="AL221" s="38" t="str">
        <f>IF(
  'Tablero de control'!$V221="NP",
  "NO PROGRAMADA",
  IF(
    OR('Tablero de control'!$AJ221="",'Tablero de control'!$AK221&lt;=0),
    "SIN AVANCE",
    IF(
      'Tablero de control'!$AK221&lt;Parametros!$D$4*Parametros!$G$9,
      "MUY DEFICIENTE",
    IF(
      'Tablero de control'!$AK221&lt;Parametros!$D$4*Parametros!$G$8,
      "DEFICIENTE",
   IF(
      'Tablero de control'!$AK221&lt;Parametros!$D$4*Parametros!$G$7,
      "ACEPTABLE",
      IF(
        'Tablero de control'!$AK221&lt;Parametros!$D$4*Parametros!$G$6,
        "BUENO",
        IF(
          'Tablero de control'!$AK221&lt;Parametros!$D$4*Parametros!$G$5,
          "SATISFACTORIO",
          IF(
            'Tablero de control'!$AK221&gt;=Parametros!$D$4*Parametros!$G$4,
            "OPTIMO"
          )
        )
      )
    )
  )
)
)
)</f>
        <v>SIN AVANCE</v>
      </c>
      <c r="AM221" s="38"/>
      <c r="AN221" s="38"/>
      <c r="AO221" s="38"/>
      <c r="AP221" s="39"/>
      <c r="AQ221" s="276">
        <f>IF(
'Tablero de control'!$W221="NP",
 0,
  IF(
     'Tablero de control'!$Q221&lt;&gt;"Reducción",
     'Tablero de control'!$AP221*100/'Tablero de control'!$W221,
     IF(
       'Tablero de control'!$W221&gt;='Tablero de control'!$AP221,
       100,
       IF(
         'Tablero de control'!$S221&lt;='Tablero de control'!$AP221,
         0,
         (('Tablero de control'!$S221-'Tablero de control'!$W221)-('Tablero de control'!$AP221-'Tablero de control'!$W221))*100/('Tablero de control'!$S221-'Tablero de control'!$W221)
       )
     )
   )
)</f>
        <v>0</v>
      </c>
      <c r="AR221" s="40" t="str">
        <f>IF(
  'Tablero de control'!$W221="NP",
  "NO PROGRAMADA",
  IF(
    OR('Tablero de control'!$AP221="",'Tablero de control'!$AQ221&lt;=0),
    "SIN AVANCE",
    IF(
      'Tablero de control'!$AQ221&lt;Parametros!$D$4*Parametros!$G$9,
      "MUY DEFICIENTE",
    IF(
      'Tablero de control'!$AQ221&lt;Parametros!$D$4*Parametros!$G$8,
      "DEFICIENTE",
   IF(
      'Tablero de control'!$AQ221&lt;Parametros!$D$4*Parametros!$G$7,
      "ACEPTABLE",
      IF(
        'Tablero de control'!$AQ221&lt;Parametros!$D$4*Parametros!$G$6,
        "BUENO",
        IF(
          'Tablero de control'!$AQ221&lt;Parametros!$D$4*Parametros!$G$5,
          "SATISFACTORIO",
          IF(
            'Tablero de control'!$AQ221&gt;=Parametros!$D$4*Parametros!$G$4,
            "OPTIMO"
          )
        )
      )
    )
  )
)
)
)</f>
        <v>SIN AVANCE</v>
      </c>
      <c r="AS221" s="38"/>
      <c r="AT221" s="38"/>
      <c r="AU221" s="38"/>
      <c r="AV221" s="39"/>
      <c r="AW221" s="276">
        <f>IF(
'Tablero de control'!$X221="NP",
 0,
  IF(
     'Tablero de control'!$Q221&lt;&gt;"Reducción",
     'Tablero de control'!$AV221*100/'Tablero de control'!$X221,
     IF(
       'Tablero de control'!$X221&gt;='Tablero de control'!$AV221,
       100,
       IF(
         'Tablero de control'!$S221&lt;='Tablero de control'!$AV221,
         0,
         (('Tablero de control'!$S221-'Tablero de control'!$X221)-('Tablero de control'!$AV221-'Tablero de control'!$X221))*100/('Tablero de control'!$S221-'Tablero de control'!$X221)
       )
     )
   )
)</f>
        <v>0</v>
      </c>
      <c r="AX221" s="46" t="str">
        <f>IF(
  'Tablero de control'!$X221="NP",
  "NO PROGRAMADA",
  IF(
    OR('Tablero de control'!$AV221="",'Tablero de control'!$AW221&lt;=0),
    "SIN AVANCE",
    IF(
      'Tablero de control'!$AW221&lt;Parametros!$D$4*Parametros!$G$9,
      "MUY DEFICIENTE",
    IF(
      'Tablero de control'!$AW221&lt;Parametros!$D$4*Parametros!$G$8,
      "DEFICIENTE",
   IF(
      'Tablero de control'!$AW221&lt;Parametros!$D$4*Parametros!$G$7,
      "ACEPTABLE",
      IF(
        'Tablero de control'!$AW221&lt;Parametros!$D$4*Parametros!$G$6,
        "BUENO",
        IF(
          'Tablero de control'!$AW221&lt;Parametros!$D$4*Parametros!$G$5,
          "SATISFACTORIO",
          IF(
            'Tablero de control'!$AW221&gt;=Parametros!$D$4*Parametros!$G$4,
            "OPTIMO"
          )
        )
      )
    )
  )
)
)
)</f>
        <v>SIN AVANCE</v>
      </c>
      <c r="AY221" s="38"/>
      <c r="AZ221" s="38"/>
      <c r="BA221" s="38"/>
      <c r="BB221" s="285">
        <f>IF('Tablero de control'!$R221="Acumulada",IF('Tablero de control'!$AV221="",IF('Tablero de control'!$AP221="",IF('Tablero de control'!$AJ221="",'Tablero de control'!$Y221,'Tablero de control'!$AJ221),'Tablero de control'!$AP221),'Tablero de control'!$AV221),'Tablero de control'!$Y221+'Tablero de control'!$AJ221+'Tablero de control'!$AP221+'Tablero de control'!$AV221)</f>
        <v>13</v>
      </c>
      <c r="BC221" s="41">
        <f>IF('Tablero de control'!$Q221="mantenimiento",'Tablero de control'!$BB221/COUNTA('Tablero de control'!$U221:$X221)*100,IF('Tablero de control'!$BB221*100/'Tablero de control'!$T221&gt;100,100,'Tablero de control'!$BB221*100/'Tablero de control'!$T221))</f>
        <v>20.3125</v>
      </c>
      <c r="BD221" s="40" t="str">
        <f>IF(
    OR('Tablero de control'!$BB221="",'Tablero de control'!$BC221&lt;=0),
    "SIN AVANCE",
    IF(
      'Tablero de control'!$BC221&lt;Parametros!$D$4*Parametros!$G$9,
      "MUY DEFICIENTE",
    IF(
      'Tablero de control'!$BC221&lt;Parametros!$D$4*Parametros!$G$8,
      "DEFICIENTE",
   IF(
      'Tablero de control'!$BC221&lt;Parametros!$D$4*Parametros!$G$7,
      "ACEPTABLE",
      IF(
        'Tablero de control'!$BC221&lt;Parametros!$D$4*Parametros!$G$6,
        "BUENO",
        IF(
          'Tablero de control'!$BC221&lt;Parametros!$D$4*Parametros!$G$5,
          "SATISFACTORIO",
          IF(
            'Tablero de control'!$BC221&gt;=Parametros!$D$4*Parametros!$G$4,
            "OPTIMO"
          )
        )
      )
    )
  )
)
)</f>
        <v>MUY DEFICIENTE</v>
      </c>
      <c r="BE221" s="336"/>
      <c r="BF221" s="336"/>
      <c r="BG221" s="555"/>
      <c r="BH221" s="281"/>
      <c r="BI221" s="281"/>
      <c r="BJ221" s="281"/>
      <c r="BL221" s="337"/>
      <c r="BN221" s="492">
        <v>13</v>
      </c>
      <c r="BO221" s="425" t="s">
        <v>3287</v>
      </c>
      <c r="BP221" s="425" t="s">
        <v>3288</v>
      </c>
      <c r="BQ221" s="425" t="s">
        <v>3289</v>
      </c>
      <c r="BR221" s="597"/>
      <c r="BS221" s="668"/>
      <c r="BT221" s="281"/>
    </row>
    <row r="222" spans="1:72" s="42" customFormat="1" ht="45" hidden="1" customHeight="1">
      <c r="A222" s="554" t="s">
        <v>252</v>
      </c>
      <c r="B222" s="53" t="s">
        <v>263</v>
      </c>
      <c r="C222" s="53" t="s">
        <v>304</v>
      </c>
      <c r="D222" s="53" t="s">
        <v>361</v>
      </c>
      <c r="E222" s="53" t="s">
        <v>419</v>
      </c>
      <c r="F222" s="222">
        <v>36.4</v>
      </c>
      <c r="G222" s="226">
        <v>30</v>
      </c>
      <c r="H222" s="226" t="s">
        <v>1948</v>
      </c>
      <c r="I222" s="226" t="s">
        <v>1974</v>
      </c>
      <c r="J222" s="325">
        <v>219</v>
      </c>
      <c r="K222" s="53" t="s">
        <v>762</v>
      </c>
      <c r="L222" s="53">
        <v>1905021</v>
      </c>
      <c r="M222" s="53" t="s">
        <v>56</v>
      </c>
      <c r="N222" s="53">
        <v>190502100</v>
      </c>
      <c r="O222" s="53" t="s">
        <v>156</v>
      </c>
      <c r="P222" s="53" t="s">
        <v>2046</v>
      </c>
      <c r="Q222" s="53" t="s">
        <v>32</v>
      </c>
      <c r="R222" s="225" t="s">
        <v>1891</v>
      </c>
      <c r="S222" s="225">
        <v>1</v>
      </c>
      <c r="T222" s="225">
        <v>5</v>
      </c>
      <c r="U222" s="96">
        <v>1</v>
      </c>
      <c r="V222" s="225">
        <v>2</v>
      </c>
      <c r="W222" s="225">
        <v>1</v>
      </c>
      <c r="X222" s="225">
        <v>1</v>
      </c>
      <c r="Y222" s="274">
        <v>1</v>
      </c>
      <c r="Z222" s="276">
        <f>IF(
'Tablero de control'!$U222="NP",
 0,
  IF(
     'Tablero de control'!$Q222&lt;&gt;"Reducción",
     'Tablero de control'!$Y222*100/'Tablero de control'!$U222,
     IF(
       'Tablero de control'!$U222&gt;='Tablero de control'!$Y222,
       100,
       IF(
         'Tablero de control'!$S222&lt;='Tablero de control'!$Y222,
         0,
         (('Tablero de control'!$S222-'Tablero de control'!$U222)-('Tablero de control'!$Y222-'Tablero de control'!$U222))*100/('Tablero de control'!$S222-'Tablero de control'!$U222)
       )
     )
   )
)</f>
        <v>100</v>
      </c>
      <c r="AA222" s="302">
        <f>IF('Tablero de control'!$Z222&gt;100,100,'Tablero de control'!$Z222)</f>
        <v>100</v>
      </c>
      <c r="AB222" s="40" t="str">
        <f>IF(
  'Tablero de control'!$U222="NP",
  "NO PROGRAMADA",
  IF(
    OR('Tablero de control'!$Y222="",'Tablero de control'!$Z222&lt;=0),
    "SIN AVANCE",
    IF(
      'Tablero de control'!$Z222&lt;Parametros!$D$4*Parametros!$G$9,
      "MUY DEFICIENTE",
    IF(
      'Tablero de control'!$Z222&lt;Parametros!$D$4*Parametros!$G$8,
      "DEFICIENTE",
   IF(
      'Tablero de control'!$Z222&lt;Parametros!$D$4*Parametros!$G$7,
      "ACEPTABLE",
      IF(
        'Tablero de control'!$Z222&lt;Parametros!$D$4*Parametros!$G$6,
        "BUENO",
        IF(
          'Tablero de control'!$Z222&lt;Parametros!$D$4*Parametros!$G$5,
          "SATISFACTORIO",
          IF(
            'Tablero de control'!$Z222&gt;=Parametros!$D$4*Parametros!$G$4,
            "OPTIMO"
          )
        )
      )
    )
  )
)
)
)</f>
        <v>OPTIMO</v>
      </c>
      <c r="AC222" s="40"/>
      <c r="AD222" s="40"/>
      <c r="AE222" s="40"/>
      <c r="AF222" s="40"/>
      <c r="AG222" s="59">
        <v>0</v>
      </c>
      <c r="AH222" s="59">
        <v>0</v>
      </c>
      <c r="AI222" s="59">
        <v>0</v>
      </c>
      <c r="AJ222" s="57"/>
      <c r="AK222" s="276">
        <f>IF(
'Tablero de control'!$V222="NP",
 0,
  IF(
     'Tablero de control'!$Q222&lt;&gt;"Reducción",
     'Tablero de control'!$AJ222*100/'Tablero de control'!$V222,
     IF(
       'Tablero de control'!$V222&gt;='Tablero de control'!$AJ222,
       100,
       IF(
         'Tablero de control'!$S222&lt;='Tablero de control'!$AJ222,
         0,
         (('Tablero de control'!$S222-'Tablero de control'!$V222)-('Tablero de control'!$AJ222-'Tablero de control'!$V222))*100/('Tablero de control'!$S222-'Tablero de control'!$V222)
       )
     )
   )
)</f>
        <v>0</v>
      </c>
      <c r="AL222" s="38" t="str">
        <f>IF(
  'Tablero de control'!$V222="NP",
  "NO PROGRAMADA",
  IF(
    OR('Tablero de control'!$AJ222="",'Tablero de control'!$AK222&lt;=0),
    "SIN AVANCE",
    IF(
      'Tablero de control'!$AK222&lt;Parametros!$D$4*Parametros!$G$9,
      "MUY DEFICIENTE",
    IF(
      'Tablero de control'!$AK222&lt;Parametros!$D$4*Parametros!$G$8,
      "DEFICIENTE",
   IF(
      'Tablero de control'!$AK222&lt;Parametros!$D$4*Parametros!$G$7,
      "ACEPTABLE",
      IF(
        'Tablero de control'!$AK222&lt;Parametros!$D$4*Parametros!$G$6,
        "BUENO",
        IF(
          'Tablero de control'!$AK222&lt;Parametros!$D$4*Parametros!$G$5,
          "SATISFACTORIO",
          IF(
            'Tablero de control'!$AK222&gt;=Parametros!$D$4*Parametros!$G$4,
            "OPTIMO"
          )
        )
      )
    )
  )
)
)
)</f>
        <v>SIN AVANCE</v>
      </c>
      <c r="AM222" s="38"/>
      <c r="AN222" s="38"/>
      <c r="AO222" s="38"/>
      <c r="AP222" s="39"/>
      <c r="AQ222" s="276">
        <f>IF(
'Tablero de control'!$W222="NP",
 0,
  IF(
     'Tablero de control'!$Q222&lt;&gt;"Reducción",
     'Tablero de control'!$AP222*100/'Tablero de control'!$W222,
     IF(
       'Tablero de control'!$W222&gt;='Tablero de control'!$AP222,
       100,
       IF(
         'Tablero de control'!$S222&lt;='Tablero de control'!$AP222,
         0,
         (('Tablero de control'!$S222-'Tablero de control'!$W222)-('Tablero de control'!$AP222-'Tablero de control'!$W222))*100/('Tablero de control'!$S222-'Tablero de control'!$W222)
       )
     )
   )
)</f>
        <v>0</v>
      </c>
      <c r="AR222" s="40" t="str">
        <f>IF(
  'Tablero de control'!$W222="NP",
  "NO PROGRAMADA",
  IF(
    OR('Tablero de control'!$AP222="",'Tablero de control'!$AQ222&lt;=0),
    "SIN AVANCE",
    IF(
      'Tablero de control'!$AQ222&lt;Parametros!$D$4*Parametros!$G$9,
      "MUY DEFICIENTE",
    IF(
      'Tablero de control'!$AQ222&lt;Parametros!$D$4*Parametros!$G$8,
      "DEFICIENTE",
   IF(
      'Tablero de control'!$AQ222&lt;Parametros!$D$4*Parametros!$G$7,
      "ACEPTABLE",
      IF(
        'Tablero de control'!$AQ222&lt;Parametros!$D$4*Parametros!$G$6,
        "BUENO",
        IF(
          'Tablero de control'!$AQ222&lt;Parametros!$D$4*Parametros!$G$5,
          "SATISFACTORIO",
          IF(
            'Tablero de control'!$AQ222&gt;=Parametros!$D$4*Parametros!$G$4,
            "OPTIMO"
          )
        )
      )
    )
  )
)
)
)</f>
        <v>SIN AVANCE</v>
      </c>
      <c r="AS222" s="38"/>
      <c r="AT222" s="38"/>
      <c r="AU222" s="38"/>
      <c r="AV222" s="39"/>
      <c r="AW222" s="276">
        <f>IF(
'Tablero de control'!$X222="NP",
 0,
  IF(
     'Tablero de control'!$Q222&lt;&gt;"Reducción",
     'Tablero de control'!$AV222*100/'Tablero de control'!$X222,
     IF(
       'Tablero de control'!$X222&gt;='Tablero de control'!$AV222,
       100,
       IF(
         'Tablero de control'!$S222&lt;='Tablero de control'!$AV222,
         0,
         (('Tablero de control'!$S222-'Tablero de control'!$X222)-('Tablero de control'!$AV222-'Tablero de control'!$X222))*100/('Tablero de control'!$S222-'Tablero de control'!$X222)
       )
     )
   )
)</f>
        <v>0</v>
      </c>
      <c r="AX222" s="46" t="str">
        <f>IF(
  'Tablero de control'!$X222="NP",
  "NO PROGRAMADA",
  IF(
    OR('Tablero de control'!$AV222="",'Tablero de control'!$AW222&lt;=0),
    "SIN AVANCE",
    IF(
      'Tablero de control'!$AW222&lt;Parametros!$D$4*Parametros!$G$9,
      "MUY DEFICIENTE",
    IF(
      'Tablero de control'!$AW222&lt;Parametros!$D$4*Parametros!$G$8,
      "DEFICIENTE",
   IF(
      'Tablero de control'!$AW222&lt;Parametros!$D$4*Parametros!$G$7,
      "ACEPTABLE",
      IF(
        'Tablero de control'!$AW222&lt;Parametros!$D$4*Parametros!$G$6,
        "BUENO",
        IF(
          'Tablero de control'!$AW222&lt;Parametros!$D$4*Parametros!$G$5,
          "SATISFACTORIO",
          IF(
            'Tablero de control'!$AW222&gt;=Parametros!$D$4*Parametros!$G$4,
            "OPTIMO"
          )
        )
      )
    )
  )
)
)
)</f>
        <v>SIN AVANCE</v>
      </c>
      <c r="AY222" s="38"/>
      <c r="AZ222" s="38"/>
      <c r="BA222" s="38"/>
      <c r="BB222" s="285">
        <f>IF('Tablero de control'!$R222="Acumulada",IF('Tablero de control'!$AV222="",IF('Tablero de control'!$AP222="",IF('Tablero de control'!$AJ222="",'Tablero de control'!$Y222,'Tablero de control'!$AJ222),'Tablero de control'!$AP222),'Tablero de control'!$AV222),'Tablero de control'!$Y222+'Tablero de control'!$AJ222+'Tablero de control'!$AP222+'Tablero de control'!$AV222)</f>
        <v>1</v>
      </c>
      <c r="BC222" s="41">
        <f>IF('Tablero de control'!$Q222="mantenimiento",'Tablero de control'!$BB222/COUNTA('Tablero de control'!$U222:$X222)*100,IF('Tablero de control'!$BB222*100/'Tablero de control'!$T222&gt;100,100,'Tablero de control'!$BB222*100/'Tablero de control'!$T222))</f>
        <v>20</v>
      </c>
      <c r="BD222" s="40" t="str">
        <f>IF(
    OR('Tablero de control'!$BB222="",'Tablero de control'!$BC222&lt;=0),
    "SIN AVANCE",
    IF(
      'Tablero de control'!$BC222&lt;Parametros!$D$4*Parametros!$G$9,
      "MUY DEFICIENTE",
    IF(
      'Tablero de control'!$BC222&lt;Parametros!$D$4*Parametros!$G$8,
      "DEFICIENTE",
   IF(
      'Tablero de control'!$BC222&lt;Parametros!$D$4*Parametros!$G$7,
      "ACEPTABLE",
      IF(
        'Tablero de control'!$BC222&lt;Parametros!$D$4*Parametros!$G$6,
        "BUENO",
        IF(
          'Tablero de control'!$BC222&lt;Parametros!$D$4*Parametros!$G$5,
          "SATISFACTORIO",
          IF(
            'Tablero de control'!$BC222&gt;=Parametros!$D$4*Parametros!$G$4,
            "OPTIMO"
          )
        )
      )
    )
  )
)
)</f>
        <v>MUY DEFICIENTE</v>
      </c>
      <c r="BE222" s="336"/>
      <c r="BF222" s="336"/>
      <c r="BG222" s="555"/>
      <c r="BH222" s="281"/>
      <c r="BI222" s="281"/>
      <c r="BJ222" s="281"/>
      <c r="BL222" s="337"/>
      <c r="BN222" s="492">
        <v>1</v>
      </c>
      <c r="BO222" s="425" t="s">
        <v>3290</v>
      </c>
      <c r="BP222" s="425" t="s">
        <v>3291</v>
      </c>
      <c r="BQ222" s="425" t="s">
        <v>3292</v>
      </c>
      <c r="BR222" s="597"/>
      <c r="BS222" s="668"/>
      <c r="BT222" s="281"/>
    </row>
    <row r="223" spans="1:72" s="42" customFormat="1" ht="59.25" hidden="1" customHeight="1">
      <c r="A223" s="554" t="s">
        <v>252</v>
      </c>
      <c r="B223" s="53" t="s">
        <v>263</v>
      </c>
      <c r="C223" s="53" t="s">
        <v>304</v>
      </c>
      <c r="D223" s="53" t="s">
        <v>361</v>
      </c>
      <c r="E223" s="53" t="s">
        <v>419</v>
      </c>
      <c r="F223" s="222">
        <v>36.4</v>
      </c>
      <c r="G223" s="226">
        <v>30</v>
      </c>
      <c r="H223" s="226" t="s">
        <v>1948</v>
      </c>
      <c r="I223" s="226" t="s">
        <v>1974</v>
      </c>
      <c r="J223" s="325">
        <v>220</v>
      </c>
      <c r="K223" s="53" t="s">
        <v>763</v>
      </c>
      <c r="L223" s="53">
        <v>1905050</v>
      </c>
      <c r="M223" s="53" t="s">
        <v>60</v>
      </c>
      <c r="N223" s="53">
        <v>190505000</v>
      </c>
      <c r="O223" s="53" t="s">
        <v>1642</v>
      </c>
      <c r="P223" s="53" t="s">
        <v>2046</v>
      </c>
      <c r="Q223" s="53" t="s">
        <v>32</v>
      </c>
      <c r="R223" s="225" t="s">
        <v>1891</v>
      </c>
      <c r="S223" s="225">
        <v>18</v>
      </c>
      <c r="T223" s="225">
        <v>64</v>
      </c>
      <c r="U223" s="96">
        <v>18</v>
      </c>
      <c r="V223" s="225">
        <v>18</v>
      </c>
      <c r="W223" s="225">
        <v>14</v>
      </c>
      <c r="X223" s="225">
        <v>14</v>
      </c>
      <c r="Y223" s="274">
        <v>13</v>
      </c>
      <c r="Z223" s="276">
        <f>IF(
'Tablero de control'!$U223="NP",
 0,
  IF(
     'Tablero de control'!$Q223&lt;&gt;"Reducción",
     'Tablero de control'!$Y223*100/'Tablero de control'!$U223,
     IF(
       'Tablero de control'!$U223&gt;='Tablero de control'!$Y223,
       100,
       IF(
         'Tablero de control'!$S223&lt;='Tablero de control'!$Y223,
         0,
         (('Tablero de control'!$S223-'Tablero de control'!$U223)-('Tablero de control'!$Y223-'Tablero de control'!$U223))*100/('Tablero de control'!$S223-'Tablero de control'!$U223)
       )
     )
   )
)</f>
        <v>72.222222222222229</v>
      </c>
      <c r="AA223" s="302">
        <f>IF('Tablero de control'!$Z223&gt;100,100,'Tablero de control'!$Z223)</f>
        <v>72.222222222222229</v>
      </c>
      <c r="AB223" s="40" t="str">
        <f>IF(
  'Tablero de control'!$U223="NP",
  "NO PROGRAMADA",
  IF(
    OR('Tablero de control'!$Y223="",'Tablero de control'!$Z223&lt;=0),
    "SIN AVANCE",
    IF(
      'Tablero de control'!$Z223&lt;Parametros!$D$4*Parametros!$G$9,
      "MUY DEFICIENTE",
    IF(
      'Tablero de control'!$Z223&lt;Parametros!$D$4*Parametros!$G$8,
      "DEFICIENTE",
   IF(
      'Tablero de control'!$Z223&lt;Parametros!$D$4*Parametros!$G$7,
      "ACEPTABLE",
      IF(
        'Tablero de control'!$Z223&lt;Parametros!$D$4*Parametros!$G$6,
        "BUENO",
        IF(
          'Tablero de control'!$Z223&lt;Parametros!$D$4*Parametros!$G$5,
          "SATISFACTORIO",
          IF(
            'Tablero de control'!$Z223&gt;=Parametros!$D$4*Parametros!$G$4,
            "OPTIMO"
          )
        )
      )
    )
  )
)
)
)</f>
        <v>BUENO</v>
      </c>
      <c r="AC223" s="40"/>
      <c r="AD223" s="40"/>
      <c r="AE223" s="40"/>
      <c r="AF223" s="40"/>
      <c r="AG223" s="59">
        <v>0</v>
      </c>
      <c r="AH223" s="59">
        <v>0</v>
      </c>
      <c r="AI223" s="59">
        <v>0</v>
      </c>
      <c r="AJ223" s="57"/>
      <c r="AK223" s="276">
        <f>IF(
'Tablero de control'!$V223="NP",
 0,
  IF(
     'Tablero de control'!$Q223&lt;&gt;"Reducción",
     'Tablero de control'!$AJ223*100/'Tablero de control'!$V223,
     IF(
       'Tablero de control'!$V223&gt;='Tablero de control'!$AJ223,
       100,
       IF(
         'Tablero de control'!$S223&lt;='Tablero de control'!$AJ223,
         0,
         (('Tablero de control'!$S223-'Tablero de control'!$V223)-('Tablero de control'!$AJ223-'Tablero de control'!$V223))*100/('Tablero de control'!$S223-'Tablero de control'!$V223)
       )
     )
   )
)</f>
        <v>0</v>
      </c>
      <c r="AL223" s="38" t="str">
        <f>IF(
  'Tablero de control'!$V223="NP",
  "NO PROGRAMADA",
  IF(
    OR('Tablero de control'!$AJ223="",'Tablero de control'!$AK223&lt;=0),
    "SIN AVANCE",
    IF(
      'Tablero de control'!$AK223&lt;Parametros!$D$4*Parametros!$G$9,
      "MUY DEFICIENTE",
    IF(
      'Tablero de control'!$AK223&lt;Parametros!$D$4*Parametros!$G$8,
      "DEFICIENTE",
   IF(
      'Tablero de control'!$AK223&lt;Parametros!$D$4*Parametros!$G$7,
      "ACEPTABLE",
      IF(
        'Tablero de control'!$AK223&lt;Parametros!$D$4*Parametros!$G$6,
        "BUENO",
        IF(
          'Tablero de control'!$AK223&lt;Parametros!$D$4*Parametros!$G$5,
          "SATISFACTORIO",
          IF(
            'Tablero de control'!$AK223&gt;=Parametros!$D$4*Parametros!$G$4,
            "OPTIMO"
          )
        )
      )
    )
  )
)
)
)</f>
        <v>SIN AVANCE</v>
      </c>
      <c r="AM223" s="38"/>
      <c r="AN223" s="38"/>
      <c r="AO223" s="38"/>
      <c r="AP223" s="39"/>
      <c r="AQ223" s="276">
        <f>IF(
'Tablero de control'!$W223="NP",
 0,
  IF(
     'Tablero de control'!$Q223&lt;&gt;"Reducción",
     'Tablero de control'!$AP223*100/'Tablero de control'!$W223,
     IF(
       'Tablero de control'!$W223&gt;='Tablero de control'!$AP223,
       100,
       IF(
         'Tablero de control'!$S223&lt;='Tablero de control'!$AP223,
         0,
         (('Tablero de control'!$S223-'Tablero de control'!$W223)-('Tablero de control'!$AP223-'Tablero de control'!$W223))*100/('Tablero de control'!$S223-'Tablero de control'!$W223)
       )
     )
   )
)</f>
        <v>0</v>
      </c>
      <c r="AR223" s="40" t="str">
        <f>IF(
  'Tablero de control'!$W223="NP",
  "NO PROGRAMADA",
  IF(
    OR('Tablero de control'!$AP223="",'Tablero de control'!$AQ223&lt;=0),
    "SIN AVANCE",
    IF(
      'Tablero de control'!$AQ223&lt;Parametros!$D$4*Parametros!$G$9,
      "MUY DEFICIENTE",
    IF(
      'Tablero de control'!$AQ223&lt;Parametros!$D$4*Parametros!$G$8,
      "DEFICIENTE",
   IF(
      'Tablero de control'!$AQ223&lt;Parametros!$D$4*Parametros!$G$7,
      "ACEPTABLE",
      IF(
        'Tablero de control'!$AQ223&lt;Parametros!$D$4*Parametros!$G$6,
        "BUENO",
        IF(
          'Tablero de control'!$AQ223&lt;Parametros!$D$4*Parametros!$G$5,
          "SATISFACTORIO",
          IF(
            'Tablero de control'!$AQ223&gt;=Parametros!$D$4*Parametros!$G$4,
            "OPTIMO"
          )
        )
      )
    )
  )
)
)
)</f>
        <v>SIN AVANCE</v>
      </c>
      <c r="AS223" s="38"/>
      <c r="AT223" s="38"/>
      <c r="AU223" s="38"/>
      <c r="AV223" s="39"/>
      <c r="AW223" s="276">
        <f>IF(
'Tablero de control'!$X223="NP",
 0,
  IF(
     'Tablero de control'!$Q223&lt;&gt;"Reducción",
     'Tablero de control'!$AV223*100/'Tablero de control'!$X223,
     IF(
       'Tablero de control'!$X223&gt;='Tablero de control'!$AV223,
       100,
       IF(
         'Tablero de control'!$S223&lt;='Tablero de control'!$AV223,
         0,
         (('Tablero de control'!$S223-'Tablero de control'!$X223)-('Tablero de control'!$AV223-'Tablero de control'!$X223))*100/('Tablero de control'!$S223-'Tablero de control'!$X223)
       )
     )
   )
)</f>
        <v>0</v>
      </c>
      <c r="AX223" s="46" t="str">
        <f>IF(
  'Tablero de control'!$X223="NP",
  "NO PROGRAMADA",
  IF(
    OR('Tablero de control'!$AV223="",'Tablero de control'!$AW223&lt;=0),
    "SIN AVANCE",
    IF(
      'Tablero de control'!$AW223&lt;Parametros!$D$4*Parametros!$G$9,
      "MUY DEFICIENTE",
    IF(
      'Tablero de control'!$AW223&lt;Parametros!$D$4*Parametros!$G$8,
      "DEFICIENTE",
   IF(
      'Tablero de control'!$AW223&lt;Parametros!$D$4*Parametros!$G$7,
      "ACEPTABLE",
      IF(
        'Tablero de control'!$AW223&lt;Parametros!$D$4*Parametros!$G$6,
        "BUENO",
        IF(
          'Tablero de control'!$AW223&lt;Parametros!$D$4*Parametros!$G$5,
          "SATISFACTORIO",
          IF(
            'Tablero de control'!$AW223&gt;=Parametros!$D$4*Parametros!$G$4,
            "OPTIMO"
          )
        )
      )
    )
  )
)
)
)</f>
        <v>SIN AVANCE</v>
      </c>
      <c r="AY223" s="38"/>
      <c r="AZ223" s="38"/>
      <c r="BA223" s="38"/>
      <c r="BB223" s="285">
        <f>IF('Tablero de control'!$R223="Acumulada",IF('Tablero de control'!$AV223="",IF('Tablero de control'!$AP223="",IF('Tablero de control'!$AJ223="",'Tablero de control'!$Y223,'Tablero de control'!$AJ223),'Tablero de control'!$AP223),'Tablero de control'!$AV223),'Tablero de control'!$Y223+'Tablero de control'!$AJ223+'Tablero de control'!$AP223+'Tablero de control'!$AV223)</f>
        <v>13</v>
      </c>
      <c r="BC223" s="41">
        <f>IF('Tablero de control'!$Q223="mantenimiento",'Tablero de control'!$BB223/COUNTA('Tablero de control'!$U223:$X223)*100,IF('Tablero de control'!$BB223*100/'Tablero de control'!$T223&gt;100,100,'Tablero de control'!$BB223*100/'Tablero de control'!$T223))</f>
        <v>20.3125</v>
      </c>
      <c r="BD223" s="40" t="str">
        <f>IF(
    OR('Tablero de control'!$BB223="",'Tablero de control'!$BC223&lt;=0),
    "SIN AVANCE",
    IF(
      'Tablero de control'!$BC223&lt;Parametros!$D$4*Parametros!$G$9,
      "MUY DEFICIENTE",
    IF(
      'Tablero de control'!$BC223&lt;Parametros!$D$4*Parametros!$G$8,
      "DEFICIENTE",
   IF(
      'Tablero de control'!$BC223&lt;Parametros!$D$4*Parametros!$G$7,
      "ACEPTABLE",
      IF(
        'Tablero de control'!$BC223&lt;Parametros!$D$4*Parametros!$G$6,
        "BUENO",
        IF(
          'Tablero de control'!$BC223&lt;Parametros!$D$4*Parametros!$G$5,
          "SATISFACTORIO",
          IF(
            'Tablero de control'!$BC223&gt;=Parametros!$D$4*Parametros!$G$4,
            "OPTIMO"
          )
        )
      )
    )
  )
)
)</f>
        <v>MUY DEFICIENTE</v>
      </c>
      <c r="BE223" s="336"/>
      <c r="BF223" s="336"/>
      <c r="BG223" s="555"/>
      <c r="BH223" s="281"/>
      <c r="BI223" s="281"/>
      <c r="BJ223" s="281"/>
      <c r="BL223" s="337"/>
      <c r="BN223" s="492">
        <v>13</v>
      </c>
      <c r="BO223" s="425" t="s">
        <v>3293</v>
      </c>
      <c r="BP223" s="425" t="s">
        <v>3294</v>
      </c>
      <c r="BQ223" s="425" t="s">
        <v>3295</v>
      </c>
      <c r="BR223" s="597"/>
      <c r="BS223" s="668"/>
      <c r="BT223" s="281"/>
    </row>
    <row r="224" spans="1:72" s="42" customFormat="1" ht="45" hidden="1" customHeight="1">
      <c r="A224" s="554" t="s">
        <v>252</v>
      </c>
      <c r="B224" s="53" t="s">
        <v>263</v>
      </c>
      <c r="C224" s="53" t="s">
        <v>304</v>
      </c>
      <c r="D224" s="53" t="s">
        <v>361</v>
      </c>
      <c r="E224" s="53" t="s">
        <v>420</v>
      </c>
      <c r="F224" s="222">
        <v>80</v>
      </c>
      <c r="G224" s="226">
        <v>90</v>
      </c>
      <c r="H224" s="226" t="s">
        <v>1948</v>
      </c>
      <c r="I224" s="226" t="s">
        <v>1974</v>
      </c>
      <c r="J224" s="325">
        <v>221</v>
      </c>
      <c r="K224" s="53" t="s">
        <v>764</v>
      </c>
      <c r="L224" s="53">
        <v>1905053</v>
      </c>
      <c r="M224" s="53" t="s">
        <v>1280</v>
      </c>
      <c r="N224" s="53">
        <v>190505300</v>
      </c>
      <c r="O224" s="53" t="s">
        <v>65</v>
      </c>
      <c r="P224" s="53" t="s">
        <v>2046</v>
      </c>
      <c r="Q224" s="53" t="s">
        <v>33</v>
      </c>
      <c r="R224" s="98" t="s">
        <v>1891</v>
      </c>
      <c r="S224" s="225">
        <v>1</v>
      </c>
      <c r="T224" s="225">
        <v>1</v>
      </c>
      <c r="U224" s="96">
        <v>1</v>
      </c>
      <c r="V224" s="225">
        <v>1</v>
      </c>
      <c r="W224" s="225">
        <v>1</v>
      </c>
      <c r="X224" s="225">
        <v>1</v>
      </c>
      <c r="Y224" s="274">
        <v>1</v>
      </c>
      <c r="Z224" s="276">
        <f>IF(
'Tablero de control'!$U224="NP",
 0,
  IF(
     'Tablero de control'!$Q224&lt;&gt;"Reducción",
     'Tablero de control'!$Y224*100/'Tablero de control'!$U224,
     IF(
       'Tablero de control'!$U224&gt;='Tablero de control'!$Y224,
       100,
       IF(
         'Tablero de control'!$S224&lt;='Tablero de control'!$Y224,
         0,
         (('Tablero de control'!$S224-'Tablero de control'!$U224)-('Tablero de control'!$Y224-'Tablero de control'!$U224))*100/('Tablero de control'!$S224-'Tablero de control'!$U224)
       )
     )
   )
)</f>
        <v>100</v>
      </c>
      <c r="AA224" s="302">
        <f>IF('Tablero de control'!$Z224&gt;100,100,'Tablero de control'!$Z224)</f>
        <v>100</v>
      </c>
      <c r="AB224" s="40" t="str">
        <f>IF(
  'Tablero de control'!$U224="NP",
  "NO PROGRAMADA",
  IF(
    OR('Tablero de control'!$Y224="",'Tablero de control'!$Z224&lt;=0),
    "SIN AVANCE",
    IF(
      'Tablero de control'!$Z224&lt;Parametros!$D$4*Parametros!$G$9,
      "MUY DEFICIENTE",
    IF(
      'Tablero de control'!$Z224&lt;Parametros!$D$4*Parametros!$G$8,
      "DEFICIENTE",
   IF(
      'Tablero de control'!$Z224&lt;Parametros!$D$4*Parametros!$G$7,
      "ACEPTABLE",
      IF(
        'Tablero de control'!$Z224&lt;Parametros!$D$4*Parametros!$G$6,
        "BUENO",
        IF(
          'Tablero de control'!$Z224&lt;Parametros!$D$4*Parametros!$G$5,
          "SATISFACTORIO",
          IF(
            'Tablero de control'!$Z224&gt;=Parametros!$D$4*Parametros!$G$4,
            "OPTIMO"
          )
        )
      )
    )
  )
)
)
)</f>
        <v>OPTIMO</v>
      </c>
      <c r="AC224" s="40"/>
      <c r="AD224" s="40"/>
      <c r="AE224" s="40"/>
      <c r="AF224" s="40"/>
      <c r="AG224" s="59">
        <v>0</v>
      </c>
      <c r="AH224" s="59">
        <v>0</v>
      </c>
      <c r="AI224" s="59">
        <v>0</v>
      </c>
      <c r="AJ224" s="57"/>
      <c r="AK224" s="276">
        <f>IF(
'Tablero de control'!$V224="NP",
 0,
  IF(
     'Tablero de control'!$Q224&lt;&gt;"Reducción",
     'Tablero de control'!$AJ224*100/'Tablero de control'!$V224,
     IF(
       'Tablero de control'!$V224&gt;='Tablero de control'!$AJ224,
       100,
       IF(
         'Tablero de control'!$S224&lt;='Tablero de control'!$AJ224,
         0,
         (('Tablero de control'!$S224-'Tablero de control'!$V224)-('Tablero de control'!$AJ224-'Tablero de control'!$V224))*100/('Tablero de control'!$S224-'Tablero de control'!$V224)
       )
     )
   )
)</f>
        <v>0</v>
      </c>
      <c r="AL224" s="38" t="str">
        <f>IF(
  'Tablero de control'!$V224="NP",
  "NO PROGRAMADA",
  IF(
    OR('Tablero de control'!$AJ224="",'Tablero de control'!$AK224&lt;=0),
    "SIN AVANCE",
    IF(
      'Tablero de control'!$AK224&lt;Parametros!$D$4*Parametros!$G$9,
      "MUY DEFICIENTE",
    IF(
      'Tablero de control'!$AK224&lt;Parametros!$D$4*Parametros!$G$8,
      "DEFICIENTE",
   IF(
      'Tablero de control'!$AK224&lt;Parametros!$D$4*Parametros!$G$7,
      "ACEPTABLE",
      IF(
        'Tablero de control'!$AK224&lt;Parametros!$D$4*Parametros!$G$6,
        "BUENO",
        IF(
          'Tablero de control'!$AK224&lt;Parametros!$D$4*Parametros!$G$5,
          "SATISFACTORIO",
          IF(
            'Tablero de control'!$AK224&gt;=Parametros!$D$4*Parametros!$G$4,
            "OPTIMO"
          )
        )
      )
    )
  )
)
)
)</f>
        <v>SIN AVANCE</v>
      </c>
      <c r="AM224" s="38"/>
      <c r="AN224" s="38"/>
      <c r="AO224" s="38"/>
      <c r="AP224" s="39"/>
      <c r="AQ224" s="276">
        <f>IF(
'Tablero de control'!$W224="NP",
 0,
  IF(
     'Tablero de control'!$Q224&lt;&gt;"Reducción",
     'Tablero de control'!$AP224*100/'Tablero de control'!$W224,
     IF(
       'Tablero de control'!$W224&gt;='Tablero de control'!$AP224,
       100,
       IF(
         'Tablero de control'!$S224&lt;='Tablero de control'!$AP224,
         0,
         (('Tablero de control'!$S224-'Tablero de control'!$W224)-('Tablero de control'!$AP224-'Tablero de control'!$W224))*100/('Tablero de control'!$S224-'Tablero de control'!$W224)
       )
     )
   )
)</f>
        <v>0</v>
      </c>
      <c r="AR224" s="40" t="str">
        <f>IF(
  'Tablero de control'!$W224="NP",
  "NO PROGRAMADA",
  IF(
    OR('Tablero de control'!$AP224="",'Tablero de control'!$AQ224&lt;=0),
    "SIN AVANCE",
    IF(
      'Tablero de control'!$AQ224&lt;Parametros!$D$4*Parametros!$G$9,
      "MUY DEFICIENTE",
    IF(
      'Tablero de control'!$AQ224&lt;Parametros!$D$4*Parametros!$G$8,
      "DEFICIENTE",
   IF(
      'Tablero de control'!$AQ224&lt;Parametros!$D$4*Parametros!$G$7,
      "ACEPTABLE",
      IF(
        'Tablero de control'!$AQ224&lt;Parametros!$D$4*Parametros!$G$6,
        "BUENO",
        IF(
          'Tablero de control'!$AQ224&lt;Parametros!$D$4*Parametros!$G$5,
          "SATISFACTORIO",
          IF(
            'Tablero de control'!$AQ224&gt;=Parametros!$D$4*Parametros!$G$4,
            "OPTIMO"
          )
        )
      )
    )
  )
)
)
)</f>
        <v>SIN AVANCE</v>
      </c>
      <c r="AS224" s="38"/>
      <c r="AT224" s="38"/>
      <c r="AU224" s="38"/>
      <c r="AV224" s="39"/>
      <c r="AW224" s="276">
        <f>IF(
'Tablero de control'!$X224="NP",
 0,
  IF(
     'Tablero de control'!$Q224&lt;&gt;"Reducción",
     'Tablero de control'!$AV224*100/'Tablero de control'!$X224,
     IF(
       'Tablero de control'!$X224&gt;='Tablero de control'!$AV224,
       100,
       IF(
         'Tablero de control'!$S224&lt;='Tablero de control'!$AV224,
         0,
         (('Tablero de control'!$S224-'Tablero de control'!$X224)-('Tablero de control'!$AV224-'Tablero de control'!$X224))*100/('Tablero de control'!$S224-'Tablero de control'!$X224)
       )
     )
   )
)</f>
        <v>0</v>
      </c>
      <c r="AX224" s="46" t="str">
        <f>IF(
  'Tablero de control'!$X224="NP",
  "NO PROGRAMADA",
  IF(
    OR('Tablero de control'!$AV224="",'Tablero de control'!$AW224&lt;=0),
    "SIN AVANCE",
    IF(
      'Tablero de control'!$AW224&lt;Parametros!$D$4*Parametros!$G$9,
      "MUY DEFICIENTE",
    IF(
      'Tablero de control'!$AW224&lt;Parametros!$D$4*Parametros!$G$8,
      "DEFICIENTE",
   IF(
      'Tablero de control'!$AW224&lt;Parametros!$D$4*Parametros!$G$7,
      "ACEPTABLE",
      IF(
        'Tablero de control'!$AW224&lt;Parametros!$D$4*Parametros!$G$6,
        "BUENO",
        IF(
          'Tablero de control'!$AW224&lt;Parametros!$D$4*Parametros!$G$5,
          "SATISFACTORIO",
          IF(
            'Tablero de control'!$AW224&gt;=Parametros!$D$4*Parametros!$G$4,
            "OPTIMO"
          )
        )
      )
    )
  )
)
)
)</f>
        <v>SIN AVANCE</v>
      </c>
      <c r="AY224" s="38"/>
      <c r="AZ224" s="38"/>
      <c r="BA224" s="38"/>
      <c r="BB224" s="285">
        <f>IF('Tablero de control'!$R224="Acumulada",IF('Tablero de control'!$AV224="",IF('Tablero de control'!$AP224="",IF('Tablero de control'!$AJ224="",'Tablero de control'!$Y224,'Tablero de control'!$AJ224),'Tablero de control'!$AP224),'Tablero de control'!$AV224),'Tablero de control'!$Y224+'Tablero de control'!$AJ224+'Tablero de control'!$AP224+'Tablero de control'!$AV224)</f>
        <v>1</v>
      </c>
      <c r="BC224" s="41">
        <f>IF('Tablero de control'!$Q224="mantenimiento",'Tablero de control'!$BB224/COUNTA('Tablero de control'!$U224:$X224)*100,IF('Tablero de control'!$BB224*100/'Tablero de control'!$T224&gt;100,100,'Tablero de control'!$BB224*100/'Tablero de control'!$T224))</f>
        <v>25</v>
      </c>
      <c r="BD224" s="40" t="str">
        <f>IF(
    OR('Tablero de control'!$BB224="",'Tablero de control'!$BC224&lt;=0),
    "SIN AVANCE",
    IF(
      'Tablero de control'!$BC224&lt;Parametros!$D$4*Parametros!$G$9,
      "MUY DEFICIENTE",
    IF(
      'Tablero de control'!$BC224&lt;Parametros!$D$4*Parametros!$G$8,
      "DEFICIENTE",
   IF(
      'Tablero de control'!$BC224&lt;Parametros!$D$4*Parametros!$G$7,
      "ACEPTABLE",
      IF(
        'Tablero de control'!$BC224&lt;Parametros!$D$4*Parametros!$G$6,
        "BUENO",
        IF(
          'Tablero de control'!$BC224&lt;Parametros!$D$4*Parametros!$G$5,
          "SATISFACTORIO",
          IF(
            'Tablero de control'!$BC224&gt;=Parametros!$D$4*Parametros!$G$4,
            "OPTIMO"
          )
        )
      )
    )
  )
)
)</f>
        <v>MUY DEFICIENTE</v>
      </c>
      <c r="BE224" s="336"/>
      <c r="BF224" s="336"/>
      <c r="BG224" s="555"/>
      <c r="BH224" s="281"/>
      <c r="BI224" s="281"/>
      <c r="BJ224" s="281"/>
      <c r="BL224" s="337"/>
      <c r="BN224" s="492">
        <v>1</v>
      </c>
      <c r="BO224" s="425" t="s">
        <v>3296</v>
      </c>
      <c r="BP224" s="425" t="s">
        <v>3297</v>
      </c>
      <c r="BQ224" s="425" t="s">
        <v>3298</v>
      </c>
      <c r="BR224" s="597"/>
      <c r="BS224" s="668"/>
      <c r="BT224" s="281"/>
    </row>
    <row r="225" spans="1:72" s="42" customFormat="1" ht="38.25" hidden="1" customHeight="1">
      <c r="A225" s="554" t="s">
        <v>252</v>
      </c>
      <c r="B225" s="53" t="s">
        <v>263</v>
      </c>
      <c r="C225" s="53" t="s">
        <v>304</v>
      </c>
      <c r="D225" s="53" t="s">
        <v>361</v>
      </c>
      <c r="E225" s="53" t="s">
        <v>420</v>
      </c>
      <c r="F225" s="222">
        <v>80</v>
      </c>
      <c r="G225" s="226">
        <v>90</v>
      </c>
      <c r="H225" s="226" t="s">
        <v>1948</v>
      </c>
      <c r="I225" s="226" t="s">
        <v>1974</v>
      </c>
      <c r="J225" s="325">
        <v>222</v>
      </c>
      <c r="K225" s="53" t="s">
        <v>765</v>
      </c>
      <c r="L225" s="53">
        <v>1905050</v>
      </c>
      <c r="M225" s="53" t="s">
        <v>60</v>
      </c>
      <c r="N225" s="53">
        <v>190505002</v>
      </c>
      <c r="O225" s="53" t="s">
        <v>1534</v>
      </c>
      <c r="P225" s="53" t="s">
        <v>2046</v>
      </c>
      <c r="Q225" s="53" t="s">
        <v>33</v>
      </c>
      <c r="R225" s="98" t="s">
        <v>1891</v>
      </c>
      <c r="S225" s="225">
        <v>64</v>
      </c>
      <c r="T225" s="225">
        <v>64</v>
      </c>
      <c r="U225" s="96">
        <v>64</v>
      </c>
      <c r="V225" s="225">
        <v>64</v>
      </c>
      <c r="W225" s="225">
        <v>64</v>
      </c>
      <c r="X225" s="225">
        <v>64</v>
      </c>
      <c r="Y225" s="274">
        <v>64</v>
      </c>
      <c r="Z225" s="276">
        <f>IF(
'Tablero de control'!$U225="NP",
 0,
  IF(
     'Tablero de control'!$Q225&lt;&gt;"Reducción",
     'Tablero de control'!$Y225*100/'Tablero de control'!$U225,
     IF(
       'Tablero de control'!$U225&gt;='Tablero de control'!$Y225,
       100,
       IF(
         'Tablero de control'!$S225&lt;='Tablero de control'!$Y225,
         0,
         (('Tablero de control'!$S225-'Tablero de control'!$U225)-('Tablero de control'!$Y225-'Tablero de control'!$U225))*100/('Tablero de control'!$S225-'Tablero de control'!$U225)
       )
     )
   )
)</f>
        <v>100</v>
      </c>
      <c r="AA225" s="302">
        <f>IF('Tablero de control'!$Z225&gt;100,100,'Tablero de control'!$Z225)</f>
        <v>100</v>
      </c>
      <c r="AB225" s="40" t="str">
        <f>IF(
  'Tablero de control'!$U225="NP",
  "NO PROGRAMADA",
  IF(
    OR('Tablero de control'!$Y225="",'Tablero de control'!$Z225&lt;=0),
    "SIN AVANCE",
    IF(
      'Tablero de control'!$Z225&lt;Parametros!$D$4*Parametros!$G$9,
      "MUY DEFICIENTE",
    IF(
      'Tablero de control'!$Z225&lt;Parametros!$D$4*Parametros!$G$8,
      "DEFICIENTE",
   IF(
      'Tablero de control'!$Z225&lt;Parametros!$D$4*Parametros!$G$7,
      "ACEPTABLE",
      IF(
        'Tablero de control'!$Z225&lt;Parametros!$D$4*Parametros!$G$6,
        "BUENO",
        IF(
          'Tablero de control'!$Z225&lt;Parametros!$D$4*Parametros!$G$5,
          "SATISFACTORIO",
          IF(
            'Tablero de control'!$Z225&gt;=Parametros!$D$4*Parametros!$G$4,
            "OPTIMO"
          )
        )
      )
    )
  )
)
)
)</f>
        <v>OPTIMO</v>
      </c>
      <c r="AC225" s="40"/>
      <c r="AD225" s="40"/>
      <c r="AE225" s="40"/>
      <c r="AF225" s="40"/>
      <c r="AG225" s="59">
        <v>0</v>
      </c>
      <c r="AH225" s="59">
        <v>0</v>
      </c>
      <c r="AI225" s="59">
        <v>0</v>
      </c>
      <c r="AJ225" s="57"/>
      <c r="AK225" s="276">
        <f>IF(
'Tablero de control'!$V225="NP",
 0,
  IF(
     'Tablero de control'!$Q225&lt;&gt;"Reducción",
     'Tablero de control'!$AJ225*100/'Tablero de control'!$V225,
     IF(
       'Tablero de control'!$V225&gt;='Tablero de control'!$AJ225,
       100,
       IF(
         'Tablero de control'!$S225&lt;='Tablero de control'!$AJ225,
         0,
         (('Tablero de control'!$S225-'Tablero de control'!$V225)-('Tablero de control'!$AJ225-'Tablero de control'!$V225))*100/('Tablero de control'!$S225-'Tablero de control'!$V225)
       )
     )
   )
)</f>
        <v>0</v>
      </c>
      <c r="AL225" s="38" t="str">
        <f>IF(
  'Tablero de control'!$V225="NP",
  "NO PROGRAMADA",
  IF(
    OR('Tablero de control'!$AJ225="",'Tablero de control'!$AK225&lt;=0),
    "SIN AVANCE",
    IF(
      'Tablero de control'!$AK225&lt;Parametros!$D$4*Parametros!$G$9,
      "MUY DEFICIENTE",
    IF(
      'Tablero de control'!$AK225&lt;Parametros!$D$4*Parametros!$G$8,
      "DEFICIENTE",
   IF(
      'Tablero de control'!$AK225&lt;Parametros!$D$4*Parametros!$G$7,
      "ACEPTABLE",
      IF(
        'Tablero de control'!$AK225&lt;Parametros!$D$4*Parametros!$G$6,
        "BUENO",
        IF(
          'Tablero de control'!$AK225&lt;Parametros!$D$4*Parametros!$G$5,
          "SATISFACTORIO",
          IF(
            'Tablero de control'!$AK225&gt;=Parametros!$D$4*Parametros!$G$4,
            "OPTIMO"
          )
        )
      )
    )
  )
)
)
)</f>
        <v>SIN AVANCE</v>
      </c>
      <c r="AM225" s="38"/>
      <c r="AN225" s="38"/>
      <c r="AO225" s="38"/>
      <c r="AP225" s="39"/>
      <c r="AQ225" s="276">
        <f>IF(
'Tablero de control'!$W225="NP",
 0,
  IF(
     'Tablero de control'!$Q225&lt;&gt;"Reducción",
     'Tablero de control'!$AP225*100/'Tablero de control'!$W225,
     IF(
       'Tablero de control'!$W225&gt;='Tablero de control'!$AP225,
       100,
       IF(
         'Tablero de control'!$S225&lt;='Tablero de control'!$AP225,
         0,
         (('Tablero de control'!$S225-'Tablero de control'!$W225)-('Tablero de control'!$AP225-'Tablero de control'!$W225))*100/('Tablero de control'!$S225-'Tablero de control'!$W225)
       )
     )
   )
)</f>
        <v>0</v>
      </c>
      <c r="AR225" s="40" t="str">
        <f>IF(
  'Tablero de control'!$W225="NP",
  "NO PROGRAMADA",
  IF(
    OR('Tablero de control'!$AP225="",'Tablero de control'!$AQ225&lt;=0),
    "SIN AVANCE",
    IF(
      'Tablero de control'!$AQ225&lt;Parametros!$D$4*Parametros!$G$9,
      "MUY DEFICIENTE",
    IF(
      'Tablero de control'!$AQ225&lt;Parametros!$D$4*Parametros!$G$8,
      "DEFICIENTE",
   IF(
      'Tablero de control'!$AQ225&lt;Parametros!$D$4*Parametros!$G$7,
      "ACEPTABLE",
      IF(
        'Tablero de control'!$AQ225&lt;Parametros!$D$4*Parametros!$G$6,
        "BUENO",
        IF(
          'Tablero de control'!$AQ225&lt;Parametros!$D$4*Parametros!$G$5,
          "SATISFACTORIO",
          IF(
            'Tablero de control'!$AQ225&gt;=Parametros!$D$4*Parametros!$G$4,
            "OPTIMO"
          )
        )
      )
    )
  )
)
)
)</f>
        <v>SIN AVANCE</v>
      </c>
      <c r="AS225" s="38"/>
      <c r="AT225" s="38"/>
      <c r="AU225" s="38"/>
      <c r="AV225" s="39"/>
      <c r="AW225" s="276">
        <f>IF(
'Tablero de control'!$X225="NP",
 0,
  IF(
     'Tablero de control'!$Q225&lt;&gt;"Reducción",
     'Tablero de control'!$AV225*100/'Tablero de control'!$X225,
     IF(
       'Tablero de control'!$X225&gt;='Tablero de control'!$AV225,
       100,
       IF(
         'Tablero de control'!$S225&lt;='Tablero de control'!$AV225,
         0,
         (('Tablero de control'!$S225-'Tablero de control'!$X225)-('Tablero de control'!$AV225-'Tablero de control'!$X225))*100/('Tablero de control'!$S225-'Tablero de control'!$X225)
       )
     )
   )
)</f>
        <v>0</v>
      </c>
      <c r="AX225" s="46" t="str">
        <f>IF(
  'Tablero de control'!$X225="NP",
  "NO PROGRAMADA",
  IF(
    OR('Tablero de control'!$AV225="",'Tablero de control'!$AW225&lt;=0),
    "SIN AVANCE",
    IF(
      'Tablero de control'!$AW225&lt;Parametros!$D$4*Parametros!$G$9,
      "MUY DEFICIENTE",
    IF(
      'Tablero de control'!$AW225&lt;Parametros!$D$4*Parametros!$G$8,
      "DEFICIENTE",
   IF(
      'Tablero de control'!$AW225&lt;Parametros!$D$4*Parametros!$G$7,
      "ACEPTABLE",
      IF(
        'Tablero de control'!$AW225&lt;Parametros!$D$4*Parametros!$G$6,
        "BUENO",
        IF(
          'Tablero de control'!$AW225&lt;Parametros!$D$4*Parametros!$G$5,
          "SATISFACTORIO",
          IF(
            'Tablero de control'!$AW225&gt;=Parametros!$D$4*Parametros!$G$4,
            "OPTIMO"
          )
        )
      )
    )
  )
)
)
)</f>
        <v>SIN AVANCE</v>
      </c>
      <c r="AY225" s="38"/>
      <c r="AZ225" s="38"/>
      <c r="BA225" s="38"/>
      <c r="BB225" s="285">
        <f>IF('Tablero de control'!$R225="Acumulada",IF('Tablero de control'!$AV225="",IF('Tablero de control'!$AP225="",IF('Tablero de control'!$AJ225="",'Tablero de control'!$Y225,'Tablero de control'!$AJ225),'Tablero de control'!$AP225),'Tablero de control'!$AV225),'Tablero de control'!$Y225+'Tablero de control'!$AJ225+'Tablero de control'!$AP225+'Tablero de control'!$AV225)</f>
        <v>64</v>
      </c>
      <c r="BC225" s="41">
        <f>IF('Tablero de control'!$Q225="mantenimiento",'Tablero de control'!$BB225/COUNTA('Tablero de control'!$U225:$X225)*100,IF('Tablero de control'!$BB225*100/'Tablero de control'!$T225&gt;100,100,'Tablero de control'!$BB225*100/'Tablero de control'!$T225))</f>
        <v>1600</v>
      </c>
      <c r="BD225" s="40" t="str">
        <f>IF(
    OR('Tablero de control'!$BB225="",'Tablero de control'!$BC225&lt;=0),
    "SIN AVANCE",
    IF(
      'Tablero de control'!$BC225&lt;Parametros!$D$4*Parametros!$G$9,
      "MUY DEFICIENTE",
    IF(
      'Tablero de control'!$BC225&lt;Parametros!$D$4*Parametros!$G$8,
      "DEFICIENTE",
   IF(
      'Tablero de control'!$BC225&lt;Parametros!$D$4*Parametros!$G$7,
      "ACEPTABLE",
      IF(
        'Tablero de control'!$BC225&lt;Parametros!$D$4*Parametros!$G$6,
        "BUENO",
        IF(
          'Tablero de control'!$BC225&lt;Parametros!$D$4*Parametros!$G$5,
          "SATISFACTORIO",
          IF(
            'Tablero de control'!$BC225&gt;=Parametros!$D$4*Parametros!$G$4,
            "OPTIMO"
          )
        )
      )
    )
  )
)
)</f>
        <v>OPTIMO</v>
      </c>
      <c r="BE225" s="336"/>
      <c r="BF225" s="336"/>
      <c r="BG225" s="555"/>
      <c r="BH225" s="281"/>
      <c r="BI225" s="281"/>
      <c r="BJ225" s="281"/>
      <c r="BL225" s="337"/>
      <c r="BN225" s="492">
        <v>64</v>
      </c>
      <c r="BO225" s="425" t="s">
        <v>3299</v>
      </c>
      <c r="BP225" s="425" t="s">
        <v>3300</v>
      </c>
      <c r="BQ225" s="425" t="s">
        <v>3298</v>
      </c>
      <c r="BR225" s="597"/>
      <c r="BS225" s="668"/>
      <c r="BT225" s="281"/>
    </row>
    <row r="226" spans="1:72" s="42" customFormat="1" ht="38.25" hidden="1" customHeight="1">
      <c r="A226" s="554" t="s">
        <v>252</v>
      </c>
      <c r="B226" s="53" t="s">
        <v>263</v>
      </c>
      <c r="C226" s="53" t="s">
        <v>304</v>
      </c>
      <c r="D226" s="53" t="s">
        <v>361</v>
      </c>
      <c r="E226" s="53" t="s">
        <v>421</v>
      </c>
      <c r="F226" s="222">
        <v>1.6</v>
      </c>
      <c r="G226" s="226">
        <v>1</v>
      </c>
      <c r="H226" s="226" t="s">
        <v>1948</v>
      </c>
      <c r="I226" s="226" t="s">
        <v>1974</v>
      </c>
      <c r="J226" s="325">
        <v>223</v>
      </c>
      <c r="K226" s="53" t="s">
        <v>766</v>
      </c>
      <c r="L226" s="53">
        <v>1905050</v>
      </c>
      <c r="M226" s="53" t="s">
        <v>60</v>
      </c>
      <c r="N226" s="53">
        <v>190505000</v>
      </c>
      <c r="O226" s="53" t="s">
        <v>1642</v>
      </c>
      <c r="P226" s="53" t="s">
        <v>2046</v>
      </c>
      <c r="Q226" s="53" t="s">
        <v>32</v>
      </c>
      <c r="R226" s="225" t="s">
        <v>1890</v>
      </c>
      <c r="S226" s="225">
        <v>10</v>
      </c>
      <c r="T226" s="225">
        <v>30</v>
      </c>
      <c r="U226" s="96">
        <v>10</v>
      </c>
      <c r="V226" s="225">
        <v>10</v>
      </c>
      <c r="W226" s="225">
        <v>10</v>
      </c>
      <c r="X226" s="225">
        <v>30</v>
      </c>
      <c r="Y226" s="274">
        <v>11</v>
      </c>
      <c r="Z226" s="276">
        <f>IF(
'Tablero de control'!$U226="NP",
 0,
  IF(
     'Tablero de control'!$Q226&lt;&gt;"Reducción",
     'Tablero de control'!$Y226*100/'Tablero de control'!$U226,
     IF(
       'Tablero de control'!$U226&gt;='Tablero de control'!$Y226,
       100,
       IF(
         'Tablero de control'!$S226&lt;='Tablero de control'!$Y226,
         0,
         (('Tablero de control'!$S226-'Tablero de control'!$U226)-('Tablero de control'!$Y226-'Tablero de control'!$U226))*100/('Tablero de control'!$S226-'Tablero de control'!$U226)
       )
     )
   )
)</f>
        <v>110</v>
      </c>
      <c r="AA226" s="302">
        <f>IF('Tablero de control'!$Z226&gt;100,100,'Tablero de control'!$Z226)</f>
        <v>100</v>
      </c>
      <c r="AB226" s="40" t="str">
        <f>IF(
  'Tablero de control'!$U226="NP",
  "NO PROGRAMADA",
  IF(
    OR('Tablero de control'!$Y226="",'Tablero de control'!$Z226&lt;=0),
    "SIN AVANCE",
    IF(
      'Tablero de control'!$Z226&lt;Parametros!$D$4*Parametros!$G$9,
      "MUY DEFICIENTE",
    IF(
      'Tablero de control'!$Z226&lt;Parametros!$D$4*Parametros!$G$8,
      "DEFICIENTE",
   IF(
      'Tablero de control'!$Z226&lt;Parametros!$D$4*Parametros!$G$7,
      "ACEPTABLE",
      IF(
        'Tablero de control'!$Z226&lt;Parametros!$D$4*Parametros!$G$6,
        "BUENO",
        IF(
          'Tablero de control'!$Z226&lt;Parametros!$D$4*Parametros!$G$5,
          "SATISFACTORIO",
          IF(
            'Tablero de control'!$Z226&gt;=Parametros!$D$4*Parametros!$G$4,
            "OPTIMO"
          )
        )
      )
    )
  )
)
)
)</f>
        <v>OPTIMO</v>
      </c>
      <c r="AC226" s="40"/>
      <c r="AD226" s="40"/>
      <c r="AE226" s="40"/>
      <c r="AF226" s="40"/>
      <c r="AG226" s="59">
        <v>0</v>
      </c>
      <c r="AH226" s="59">
        <v>0</v>
      </c>
      <c r="AI226" s="59">
        <v>0</v>
      </c>
      <c r="AJ226" s="57"/>
      <c r="AK226" s="276">
        <f>IF(
'Tablero de control'!$V226="NP",
 0,
  IF(
     'Tablero de control'!$Q226&lt;&gt;"Reducción",
     'Tablero de control'!$AJ226*100/'Tablero de control'!$V226,
     IF(
       'Tablero de control'!$V226&gt;='Tablero de control'!$AJ226,
       100,
       IF(
         'Tablero de control'!$S226&lt;='Tablero de control'!$AJ226,
         0,
         (('Tablero de control'!$S226-'Tablero de control'!$V226)-('Tablero de control'!$AJ226-'Tablero de control'!$V226))*100/('Tablero de control'!$S226-'Tablero de control'!$V226)
       )
     )
   )
)</f>
        <v>0</v>
      </c>
      <c r="AL226" s="38" t="str">
        <f>IF(
  'Tablero de control'!$V226="NP",
  "NO PROGRAMADA",
  IF(
    OR('Tablero de control'!$AJ226="",'Tablero de control'!$AK226&lt;=0),
    "SIN AVANCE",
    IF(
      'Tablero de control'!$AK226&lt;Parametros!$D$4*Parametros!$G$9,
      "MUY DEFICIENTE",
    IF(
      'Tablero de control'!$AK226&lt;Parametros!$D$4*Parametros!$G$8,
      "DEFICIENTE",
   IF(
      'Tablero de control'!$AK226&lt;Parametros!$D$4*Parametros!$G$7,
      "ACEPTABLE",
      IF(
        'Tablero de control'!$AK226&lt;Parametros!$D$4*Parametros!$G$6,
        "BUENO",
        IF(
          'Tablero de control'!$AK226&lt;Parametros!$D$4*Parametros!$G$5,
          "SATISFACTORIO",
          IF(
            'Tablero de control'!$AK226&gt;=Parametros!$D$4*Parametros!$G$4,
            "OPTIMO"
          )
        )
      )
    )
  )
)
)
)</f>
        <v>SIN AVANCE</v>
      </c>
      <c r="AM226" s="38"/>
      <c r="AN226" s="38"/>
      <c r="AO226" s="38"/>
      <c r="AP226" s="39"/>
      <c r="AQ226" s="276">
        <f>IF(
'Tablero de control'!$W226="NP",
 0,
  IF(
     'Tablero de control'!$Q226&lt;&gt;"Reducción",
     'Tablero de control'!$AP226*100/'Tablero de control'!$W226,
     IF(
       'Tablero de control'!$W226&gt;='Tablero de control'!$AP226,
       100,
       IF(
         'Tablero de control'!$S226&lt;='Tablero de control'!$AP226,
         0,
         (('Tablero de control'!$S226-'Tablero de control'!$W226)-('Tablero de control'!$AP226-'Tablero de control'!$W226))*100/('Tablero de control'!$S226-'Tablero de control'!$W226)
       )
     )
   )
)</f>
        <v>0</v>
      </c>
      <c r="AR226" s="40" t="str">
        <f>IF(
  'Tablero de control'!$W226="NP",
  "NO PROGRAMADA",
  IF(
    OR('Tablero de control'!$AP226="",'Tablero de control'!$AQ226&lt;=0),
    "SIN AVANCE",
    IF(
      'Tablero de control'!$AQ226&lt;Parametros!$D$4*Parametros!$G$9,
      "MUY DEFICIENTE",
    IF(
      'Tablero de control'!$AQ226&lt;Parametros!$D$4*Parametros!$G$8,
      "DEFICIENTE",
   IF(
      'Tablero de control'!$AQ226&lt;Parametros!$D$4*Parametros!$G$7,
      "ACEPTABLE",
      IF(
        'Tablero de control'!$AQ226&lt;Parametros!$D$4*Parametros!$G$6,
        "BUENO",
        IF(
          'Tablero de control'!$AQ226&lt;Parametros!$D$4*Parametros!$G$5,
          "SATISFACTORIO",
          IF(
            'Tablero de control'!$AQ226&gt;=Parametros!$D$4*Parametros!$G$4,
            "OPTIMO"
          )
        )
      )
    )
  )
)
)
)</f>
        <v>SIN AVANCE</v>
      </c>
      <c r="AS226" s="38"/>
      <c r="AT226" s="38"/>
      <c r="AU226" s="38"/>
      <c r="AV226" s="39"/>
      <c r="AW226" s="276">
        <f>IF(
'Tablero de control'!$X226="NP",
 0,
  IF(
     'Tablero de control'!$Q226&lt;&gt;"Reducción",
     'Tablero de control'!$AV226*100/'Tablero de control'!$X226,
     IF(
       'Tablero de control'!$X226&gt;='Tablero de control'!$AV226,
       100,
       IF(
         'Tablero de control'!$S226&lt;='Tablero de control'!$AV226,
         0,
         (('Tablero de control'!$S226-'Tablero de control'!$X226)-('Tablero de control'!$AV226-'Tablero de control'!$X226))*100/('Tablero de control'!$S226-'Tablero de control'!$X226)
       )
     )
   )
)</f>
        <v>0</v>
      </c>
      <c r="AX226" s="46" t="str">
        <f>IF(
  'Tablero de control'!$X226="NP",
  "NO PROGRAMADA",
  IF(
    OR('Tablero de control'!$AV226="",'Tablero de control'!$AW226&lt;=0),
    "SIN AVANCE",
    IF(
      'Tablero de control'!$AW226&lt;Parametros!$D$4*Parametros!$G$9,
      "MUY DEFICIENTE",
    IF(
      'Tablero de control'!$AW226&lt;Parametros!$D$4*Parametros!$G$8,
      "DEFICIENTE",
   IF(
      'Tablero de control'!$AW226&lt;Parametros!$D$4*Parametros!$G$7,
      "ACEPTABLE",
      IF(
        'Tablero de control'!$AW226&lt;Parametros!$D$4*Parametros!$G$6,
        "BUENO",
        IF(
          'Tablero de control'!$AW226&lt;Parametros!$D$4*Parametros!$G$5,
          "SATISFACTORIO",
          IF(
            'Tablero de control'!$AW226&gt;=Parametros!$D$4*Parametros!$G$4,
            "OPTIMO"
          )
        )
      )
    )
  )
)
)
)</f>
        <v>SIN AVANCE</v>
      </c>
      <c r="AY226" s="38"/>
      <c r="AZ226" s="38"/>
      <c r="BA226" s="38"/>
      <c r="BB226" s="285">
        <f>IF('Tablero de control'!$R226="Acumulada",IF('Tablero de control'!$AV226="",IF('Tablero de control'!$AP226="",IF('Tablero de control'!$AJ226="",'Tablero de control'!$Y226,'Tablero de control'!$AJ226),'Tablero de control'!$AP226),'Tablero de control'!$AV226),'Tablero de control'!$Y226+'Tablero de control'!$AJ226+'Tablero de control'!$AP226+'Tablero de control'!$AV226)</f>
        <v>11</v>
      </c>
      <c r="BC226" s="41">
        <f>IF('Tablero de control'!$Q226="mantenimiento",'Tablero de control'!$BB226/COUNTA('Tablero de control'!$U226:$X226)*100,IF('Tablero de control'!$BB226*100/'Tablero de control'!$T226&gt;100,100,'Tablero de control'!$BB226*100/'Tablero de control'!$T226))</f>
        <v>36.666666666666664</v>
      </c>
      <c r="BD226" s="40" t="str">
        <f>IF(
    OR('Tablero de control'!$BB226="",'Tablero de control'!$BC226&lt;=0),
    "SIN AVANCE",
    IF(
      'Tablero de control'!$BC226&lt;Parametros!$D$4*Parametros!$G$9,
      "MUY DEFICIENTE",
    IF(
      'Tablero de control'!$BC226&lt;Parametros!$D$4*Parametros!$G$8,
      "DEFICIENTE",
   IF(
      'Tablero de control'!$BC226&lt;Parametros!$D$4*Parametros!$G$7,
      "ACEPTABLE",
      IF(
        'Tablero de control'!$BC226&lt;Parametros!$D$4*Parametros!$G$6,
        "BUENO",
        IF(
          'Tablero de control'!$BC226&lt;Parametros!$D$4*Parametros!$G$5,
          "SATISFACTORIO",
          IF(
            'Tablero de control'!$BC226&gt;=Parametros!$D$4*Parametros!$G$4,
            "OPTIMO"
          )
        )
      )
    )
  )
)
)</f>
        <v>DEFICIENTE</v>
      </c>
      <c r="BE226" s="336"/>
      <c r="BF226" s="336"/>
      <c r="BG226" s="555"/>
      <c r="BH226" s="281"/>
      <c r="BI226" s="281"/>
      <c r="BJ226" s="281"/>
      <c r="BL226" s="337"/>
      <c r="BN226" s="492">
        <v>11</v>
      </c>
      <c r="BO226" s="425" t="s">
        <v>3301</v>
      </c>
      <c r="BP226" s="425" t="s">
        <v>3302</v>
      </c>
      <c r="BQ226" s="425" t="s">
        <v>3303</v>
      </c>
      <c r="BR226" s="597"/>
      <c r="BS226" s="668"/>
      <c r="BT226" s="281"/>
    </row>
    <row r="227" spans="1:72" s="42" customFormat="1" ht="76.5" hidden="1" customHeight="1">
      <c r="A227" s="554" t="s">
        <v>252</v>
      </c>
      <c r="B227" s="53" t="s">
        <v>263</v>
      </c>
      <c r="C227" s="53" t="s">
        <v>304</v>
      </c>
      <c r="D227" s="53" t="s">
        <v>361</v>
      </c>
      <c r="E227" s="53" t="s">
        <v>421</v>
      </c>
      <c r="F227" s="222">
        <v>1.6</v>
      </c>
      <c r="G227" s="226">
        <v>1</v>
      </c>
      <c r="H227" s="226" t="s">
        <v>1948</v>
      </c>
      <c r="I227" s="226" t="s">
        <v>1974</v>
      </c>
      <c r="J227" s="325">
        <v>224</v>
      </c>
      <c r="K227" s="53" t="s">
        <v>767</v>
      </c>
      <c r="L227" s="53">
        <v>1905053</v>
      </c>
      <c r="M227" s="53" t="s">
        <v>1280</v>
      </c>
      <c r="N227" s="53">
        <v>190505300</v>
      </c>
      <c r="O227" s="53" t="s">
        <v>65</v>
      </c>
      <c r="P227" s="53" t="s">
        <v>2046</v>
      </c>
      <c r="Q227" s="53" t="s">
        <v>33</v>
      </c>
      <c r="R227" s="225" t="s">
        <v>1891</v>
      </c>
      <c r="S227" s="225">
        <v>0</v>
      </c>
      <c r="T227" s="225">
        <v>1</v>
      </c>
      <c r="U227" s="96">
        <v>1</v>
      </c>
      <c r="V227" s="225">
        <v>1</v>
      </c>
      <c r="W227" s="225">
        <v>1</v>
      </c>
      <c r="X227" s="225">
        <v>1</v>
      </c>
      <c r="Y227" s="274">
        <v>1</v>
      </c>
      <c r="Z227" s="276">
        <f>IF(
'Tablero de control'!$U227="NP",
 0,
  IF(
     'Tablero de control'!$Q227&lt;&gt;"Reducción",
     'Tablero de control'!$Y227*100/'Tablero de control'!$U227,
     IF(
       'Tablero de control'!$U227&gt;='Tablero de control'!$Y227,
       100,
       IF(
         'Tablero de control'!$S227&lt;='Tablero de control'!$Y227,
         0,
         (('Tablero de control'!$S227-'Tablero de control'!$U227)-('Tablero de control'!$Y227-'Tablero de control'!$U227))*100/('Tablero de control'!$S227-'Tablero de control'!$U227)
       )
     )
   )
)</f>
        <v>100</v>
      </c>
      <c r="AA227" s="302">
        <f>IF('Tablero de control'!$Z227&gt;100,100,'Tablero de control'!$Z227)</f>
        <v>100</v>
      </c>
      <c r="AB227" s="40" t="str">
        <f>IF(
  'Tablero de control'!$U227="NP",
  "NO PROGRAMADA",
  IF(
    OR('Tablero de control'!$Y227="",'Tablero de control'!$Z227&lt;=0),
    "SIN AVANCE",
    IF(
      'Tablero de control'!$Z227&lt;Parametros!$D$4*Parametros!$G$9,
      "MUY DEFICIENTE",
    IF(
      'Tablero de control'!$Z227&lt;Parametros!$D$4*Parametros!$G$8,
      "DEFICIENTE",
   IF(
      'Tablero de control'!$Z227&lt;Parametros!$D$4*Parametros!$G$7,
      "ACEPTABLE",
      IF(
        'Tablero de control'!$Z227&lt;Parametros!$D$4*Parametros!$G$6,
        "BUENO",
        IF(
          'Tablero de control'!$Z227&lt;Parametros!$D$4*Parametros!$G$5,
          "SATISFACTORIO",
          IF(
            'Tablero de control'!$Z227&gt;=Parametros!$D$4*Parametros!$G$4,
            "OPTIMO"
          )
        )
      )
    )
  )
)
)
)</f>
        <v>OPTIMO</v>
      </c>
      <c r="AC227" s="40"/>
      <c r="AD227" s="40"/>
      <c r="AE227" s="40"/>
      <c r="AF227" s="40"/>
      <c r="AG227" s="59">
        <v>0</v>
      </c>
      <c r="AH227" s="59">
        <v>0</v>
      </c>
      <c r="AI227" s="59">
        <v>0</v>
      </c>
      <c r="AJ227" s="57"/>
      <c r="AK227" s="276">
        <f>IF(
'Tablero de control'!$V227="NP",
 0,
  IF(
     'Tablero de control'!$Q227&lt;&gt;"Reducción",
     'Tablero de control'!$AJ227*100/'Tablero de control'!$V227,
     IF(
       'Tablero de control'!$V227&gt;='Tablero de control'!$AJ227,
       100,
       IF(
         'Tablero de control'!$S227&lt;='Tablero de control'!$AJ227,
         0,
         (('Tablero de control'!$S227-'Tablero de control'!$V227)-('Tablero de control'!$AJ227-'Tablero de control'!$V227))*100/('Tablero de control'!$S227-'Tablero de control'!$V227)
       )
     )
   )
)</f>
        <v>0</v>
      </c>
      <c r="AL227" s="38" t="str">
        <f>IF(
  'Tablero de control'!$V227="NP",
  "NO PROGRAMADA",
  IF(
    OR('Tablero de control'!$AJ227="",'Tablero de control'!$AK227&lt;=0),
    "SIN AVANCE",
    IF(
      'Tablero de control'!$AK227&lt;Parametros!$D$4*Parametros!$G$9,
      "MUY DEFICIENTE",
    IF(
      'Tablero de control'!$AK227&lt;Parametros!$D$4*Parametros!$G$8,
      "DEFICIENTE",
   IF(
      'Tablero de control'!$AK227&lt;Parametros!$D$4*Parametros!$G$7,
      "ACEPTABLE",
      IF(
        'Tablero de control'!$AK227&lt;Parametros!$D$4*Parametros!$G$6,
        "BUENO",
        IF(
          'Tablero de control'!$AK227&lt;Parametros!$D$4*Parametros!$G$5,
          "SATISFACTORIO",
          IF(
            'Tablero de control'!$AK227&gt;=Parametros!$D$4*Parametros!$G$4,
            "OPTIMO"
          )
        )
      )
    )
  )
)
)
)</f>
        <v>SIN AVANCE</v>
      </c>
      <c r="AM227" s="38"/>
      <c r="AN227" s="38"/>
      <c r="AO227" s="38"/>
      <c r="AP227" s="39"/>
      <c r="AQ227" s="276">
        <f>IF(
'Tablero de control'!$W227="NP",
 0,
  IF(
     'Tablero de control'!$Q227&lt;&gt;"Reducción",
     'Tablero de control'!$AP227*100/'Tablero de control'!$W227,
     IF(
       'Tablero de control'!$W227&gt;='Tablero de control'!$AP227,
       100,
       IF(
         'Tablero de control'!$S227&lt;='Tablero de control'!$AP227,
         0,
         (('Tablero de control'!$S227-'Tablero de control'!$W227)-('Tablero de control'!$AP227-'Tablero de control'!$W227))*100/('Tablero de control'!$S227-'Tablero de control'!$W227)
       )
     )
   )
)</f>
        <v>0</v>
      </c>
      <c r="AR227" s="40" t="str">
        <f>IF(
  'Tablero de control'!$W227="NP",
  "NO PROGRAMADA",
  IF(
    OR('Tablero de control'!$AP227="",'Tablero de control'!$AQ227&lt;=0),
    "SIN AVANCE",
    IF(
      'Tablero de control'!$AQ227&lt;Parametros!$D$4*Parametros!$G$9,
      "MUY DEFICIENTE",
    IF(
      'Tablero de control'!$AQ227&lt;Parametros!$D$4*Parametros!$G$8,
      "DEFICIENTE",
   IF(
      'Tablero de control'!$AQ227&lt;Parametros!$D$4*Parametros!$G$7,
      "ACEPTABLE",
      IF(
        'Tablero de control'!$AQ227&lt;Parametros!$D$4*Parametros!$G$6,
        "BUENO",
        IF(
          'Tablero de control'!$AQ227&lt;Parametros!$D$4*Parametros!$G$5,
          "SATISFACTORIO",
          IF(
            'Tablero de control'!$AQ227&gt;=Parametros!$D$4*Parametros!$G$4,
            "OPTIMO"
          )
        )
      )
    )
  )
)
)
)</f>
        <v>SIN AVANCE</v>
      </c>
      <c r="AS227" s="38"/>
      <c r="AT227" s="38"/>
      <c r="AU227" s="38"/>
      <c r="AV227" s="39"/>
      <c r="AW227" s="276">
        <f>IF(
'Tablero de control'!$X227="NP",
 0,
  IF(
     'Tablero de control'!$Q227&lt;&gt;"Reducción",
     'Tablero de control'!$AV227*100/'Tablero de control'!$X227,
     IF(
       'Tablero de control'!$X227&gt;='Tablero de control'!$AV227,
       100,
       IF(
         'Tablero de control'!$S227&lt;='Tablero de control'!$AV227,
         0,
         (('Tablero de control'!$S227-'Tablero de control'!$X227)-('Tablero de control'!$AV227-'Tablero de control'!$X227))*100/('Tablero de control'!$S227-'Tablero de control'!$X227)
       )
     )
   )
)</f>
        <v>0</v>
      </c>
      <c r="AX227" s="46" t="str">
        <f>IF(
  'Tablero de control'!$X227="NP",
  "NO PROGRAMADA",
  IF(
    OR('Tablero de control'!$AV227="",'Tablero de control'!$AW227&lt;=0),
    "SIN AVANCE",
    IF(
      'Tablero de control'!$AW227&lt;Parametros!$D$4*Parametros!$G$9,
      "MUY DEFICIENTE",
    IF(
      'Tablero de control'!$AW227&lt;Parametros!$D$4*Parametros!$G$8,
      "DEFICIENTE",
   IF(
      'Tablero de control'!$AW227&lt;Parametros!$D$4*Parametros!$G$7,
      "ACEPTABLE",
      IF(
        'Tablero de control'!$AW227&lt;Parametros!$D$4*Parametros!$G$6,
        "BUENO",
        IF(
          'Tablero de control'!$AW227&lt;Parametros!$D$4*Parametros!$G$5,
          "SATISFACTORIO",
          IF(
            'Tablero de control'!$AW227&gt;=Parametros!$D$4*Parametros!$G$4,
            "OPTIMO"
          )
        )
      )
    )
  )
)
)
)</f>
        <v>SIN AVANCE</v>
      </c>
      <c r="AY227" s="38"/>
      <c r="AZ227" s="38"/>
      <c r="BA227" s="38"/>
      <c r="BB227" s="285">
        <f>IF('Tablero de control'!$R227="Acumulada",IF('Tablero de control'!$AV227="",IF('Tablero de control'!$AP227="",IF('Tablero de control'!$AJ227="",'Tablero de control'!$Y227,'Tablero de control'!$AJ227),'Tablero de control'!$AP227),'Tablero de control'!$AV227),'Tablero de control'!$Y227+'Tablero de control'!$AJ227+'Tablero de control'!$AP227+'Tablero de control'!$AV227)</f>
        <v>1</v>
      </c>
      <c r="BC227" s="41">
        <f>IF('Tablero de control'!$Q227="mantenimiento",'Tablero de control'!$BB227/COUNTA('Tablero de control'!$U227:$X227)*100,IF('Tablero de control'!$BB227*100/'Tablero de control'!$T227&gt;100,100,'Tablero de control'!$BB227*100/'Tablero de control'!$T227))</f>
        <v>25</v>
      </c>
      <c r="BD227" s="40" t="str">
        <f>IF(
    OR('Tablero de control'!$BB227="",'Tablero de control'!$BC227&lt;=0),
    "SIN AVANCE",
    IF(
      'Tablero de control'!$BC227&lt;Parametros!$D$4*Parametros!$G$9,
      "MUY DEFICIENTE",
    IF(
      'Tablero de control'!$BC227&lt;Parametros!$D$4*Parametros!$G$8,
      "DEFICIENTE",
   IF(
      'Tablero de control'!$BC227&lt;Parametros!$D$4*Parametros!$G$7,
      "ACEPTABLE",
      IF(
        'Tablero de control'!$BC227&lt;Parametros!$D$4*Parametros!$G$6,
        "BUENO",
        IF(
          'Tablero de control'!$BC227&lt;Parametros!$D$4*Parametros!$G$5,
          "SATISFACTORIO",
          IF(
            'Tablero de control'!$BC227&gt;=Parametros!$D$4*Parametros!$G$4,
            "OPTIMO"
          )
        )
      )
    )
  )
)
)</f>
        <v>MUY DEFICIENTE</v>
      </c>
      <c r="BE227" s="336"/>
      <c r="BF227" s="336"/>
      <c r="BG227" s="555"/>
      <c r="BH227" s="281"/>
      <c r="BI227" s="281"/>
      <c r="BJ227" s="281"/>
      <c r="BL227" s="337"/>
      <c r="BN227" s="492">
        <v>1</v>
      </c>
      <c r="BO227" s="425" t="s">
        <v>3304</v>
      </c>
      <c r="BP227" s="425" t="s">
        <v>3305</v>
      </c>
      <c r="BQ227" s="425" t="s">
        <v>3306</v>
      </c>
      <c r="BR227" s="597"/>
      <c r="BS227" s="668"/>
      <c r="BT227" s="281"/>
    </row>
    <row r="228" spans="1:72" s="42" customFormat="1" ht="76.5" hidden="1" customHeight="1">
      <c r="A228" s="554" t="s">
        <v>252</v>
      </c>
      <c r="B228" s="53" t="s">
        <v>263</v>
      </c>
      <c r="C228" s="53" t="s">
        <v>304</v>
      </c>
      <c r="D228" s="53" t="s">
        <v>361</v>
      </c>
      <c r="E228" s="53" t="s">
        <v>422</v>
      </c>
      <c r="F228" s="222">
        <v>0</v>
      </c>
      <c r="G228" s="226">
        <v>20</v>
      </c>
      <c r="H228" s="226" t="s">
        <v>1948</v>
      </c>
      <c r="I228" s="226" t="s">
        <v>1974</v>
      </c>
      <c r="J228" s="325">
        <v>225</v>
      </c>
      <c r="K228" s="53" t="s">
        <v>768</v>
      </c>
      <c r="L228" s="53">
        <v>1905050</v>
      </c>
      <c r="M228" s="53" t="s">
        <v>60</v>
      </c>
      <c r="N228" s="53">
        <v>190505000</v>
      </c>
      <c r="O228" s="53" t="s">
        <v>1642</v>
      </c>
      <c r="P228" s="53" t="s">
        <v>2046</v>
      </c>
      <c r="Q228" s="53" t="s">
        <v>32</v>
      </c>
      <c r="R228" s="225" t="s">
        <v>1891</v>
      </c>
      <c r="S228" s="225">
        <v>0</v>
      </c>
      <c r="T228" s="225">
        <v>64</v>
      </c>
      <c r="U228" s="96">
        <v>10</v>
      </c>
      <c r="V228" s="225">
        <v>20</v>
      </c>
      <c r="W228" s="225">
        <v>20</v>
      </c>
      <c r="X228" s="225">
        <v>14</v>
      </c>
      <c r="Y228" s="274">
        <v>10</v>
      </c>
      <c r="Z228" s="276">
        <f>IF(
'Tablero de control'!$U228="NP",
 0,
  IF(
     'Tablero de control'!$Q228&lt;&gt;"Reducción",
     'Tablero de control'!$Y228*100/'Tablero de control'!$U228,
     IF(
       'Tablero de control'!$U228&gt;='Tablero de control'!$Y228,
       100,
       IF(
         'Tablero de control'!$S228&lt;='Tablero de control'!$Y228,
         0,
         (('Tablero de control'!$S228-'Tablero de control'!$U228)-('Tablero de control'!$Y228-'Tablero de control'!$U228))*100/('Tablero de control'!$S228-'Tablero de control'!$U228)
       )
     )
   )
)</f>
        <v>100</v>
      </c>
      <c r="AA228" s="302">
        <f>IF('Tablero de control'!$Z228&gt;100,100,'Tablero de control'!$Z228)</f>
        <v>100</v>
      </c>
      <c r="AB228" s="40" t="str">
        <f>IF(
  'Tablero de control'!$U228="NP",
  "NO PROGRAMADA",
  IF(
    OR('Tablero de control'!$Y228="",'Tablero de control'!$Z228&lt;=0),
    "SIN AVANCE",
    IF(
      'Tablero de control'!$Z228&lt;Parametros!$D$4*Parametros!$G$9,
      "MUY DEFICIENTE",
    IF(
      'Tablero de control'!$Z228&lt;Parametros!$D$4*Parametros!$G$8,
      "DEFICIENTE",
   IF(
      'Tablero de control'!$Z228&lt;Parametros!$D$4*Parametros!$G$7,
      "ACEPTABLE",
      IF(
        'Tablero de control'!$Z228&lt;Parametros!$D$4*Parametros!$G$6,
        "BUENO",
        IF(
          'Tablero de control'!$Z228&lt;Parametros!$D$4*Parametros!$G$5,
          "SATISFACTORIO",
          IF(
            'Tablero de control'!$Z228&gt;=Parametros!$D$4*Parametros!$G$4,
            "OPTIMO"
          )
        )
      )
    )
  )
)
)
)</f>
        <v>OPTIMO</v>
      </c>
      <c r="AC228" s="40"/>
      <c r="AD228" s="40"/>
      <c r="AE228" s="40"/>
      <c r="AF228" s="40"/>
      <c r="AG228" s="59">
        <v>0</v>
      </c>
      <c r="AH228" s="59">
        <v>0</v>
      </c>
      <c r="AI228" s="59">
        <v>0</v>
      </c>
      <c r="AJ228" s="57"/>
      <c r="AK228" s="276">
        <f>IF(
'Tablero de control'!$V228="NP",
 0,
  IF(
     'Tablero de control'!$Q228&lt;&gt;"Reducción",
     'Tablero de control'!$AJ228*100/'Tablero de control'!$V228,
     IF(
       'Tablero de control'!$V228&gt;='Tablero de control'!$AJ228,
       100,
       IF(
         'Tablero de control'!$S228&lt;='Tablero de control'!$AJ228,
         0,
         (('Tablero de control'!$S228-'Tablero de control'!$V228)-('Tablero de control'!$AJ228-'Tablero de control'!$V228))*100/('Tablero de control'!$S228-'Tablero de control'!$V228)
       )
     )
   )
)</f>
        <v>0</v>
      </c>
      <c r="AL228" s="38" t="str">
        <f>IF(
  'Tablero de control'!$V228="NP",
  "NO PROGRAMADA",
  IF(
    OR('Tablero de control'!$AJ228="",'Tablero de control'!$AK228&lt;=0),
    "SIN AVANCE",
    IF(
      'Tablero de control'!$AK228&lt;Parametros!$D$4*Parametros!$G$9,
      "MUY DEFICIENTE",
    IF(
      'Tablero de control'!$AK228&lt;Parametros!$D$4*Parametros!$G$8,
      "DEFICIENTE",
   IF(
      'Tablero de control'!$AK228&lt;Parametros!$D$4*Parametros!$G$7,
      "ACEPTABLE",
      IF(
        'Tablero de control'!$AK228&lt;Parametros!$D$4*Parametros!$G$6,
        "BUENO",
        IF(
          'Tablero de control'!$AK228&lt;Parametros!$D$4*Parametros!$G$5,
          "SATISFACTORIO",
          IF(
            'Tablero de control'!$AK228&gt;=Parametros!$D$4*Parametros!$G$4,
            "OPTIMO"
          )
        )
      )
    )
  )
)
)
)</f>
        <v>SIN AVANCE</v>
      </c>
      <c r="AM228" s="38"/>
      <c r="AN228" s="38"/>
      <c r="AO228" s="38"/>
      <c r="AP228" s="39"/>
      <c r="AQ228" s="276">
        <f>IF(
'Tablero de control'!$W228="NP",
 0,
  IF(
     'Tablero de control'!$Q228&lt;&gt;"Reducción",
     'Tablero de control'!$AP228*100/'Tablero de control'!$W228,
     IF(
       'Tablero de control'!$W228&gt;='Tablero de control'!$AP228,
       100,
       IF(
         'Tablero de control'!$S228&lt;='Tablero de control'!$AP228,
         0,
         (('Tablero de control'!$S228-'Tablero de control'!$W228)-('Tablero de control'!$AP228-'Tablero de control'!$W228))*100/('Tablero de control'!$S228-'Tablero de control'!$W228)
       )
     )
   )
)</f>
        <v>0</v>
      </c>
      <c r="AR228" s="40" t="str">
        <f>IF(
  'Tablero de control'!$W228="NP",
  "NO PROGRAMADA",
  IF(
    OR('Tablero de control'!$AP228="",'Tablero de control'!$AQ228&lt;=0),
    "SIN AVANCE",
    IF(
      'Tablero de control'!$AQ228&lt;Parametros!$D$4*Parametros!$G$9,
      "MUY DEFICIENTE",
    IF(
      'Tablero de control'!$AQ228&lt;Parametros!$D$4*Parametros!$G$8,
      "DEFICIENTE",
   IF(
      'Tablero de control'!$AQ228&lt;Parametros!$D$4*Parametros!$G$7,
      "ACEPTABLE",
      IF(
        'Tablero de control'!$AQ228&lt;Parametros!$D$4*Parametros!$G$6,
        "BUENO",
        IF(
          'Tablero de control'!$AQ228&lt;Parametros!$D$4*Parametros!$G$5,
          "SATISFACTORIO",
          IF(
            'Tablero de control'!$AQ228&gt;=Parametros!$D$4*Parametros!$G$4,
            "OPTIMO"
          )
        )
      )
    )
  )
)
)
)</f>
        <v>SIN AVANCE</v>
      </c>
      <c r="AS228" s="38"/>
      <c r="AT228" s="38"/>
      <c r="AU228" s="38"/>
      <c r="AV228" s="39"/>
      <c r="AW228" s="276">
        <f>IF(
'Tablero de control'!$X228="NP",
 0,
  IF(
     'Tablero de control'!$Q228&lt;&gt;"Reducción",
     'Tablero de control'!$AV228*100/'Tablero de control'!$X228,
     IF(
       'Tablero de control'!$X228&gt;='Tablero de control'!$AV228,
       100,
       IF(
         'Tablero de control'!$S228&lt;='Tablero de control'!$AV228,
         0,
         (('Tablero de control'!$S228-'Tablero de control'!$X228)-('Tablero de control'!$AV228-'Tablero de control'!$X228))*100/('Tablero de control'!$S228-'Tablero de control'!$X228)
       )
     )
   )
)</f>
        <v>0</v>
      </c>
      <c r="AX228" s="46" t="str">
        <f>IF(
  'Tablero de control'!$X228="NP",
  "NO PROGRAMADA",
  IF(
    OR('Tablero de control'!$AV228="",'Tablero de control'!$AW228&lt;=0),
    "SIN AVANCE",
    IF(
      'Tablero de control'!$AW228&lt;Parametros!$D$4*Parametros!$G$9,
      "MUY DEFICIENTE",
    IF(
      'Tablero de control'!$AW228&lt;Parametros!$D$4*Parametros!$G$8,
      "DEFICIENTE",
   IF(
      'Tablero de control'!$AW228&lt;Parametros!$D$4*Parametros!$G$7,
      "ACEPTABLE",
      IF(
        'Tablero de control'!$AW228&lt;Parametros!$D$4*Parametros!$G$6,
        "BUENO",
        IF(
          'Tablero de control'!$AW228&lt;Parametros!$D$4*Parametros!$G$5,
          "SATISFACTORIO",
          IF(
            'Tablero de control'!$AW228&gt;=Parametros!$D$4*Parametros!$G$4,
            "OPTIMO"
          )
        )
      )
    )
  )
)
)
)</f>
        <v>SIN AVANCE</v>
      </c>
      <c r="AY228" s="38"/>
      <c r="AZ228" s="38"/>
      <c r="BA228" s="38"/>
      <c r="BB228" s="285">
        <f>IF('Tablero de control'!$R228="Acumulada",IF('Tablero de control'!$AV228="",IF('Tablero de control'!$AP228="",IF('Tablero de control'!$AJ228="",'Tablero de control'!$Y228,'Tablero de control'!$AJ228),'Tablero de control'!$AP228),'Tablero de control'!$AV228),'Tablero de control'!$Y228+'Tablero de control'!$AJ228+'Tablero de control'!$AP228+'Tablero de control'!$AV228)</f>
        <v>10</v>
      </c>
      <c r="BC228" s="41">
        <f>IF('Tablero de control'!$Q228="mantenimiento",'Tablero de control'!$BB228/COUNTA('Tablero de control'!$U228:$X228)*100,IF('Tablero de control'!$BB228*100/'Tablero de control'!$T228&gt;100,100,'Tablero de control'!$BB228*100/'Tablero de control'!$T228))</f>
        <v>15.625</v>
      </c>
      <c r="BD228" s="40" t="str">
        <f>IF(
    OR('Tablero de control'!$BB228="",'Tablero de control'!$BC228&lt;=0),
    "SIN AVANCE",
    IF(
      'Tablero de control'!$BC228&lt;Parametros!$D$4*Parametros!$G$9,
      "MUY DEFICIENTE",
    IF(
      'Tablero de control'!$BC228&lt;Parametros!$D$4*Parametros!$G$8,
      "DEFICIENTE",
   IF(
      'Tablero de control'!$BC228&lt;Parametros!$D$4*Parametros!$G$7,
      "ACEPTABLE",
      IF(
        'Tablero de control'!$BC228&lt;Parametros!$D$4*Parametros!$G$6,
        "BUENO",
        IF(
          'Tablero de control'!$BC228&lt;Parametros!$D$4*Parametros!$G$5,
          "SATISFACTORIO",
          IF(
            'Tablero de control'!$BC228&gt;=Parametros!$D$4*Parametros!$G$4,
            "OPTIMO"
          )
        )
      )
    )
  )
)
)</f>
        <v>MUY DEFICIENTE</v>
      </c>
      <c r="BE228" s="336"/>
      <c r="BF228" s="336"/>
      <c r="BG228" s="555"/>
      <c r="BH228" s="281"/>
      <c r="BI228" s="281"/>
      <c r="BJ228" s="281"/>
      <c r="BL228" s="337"/>
      <c r="BN228" s="492">
        <v>10</v>
      </c>
      <c r="BO228" s="425" t="s">
        <v>3307</v>
      </c>
      <c r="BP228" s="425" t="s">
        <v>3308</v>
      </c>
      <c r="BQ228" s="493" t="s">
        <v>3309</v>
      </c>
      <c r="BR228" s="597"/>
      <c r="BS228" s="668"/>
      <c r="BT228" s="281"/>
    </row>
    <row r="229" spans="1:72" s="42" customFormat="1" ht="51" hidden="1" customHeight="1">
      <c r="A229" s="554" t="s">
        <v>252</v>
      </c>
      <c r="B229" s="53" t="s">
        <v>263</v>
      </c>
      <c r="C229" s="53" t="s">
        <v>304</v>
      </c>
      <c r="D229" s="53" t="s">
        <v>361</v>
      </c>
      <c r="E229" s="53" t="s">
        <v>422</v>
      </c>
      <c r="F229" s="222">
        <v>0</v>
      </c>
      <c r="G229" s="226">
        <v>20</v>
      </c>
      <c r="H229" s="226" t="s">
        <v>1948</v>
      </c>
      <c r="I229" s="226" t="s">
        <v>1974</v>
      </c>
      <c r="J229" s="325">
        <v>226</v>
      </c>
      <c r="K229" s="53" t="s">
        <v>769</v>
      </c>
      <c r="L229" s="53">
        <v>1905053</v>
      </c>
      <c r="M229" s="53" t="s">
        <v>1280</v>
      </c>
      <c r="N229" s="53">
        <v>190505300</v>
      </c>
      <c r="O229" s="53" t="s">
        <v>65</v>
      </c>
      <c r="P229" s="53" t="s">
        <v>2046</v>
      </c>
      <c r="Q229" s="53" t="s">
        <v>33</v>
      </c>
      <c r="R229" s="225" t="s">
        <v>1891</v>
      </c>
      <c r="S229" s="225">
        <v>0</v>
      </c>
      <c r="T229" s="225">
        <v>1</v>
      </c>
      <c r="U229" s="96">
        <v>1</v>
      </c>
      <c r="V229" s="225">
        <v>1</v>
      </c>
      <c r="W229" s="225">
        <v>1</v>
      </c>
      <c r="X229" s="225">
        <v>1</v>
      </c>
      <c r="Y229" s="274">
        <v>1</v>
      </c>
      <c r="Z229" s="276">
        <f>IF(
'Tablero de control'!$U229="NP",
 0,
  IF(
     'Tablero de control'!$Q229&lt;&gt;"Reducción",
     'Tablero de control'!$Y229*100/'Tablero de control'!$U229,
     IF(
       'Tablero de control'!$U229&gt;='Tablero de control'!$Y229,
       100,
       IF(
         'Tablero de control'!$S229&lt;='Tablero de control'!$Y229,
         0,
         (('Tablero de control'!$S229-'Tablero de control'!$U229)-('Tablero de control'!$Y229-'Tablero de control'!$U229))*100/('Tablero de control'!$S229-'Tablero de control'!$U229)
       )
     )
   )
)</f>
        <v>100</v>
      </c>
      <c r="AA229" s="302">
        <f>IF('Tablero de control'!$Z229&gt;100,100,'Tablero de control'!$Z229)</f>
        <v>100</v>
      </c>
      <c r="AB229" s="40" t="str">
        <f>IF(
  'Tablero de control'!$U229="NP",
  "NO PROGRAMADA",
  IF(
    OR('Tablero de control'!$Y229="",'Tablero de control'!$Z229&lt;=0),
    "SIN AVANCE",
    IF(
      'Tablero de control'!$Z229&lt;Parametros!$D$4*Parametros!$G$9,
      "MUY DEFICIENTE",
    IF(
      'Tablero de control'!$Z229&lt;Parametros!$D$4*Parametros!$G$8,
      "DEFICIENTE",
   IF(
      'Tablero de control'!$Z229&lt;Parametros!$D$4*Parametros!$G$7,
      "ACEPTABLE",
      IF(
        'Tablero de control'!$Z229&lt;Parametros!$D$4*Parametros!$G$6,
        "BUENO",
        IF(
          'Tablero de control'!$Z229&lt;Parametros!$D$4*Parametros!$G$5,
          "SATISFACTORIO",
          IF(
            'Tablero de control'!$Z229&gt;=Parametros!$D$4*Parametros!$G$4,
            "OPTIMO"
          )
        )
      )
    )
  )
)
)
)</f>
        <v>OPTIMO</v>
      </c>
      <c r="AC229" s="40"/>
      <c r="AD229" s="40"/>
      <c r="AE229" s="40"/>
      <c r="AF229" s="40"/>
      <c r="AG229" s="59">
        <v>0</v>
      </c>
      <c r="AH229" s="59">
        <v>0</v>
      </c>
      <c r="AI229" s="59">
        <v>0</v>
      </c>
      <c r="AJ229" s="57"/>
      <c r="AK229" s="276">
        <f>IF(
'Tablero de control'!$V229="NP",
 0,
  IF(
     'Tablero de control'!$Q229&lt;&gt;"Reducción",
     'Tablero de control'!$AJ229*100/'Tablero de control'!$V229,
     IF(
       'Tablero de control'!$V229&gt;='Tablero de control'!$AJ229,
       100,
       IF(
         'Tablero de control'!$S229&lt;='Tablero de control'!$AJ229,
         0,
         (('Tablero de control'!$S229-'Tablero de control'!$V229)-('Tablero de control'!$AJ229-'Tablero de control'!$V229))*100/('Tablero de control'!$S229-'Tablero de control'!$V229)
       )
     )
   )
)</f>
        <v>0</v>
      </c>
      <c r="AL229" s="38" t="str">
        <f>IF(
  'Tablero de control'!$V229="NP",
  "NO PROGRAMADA",
  IF(
    OR('Tablero de control'!$AJ229="",'Tablero de control'!$AK229&lt;=0),
    "SIN AVANCE",
    IF(
      'Tablero de control'!$AK229&lt;Parametros!$D$4*Parametros!$G$9,
      "MUY DEFICIENTE",
    IF(
      'Tablero de control'!$AK229&lt;Parametros!$D$4*Parametros!$G$8,
      "DEFICIENTE",
   IF(
      'Tablero de control'!$AK229&lt;Parametros!$D$4*Parametros!$G$7,
      "ACEPTABLE",
      IF(
        'Tablero de control'!$AK229&lt;Parametros!$D$4*Parametros!$G$6,
        "BUENO",
        IF(
          'Tablero de control'!$AK229&lt;Parametros!$D$4*Parametros!$G$5,
          "SATISFACTORIO",
          IF(
            'Tablero de control'!$AK229&gt;=Parametros!$D$4*Parametros!$G$4,
            "OPTIMO"
          )
        )
      )
    )
  )
)
)
)</f>
        <v>SIN AVANCE</v>
      </c>
      <c r="AM229" s="38"/>
      <c r="AN229" s="38"/>
      <c r="AO229" s="38"/>
      <c r="AP229" s="39"/>
      <c r="AQ229" s="276">
        <f>IF(
'Tablero de control'!$W229="NP",
 0,
  IF(
     'Tablero de control'!$Q229&lt;&gt;"Reducción",
     'Tablero de control'!$AP229*100/'Tablero de control'!$W229,
     IF(
       'Tablero de control'!$W229&gt;='Tablero de control'!$AP229,
       100,
       IF(
         'Tablero de control'!$S229&lt;='Tablero de control'!$AP229,
         0,
         (('Tablero de control'!$S229-'Tablero de control'!$W229)-('Tablero de control'!$AP229-'Tablero de control'!$W229))*100/('Tablero de control'!$S229-'Tablero de control'!$W229)
       )
     )
   )
)</f>
        <v>0</v>
      </c>
      <c r="AR229" s="40" t="str">
        <f>IF(
  'Tablero de control'!$W229="NP",
  "NO PROGRAMADA",
  IF(
    OR('Tablero de control'!$AP229="",'Tablero de control'!$AQ229&lt;=0),
    "SIN AVANCE",
    IF(
      'Tablero de control'!$AQ229&lt;Parametros!$D$4*Parametros!$G$9,
      "MUY DEFICIENTE",
    IF(
      'Tablero de control'!$AQ229&lt;Parametros!$D$4*Parametros!$G$8,
      "DEFICIENTE",
   IF(
      'Tablero de control'!$AQ229&lt;Parametros!$D$4*Parametros!$G$7,
      "ACEPTABLE",
      IF(
        'Tablero de control'!$AQ229&lt;Parametros!$D$4*Parametros!$G$6,
        "BUENO",
        IF(
          'Tablero de control'!$AQ229&lt;Parametros!$D$4*Parametros!$G$5,
          "SATISFACTORIO",
          IF(
            'Tablero de control'!$AQ229&gt;=Parametros!$D$4*Parametros!$G$4,
            "OPTIMO"
          )
        )
      )
    )
  )
)
)
)</f>
        <v>SIN AVANCE</v>
      </c>
      <c r="AS229" s="38"/>
      <c r="AT229" s="38"/>
      <c r="AU229" s="38"/>
      <c r="AV229" s="39"/>
      <c r="AW229" s="276">
        <f>IF(
'Tablero de control'!$X229="NP",
 0,
  IF(
     'Tablero de control'!$Q229&lt;&gt;"Reducción",
     'Tablero de control'!$AV229*100/'Tablero de control'!$X229,
     IF(
       'Tablero de control'!$X229&gt;='Tablero de control'!$AV229,
       100,
       IF(
         'Tablero de control'!$S229&lt;='Tablero de control'!$AV229,
         0,
         (('Tablero de control'!$S229-'Tablero de control'!$X229)-('Tablero de control'!$AV229-'Tablero de control'!$X229))*100/('Tablero de control'!$S229-'Tablero de control'!$X229)
       )
     )
   )
)</f>
        <v>0</v>
      </c>
      <c r="AX229" s="46" t="str">
        <f>IF(
  'Tablero de control'!$X229="NP",
  "NO PROGRAMADA",
  IF(
    OR('Tablero de control'!$AV229="",'Tablero de control'!$AW229&lt;=0),
    "SIN AVANCE",
    IF(
      'Tablero de control'!$AW229&lt;Parametros!$D$4*Parametros!$G$9,
      "MUY DEFICIENTE",
    IF(
      'Tablero de control'!$AW229&lt;Parametros!$D$4*Parametros!$G$8,
      "DEFICIENTE",
   IF(
      'Tablero de control'!$AW229&lt;Parametros!$D$4*Parametros!$G$7,
      "ACEPTABLE",
      IF(
        'Tablero de control'!$AW229&lt;Parametros!$D$4*Parametros!$G$6,
        "BUENO",
        IF(
          'Tablero de control'!$AW229&lt;Parametros!$D$4*Parametros!$G$5,
          "SATISFACTORIO",
          IF(
            'Tablero de control'!$AW229&gt;=Parametros!$D$4*Parametros!$G$4,
            "OPTIMO"
          )
        )
      )
    )
  )
)
)
)</f>
        <v>SIN AVANCE</v>
      </c>
      <c r="AY229" s="38"/>
      <c r="AZ229" s="38"/>
      <c r="BA229" s="38"/>
      <c r="BB229" s="285">
        <f>IF('Tablero de control'!$R229="Acumulada",IF('Tablero de control'!$AV229="",IF('Tablero de control'!$AP229="",IF('Tablero de control'!$AJ229="",'Tablero de control'!$Y229,'Tablero de control'!$AJ229),'Tablero de control'!$AP229),'Tablero de control'!$AV229),'Tablero de control'!$Y229+'Tablero de control'!$AJ229+'Tablero de control'!$AP229+'Tablero de control'!$AV229)</f>
        <v>1</v>
      </c>
      <c r="BC229" s="41">
        <f>IF('Tablero de control'!$Q229="mantenimiento",'Tablero de control'!$BB229/COUNTA('Tablero de control'!$U229:$X229)*100,IF('Tablero de control'!$BB229*100/'Tablero de control'!$T229&gt;100,100,'Tablero de control'!$BB229*100/'Tablero de control'!$T229))</f>
        <v>25</v>
      </c>
      <c r="BD229" s="40" t="str">
        <f>IF(
    OR('Tablero de control'!$BB229="",'Tablero de control'!$BC229&lt;=0),
    "SIN AVANCE",
    IF(
      'Tablero de control'!$BC229&lt;Parametros!$D$4*Parametros!$G$9,
      "MUY DEFICIENTE",
    IF(
      'Tablero de control'!$BC229&lt;Parametros!$D$4*Parametros!$G$8,
      "DEFICIENTE",
   IF(
      'Tablero de control'!$BC229&lt;Parametros!$D$4*Parametros!$G$7,
      "ACEPTABLE",
      IF(
        'Tablero de control'!$BC229&lt;Parametros!$D$4*Parametros!$G$6,
        "BUENO",
        IF(
          'Tablero de control'!$BC229&lt;Parametros!$D$4*Parametros!$G$5,
          "SATISFACTORIO",
          IF(
            'Tablero de control'!$BC229&gt;=Parametros!$D$4*Parametros!$G$4,
            "OPTIMO"
          )
        )
      )
    )
  )
)
)</f>
        <v>MUY DEFICIENTE</v>
      </c>
      <c r="BE229" s="336"/>
      <c r="BF229" s="336"/>
      <c r="BG229" s="555"/>
      <c r="BH229" s="281"/>
      <c r="BI229" s="281"/>
      <c r="BJ229" s="281"/>
      <c r="BL229" s="337"/>
      <c r="BN229" s="492">
        <v>1</v>
      </c>
      <c r="BO229" s="425" t="s">
        <v>3310</v>
      </c>
      <c r="BP229" s="425" t="s">
        <v>3311</v>
      </c>
      <c r="BQ229" s="425" t="s">
        <v>3312</v>
      </c>
      <c r="BR229" s="597"/>
      <c r="BS229" s="668"/>
      <c r="BT229" s="281"/>
    </row>
    <row r="230" spans="1:72" s="42" customFormat="1" ht="45" hidden="1" customHeight="1">
      <c r="A230" s="554" t="s">
        <v>252</v>
      </c>
      <c r="B230" s="53" t="s">
        <v>263</v>
      </c>
      <c r="C230" s="53" t="s">
        <v>304</v>
      </c>
      <c r="D230" s="53" t="s">
        <v>361</v>
      </c>
      <c r="E230" s="53" t="s">
        <v>423</v>
      </c>
      <c r="F230" s="227">
        <v>0.621</v>
      </c>
      <c r="G230" s="223">
        <v>0.72</v>
      </c>
      <c r="H230" s="223" t="s">
        <v>1948</v>
      </c>
      <c r="I230" s="223" t="s">
        <v>1974</v>
      </c>
      <c r="J230" s="325">
        <v>227</v>
      </c>
      <c r="K230" s="53" t="s">
        <v>770</v>
      </c>
      <c r="L230" s="53">
        <v>1903023</v>
      </c>
      <c r="M230" s="53" t="s">
        <v>1284</v>
      </c>
      <c r="N230" s="53">
        <v>190302300</v>
      </c>
      <c r="O230" s="53" t="s">
        <v>59</v>
      </c>
      <c r="P230" s="53" t="s">
        <v>2046</v>
      </c>
      <c r="Q230" s="53" t="s">
        <v>33</v>
      </c>
      <c r="R230" s="98" t="s">
        <v>1891</v>
      </c>
      <c r="S230" s="225">
        <v>64</v>
      </c>
      <c r="T230" s="225">
        <v>64</v>
      </c>
      <c r="U230" s="96">
        <v>64</v>
      </c>
      <c r="V230" s="225">
        <v>64</v>
      </c>
      <c r="W230" s="225">
        <v>64</v>
      </c>
      <c r="X230" s="225">
        <v>64</v>
      </c>
      <c r="Y230" s="274">
        <v>62</v>
      </c>
      <c r="Z230" s="276">
        <f>IF(
'Tablero de control'!$U230="NP",
 0,
  IF(
     'Tablero de control'!$Q230&lt;&gt;"Reducción",
     'Tablero de control'!$Y230*100/'Tablero de control'!$U230,
     IF(
       'Tablero de control'!$U230&gt;='Tablero de control'!$Y230,
       100,
       IF(
         'Tablero de control'!$S230&lt;='Tablero de control'!$Y230,
         0,
         (('Tablero de control'!$S230-'Tablero de control'!$U230)-('Tablero de control'!$Y230-'Tablero de control'!$U230))*100/('Tablero de control'!$S230-'Tablero de control'!$U230)
       )
     )
   )
)</f>
        <v>96.875</v>
      </c>
      <c r="AA230" s="302">
        <f>IF('Tablero de control'!$Z230&gt;100,100,'Tablero de control'!$Z230)</f>
        <v>96.875</v>
      </c>
      <c r="AB230" s="40" t="str">
        <f>IF(
  'Tablero de control'!$U230="NP",
  "NO PROGRAMADA",
  IF(
    OR('Tablero de control'!$Y230="",'Tablero de control'!$Z230&lt;=0),
    "SIN AVANCE",
    IF(
      'Tablero de control'!$Z230&lt;Parametros!$D$4*Parametros!$G$9,
      "MUY DEFICIENTE",
    IF(
      'Tablero de control'!$Z230&lt;Parametros!$D$4*Parametros!$G$8,
      "DEFICIENTE",
   IF(
      'Tablero de control'!$Z230&lt;Parametros!$D$4*Parametros!$G$7,
      "ACEPTABLE",
      IF(
        'Tablero de control'!$Z230&lt;Parametros!$D$4*Parametros!$G$6,
        "BUENO",
        IF(
          'Tablero de control'!$Z230&lt;Parametros!$D$4*Parametros!$G$5,
          "SATISFACTORIO",
          IF(
            'Tablero de control'!$Z230&gt;=Parametros!$D$4*Parametros!$G$4,
            "OPTIMO"
          )
        )
      )
    )
  )
)
)
)</f>
        <v>SATISFACTORIO</v>
      </c>
      <c r="AC230" s="40"/>
      <c r="AD230" s="40"/>
      <c r="AE230" s="40"/>
      <c r="AF230" s="40"/>
      <c r="AG230" s="59">
        <v>0</v>
      </c>
      <c r="AH230" s="59">
        <v>0</v>
      </c>
      <c r="AI230" s="59">
        <v>0</v>
      </c>
      <c r="AJ230" s="57"/>
      <c r="AK230" s="276">
        <f>IF(
'Tablero de control'!$V230="NP",
 0,
  IF(
     'Tablero de control'!$Q230&lt;&gt;"Reducción",
     'Tablero de control'!$AJ230*100/'Tablero de control'!$V230,
     IF(
       'Tablero de control'!$V230&gt;='Tablero de control'!$AJ230,
       100,
       IF(
         'Tablero de control'!$S230&lt;='Tablero de control'!$AJ230,
         0,
         (('Tablero de control'!$S230-'Tablero de control'!$V230)-('Tablero de control'!$AJ230-'Tablero de control'!$V230))*100/('Tablero de control'!$S230-'Tablero de control'!$V230)
       )
     )
   )
)</f>
        <v>0</v>
      </c>
      <c r="AL230" s="38" t="str">
        <f>IF(
  'Tablero de control'!$V230="NP",
  "NO PROGRAMADA",
  IF(
    OR('Tablero de control'!$AJ230="",'Tablero de control'!$AK230&lt;=0),
    "SIN AVANCE",
    IF(
      'Tablero de control'!$AK230&lt;Parametros!$D$4*Parametros!$G$9,
      "MUY DEFICIENTE",
    IF(
      'Tablero de control'!$AK230&lt;Parametros!$D$4*Parametros!$G$8,
      "DEFICIENTE",
   IF(
      'Tablero de control'!$AK230&lt;Parametros!$D$4*Parametros!$G$7,
      "ACEPTABLE",
      IF(
        'Tablero de control'!$AK230&lt;Parametros!$D$4*Parametros!$G$6,
        "BUENO",
        IF(
          'Tablero de control'!$AK230&lt;Parametros!$D$4*Parametros!$G$5,
          "SATISFACTORIO",
          IF(
            'Tablero de control'!$AK230&gt;=Parametros!$D$4*Parametros!$G$4,
            "OPTIMO"
          )
        )
      )
    )
  )
)
)
)</f>
        <v>SIN AVANCE</v>
      </c>
      <c r="AM230" s="38"/>
      <c r="AN230" s="38"/>
      <c r="AO230" s="38"/>
      <c r="AP230" s="39"/>
      <c r="AQ230" s="276">
        <f>IF(
'Tablero de control'!$W230="NP",
 0,
  IF(
     'Tablero de control'!$Q230&lt;&gt;"Reducción",
     'Tablero de control'!$AP230*100/'Tablero de control'!$W230,
     IF(
       'Tablero de control'!$W230&gt;='Tablero de control'!$AP230,
       100,
       IF(
         'Tablero de control'!$S230&lt;='Tablero de control'!$AP230,
         0,
         (('Tablero de control'!$S230-'Tablero de control'!$W230)-('Tablero de control'!$AP230-'Tablero de control'!$W230))*100/('Tablero de control'!$S230-'Tablero de control'!$W230)
       )
     )
   )
)</f>
        <v>0</v>
      </c>
      <c r="AR230" s="40" t="str">
        <f>IF(
  'Tablero de control'!$W230="NP",
  "NO PROGRAMADA",
  IF(
    OR('Tablero de control'!$AP230="",'Tablero de control'!$AQ230&lt;=0),
    "SIN AVANCE",
    IF(
      'Tablero de control'!$AQ230&lt;Parametros!$D$4*Parametros!$G$9,
      "MUY DEFICIENTE",
    IF(
      'Tablero de control'!$AQ230&lt;Parametros!$D$4*Parametros!$G$8,
      "DEFICIENTE",
   IF(
      'Tablero de control'!$AQ230&lt;Parametros!$D$4*Parametros!$G$7,
      "ACEPTABLE",
      IF(
        'Tablero de control'!$AQ230&lt;Parametros!$D$4*Parametros!$G$6,
        "BUENO",
        IF(
          'Tablero de control'!$AQ230&lt;Parametros!$D$4*Parametros!$G$5,
          "SATISFACTORIO",
          IF(
            'Tablero de control'!$AQ230&gt;=Parametros!$D$4*Parametros!$G$4,
            "OPTIMO"
          )
        )
      )
    )
  )
)
)
)</f>
        <v>SIN AVANCE</v>
      </c>
      <c r="AS230" s="38"/>
      <c r="AT230" s="38"/>
      <c r="AU230" s="38"/>
      <c r="AV230" s="39"/>
      <c r="AW230" s="276">
        <f>IF(
'Tablero de control'!$X230="NP",
 0,
  IF(
     'Tablero de control'!$Q230&lt;&gt;"Reducción",
     'Tablero de control'!$AV230*100/'Tablero de control'!$X230,
     IF(
       'Tablero de control'!$X230&gt;='Tablero de control'!$AV230,
       100,
       IF(
         'Tablero de control'!$S230&lt;='Tablero de control'!$AV230,
         0,
         (('Tablero de control'!$S230-'Tablero de control'!$X230)-('Tablero de control'!$AV230-'Tablero de control'!$X230))*100/('Tablero de control'!$S230-'Tablero de control'!$X230)
       )
     )
   )
)</f>
        <v>0</v>
      </c>
      <c r="AX230" s="46" t="str">
        <f>IF(
  'Tablero de control'!$X230="NP",
  "NO PROGRAMADA",
  IF(
    OR('Tablero de control'!$AV230="",'Tablero de control'!$AW230&lt;=0),
    "SIN AVANCE",
    IF(
      'Tablero de control'!$AW230&lt;Parametros!$D$4*Parametros!$G$9,
      "MUY DEFICIENTE",
    IF(
      'Tablero de control'!$AW230&lt;Parametros!$D$4*Parametros!$G$8,
      "DEFICIENTE",
   IF(
      'Tablero de control'!$AW230&lt;Parametros!$D$4*Parametros!$G$7,
      "ACEPTABLE",
      IF(
        'Tablero de control'!$AW230&lt;Parametros!$D$4*Parametros!$G$6,
        "BUENO",
        IF(
          'Tablero de control'!$AW230&lt;Parametros!$D$4*Parametros!$G$5,
          "SATISFACTORIO",
          IF(
            'Tablero de control'!$AW230&gt;=Parametros!$D$4*Parametros!$G$4,
            "OPTIMO"
          )
        )
      )
    )
  )
)
)
)</f>
        <v>SIN AVANCE</v>
      </c>
      <c r="AY230" s="38"/>
      <c r="AZ230" s="38"/>
      <c r="BA230" s="38"/>
      <c r="BB230" s="285">
        <f>IF('Tablero de control'!$R230="Acumulada",IF('Tablero de control'!$AV230="",IF('Tablero de control'!$AP230="",IF('Tablero de control'!$AJ230="",'Tablero de control'!$Y230,'Tablero de control'!$AJ230),'Tablero de control'!$AP230),'Tablero de control'!$AV230),'Tablero de control'!$Y230+'Tablero de control'!$AJ230+'Tablero de control'!$AP230+'Tablero de control'!$AV230)</f>
        <v>62</v>
      </c>
      <c r="BC230" s="41">
        <f>IF('Tablero de control'!$Q230="mantenimiento",'Tablero de control'!$BB230/COUNTA('Tablero de control'!$U230:$X230)*100,IF('Tablero de control'!$BB230*100/'Tablero de control'!$T230&gt;100,100,'Tablero de control'!$BB230*100/'Tablero de control'!$T230))</f>
        <v>1550</v>
      </c>
      <c r="BD230" s="40" t="str">
        <f>IF(
    OR('Tablero de control'!$BB230="",'Tablero de control'!$BC230&lt;=0),
    "SIN AVANCE",
    IF(
      'Tablero de control'!$BC230&lt;Parametros!$D$4*Parametros!$G$9,
      "MUY DEFICIENTE",
    IF(
      'Tablero de control'!$BC230&lt;Parametros!$D$4*Parametros!$G$8,
      "DEFICIENTE",
   IF(
      'Tablero de control'!$BC230&lt;Parametros!$D$4*Parametros!$G$7,
      "ACEPTABLE",
      IF(
        'Tablero de control'!$BC230&lt;Parametros!$D$4*Parametros!$G$6,
        "BUENO",
        IF(
          'Tablero de control'!$BC230&lt;Parametros!$D$4*Parametros!$G$5,
          "SATISFACTORIO",
          IF(
            'Tablero de control'!$BC230&gt;=Parametros!$D$4*Parametros!$G$4,
            "OPTIMO"
          )
        )
      )
    )
  )
)
)</f>
        <v>OPTIMO</v>
      </c>
      <c r="BE230" s="336"/>
      <c r="BF230" s="336"/>
      <c r="BG230" s="555"/>
      <c r="BH230" s="281"/>
      <c r="BI230" s="281"/>
      <c r="BJ230" s="281"/>
      <c r="BL230" s="337"/>
      <c r="BN230" s="491">
        <v>62</v>
      </c>
      <c r="BO230" s="494" t="s">
        <v>3313</v>
      </c>
      <c r="BP230" s="494" t="s">
        <v>3271</v>
      </c>
      <c r="BQ230" s="494" t="s">
        <v>3272</v>
      </c>
      <c r="BR230" s="597"/>
      <c r="BS230" s="668"/>
      <c r="BT230" s="281"/>
    </row>
    <row r="231" spans="1:72" s="42" customFormat="1" ht="55.5" hidden="1" customHeight="1">
      <c r="A231" s="554" t="s">
        <v>252</v>
      </c>
      <c r="B231" s="53" t="s">
        <v>263</v>
      </c>
      <c r="C231" s="53" t="s">
        <v>304</v>
      </c>
      <c r="D231" s="53" t="s">
        <v>361</v>
      </c>
      <c r="E231" s="53" t="s">
        <v>423</v>
      </c>
      <c r="F231" s="227">
        <v>0.621</v>
      </c>
      <c r="G231" s="223">
        <v>0.72</v>
      </c>
      <c r="H231" s="223" t="s">
        <v>1948</v>
      </c>
      <c r="I231" s="223" t="s">
        <v>1974</v>
      </c>
      <c r="J231" s="325">
        <v>228</v>
      </c>
      <c r="K231" s="53" t="s">
        <v>771</v>
      </c>
      <c r="L231" s="53">
        <v>1903011</v>
      </c>
      <c r="M231" s="53" t="s">
        <v>55</v>
      </c>
      <c r="N231" s="53">
        <v>190301100</v>
      </c>
      <c r="O231" s="53" t="s">
        <v>1643</v>
      </c>
      <c r="P231" s="53" t="s">
        <v>2046</v>
      </c>
      <c r="Q231" s="53" t="s">
        <v>33</v>
      </c>
      <c r="R231" s="98" t="s">
        <v>1891</v>
      </c>
      <c r="S231" s="225">
        <v>64</v>
      </c>
      <c r="T231" s="225">
        <v>64</v>
      </c>
      <c r="U231" s="96">
        <v>64</v>
      </c>
      <c r="V231" s="225">
        <v>64</v>
      </c>
      <c r="W231" s="225">
        <v>64</v>
      </c>
      <c r="X231" s="225">
        <v>64</v>
      </c>
      <c r="Y231" s="274">
        <v>64</v>
      </c>
      <c r="Z231" s="276">
        <f>IF(
'Tablero de control'!$U231="NP",
 0,
  IF(
     'Tablero de control'!$Q231&lt;&gt;"Reducción",
     'Tablero de control'!$Y231*100/'Tablero de control'!$U231,
     IF(
       'Tablero de control'!$U231&gt;='Tablero de control'!$Y231,
       100,
       IF(
         'Tablero de control'!$S231&lt;='Tablero de control'!$Y231,
         0,
         (('Tablero de control'!$S231-'Tablero de control'!$U231)-('Tablero de control'!$Y231-'Tablero de control'!$U231))*100/('Tablero de control'!$S231-'Tablero de control'!$U231)
       )
     )
   )
)</f>
        <v>100</v>
      </c>
      <c r="AA231" s="302">
        <f>IF('Tablero de control'!$Z231&gt;100,100,'Tablero de control'!$Z231)</f>
        <v>100</v>
      </c>
      <c r="AB231" s="40" t="str">
        <f>IF(
  'Tablero de control'!$U231="NP",
  "NO PROGRAMADA",
  IF(
    OR('Tablero de control'!$Y231="",'Tablero de control'!$Z231&lt;=0),
    "SIN AVANCE",
    IF(
      'Tablero de control'!$Z231&lt;Parametros!$D$4*Parametros!$G$9,
      "MUY DEFICIENTE",
    IF(
      'Tablero de control'!$Z231&lt;Parametros!$D$4*Parametros!$G$8,
      "DEFICIENTE",
   IF(
      'Tablero de control'!$Z231&lt;Parametros!$D$4*Parametros!$G$7,
      "ACEPTABLE",
      IF(
        'Tablero de control'!$Z231&lt;Parametros!$D$4*Parametros!$G$6,
        "BUENO",
        IF(
          'Tablero de control'!$Z231&lt;Parametros!$D$4*Parametros!$G$5,
          "SATISFACTORIO",
          IF(
            'Tablero de control'!$Z231&gt;=Parametros!$D$4*Parametros!$G$4,
            "OPTIMO"
          )
        )
      )
    )
  )
)
)
)</f>
        <v>OPTIMO</v>
      </c>
      <c r="AC231" s="40"/>
      <c r="AD231" s="40"/>
      <c r="AE231" s="40"/>
      <c r="AF231" s="40"/>
      <c r="AG231" s="59">
        <v>0</v>
      </c>
      <c r="AH231" s="59">
        <v>0</v>
      </c>
      <c r="AI231" s="59">
        <v>0</v>
      </c>
      <c r="AJ231" s="57"/>
      <c r="AK231" s="276">
        <f>IF(
'Tablero de control'!$V231="NP",
 0,
  IF(
     'Tablero de control'!$Q231&lt;&gt;"Reducción",
     'Tablero de control'!$AJ231*100/'Tablero de control'!$V231,
     IF(
       'Tablero de control'!$V231&gt;='Tablero de control'!$AJ231,
       100,
       IF(
         'Tablero de control'!$S231&lt;='Tablero de control'!$AJ231,
         0,
         (('Tablero de control'!$S231-'Tablero de control'!$V231)-('Tablero de control'!$AJ231-'Tablero de control'!$V231))*100/('Tablero de control'!$S231-'Tablero de control'!$V231)
       )
     )
   )
)</f>
        <v>0</v>
      </c>
      <c r="AL231" s="38" t="str">
        <f>IF(
  'Tablero de control'!$V231="NP",
  "NO PROGRAMADA",
  IF(
    OR('Tablero de control'!$AJ231="",'Tablero de control'!$AK231&lt;=0),
    "SIN AVANCE",
    IF(
      'Tablero de control'!$AK231&lt;Parametros!$D$4*Parametros!$G$9,
      "MUY DEFICIENTE",
    IF(
      'Tablero de control'!$AK231&lt;Parametros!$D$4*Parametros!$G$8,
      "DEFICIENTE",
   IF(
      'Tablero de control'!$AK231&lt;Parametros!$D$4*Parametros!$G$7,
      "ACEPTABLE",
      IF(
        'Tablero de control'!$AK231&lt;Parametros!$D$4*Parametros!$G$6,
        "BUENO",
        IF(
          'Tablero de control'!$AK231&lt;Parametros!$D$4*Parametros!$G$5,
          "SATISFACTORIO",
          IF(
            'Tablero de control'!$AK231&gt;=Parametros!$D$4*Parametros!$G$4,
            "OPTIMO"
          )
        )
      )
    )
  )
)
)
)</f>
        <v>SIN AVANCE</v>
      </c>
      <c r="AM231" s="38"/>
      <c r="AN231" s="38"/>
      <c r="AO231" s="38"/>
      <c r="AP231" s="39"/>
      <c r="AQ231" s="276">
        <f>IF(
'Tablero de control'!$W231="NP",
 0,
  IF(
     'Tablero de control'!$Q231&lt;&gt;"Reducción",
     'Tablero de control'!$AP231*100/'Tablero de control'!$W231,
     IF(
       'Tablero de control'!$W231&gt;='Tablero de control'!$AP231,
       100,
       IF(
         'Tablero de control'!$S231&lt;='Tablero de control'!$AP231,
         0,
         (('Tablero de control'!$S231-'Tablero de control'!$W231)-('Tablero de control'!$AP231-'Tablero de control'!$W231))*100/('Tablero de control'!$S231-'Tablero de control'!$W231)
       )
     )
   )
)</f>
        <v>0</v>
      </c>
      <c r="AR231" s="40" t="str">
        <f>IF(
  'Tablero de control'!$W231="NP",
  "NO PROGRAMADA",
  IF(
    OR('Tablero de control'!$AP231="",'Tablero de control'!$AQ231&lt;=0),
    "SIN AVANCE",
    IF(
      'Tablero de control'!$AQ231&lt;Parametros!$D$4*Parametros!$G$9,
      "MUY DEFICIENTE",
    IF(
      'Tablero de control'!$AQ231&lt;Parametros!$D$4*Parametros!$G$8,
      "DEFICIENTE",
   IF(
      'Tablero de control'!$AQ231&lt;Parametros!$D$4*Parametros!$G$7,
      "ACEPTABLE",
      IF(
        'Tablero de control'!$AQ231&lt;Parametros!$D$4*Parametros!$G$6,
        "BUENO",
        IF(
          'Tablero de control'!$AQ231&lt;Parametros!$D$4*Parametros!$G$5,
          "SATISFACTORIO",
          IF(
            'Tablero de control'!$AQ231&gt;=Parametros!$D$4*Parametros!$G$4,
            "OPTIMO"
          )
        )
      )
    )
  )
)
)
)</f>
        <v>SIN AVANCE</v>
      </c>
      <c r="AS231" s="38"/>
      <c r="AT231" s="38"/>
      <c r="AU231" s="38"/>
      <c r="AV231" s="39"/>
      <c r="AW231" s="276">
        <f>IF(
'Tablero de control'!$X231="NP",
 0,
  IF(
     'Tablero de control'!$Q231&lt;&gt;"Reducción",
     'Tablero de control'!$AV231*100/'Tablero de control'!$X231,
     IF(
       'Tablero de control'!$X231&gt;='Tablero de control'!$AV231,
       100,
       IF(
         'Tablero de control'!$S231&lt;='Tablero de control'!$AV231,
         0,
         (('Tablero de control'!$S231-'Tablero de control'!$X231)-('Tablero de control'!$AV231-'Tablero de control'!$X231))*100/('Tablero de control'!$S231-'Tablero de control'!$X231)
       )
     )
   )
)</f>
        <v>0</v>
      </c>
      <c r="AX231" s="46" t="str">
        <f>IF(
  'Tablero de control'!$X231="NP",
  "NO PROGRAMADA",
  IF(
    OR('Tablero de control'!$AV231="",'Tablero de control'!$AW231&lt;=0),
    "SIN AVANCE",
    IF(
      'Tablero de control'!$AW231&lt;Parametros!$D$4*Parametros!$G$9,
      "MUY DEFICIENTE",
    IF(
      'Tablero de control'!$AW231&lt;Parametros!$D$4*Parametros!$G$8,
      "DEFICIENTE",
   IF(
      'Tablero de control'!$AW231&lt;Parametros!$D$4*Parametros!$G$7,
      "ACEPTABLE",
      IF(
        'Tablero de control'!$AW231&lt;Parametros!$D$4*Parametros!$G$6,
        "BUENO",
        IF(
          'Tablero de control'!$AW231&lt;Parametros!$D$4*Parametros!$G$5,
          "SATISFACTORIO",
          IF(
            'Tablero de control'!$AW231&gt;=Parametros!$D$4*Parametros!$G$4,
            "OPTIMO"
          )
        )
      )
    )
  )
)
)
)</f>
        <v>SIN AVANCE</v>
      </c>
      <c r="AY231" s="38"/>
      <c r="AZ231" s="38"/>
      <c r="BA231" s="38"/>
      <c r="BB231" s="285">
        <f>IF('Tablero de control'!$R231="Acumulada",IF('Tablero de control'!$AV231="",IF('Tablero de control'!$AP231="",IF('Tablero de control'!$AJ231="",'Tablero de control'!$Y231,'Tablero de control'!$AJ231),'Tablero de control'!$AP231),'Tablero de control'!$AV231),'Tablero de control'!$Y231+'Tablero de control'!$AJ231+'Tablero de control'!$AP231+'Tablero de control'!$AV231)</f>
        <v>64</v>
      </c>
      <c r="BC231" s="41">
        <f>IF('Tablero de control'!$Q231="mantenimiento",'Tablero de control'!$BB231/COUNTA('Tablero de control'!$U231:$X231)*100,IF('Tablero de control'!$BB231*100/'Tablero de control'!$T231&gt;100,100,'Tablero de control'!$BB231*100/'Tablero de control'!$T231))</f>
        <v>1600</v>
      </c>
      <c r="BD231" s="40" t="str">
        <f>IF(
    OR('Tablero de control'!$BB231="",'Tablero de control'!$BC231&lt;=0),
    "SIN AVANCE",
    IF(
      'Tablero de control'!$BC231&lt;Parametros!$D$4*Parametros!$G$9,
      "MUY DEFICIENTE",
    IF(
      'Tablero de control'!$BC231&lt;Parametros!$D$4*Parametros!$G$8,
      "DEFICIENTE",
   IF(
      'Tablero de control'!$BC231&lt;Parametros!$D$4*Parametros!$G$7,
      "ACEPTABLE",
      IF(
        'Tablero de control'!$BC231&lt;Parametros!$D$4*Parametros!$G$6,
        "BUENO",
        IF(
          'Tablero de control'!$BC231&lt;Parametros!$D$4*Parametros!$G$5,
          "SATISFACTORIO",
          IF(
            'Tablero de control'!$BC231&gt;=Parametros!$D$4*Parametros!$G$4,
            "OPTIMO"
          )
        )
      )
    )
  )
)
)</f>
        <v>OPTIMO</v>
      </c>
      <c r="BE231" s="336"/>
      <c r="BF231" s="336"/>
      <c r="BG231" s="555"/>
      <c r="BH231" s="281"/>
      <c r="BI231" s="281"/>
      <c r="BJ231" s="281"/>
      <c r="BL231" s="337"/>
      <c r="BN231" s="491">
        <v>64</v>
      </c>
      <c r="BO231" s="494" t="s">
        <v>3314</v>
      </c>
      <c r="BP231" s="494" t="s">
        <v>3271</v>
      </c>
      <c r="BQ231" s="494" t="s">
        <v>3272</v>
      </c>
      <c r="BR231" s="597"/>
      <c r="BS231" s="668"/>
      <c r="BT231" s="281"/>
    </row>
    <row r="232" spans="1:72" s="42" customFormat="1" ht="45" hidden="1" customHeight="1">
      <c r="A232" s="554" t="s">
        <v>252</v>
      </c>
      <c r="B232" s="53" t="s">
        <v>263</v>
      </c>
      <c r="C232" s="53" t="s">
        <v>304</v>
      </c>
      <c r="D232" s="53" t="s">
        <v>361</v>
      </c>
      <c r="E232" s="53" t="s">
        <v>424</v>
      </c>
      <c r="F232" s="223">
        <v>0.59</v>
      </c>
      <c r="G232" s="223">
        <v>0.69</v>
      </c>
      <c r="H232" s="223" t="s">
        <v>1948</v>
      </c>
      <c r="I232" s="223" t="s">
        <v>1974</v>
      </c>
      <c r="J232" s="325">
        <v>229</v>
      </c>
      <c r="K232" s="53" t="s">
        <v>772</v>
      </c>
      <c r="L232" s="53" t="s">
        <v>1912</v>
      </c>
      <c r="M232" s="53" t="s">
        <v>1284</v>
      </c>
      <c r="N232" s="53">
        <v>190302300</v>
      </c>
      <c r="O232" s="53" t="s">
        <v>59</v>
      </c>
      <c r="P232" s="53" t="s">
        <v>2046</v>
      </c>
      <c r="Q232" s="53" t="s">
        <v>33</v>
      </c>
      <c r="R232" s="98" t="s">
        <v>1891</v>
      </c>
      <c r="S232" s="225">
        <v>64</v>
      </c>
      <c r="T232" s="225">
        <v>64</v>
      </c>
      <c r="U232" s="96">
        <v>64</v>
      </c>
      <c r="V232" s="225">
        <v>64</v>
      </c>
      <c r="W232" s="225">
        <v>64</v>
      </c>
      <c r="X232" s="225">
        <v>64</v>
      </c>
      <c r="Y232" s="274">
        <v>62</v>
      </c>
      <c r="Z232" s="276">
        <f>IF(
'Tablero de control'!$U232="NP",
 0,
  IF(
     'Tablero de control'!$Q232&lt;&gt;"Reducción",
     'Tablero de control'!$Y232*100/'Tablero de control'!$U232,
     IF(
       'Tablero de control'!$U232&gt;='Tablero de control'!$Y232,
       100,
       IF(
         'Tablero de control'!$S232&lt;='Tablero de control'!$Y232,
         0,
         (('Tablero de control'!$S232-'Tablero de control'!$U232)-('Tablero de control'!$Y232-'Tablero de control'!$U232))*100/('Tablero de control'!$S232-'Tablero de control'!$U232)
       )
     )
   )
)</f>
        <v>96.875</v>
      </c>
      <c r="AA232" s="302">
        <f>IF('Tablero de control'!$Z232&gt;100,100,'Tablero de control'!$Z232)</f>
        <v>96.875</v>
      </c>
      <c r="AB232" s="40" t="str">
        <f>IF(
  'Tablero de control'!$U232="NP",
  "NO PROGRAMADA",
  IF(
    OR('Tablero de control'!$Y232="",'Tablero de control'!$Z232&lt;=0),
    "SIN AVANCE",
    IF(
      'Tablero de control'!$Z232&lt;Parametros!$D$4*Parametros!$G$9,
      "MUY DEFICIENTE",
    IF(
      'Tablero de control'!$Z232&lt;Parametros!$D$4*Parametros!$G$8,
      "DEFICIENTE",
   IF(
      'Tablero de control'!$Z232&lt;Parametros!$D$4*Parametros!$G$7,
      "ACEPTABLE",
      IF(
        'Tablero de control'!$Z232&lt;Parametros!$D$4*Parametros!$G$6,
        "BUENO",
        IF(
          'Tablero de control'!$Z232&lt;Parametros!$D$4*Parametros!$G$5,
          "SATISFACTORIO",
          IF(
            'Tablero de control'!$Z232&gt;=Parametros!$D$4*Parametros!$G$4,
            "OPTIMO"
          )
        )
      )
    )
  )
)
)
)</f>
        <v>SATISFACTORIO</v>
      </c>
      <c r="AC232" s="40"/>
      <c r="AD232" s="40"/>
      <c r="AE232" s="40"/>
      <c r="AF232" s="40"/>
      <c r="AG232" s="59">
        <v>0</v>
      </c>
      <c r="AH232" s="59">
        <v>0</v>
      </c>
      <c r="AI232" s="59">
        <v>0</v>
      </c>
      <c r="AJ232" s="57"/>
      <c r="AK232" s="276">
        <f>IF(
'Tablero de control'!$V232="NP",
 0,
  IF(
     'Tablero de control'!$Q232&lt;&gt;"Reducción",
     'Tablero de control'!$AJ232*100/'Tablero de control'!$V232,
     IF(
       'Tablero de control'!$V232&gt;='Tablero de control'!$AJ232,
       100,
       IF(
         'Tablero de control'!$S232&lt;='Tablero de control'!$AJ232,
         0,
         (('Tablero de control'!$S232-'Tablero de control'!$V232)-('Tablero de control'!$AJ232-'Tablero de control'!$V232))*100/('Tablero de control'!$S232-'Tablero de control'!$V232)
       )
     )
   )
)</f>
        <v>0</v>
      </c>
      <c r="AL232" s="38" t="str">
        <f>IF(
  'Tablero de control'!$V232="NP",
  "NO PROGRAMADA",
  IF(
    OR('Tablero de control'!$AJ232="",'Tablero de control'!$AK232&lt;=0),
    "SIN AVANCE",
    IF(
      'Tablero de control'!$AK232&lt;Parametros!$D$4*Parametros!$G$9,
      "MUY DEFICIENTE",
    IF(
      'Tablero de control'!$AK232&lt;Parametros!$D$4*Parametros!$G$8,
      "DEFICIENTE",
   IF(
      'Tablero de control'!$AK232&lt;Parametros!$D$4*Parametros!$G$7,
      "ACEPTABLE",
      IF(
        'Tablero de control'!$AK232&lt;Parametros!$D$4*Parametros!$G$6,
        "BUENO",
        IF(
          'Tablero de control'!$AK232&lt;Parametros!$D$4*Parametros!$G$5,
          "SATISFACTORIO",
          IF(
            'Tablero de control'!$AK232&gt;=Parametros!$D$4*Parametros!$G$4,
            "OPTIMO"
          )
        )
      )
    )
  )
)
)
)</f>
        <v>SIN AVANCE</v>
      </c>
      <c r="AM232" s="38"/>
      <c r="AN232" s="38"/>
      <c r="AO232" s="38"/>
      <c r="AP232" s="39"/>
      <c r="AQ232" s="276">
        <f>IF(
'Tablero de control'!$W232="NP",
 0,
  IF(
     'Tablero de control'!$Q232&lt;&gt;"Reducción",
     'Tablero de control'!$AP232*100/'Tablero de control'!$W232,
     IF(
       'Tablero de control'!$W232&gt;='Tablero de control'!$AP232,
       100,
       IF(
         'Tablero de control'!$S232&lt;='Tablero de control'!$AP232,
         0,
         (('Tablero de control'!$S232-'Tablero de control'!$W232)-('Tablero de control'!$AP232-'Tablero de control'!$W232))*100/('Tablero de control'!$S232-'Tablero de control'!$W232)
       )
     )
   )
)</f>
        <v>0</v>
      </c>
      <c r="AR232" s="40" t="str">
        <f>IF(
  'Tablero de control'!$W232="NP",
  "NO PROGRAMADA",
  IF(
    OR('Tablero de control'!$AP232="",'Tablero de control'!$AQ232&lt;=0),
    "SIN AVANCE",
    IF(
      'Tablero de control'!$AQ232&lt;Parametros!$D$4*Parametros!$G$9,
      "MUY DEFICIENTE",
    IF(
      'Tablero de control'!$AQ232&lt;Parametros!$D$4*Parametros!$G$8,
      "DEFICIENTE",
   IF(
      'Tablero de control'!$AQ232&lt;Parametros!$D$4*Parametros!$G$7,
      "ACEPTABLE",
      IF(
        'Tablero de control'!$AQ232&lt;Parametros!$D$4*Parametros!$G$6,
        "BUENO",
        IF(
          'Tablero de control'!$AQ232&lt;Parametros!$D$4*Parametros!$G$5,
          "SATISFACTORIO",
          IF(
            'Tablero de control'!$AQ232&gt;=Parametros!$D$4*Parametros!$G$4,
            "OPTIMO"
          )
        )
      )
    )
  )
)
)
)</f>
        <v>SIN AVANCE</v>
      </c>
      <c r="AS232" s="38"/>
      <c r="AT232" s="38"/>
      <c r="AU232" s="38"/>
      <c r="AV232" s="39"/>
      <c r="AW232" s="276">
        <f>IF(
'Tablero de control'!$X232="NP",
 0,
  IF(
     'Tablero de control'!$Q232&lt;&gt;"Reducción",
     'Tablero de control'!$AV232*100/'Tablero de control'!$X232,
     IF(
       'Tablero de control'!$X232&gt;='Tablero de control'!$AV232,
       100,
       IF(
         'Tablero de control'!$S232&lt;='Tablero de control'!$AV232,
         0,
         (('Tablero de control'!$S232-'Tablero de control'!$X232)-('Tablero de control'!$AV232-'Tablero de control'!$X232))*100/('Tablero de control'!$S232-'Tablero de control'!$X232)
       )
     )
   )
)</f>
        <v>0</v>
      </c>
      <c r="AX232" s="46" t="str">
        <f>IF(
  'Tablero de control'!$X232="NP",
  "NO PROGRAMADA",
  IF(
    OR('Tablero de control'!$AV232="",'Tablero de control'!$AW232&lt;=0),
    "SIN AVANCE",
    IF(
      'Tablero de control'!$AW232&lt;Parametros!$D$4*Parametros!$G$9,
      "MUY DEFICIENTE",
    IF(
      'Tablero de control'!$AW232&lt;Parametros!$D$4*Parametros!$G$8,
      "DEFICIENTE",
   IF(
      'Tablero de control'!$AW232&lt;Parametros!$D$4*Parametros!$G$7,
      "ACEPTABLE",
      IF(
        'Tablero de control'!$AW232&lt;Parametros!$D$4*Parametros!$G$6,
        "BUENO",
        IF(
          'Tablero de control'!$AW232&lt;Parametros!$D$4*Parametros!$G$5,
          "SATISFACTORIO",
          IF(
            'Tablero de control'!$AW232&gt;=Parametros!$D$4*Parametros!$G$4,
            "OPTIMO"
          )
        )
      )
    )
  )
)
)
)</f>
        <v>SIN AVANCE</v>
      </c>
      <c r="AY232" s="38"/>
      <c r="AZ232" s="38"/>
      <c r="BA232" s="38"/>
      <c r="BB232" s="285">
        <f>IF('Tablero de control'!$R232="Acumulada",IF('Tablero de control'!$AV232="",IF('Tablero de control'!$AP232="",IF('Tablero de control'!$AJ232="",'Tablero de control'!$Y232,'Tablero de control'!$AJ232),'Tablero de control'!$AP232),'Tablero de control'!$AV232),'Tablero de control'!$Y232+'Tablero de control'!$AJ232+'Tablero de control'!$AP232+'Tablero de control'!$AV232)</f>
        <v>62</v>
      </c>
      <c r="BC232" s="41">
        <f>IF('Tablero de control'!$Q232="mantenimiento",'Tablero de control'!$BB232/COUNTA('Tablero de control'!$U232:$X232)*100,IF('Tablero de control'!$BB232*100/'Tablero de control'!$T232&gt;100,100,'Tablero de control'!$BB232*100/'Tablero de control'!$T232))</f>
        <v>1550</v>
      </c>
      <c r="BD232" s="40" t="str">
        <f>IF(
    OR('Tablero de control'!$BB232="",'Tablero de control'!$BC232&lt;=0),
    "SIN AVANCE",
    IF(
      'Tablero de control'!$BC232&lt;Parametros!$D$4*Parametros!$G$9,
      "MUY DEFICIENTE",
    IF(
      'Tablero de control'!$BC232&lt;Parametros!$D$4*Parametros!$G$8,
      "DEFICIENTE",
   IF(
      'Tablero de control'!$BC232&lt;Parametros!$D$4*Parametros!$G$7,
      "ACEPTABLE",
      IF(
        'Tablero de control'!$BC232&lt;Parametros!$D$4*Parametros!$G$6,
        "BUENO",
        IF(
          'Tablero de control'!$BC232&lt;Parametros!$D$4*Parametros!$G$5,
          "SATISFACTORIO",
          IF(
            'Tablero de control'!$BC232&gt;=Parametros!$D$4*Parametros!$G$4,
            "OPTIMO"
          )
        )
      )
    )
  )
)
)</f>
        <v>OPTIMO</v>
      </c>
      <c r="BE232" s="336"/>
      <c r="BF232" s="336"/>
      <c r="BG232" s="555"/>
      <c r="BH232" s="281"/>
      <c r="BI232" s="281"/>
      <c r="BJ232" s="281"/>
      <c r="BL232" s="337"/>
      <c r="BN232" s="491">
        <v>62</v>
      </c>
      <c r="BO232" s="494" t="s">
        <v>3315</v>
      </c>
      <c r="BP232" s="494" t="s">
        <v>3271</v>
      </c>
      <c r="BQ232" s="494" t="s">
        <v>3272</v>
      </c>
      <c r="BR232" s="597"/>
      <c r="BS232" s="668"/>
      <c r="BT232" s="281"/>
    </row>
    <row r="233" spans="1:72" s="42" customFormat="1" ht="45" hidden="1" customHeight="1">
      <c r="A233" s="554" t="s">
        <v>252</v>
      </c>
      <c r="B233" s="53" t="s">
        <v>263</v>
      </c>
      <c r="C233" s="53" t="s">
        <v>304</v>
      </c>
      <c r="D233" s="53" t="s">
        <v>361</v>
      </c>
      <c r="E233" s="53" t="s">
        <v>424</v>
      </c>
      <c r="F233" s="223">
        <v>0.59</v>
      </c>
      <c r="G233" s="223">
        <v>0.69</v>
      </c>
      <c r="H233" s="223" t="s">
        <v>1948</v>
      </c>
      <c r="I233" s="223" t="s">
        <v>1974</v>
      </c>
      <c r="J233" s="325">
        <v>230</v>
      </c>
      <c r="K233" s="53" t="s">
        <v>773</v>
      </c>
      <c r="L233" s="53">
        <v>1903011</v>
      </c>
      <c r="M233" s="53" t="s">
        <v>55</v>
      </c>
      <c r="N233" s="53">
        <v>190301100</v>
      </c>
      <c r="O233" s="53" t="s">
        <v>1643</v>
      </c>
      <c r="P233" s="53" t="s">
        <v>2046</v>
      </c>
      <c r="Q233" s="53" t="s">
        <v>33</v>
      </c>
      <c r="R233" s="98" t="s">
        <v>1891</v>
      </c>
      <c r="S233" s="225">
        <v>64</v>
      </c>
      <c r="T233" s="225">
        <v>64</v>
      </c>
      <c r="U233" s="96">
        <v>64</v>
      </c>
      <c r="V233" s="225">
        <v>64</v>
      </c>
      <c r="W233" s="225">
        <v>64</v>
      </c>
      <c r="X233" s="225">
        <v>64</v>
      </c>
      <c r="Y233" s="274">
        <v>64</v>
      </c>
      <c r="Z233" s="276">
        <f>IF(
'Tablero de control'!$U233="NP",
 0,
  IF(
     'Tablero de control'!$Q233&lt;&gt;"Reducción",
     'Tablero de control'!$Y233*100/'Tablero de control'!$U233,
     IF(
       'Tablero de control'!$U233&gt;='Tablero de control'!$Y233,
       100,
       IF(
         'Tablero de control'!$S233&lt;='Tablero de control'!$Y233,
         0,
         (('Tablero de control'!$S233-'Tablero de control'!$U233)-('Tablero de control'!$Y233-'Tablero de control'!$U233))*100/('Tablero de control'!$S233-'Tablero de control'!$U233)
       )
     )
   )
)</f>
        <v>100</v>
      </c>
      <c r="AA233" s="302">
        <f>IF('Tablero de control'!$Z233&gt;100,100,'Tablero de control'!$Z233)</f>
        <v>100</v>
      </c>
      <c r="AB233" s="40" t="str">
        <f>IF(
  'Tablero de control'!$U233="NP",
  "NO PROGRAMADA",
  IF(
    OR('Tablero de control'!$Y233="",'Tablero de control'!$Z233&lt;=0),
    "SIN AVANCE",
    IF(
      'Tablero de control'!$Z233&lt;Parametros!$D$4*Parametros!$G$9,
      "MUY DEFICIENTE",
    IF(
      'Tablero de control'!$Z233&lt;Parametros!$D$4*Parametros!$G$8,
      "DEFICIENTE",
   IF(
      'Tablero de control'!$Z233&lt;Parametros!$D$4*Parametros!$G$7,
      "ACEPTABLE",
      IF(
        'Tablero de control'!$Z233&lt;Parametros!$D$4*Parametros!$G$6,
        "BUENO",
        IF(
          'Tablero de control'!$Z233&lt;Parametros!$D$4*Parametros!$G$5,
          "SATISFACTORIO",
          IF(
            'Tablero de control'!$Z233&gt;=Parametros!$D$4*Parametros!$G$4,
            "OPTIMO"
          )
        )
      )
    )
  )
)
)
)</f>
        <v>OPTIMO</v>
      </c>
      <c r="AC233" s="40"/>
      <c r="AD233" s="40"/>
      <c r="AE233" s="40"/>
      <c r="AF233" s="40"/>
      <c r="AG233" s="59">
        <v>0</v>
      </c>
      <c r="AH233" s="59">
        <v>0</v>
      </c>
      <c r="AI233" s="59">
        <v>0</v>
      </c>
      <c r="AJ233" s="57"/>
      <c r="AK233" s="276">
        <f>IF(
'Tablero de control'!$V233="NP",
 0,
  IF(
     'Tablero de control'!$Q233&lt;&gt;"Reducción",
     'Tablero de control'!$AJ233*100/'Tablero de control'!$V233,
     IF(
       'Tablero de control'!$V233&gt;='Tablero de control'!$AJ233,
       100,
       IF(
         'Tablero de control'!$S233&lt;='Tablero de control'!$AJ233,
         0,
         (('Tablero de control'!$S233-'Tablero de control'!$V233)-('Tablero de control'!$AJ233-'Tablero de control'!$V233))*100/('Tablero de control'!$S233-'Tablero de control'!$V233)
       )
     )
   )
)</f>
        <v>0</v>
      </c>
      <c r="AL233" s="38" t="str">
        <f>IF(
  'Tablero de control'!$V233="NP",
  "NO PROGRAMADA",
  IF(
    OR('Tablero de control'!$AJ233="",'Tablero de control'!$AK233&lt;=0),
    "SIN AVANCE",
    IF(
      'Tablero de control'!$AK233&lt;Parametros!$D$4*Parametros!$G$9,
      "MUY DEFICIENTE",
    IF(
      'Tablero de control'!$AK233&lt;Parametros!$D$4*Parametros!$G$8,
      "DEFICIENTE",
   IF(
      'Tablero de control'!$AK233&lt;Parametros!$D$4*Parametros!$G$7,
      "ACEPTABLE",
      IF(
        'Tablero de control'!$AK233&lt;Parametros!$D$4*Parametros!$G$6,
        "BUENO",
        IF(
          'Tablero de control'!$AK233&lt;Parametros!$D$4*Parametros!$G$5,
          "SATISFACTORIO",
          IF(
            'Tablero de control'!$AK233&gt;=Parametros!$D$4*Parametros!$G$4,
            "OPTIMO"
          )
        )
      )
    )
  )
)
)
)</f>
        <v>SIN AVANCE</v>
      </c>
      <c r="AM233" s="38"/>
      <c r="AN233" s="38"/>
      <c r="AO233" s="38"/>
      <c r="AP233" s="39"/>
      <c r="AQ233" s="276">
        <f>IF(
'Tablero de control'!$W233="NP",
 0,
  IF(
     'Tablero de control'!$Q233&lt;&gt;"Reducción",
     'Tablero de control'!$AP233*100/'Tablero de control'!$W233,
     IF(
       'Tablero de control'!$W233&gt;='Tablero de control'!$AP233,
       100,
       IF(
         'Tablero de control'!$S233&lt;='Tablero de control'!$AP233,
         0,
         (('Tablero de control'!$S233-'Tablero de control'!$W233)-('Tablero de control'!$AP233-'Tablero de control'!$W233))*100/('Tablero de control'!$S233-'Tablero de control'!$W233)
       )
     )
   )
)</f>
        <v>0</v>
      </c>
      <c r="AR233" s="40" t="str">
        <f>IF(
  'Tablero de control'!$W233="NP",
  "NO PROGRAMADA",
  IF(
    OR('Tablero de control'!$AP233="",'Tablero de control'!$AQ233&lt;=0),
    "SIN AVANCE",
    IF(
      'Tablero de control'!$AQ233&lt;Parametros!$D$4*Parametros!$G$9,
      "MUY DEFICIENTE",
    IF(
      'Tablero de control'!$AQ233&lt;Parametros!$D$4*Parametros!$G$8,
      "DEFICIENTE",
   IF(
      'Tablero de control'!$AQ233&lt;Parametros!$D$4*Parametros!$G$7,
      "ACEPTABLE",
      IF(
        'Tablero de control'!$AQ233&lt;Parametros!$D$4*Parametros!$G$6,
        "BUENO",
        IF(
          'Tablero de control'!$AQ233&lt;Parametros!$D$4*Parametros!$G$5,
          "SATISFACTORIO",
          IF(
            'Tablero de control'!$AQ233&gt;=Parametros!$D$4*Parametros!$G$4,
            "OPTIMO"
          )
        )
      )
    )
  )
)
)
)</f>
        <v>SIN AVANCE</v>
      </c>
      <c r="AS233" s="38"/>
      <c r="AT233" s="38"/>
      <c r="AU233" s="38"/>
      <c r="AV233" s="39"/>
      <c r="AW233" s="276">
        <f>IF(
'Tablero de control'!$X233="NP",
 0,
  IF(
     'Tablero de control'!$Q233&lt;&gt;"Reducción",
     'Tablero de control'!$AV233*100/'Tablero de control'!$X233,
     IF(
       'Tablero de control'!$X233&gt;='Tablero de control'!$AV233,
       100,
       IF(
         'Tablero de control'!$S233&lt;='Tablero de control'!$AV233,
         0,
         (('Tablero de control'!$S233-'Tablero de control'!$X233)-('Tablero de control'!$AV233-'Tablero de control'!$X233))*100/('Tablero de control'!$S233-'Tablero de control'!$X233)
       )
     )
   )
)</f>
        <v>0</v>
      </c>
      <c r="AX233" s="46" t="str">
        <f>IF(
  'Tablero de control'!$X233="NP",
  "NO PROGRAMADA",
  IF(
    OR('Tablero de control'!$AV233="",'Tablero de control'!$AW233&lt;=0),
    "SIN AVANCE",
    IF(
      'Tablero de control'!$AW233&lt;Parametros!$D$4*Parametros!$G$9,
      "MUY DEFICIENTE",
    IF(
      'Tablero de control'!$AW233&lt;Parametros!$D$4*Parametros!$G$8,
      "DEFICIENTE",
   IF(
      'Tablero de control'!$AW233&lt;Parametros!$D$4*Parametros!$G$7,
      "ACEPTABLE",
      IF(
        'Tablero de control'!$AW233&lt;Parametros!$D$4*Parametros!$G$6,
        "BUENO",
        IF(
          'Tablero de control'!$AW233&lt;Parametros!$D$4*Parametros!$G$5,
          "SATISFACTORIO",
          IF(
            'Tablero de control'!$AW233&gt;=Parametros!$D$4*Parametros!$G$4,
            "OPTIMO"
          )
        )
      )
    )
  )
)
)
)</f>
        <v>SIN AVANCE</v>
      </c>
      <c r="AY233" s="38"/>
      <c r="AZ233" s="38"/>
      <c r="BA233" s="38"/>
      <c r="BB233" s="285">
        <f>IF('Tablero de control'!$R233="Acumulada",IF('Tablero de control'!$AV233="",IF('Tablero de control'!$AP233="",IF('Tablero de control'!$AJ233="",'Tablero de control'!$Y233,'Tablero de control'!$AJ233),'Tablero de control'!$AP233),'Tablero de control'!$AV233),'Tablero de control'!$Y233+'Tablero de control'!$AJ233+'Tablero de control'!$AP233+'Tablero de control'!$AV233)</f>
        <v>64</v>
      </c>
      <c r="BC233" s="41">
        <f>IF('Tablero de control'!$Q233="mantenimiento",'Tablero de control'!$BB233/COUNTA('Tablero de control'!$U233:$X233)*100,IF('Tablero de control'!$BB233*100/'Tablero de control'!$T233&gt;100,100,'Tablero de control'!$BB233*100/'Tablero de control'!$T233))</f>
        <v>1600</v>
      </c>
      <c r="BD233" s="40" t="str">
        <f>IF(
    OR('Tablero de control'!$BB233="",'Tablero de control'!$BC233&lt;=0),
    "SIN AVANCE",
    IF(
      'Tablero de control'!$BC233&lt;Parametros!$D$4*Parametros!$G$9,
      "MUY DEFICIENTE",
    IF(
      'Tablero de control'!$BC233&lt;Parametros!$D$4*Parametros!$G$8,
      "DEFICIENTE",
   IF(
      'Tablero de control'!$BC233&lt;Parametros!$D$4*Parametros!$G$7,
      "ACEPTABLE",
      IF(
        'Tablero de control'!$BC233&lt;Parametros!$D$4*Parametros!$G$6,
        "BUENO",
        IF(
          'Tablero de control'!$BC233&lt;Parametros!$D$4*Parametros!$G$5,
          "SATISFACTORIO",
          IF(
            'Tablero de control'!$BC233&gt;=Parametros!$D$4*Parametros!$G$4,
            "OPTIMO"
          )
        )
      )
    )
  )
)
)</f>
        <v>OPTIMO</v>
      </c>
      <c r="BE233" s="336"/>
      <c r="BF233" s="336"/>
      <c r="BG233" s="555"/>
      <c r="BH233" s="281"/>
      <c r="BI233" s="281"/>
      <c r="BJ233" s="281"/>
      <c r="BL233" s="337"/>
      <c r="BN233" s="491">
        <v>64</v>
      </c>
      <c r="BO233" s="494" t="s">
        <v>3316</v>
      </c>
      <c r="BP233" s="494" t="s">
        <v>3271</v>
      </c>
      <c r="BQ233" s="494" t="s">
        <v>3272</v>
      </c>
      <c r="BR233" s="597"/>
      <c r="BS233" s="668"/>
      <c r="BT233" s="281"/>
    </row>
    <row r="234" spans="1:72" s="42" customFormat="1" ht="45" hidden="1" customHeight="1">
      <c r="A234" s="554" t="s">
        <v>252</v>
      </c>
      <c r="B234" s="53" t="s">
        <v>263</v>
      </c>
      <c r="C234" s="53" t="s">
        <v>304</v>
      </c>
      <c r="D234" s="53" t="s">
        <v>361</v>
      </c>
      <c r="E234" s="53" t="s">
        <v>425</v>
      </c>
      <c r="F234" s="222">
        <v>9.09</v>
      </c>
      <c r="G234" s="226">
        <v>8.18</v>
      </c>
      <c r="H234" s="226" t="s">
        <v>1948</v>
      </c>
      <c r="I234" s="226" t="s">
        <v>1974</v>
      </c>
      <c r="J234" s="325">
        <v>231</v>
      </c>
      <c r="K234" s="53" t="s">
        <v>774</v>
      </c>
      <c r="L234" s="53">
        <v>1905026</v>
      </c>
      <c r="M234" s="53" t="s">
        <v>1281</v>
      </c>
      <c r="N234" s="53">
        <v>190502602</v>
      </c>
      <c r="O234" s="53" t="s">
        <v>1644</v>
      </c>
      <c r="P234" s="53" t="s">
        <v>2046</v>
      </c>
      <c r="Q234" s="53" t="s">
        <v>33</v>
      </c>
      <c r="R234" s="98" t="s">
        <v>1891</v>
      </c>
      <c r="S234" s="225">
        <v>64</v>
      </c>
      <c r="T234" s="225">
        <v>64</v>
      </c>
      <c r="U234" s="96">
        <v>64</v>
      </c>
      <c r="V234" s="225">
        <v>64</v>
      </c>
      <c r="W234" s="225">
        <v>64</v>
      </c>
      <c r="X234" s="225">
        <v>64</v>
      </c>
      <c r="Y234" s="274">
        <v>58</v>
      </c>
      <c r="Z234" s="276">
        <f>IF(
'Tablero de control'!$U234="NP",
 0,
  IF(
     'Tablero de control'!$Q234&lt;&gt;"Reducción",
     'Tablero de control'!$Y234*100/'Tablero de control'!$U234,
     IF(
       'Tablero de control'!$U234&gt;='Tablero de control'!$Y234,
       100,
       IF(
         'Tablero de control'!$S234&lt;='Tablero de control'!$Y234,
         0,
         (('Tablero de control'!$S234-'Tablero de control'!$U234)-('Tablero de control'!$Y234-'Tablero de control'!$U234))*100/('Tablero de control'!$S234-'Tablero de control'!$U234)
       )
     )
   )
)</f>
        <v>90.625</v>
      </c>
      <c r="AA234" s="302">
        <f>IF('Tablero de control'!$Z234&gt;100,100,'Tablero de control'!$Z234)</f>
        <v>90.625</v>
      </c>
      <c r="AB234" s="40" t="str">
        <f>IF(
  'Tablero de control'!$U234="NP",
  "NO PROGRAMADA",
  IF(
    OR('Tablero de control'!$Y234="",'Tablero de control'!$Z234&lt;=0),
    "SIN AVANCE",
    IF(
      'Tablero de control'!$Z234&lt;Parametros!$D$4*Parametros!$G$9,
      "MUY DEFICIENTE",
    IF(
      'Tablero de control'!$Z234&lt;Parametros!$D$4*Parametros!$G$8,
      "DEFICIENTE",
   IF(
      'Tablero de control'!$Z234&lt;Parametros!$D$4*Parametros!$G$7,
      "ACEPTABLE",
      IF(
        'Tablero de control'!$Z234&lt;Parametros!$D$4*Parametros!$G$6,
        "BUENO",
        IF(
          'Tablero de control'!$Z234&lt;Parametros!$D$4*Parametros!$G$5,
          "SATISFACTORIO",
          IF(
            'Tablero de control'!$Z234&gt;=Parametros!$D$4*Parametros!$G$4,
            "OPTIMO"
          )
        )
      )
    )
  )
)
)
)</f>
        <v>SATISFACTORIO</v>
      </c>
      <c r="AC234" s="40"/>
      <c r="AD234" s="40"/>
      <c r="AE234" s="40"/>
      <c r="AF234" s="40"/>
      <c r="AG234" s="59">
        <v>95347368</v>
      </c>
      <c r="AH234" s="59">
        <v>39289911</v>
      </c>
      <c r="AI234" s="59">
        <v>14623416</v>
      </c>
      <c r="AJ234" s="57"/>
      <c r="AK234" s="276">
        <f>IF(
'Tablero de control'!$V234="NP",
 0,
  IF(
     'Tablero de control'!$Q234&lt;&gt;"Reducción",
     'Tablero de control'!$AJ234*100/'Tablero de control'!$V234,
     IF(
       'Tablero de control'!$V234&gt;='Tablero de control'!$AJ234,
       100,
       IF(
         'Tablero de control'!$S234&lt;='Tablero de control'!$AJ234,
         0,
         (('Tablero de control'!$S234-'Tablero de control'!$V234)-('Tablero de control'!$AJ234-'Tablero de control'!$V234))*100/('Tablero de control'!$S234-'Tablero de control'!$V234)
       )
     )
   )
)</f>
        <v>0</v>
      </c>
      <c r="AL234" s="38" t="str">
        <f>IF(
  'Tablero de control'!$V234="NP",
  "NO PROGRAMADA",
  IF(
    OR('Tablero de control'!$AJ234="",'Tablero de control'!$AK234&lt;=0),
    "SIN AVANCE",
    IF(
      'Tablero de control'!$AK234&lt;Parametros!$D$4*Parametros!$G$9,
      "MUY DEFICIENTE",
    IF(
      'Tablero de control'!$AK234&lt;Parametros!$D$4*Parametros!$G$8,
      "DEFICIENTE",
   IF(
      'Tablero de control'!$AK234&lt;Parametros!$D$4*Parametros!$G$7,
      "ACEPTABLE",
      IF(
        'Tablero de control'!$AK234&lt;Parametros!$D$4*Parametros!$G$6,
        "BUENO",
        IF(
          'Tablero de control'!$AK234&lt;Parametros!$D$4*Parametros!$G$5,
          "SATISFACTORIO",
          IF(
            'Tablero de control'!$AK234&gt;=Parametros!$D$4*Parametros!$G$4,
            "OPTIMO"
          )
        )
      )
    )
  )
)
)
)</f>
        <v>SIN AVANCE</v>
      </c>
      <c r="AM234" s="38"/>
      <c r="AN234" s="38"/>
      <c r="AO234" s="38"/>
      <c r="AP234" s="39"/>
      <c r="AQ234" s="276">
        <f>IF(
'Tablero de control'!$W234="NP",
 0,
  IF(
     'Tablero de control'!$Q234&lt;&gt;"Reducción",
     'Tablero de control'!$AP234*100/'Tablero de control'!$W234,
     IF(
       'Tablero de control'!$W234&gt;='Tablero de control'!$AP234,
       100,
       IF(
         'Tablero de control'!$S234&lt;='Tablero de control'!$AP234,
         0,
         (('Tablero de control'!$S234-'Tablero de control'!$W234)-('Tablero de control'!$AP234-'Tablero de control'!$W234))*100/('Tablero de control'!$S234-'Tablero de control'!$W234)
       )
     )
   )
)</f>
        <v>0</v>
      </c>
      <c r="AR234" s="40" t="str">
        <f>IF(
  'Tablero de control'!$W234="NP",
  "NO PROGRAMADA",
  IF(
    OR('Tablero de control'!$AP234="",'Tablero de control'!$AQ234&lt;=0),
    "SIN AVANCE",
    IF(
      'Tablero de control'!$AQ234&lt;Parametros!$D$4*Parametros!$G$9,
      "MUY DEFICIENTE",
    IF(
      'Tablero de control'!$AQ234&lt;Parametros!$D$4*Parametros!$G$8,
      "DEFICIENTE",
   IF(
      'Tablero de control'!$AQ234&lt;Parametros!$D$4*Parametros!$G$7,
      "ACEPTABLE",
      IF(
        'Tablero de control'!$AQ234&lt;Parametros!$D$4*Parametros!$G$6,
        "BUENO",
        IF(
          'Tablero de control'!$AQ234&lt;Parametros!$D$4*Parametros!$G$5,
          "SATISFACTORIO",
          IF(
            'Tablero de control'!$AQ234&gt;=Parametros!$D$4*Parametros!$G$4,
            "OPTIMO"
          )
        )
      )
    )
  )
)
)
)</f>
        <v>SIN AVANCE</v>
      </c>
      <c r="AS234" s="38"/>
      <c r="AT234" s="38"/>
      <c r="AU234" s="38"/>
      <c r="AV234" s="39"/>
      <c r="AW234" s="276">
        <f>IF(
'Tablero de control'!$X234="NP",
 0,
  IF(
     'Tablero de control'!$Q234&lt;&gt;"Reducción",
     'Tablero de control'!$AV234*100/'Tablero de control'!$X234,
     IF(
       'Tablero de control'!$X234&gt;='Tablero de control'!$AV234,
       100,
       IF(
         'Tablero de control'!$S234&lt;='Tablero de control'!$AV234,
         0,
         (('Tablero de control'!$S234-'Tablero de control'!$X234)-('Tablero de control'!$AV234-'Tablero de control'!$X234))*100/('Tablero de control'!$S234-'Tablero de control'!$X234)
       )
     )
   )
)</f>
        <v>0</v>
      </c>
      <c r="AX234" s="46" t="str">
        <f>IF(
  'Tablero de control'!$X234="NP",
  "NO PROGRAMADA",
  IF(
    OR('Tablero de control'!$AV234="",'Tablero de control'!$AW234&lt;=0),
    "SIN AVANCE",
    IF(
      'Tablero de control'!$AW234&lt;Parametros!$D$4*Parametros!$G$9,
      "MUY DEFICIENTE",
    IF(
      'Tablero de control'!$AW234&lt;Parametros!$D$4*Parametros!$G$8,
      "DEFICIENTE",
   IF(
      'Tablero de control'!$AW234&lt;Parametros!$D$4*Parametros!$G$7,
      "ACEPTABLE",
      IF(
        'Tablero de control'!$AW234&lt;Parametros!$D$4*Parametros!$G$6,
        "BUENO",
        IF(
          'Tablero de control'!$AW234&lt;Parametros!$D$4*Parametros!$G$5,
          "SATISFACTORIO",
          IF(
            'Tablero de control'!$AW234&gt;=Parametros!$D$4*Parametros!$G$4,
            "OPTIMO"
          )
        )
      )
    )
  )
)
)
)</f>
        <v>SIN AVANCE</v>
      </c>
      <c r="AY234" s="38"/>
      <c r="AZ234" s="38"/>
      <c r="BA234" s="38"/>
      <c r="BB234" s="285">
        <f>IF('Tablero de control'!$R234="Acumulada",IF('Tablero de control'!$AV234="",IF('Tablero de control'!$AP234="",IF('Tablero de control'!$AJ234="",'Tablero de control'!$Y234,'Tablero de control'!$AJ234),'Tablero de control'!$AP234),'Tablero de control'!$AV234),'Tablero de control'!$Y234+'Tablero de control'!$AJ234+'Tablero de control'!$AP234+'Tablero de control'!$AV234)</f>
        <v>58</v>
      </c>
      <c r="BC234" s="41">
        <f>IF('Tablero de control'!$Q234="mantenimiento",'Tablero de control'!$BB234/COUNTA('Tablero de control'!$U234:$X234)*100,IF('Tablero de control'!$BB234*100/'Tablero de control'!$T234&gt;100,100,'Tablero de control'!$BB234*100/'Tablero de control'!$T234))</f>
        <v>1450</v>
      </c>
      <c r="BD234" s="40" t="str">
        <f>IF(
    OR('Tablero de control'!$BB234="",'Tablero de control'!$BC234&lt;=0),
    "SIN AVANCE",
    IF(
      'Tablero de control'!$BC234&lt;Parametros!$D$4*Parametros!$G$9,
      "MUY DEFICIENTE",
    IF(
      'Tablero de control'!$BC234&lt;Parametros!$D$4*Parametros!$G$8,
      "DEFICIENTE",
   IF(
      'Tablero de control'!$BC234&lt;Parametros!$D$4*Parametros!$G$7,
      "ACEPTABLE",
      IF(
        'Tablero de control'!$BC234&lt;Parametros!$D$4*Parametros!$G$6,
        "BUENO",
        IF(
          'Tablero de control'!$BC234&lt;Parametros!$D$4*Parametros!$G$5,
          "SATISFACTORIO",
          IF(
            'Tablero de control'!$BC234&gt;=Parametros!$D$4*Parametros!$G$4,
            "OPTIMO"
          )
        )
      )
    )
  )
)
)</f>
        <v>OPTIMO</v>
      </c>
      <c r="BE234" s="336"/>
      <c r="BF234" s="336"/>
      <c r="BG234" s="555"/>
      <c r="BH234" s="281"/>
      <c r="BI234" s="281"/>
      <c r="BJ234" s="281"/>
      <c r="BL234" s="337"/>
      <c r="BN234" s="495">
        <v>58</v>
      </c>
      <c r="BO234" s="429" t="s">
        <v>3317</v>
      </c>
      <c r="BP234" s="429" t="s">
        <v>3318</v>
      </c>
      <c r="BQ234" s="429" t="s">
        <v>3272</v>
      </c>
      <c r="BR234" s="599" t="s">
        <v>234</v>
      </c>
      <c r="BS234" s="668"/>
      <c r="BT234" s="281"/>
    </row>
    <row r="235" spans="1:72" s="42" customFormat="1" ht="45" hidden="1" customHeight="1">
      <c r="A235" s="554" t="s">
        <v>252</v>
      </c>
      <c r="B235" s="53" t="s">
        <v>263</v>
      </c>
      <c r="C235" s="53" t="s">
        <v>304</v>
      </c>
      <c r="D235" s="53" t="s">
        <v>361</v>
      </c>
      <c r="E235" s="53" t="s">
        <v>425</v>
      </c>
      <c r="F235" s="222">
        <v>9.09</v>
      </c>
      <c r="G235" s="226">
        <v>8.18</v>
      </c>
      <c r="H235" s="226" t="s">
        <v>1948</v>
      </c>
      <c r="I235" s="226" t="s">
        <v>1974</v>
      </c>
      <c r="J235" s="325">
        <v>232</v>
      </c>
      <c r="K235" s="53" t="s">
        <v>775</v>
      </c>
      <c r="L235" s="53">
        <v>1905050</v>
      </c>
      <c r="M235" s="53" t="s">
        <v>60</v>
      </c>
      <c r="N235" s="53">
        <v>190505000</v>
      </c>
      <c r="O235" s="53" t="s">
        <v>1642</v>
      </c>
      <c r="P235" s="53" t="s">
        <v>2046</v>
      </c>
      <c r="Q235" s="53" t="s">
        <v>33</v>
      </c>
      <c r="R235" s="98" t="s">
        <v>1891</v>
      </c>
      <c r="S235" s="225">
        <v>64</v>
      </c>
      <c r="T235" s="225">
        <v>64</v>
      </c>
      <c r="U235" s="96">
        <v>64</v>
      </c>
      <c r="V235" s="225">
        <v>64</v>
      </c>
      <c r="W235" s="225">
        <v>64</v>
      </c>
      <c r="X235" s="225">
        <v>64</v>
      </c>
      <c r="Y235" s="273">
        <v>58</v>
      </c>
      <c r="Z235" s="276">
        <f>IF(
'Tablero de control'!$U235="NP",
 0,
  IF(
     'Tablero de control'!$Q235&lt;&gt;"Reducción",
     'Tablero de control'!$Y235*100/'Tablero de control'!$U235,
     IF(
       'Tablero de control'!$U235&gt;='Tablero de control'!$Y235,
       100,
       IF(
         'Tablero de control'!$S235&lt;='Tablero de control'!$Y235,
         0,
         (('Tablero de control'!$S235-'Tablero de control'!$U235)-('Tablero de control'!$Y235-'Tablero de control'!$U235))*100/('Tablero de control'!$S235-'Tablero de control'!$U235)
       )
     )
   )
)</f>
        <v>90.625</v>
      </c>
      <c r="AA235" s="302">
        <f>IF('Tablero de control'!$Z235&gt;100,100,'Tablero de control'!$Z235)</f>
        <v>90.625</v>
      </c>
      <c r="AB235" s="40" t="str">
        <f>IF(
  'Tablero de control'!$U235="NP",
  "NO PROGRAMADA",
  IF(
    OR('Tablero de control'!$Y235="",'Tablero de control'!$Z235&lt;=0),
    "SIN AVANCE",
    IF(
      'Tablero de control'!$Z235&lt;Parametros!$D$4*Parametros!$G$9,
      "MUY DEFICIENTE",
    IF(
      'Tablero de control'!$Z235&lt;Parametros!$D$4*Parametros!$G$8,
      "DEFICIENTE",
   IF(
      'Tablero de control'!$Z235&lt;Parametros!$D$4*Parametros!$G$7,
      "ACEPTABLE",
      IF(
        'Tablero de control'!$Z235&lt;Parametros!$D$4*Parametros!$G$6,
        "BUENO",
        IF(
          'Tablero de control'!$Z235&lt;Parametros!$D$4*Parametros!$G$5,
          "SATISFACTORIO",
          IF(
            'Tablero de control'!$Z235&gt;=Parametros!$D$4*Parametros!$G$4,
            "OPTIMO"
          )
        )
      )
    )
  )
)
)
)</f>
        <v>SATISFACTORIO</v>
      </c>
      <c r="AC235" s="40"/>
      <c r="AD235" s="40"/>
      <c r="AE235" s="40"/>
      <c r="AF235" s="40"/>
      <c r="AG235" s="59">
        <v>95347368</v>
      </c>
      <c r="AH235" s="59">
        <v>39289911</v>
      </c>
      <c r="AI235" s="59">
        <v>14623416</v>
      </c>
      <c r="AJ235" s="57"/>
      <c r="AK235" s="276">
        <f>IF(
'Tablero de control'!$V235="NP",
 0,
  IF(
     'Tablero de control'!$Q235&lt;&gt;"Reducción",
     'Tablero de control'!$AJ235*100/'Tablero de control'!$V235,
     IF(
       'Tablero de control'!$V235&gt;='Tablero de control'!$AJ235,
       100,
       IF(
         'Tablero de control'!$S235&lt;='Tablero de control'!$AJ235,
         0,
         (('Tablero de control'!$S235-'Tablero de control'!$V235)-('Tablero de control'!$AJ235-'Tablero de control'!$V235))*100/('Tablero de control'!$S235-'Tablero de control'!$V235)
       )
     )
   )
)</f>
        <v>0</v>
      </c>
      <c r="AL235" s="38" t="str">
        <f>IF(
  'Tablero de control'!$V235="NP",
  "NO PROGRAMADA",
  IF(
    OR('Tablero de control'!$AJ235="",'Tablero de control'!$AK235&lt;=0),
    "SIN AVANCE",
    IF(
      'Tablero de control'!$AK235&lt;Parametros!$D$4*Parametros!$G$9,
      "MUY DEFICIENTE",
    IF(
      'Tablero de control'!$AK235&lt;Parametros!$D$4*Parametros!$G$8,
      "DEFICIENTE",
   IF(
      'Tablero de control'!$AK235&lt;Parametros!$D$4*Parametros!$G$7,
      "ACEPTABLE",
      IF(
        'Tablero de control'!$AK235&lt;Parametros!$D$4*Parametros!$G$6,
        "BUENO",
        IF(
          'Tablero de control'!$AK235&lt;Parametros!$D$4*Parametros!$G$5,
          "SATISFACTORIO",
          IF(
            'Tablero de control'!$AK235&gt;=Parametros!$D$4*Parametros!$G$4,
            "OPTIMO"
          )
        )
      )
    )
  )
)
)
)</f>
        <v>SIN AVANCE</v>
      </c>
      <c r="AM235" s="38"/>
      <c r="AN235" s="38"/>
      <c r="AO235" s="38"/>
      <c r="AP235" s="39"/>
      <c r="AQ235" s="276">
        <f>IF(
'Tablero de control'!$W235="NP",
 0,
  IF(
     'Tablero de control'!$Q235&lt;&gt;"Reducción",
     'Tablero de control'!$AP235*100/'Tablero de control'!$W235,
     IF(
       'Tablero de control'!$W235&gt;='Tablero de control'!$AP235,
       100,
       IF(
         'Tablero de control'!$S235&lt;='Tablero de control'!$AP235,
         0,
         (('Tablero de control'!$S235-'Tablero de control'!$W235)-('Tablero de control'!$AP235-'Tablero de control'!$W235))*100/('Tablero de control'!$S235-'Tablero de control'!$W235)
       )
     )
   )
)</f>
        <v>0</v>
      </c>
      <c r="AR235" s="40" t="str">
        <f>IF(
  'Tablero de control'!$W235="NP",
  "NO PROGRAMADA",
  IF(
    OR('Tablero de control'!$AP235="",'Tablero de control'!$AQ235&lt;=0),
    "SIN AVANCE",
    IF(
      'Tablero de control'!$AQ235&lt;Parametros!$D$4*Parametros!$G$9,
      "MUY DEFICIENTE",
    IF(
      'Tablero de control'!$AQ235&lt;Parametros!$D$4*Parametros!$G$8,
      "DEFICIENTE",
   IF(
      'Tablero de control'!$AQ235&lt;Parametros!$D$4*Parametros!$G$7,
      "ACEPTABLE",
      IF(
        'Tablero de control'!$AQ235&lt;Parametros!$D$4*Parametros!$G$6,
        "BUENO",
        IF(
          'Tablero de control'!$AQ235&lt;Parametros!$D$4*Parametros!$G$5,
          "SATISFACTORIO",
          IF(
            'Tablero de control'!$AQ235&gt;=Parametros!$D$4*Parametros!$G$4,
            "OPTIMO"
          )
        )
      )
    )
  )
)
)
)</f>
        <v>SIN AVANCE</v>
      </c>
      <c r="AS235" s="38"/>
      <c r="AT235" s="38"/>
      <c r="AU235" s="38"/>
      <c r="AV235" s="39"/>
      <c r="AW235" s="276">
        <f>IF(
'Tablero de control'!$X235="NP",
 0,
  IF(
     'Tablero de control'!$Q235&lt;&gt;"Reducción",
     'Tablero de control'!$AV235*100/'Tablero de control'!$X235,
     IF(
       'Tablero de control'!$X235&gt;='Tablero de control'!$AV235,
       100,
       IF(
         'Tablero de control'!$S235&lt;='Tablero de control'!$AV235,
         0,
         (('Tablero de control'!$S235-'Tablero de control'!$X235)-('Tablero de control'!$AV235-'Tablero de control'!$X235))*100/('Tablero de control'!$S235-'Tablero de control'!$X235)
       )
     )
   )
)</f>
        <v>0</v>
      </c>
      <c r="AX235" s="46" t="str">
        <f>IF(
  'Tablero de control'!$X235="NP",
  "NO PROGRAMADA",
  IF(
    OR('Tablero de control'!$AV235="",'Tablero de control'!$AW235&lt;=0),
    "SIN AVANCE",
    IF(
      'Tablero de control'!$AW235&lt;Parametros!$D$4*Parametros!$G$9,
      "MUY DEFICIENTE",
    IF(
      'Tablero de control'!$AW235&lt;Parametros!$D$4*Parametros!$G$8,
      "DEFICIENTE",
   IF(
      'Tablero de control'!$AW235&lt;Parametros!$D$4*Parametros!$G$7,
      "ACEPTABLE",
      IF(
        'Tablero de control'!$AW235&lt;Parametros!$D$4*Parametros!$G$6,
        "BUENO",
        IF(
          'Tablero de control'!$AW235&lt;Parametros!$D$4*Parametros!$G$5,
          "SATISFACTORIO",
          IF(
            'Tablero de control'!$AW235&gt;=Parametros!$D$4*Parametros!$G$4,
            "OPTIMO"
          )
        )
      )
    )
  )
)
)
)</f>
        <v>SIN AVANCE</v>
      </c>
      <c r="AY235" s="38"/>
      <c r="AZ235" s="38"/>
      <c r="BA235" s="38"/>
      <c r="BB235" s="285">
        <f>IF('Tablero de control'!$R235="Acumulada",IF('Tablero de control'!$AV235="",IF('Tablero de control'!$AP235="",IF('Tablero de control'!$AJ235="",'Tablero de control'!$Y235,'Tablero de control'!$AJ235),'Tablero de control'!$AP235),'Tablero de control'!$AV235),'Tablero de control'!$Y235+'Tablero de control'!$AJ235+'Tablero de control'!$AP235+'Tablero de control'!$AV235)</f>
        <v>58</v>
      </c>
      <c r="BC235" s="41">
        <f>IF('Tablero de control'!$Q235="mantenimiento",'Tablero de control'!$BB235/COUNTA('Tablero de control'!$U235:$X235)*100,IF('Tablero de control'!$BB235*100/'Tablero de control'!$T235&gt;100,100,'Tablero de control'!$BB235*100/'Tablero de control'!$T235))</f>
        <v>1450</v>
      </c>
      <c r="BD235" s="40" t="str">
        <f>IF(
    OR('Tablero de control'!$BB235="",'Tablero de control'!$BC235&lt;=0),
    "SIN AVANCE",
    IF(
      'Tablero de control'!$BC235&lt;Parametros!$D$4*Parametros!$G$9,
      "MUY DEFICIENTE",
    IF(
      'Tablero de control'!$BC235&lt;Parametros!$D$4*Parametros!$G$8,
      "DEFICIENTE",
   IF(
      'Tablero de control'!$BC235&lt;Parametros!$D$4*Parametros!$G$7,
      "ACEPTABLE",
      IF(
        'Tablero de control'!$BC235&lt;Parametros!$D$4*Parametros!$G$6,
        "BUENO",
        IF(
          'Tablero de control'!$BC235&lt;Parametros!$D$4*Parametros!$G$5,
          "SATISFACTORIO",
          IF(
            'Tablero de control'!$BC235&gt;=Parametros!$D$4*Parametros!$G$4,
            "OPTIMO"
          )
        )
      )
    )
  )
)
)</f>
        <v>OPTIMO</v>
      </c>
      <c r="BE235" s="336"/>
      <c r="BF235" s="336"/>
      <c r="BG235" s="555"/>
      <c r="BH235" s="281"/>
      <c r="BI235" s="281"/>
      <c r="BJ235" s="281"/>
      <c r="BL235" s="337"/>
      <c r="BN235" s="495">
        <v>58</v>
      </c>
      <c r="BO235" s="429" t="s">
        <v>3319</v>
      </c>
      <c r="BP235" s="429" t="s">
        <v>3318</v>
      </c>
      <c r="BQ235" s="429" t="s">
        <v>3272</v>
      </c>
      <c r="BR235" s="599" t="s">
        <v>234</v>
      </c>
      <c r="BS235" s="668"/>
      <c r="BT235" s="281"/>
    </row>
    <row r="236" spans="1:72" s="42" customFormat="1" ht="45" hidden="1" customHeight="1">
      <c r="A236" s="554" t="s">
        <v>252</v>
      </c>
      <c r="B236" s="53" t="s">
        <v>263</v>
      </c>
      <c r="C236" s="53" t="s">
        <v>304</v>
      </c>
      <c r="D236" s="53" t="s">
        <v>361</v>
      </c>
      <c r="E236" s="53" t="s">
        <v>426</v>
      </c>
      <c r="F236" s="222">
        <v>13.9</v>
      </c>
      <c r="G236" s="226">
        <v>12.51</v>
      </c>
      <c r="H236" s="226" t="s">
        <v>1948</v>
      </c>
      <c r="I236" s="226" t="s">
        <v>1974</v>
      </c>
      <c r="J236" s="325">
        <v>233</v>
      </c>
      <c r="K236" s="53" t="s">
        <v>776</v>
      </c>
      <c r="L236" s="53">
        <v>1905015</v>
      </c>
      <c r="M236" s="53" t="s">
        <v>66</v>
      </c>
      <c r="N236" s="53">
        <v>190501505</v>
      </c>
      <c r="O236" s="53" t="s">
        <v>160</v>
      </c>
      <c r="P236" s="53" t="s">
        <v>2046</v>
      </c>
      <c r="Q236" s="53" t="s">
        <v>33</v>
      </c>
      <c r="R236" s="98" t="s">
        <v>1891</v>
      </c>
      <c r="S236" s="225">
        <v>1</v>
      </c>
      <c r="T236" s="225">
        <v>1</v>
      </c>
      <c r="U236" s="96">
        <v>1</v>
      </c>
      <c r="V236" s="225">
        <v>1</v>
      </c>
      <c r="W236" s="225">
        <v>1</v>
      </c>
      <c r="X236" s="225">
        <v>1</v>
      </c>
      <c r="Y236" s="273">
        <v>80</v>
      </c>
      <c r="Z236" s="276">
        <f>IF(
'Tablero de control'!$U236="NP",
 0,
  IF(
     'Tablero de control'!$Q236&lt;&gt;"Reducción",
     'Tablero de control'!$Y236*100/'Tablero de control'!$U236,
     IF(
       'Tablero de control'!$U236&gt;='Tablero de control'!$Y236,
       100,
       IF(
         'Tablero de control'!$S236&lt;='Tablero de control'!$Y236,
         0,
         (('Tablero de control'!$S236-'Tablero de control'!$U236)-('Tablero de control'!$Y236-'Tablero de control'!$U236))*100/('Tablero de control'!$S236-'Tablero de control'!$U236)
       )
     )
   )
)</f>
        <v>8000</v>
      </c>
      <c r="AA236" s="302">
        <f>IF('Tablero de control'!$Z236&gt;100,100,'Tablero de control'!$Z236)</f>
        <v>100</v>
      </c>
      <c r="AB236" s="40" t="str">
        <f>IF(
  'Tablero de control'!$U236="NP",
  "NO PROGRAMADA",
  IF(
    OR('Tablero de control'!$Y236="",'Tablero de control'!$Z236&lt;=0),
    "SIN AVANCE",
    IF(
      'Tablero de control'!$Z236&lt;Parametros!$D$4*Parametros!$G$9,
      "MUY DEFICIENTE",
    IF(
      'Tablero de control'!$Z236&lt;Parametros!$D$4*Parametros!$G$8,
      "DEFICIENTE",
   IF(
      'Tablero de control'!$Z236&lt;Parametros!$D$4*Parametros!$G$7,
      "ACEPTABLE",
      IF(
        'Tablero de control'!$Z236&lt;Parametros!$D$4*Parametros!$G$6,
        "BUENO",
        IF(
          'Tablero de control'!$Z236&lt;Parametros!$D$4*Parametros!$G$5,
          "SATISFACTORIO",
          IF(
            'Tablero de control'!$Z236&gt;=Parametros!$D$4*Parametros!$G$4,
            "OPTIMO"
          )
        )
      )
    )
  )
)
)
)</f>
        <v>OPTIMO</v>
      </c>
      <c r="AC236" s="40"/>
      <c r="AD236" s="40"/>
      <c r="AE236" s="40"/>
      <c r="AF236" s="40"/>
      <c r="AG236" s="59">
        <v>95347368</v>
      </c>
      <c r="AH236" s="59">
        <v>39289911</v>
      </c>
      <c r="AI236" s="59">
        <v>14623416</v>
      </c>
      <c r="AJ236" s="57"/>
      <c r="AK236" s="276">
        <f>IF(
'Tablero de control'!$V236="NP",
 0,
  IF(
     'Tablero de control'!$Q236&lt;&gt;"Reducción",
     'Tablero de control'!$AJ236*100/'Tablero de control'!$V236,
     IF(
       'Tablero de control'!$V236&gt;='Tablero de control'!$AJ236,
       100,
       IF(
         'Tablero de control'!$S236&lt;='Tablero de control'!$AJ236,
         0,
         (('Tablero de control'!$S236-'Tablero de control'!$V236)-('Tablero de control'!$AJ236-'Tablero de control'!$V236))*100/('Tablero de control'!$S236-'Tablero de control'!$V236)
       )
     )
   )
)</f>
        <v>0</v>
      </c>
      <c r="AL236" s="38" t="str">
        <f>IF(
  'Tablero de control'!$V236="NP",
  "NO PROGRAMADA",
  IF(
    OR('Tablero de control'!$AJ236="",'Tablero de control'!$AK236&lt;=0),
    "SIN AVANCE",
    IF(
      'Tablero de control'!$AK236&lt;Parametros!$D$4*Parametros!$G$9,
      "MUY DEFICIENTE",
    IF(
      'Tablero de control'!$AK236&lt;Parametros!$D$4*Parametros!$G$8,
      "DEFICIENTE",
   IF(
      'Tablero de control'!$AK236&lt;Parametros!$D$4*Parametros!$G$7,
      "ACEPTABLE",
      IF(
        'Tablero de control'!$AK236&lt;Parametros!$D$4*Parametros!$G$6,
        "BUENO",
        IF(
          'Tablero de control'!$AK236&lt;Parametros!$D$4*Parametros!$G$5,
          "SATISFACTORIO",
          IF(
            'Tablero de control'!$AK236&gt;=Parametros!$D$4*Parametros!$G$4,
            "OPTIMO"
          )
        )
      )
    )
  )
)
)
)</f>
        <v>SIN AVANCE</v>
      </c>
      <c r="AM236" s="38"/>
      <c r="AN236" s="38"/>
      <c r="AO236" s="38"/>
      <c r="AP236" s="39"/>
      <c r="AQ236" s="276">
        <f>IF(
'Tablero de control'!$W236="NP",
 0,
  IF(
     'Tablero de control'!$Q236&lt;&gt;"Reducción",
     'Tablero de control'!$AP236*100/'Tablero de control'!$W236,
     IF(
       'Tablero de control'!$W236&gt;='Tablero de control'!$AP236,
       100,
       IF(
         'Tablero de control'!$S236&lt;='Tablero de control'!$AP236,
         0,
         (('Tablero de control'!$S236-'Tablero de control'!$W236)-('Tablero de control'!$AP236-'Tablero de control'!$W236))*100/('Tablero de control'!$S236-'Tablero de control'!$W236)
       )
     )
   )
)</f>
        <v>0</v>
      </c>
      <c r="AR236" s="40" t="str">
        <f>IF(
  'Tablero de control'!$W236="NP",
  "NO PROGRAMADA",
  IF(
    OR('Tablero de control'!$AP236="",'Tablero de control'!$AQ236&lt;=0),
    "SIN AVANCE",
    IF(
      'Tablero de control'!$AQ236&lt;Parametros!$D$4*Parametros!$G$9,
      "MUY DEFICIENTE",
    IF(
      'Tablero de control'!$AQ236&lt;Parametros!$D$4*Parametros!$G$8,
      "DEFICIENTE",
   IF(
      'Tablero de control'!$AQ236&lt;Parametros!$D$4*Parametros!$G$7,
      "ACEPTABLE",
      IF(
        'Tablero de control'!$AQ236&lt;Parametros!$D$4*Parametros!$G$6,
        "BUENO",
        IF(
          'Tablero de control'!$AQ236&lt;Parametros!$D$4*Parametros!$G$5,
          "SATISFACTORIO",
          IF(
            'Tablero de control'!$AQ236&gt;=Parametros!$D$4*Parametros!$G$4,
            "OPTIMO"
          )
        )
      )
    )
  )
)
)
)</f>
        <v>SIN AVANCE</v>
      </c>
      <c r="AS236" s="38"/>
      <c r="AT236" s="38"/>
      <c r="AU236" s="38"/>
      <c r="AV236" s="39"/>
      <c r="AW236" s="276">
        <f>IF(
'Tablero de control'!$X236="NP",
 0,
  IF(
     'Tablero de control'!$Q236&lt;&gt;"Reducción",
     'Tablero de control'!$AV236*100/'Tablero de control'!$X236,
     IF(
       'Tablero de control'!$X236&gt;='Tablero de control'!$AV236,
       100,
       IF(
         'Tablero de control'!$S236&lt;='Tablero de control'!$AV236,
         0,
         (('Tablero de control'!$S236-'Tablero de control'!$X236)-('Tablero de control'!$AV236-'Tablero de control'!$X236))*100/('Tablero de control'!$S236-'Tablero de control'!$X236)
       )
     )
   )
)</f>
        <v>0</v>
      </c>
      <c r="AX236" s="46" t="str">
        <f>IF(
  'Tablero de control'!$X236="NP",
  "NO PROGRAMADA",
  IF(
    OR('Tablero de control'!$AV236="",'Tablero de control'!$AW236&lt;=0),
    "SIN AVANCE",
    IF(
      'Tablero de control'!$AW236&lt;Parametros!$D$4*Parametros!$G$9,
      "MUY DEFICIENTE",
    IF(
      'Tablero de control'!$AW236&lt;Parametros!$D$4*Parametros!$G$8,
      "DEFICIENTE",
   IF(
      'Tablero de control'!$AW236&lt;Parametros!$D$4*Parametros!$G$7,
      "ACEPTABLE",
      IF(
        'Tablero de control'!$AW236&lt;Parametros!$D$4*Parametros!$G$6,
        "BUENO",
        IF(
          'Tablero de control'!$AW236&lt;Parametros!$D$4*Parametros!$G$5,
          "SATISFACTORIO",
          IF(
            'Tablero de control'!$AW236&gt;=Parametros!$D$4*Parametros!$G$4,
            "OPTIMO"
          )
        )
      )
    )
  )
)
)
)</f>
        <v>SIN AVANCE</v>
      </c>
      <c r="AY236" s="38"/>
      <c r="AZ236" s="38"/>
      <c r="BA236" s="38"/>
      <c r="BB236" s="285">
        <f>IF('Tablero de control'!$R236="Acumulada",IF('Tablero de control'!$AV236="",IF('Tablero de control'!$AP236="",IF('Tablero de control'!$AJ236="",'Tablero de control'!$Y236,'Tablero de control'!$AJ236),'Tablero de control'!$AP236),'Tablero de control'!$AV236),'Tablero de control'!$Y236+'Tablero de control'!$AJ236+'Tablero de control'!$AP236+'Tablero de control'!$AV236)</f>
        <v>80</v>
      </c>
      <c r="BC236" s="41">
        <f>IF('Tablero de control'!$Q236="mantenimiento",'Tablero de control'!$BB236/COUNTA('Tablero de control'!$U236:$X236)*100,IF('Tablero de control'!$BB236*100/'Tablero de control'!$T236&gt;100,100,'Tablero de control'!$BB236*100/'Tablero de control'!$T236))</f>
        <v>2000</v>
      </c>
      <c r="BD236" s="40" t="str">
        <f>IF(
    OR('Tablero de control'!$BB236="",'Tablero de control'!$BC236&lt;=0),
    "SIN AVANCE",
    IF(
      'Tablero de control'!$BC236&lt;Parametros!$D$4*Parametros!$G$9,
      "MUY DEFICIENTE",
    IF(
      'Tablero de control'!$BC236&lt;Parametros!$D$4*Parametros!$G$8,
      "DEFICIENTE",
   IF(
      'Tablero de control'!$BC236&lt;Parametros!$D$4*Parametros!$G$7,
      "ACEPTABLE",
      IF(
        'Tablero de control'!$BC236&lt;Parametros!$D$4*Parametros!$G$6,
        "BUENO",
        IF(
          'Tablero de control'!$BC236&lt;Parametros!$D$4*Parametros!$G$5,
          "SATISFACTORIO",
          IF(
            'Tablero de control'!$BC236&gt;=Parametros!$D$4*Parametros!$G$4,
            "OPTIMO"
          )
        )
      )
    )
  )
)
)</f>
        <v>OPTIMO</v>
      </c>
      <c r="BE236" s="336"/>
      <c r="BF236" s="336"/>
      <c r="BG236" s="555"/>
      <c r="BH236" s="281"/>
      <c r="BI236" s="281"/>
      <c r="BJ236" s="281"/>
      <c r="BL236" s="337"/>
      <c r="BN236" s="495">
        <v>80</v>
      </c>
      <c r="BO236" s="429" t="s">
        <v>3320</v>
      </c>
      <c r="BP236" s="429" t="s">
        <v>3318</v>
      </c>
      <c r="BQ236" s="429" t="s">
        <v>3272</v>
      </c>
      <c r="BR236" s="599" t="s">
        <v>234</v>
      </c>
      <c r="BS236" s="668"/>
      <c r="BT236" s="281"/>
    </row>
    <row r="237" spans="1:72" s="42" customFormat="1" ht="51" hidden="1" customHeight="1">
      <c r="A237" s="554" t="s">
        <v>252</v>
      </c>
      <c r="B237" s="53" t="s">
        <v>263</v>
      </c>
      <c r="C237" s="53" t="s">
        <v>304</v>
      </c>
      <c r="D237" s="53" t="s">
        <v>361</v>
      </c>
      <c r="E237" s="53" t="s">
        <v>426</v>
      </c>
      <c r="F237" s="222">
        <v>13.9</v>
      </c>
      <c r="G237" s="226">
        <v>12.51</v>
      </c>
      <c r="H237" s="226" t="s">
        <v>1948</v>
      </c>
      <c r="I237" s="226" t="s">
        <v>1974</v>
      </c>
      <c r="J237" s="325">
        <v>234</v>
      </c>
      <c r="K237" s="53" t="s">
        <v>777</v>
      </c>
      <c r="L237" s="53">
        <v>1905053</v>
      </c>
      <c r="M237" s="53" t="s">
        <v>58</v>
      </c>
      <c r="N237" s="53">
        <v>190505300</v>
      </c>
      <c r="O237" s="53" t="s">
        <v>1645</v>
      </c>
      <c r="P237" s="53" t="s">
        <v>2046</v>
      </c>
      <c r="Q237" s="53" t="s">
        <v>33</v>
      </c>
      <c r="R237" s="98" t="s">
        <v>1891</v>
      </c>
      <c r="S237" s="225">
        <v>64</v>
      </c>
      <c r="T237" s="225">
        <v>64</v>
      </c>
      <c r="U237" s="96">
        <v>64</v>
      </c>
      <c r="V237" s="225">
        <v>64</v>
      </c>
      <c r="W237" s="225">
        <v>64</v>
      </c>
      <c r="X237" s="225">
        <v>64</v>
      </c>
      <c r="Y237" s="273">
        <v>51</v>
      </c>
      <c r="Z237" s="276">
        <f>IF(
'Tablero de control'!$U237="NP",
 0,
  IF(
     'Tablero de control'!$Q237&lt;&gt;"Reducción",
     'Tablero de control'!$Y237*100/'Tablero de control'!$U237,
     IF(
       'Tablero de control'!$U237&gt;='Tablero de control'!$Y237,
       100,
       IF(
         'Tablero de control'!$S237&lt;='Tablero de control'!$Y237,
         0,
         (('Tablero de control'!$S237-'Tablero de control'!$U237)-('Tablero de control'!$Y237-'Tablero de control'!$U237))*100/('Tablero de control'!$S237-'Tablero de control'!$U237)
       )
     )
   )
)</f>
        <v>79.6875</v>
      </c>
      <c r="AA237" s="302">
        <f>IF('Tablero de control'!$Z237&gt;100,100,'Tablero de control'!$Z237)</f>
        <v>79.6875</v>
      </c>
      <c r="AB237" s="40" t="str">
        <f>IF(
  'Tablero de control'!$U237="NP",
  "NO PROGRAMADA",
  IF(
    OR('Tablero de control'!$Y237="",'Tablero de control'!$Z237&lt;=0),
    "SIN AVANCE",
    IF(
      'Tablero de control'!$Z237&lt;Parametros!$D$4*Parametros!$G$9,
      "MUY DEFICIENTE",
    IF(
      'Tablero de control'!$Z237&lt;Parametros!$D$4*Parametros!$G$8,
      "DEFICIENTE",
   IF(
      'Tablero de control'!$Z237&lt;Parametros!$D$4*Parametros!$G$7,
      "ACEPTABLE",
      IF(
        'Tablero de control'!$Z237&lt;Parametros!$D$4*Parametros!$G$6,
        "BUENO",
        IF(
          'Tablero de control'!$Z237&lt;Parametros!$D$4*Parametros!$G$5,
          "SATISFACTORIO",
          IF(
            'Tablero de control'!$Z237&gt;=Parametros!$D$4*Parametros!$G$4,
            "OPTIMO"
          )
        )
      )
    )
  )
)
)
)</f>
        <v>BUENO</v>
      </c>
      <c r="AC237" s="40"/>
      <c r="AD237" s="40"/>
      <c r="AE237" s="40"/>
      <c r="AF237" s="40"/>
      <c r="AG237" s="59">
        <v>95347368</v>
      </c>
      <c r="AH237" s="59">
        <v>39289911</v>
      </c>
      <c r="AI237" s="59">
        <v>14623416</v>
      </c>
      <c r="AJ237" s="57"/>
      <c r="AK237" s="276">
        <f>IF(
'Tablero de control'!$V237="NP",
 0,
  IF(
     'Tablero de control'!$Q237&lt;&gt;"Reducción",
     'Tablero de control'!$AJ237*100/'Tablero de control'!$V237,
     IF(
       'Tablero de control'!$V237&gt;='Tablero de control'!$AJ237,
       100,
       IF(
         'Tablero de control'!$S237&lt;='Tablero de control'!$AJ237,
         0,
         (('Tablero de control'!$S237-'Tablero de control'!$V237)-('Tablero de control'!$AJ237-'Tablero de control'!$V237))*100/('Tablero de control'!$S237-'Tablero de control'!$V237)
       )
     )
   )
)</f>
        <v>0</v>
      </c>
      <c r="AL237" s="38" t="str">
        <f>IF(
  'Tablero de control'!$V237="NP",
  "NO PROGRAMADA",
  IF(
    OR('Tablero de control'!$AJ237="",'Tablero de control'!$AK237&lt;=0),
    "SIN AVANCE",
    IF(
      'Tablero de control'!$AK237&lt;Parametros!$D$4*Parametros!$G$9,
      "MUY DEFICIENTE",
    IF(
      'Tablero de control'!$AK237&lt;Parametros!$D$4*Parametros!$G$8,
      "DEFICIENTE",
   IF(
      'Tablero de control'!$AK237&lt;Parametros!$D$4*Parametros!$G$7,
      "ACEPTABLE",
      IF(
        'Tablero de control'!$AK237&lt;Parametros!$D$4*Parametros!$G$6,
        "BUENO",
        IF(
          'Tablero de control'!$AK237&lt;Parametros!$D$4*Parametros!$G$5,
          "SATISFACTORIO",
          IF(
            'Tablero de control'!$AK237&gt;=Parametros!$D$4*Parametros!$G$4,
            "OPTIMO"
          )
        )
      )
    )
  )
)
)
)</f>
        <v>SIN AVANCE</v>
      </c>
      <c r="AM237" s="38"/>
      <c r="AN237" s="38"/>
      <c r="AO237" s="38"/>
      <c r="AP237" s="39"/>
      <c r="AQ237" s="276">
        <f>IF(
'Tablero de control'!$W237="NP",
 0,
  IF(
     'Tablero de control'!$Q237&lt;&gt;"Reducción",
     'Tablero de control'!$AP237*100/'Tablero de control'!$W237,
     IF(
       'Tablero de control'!$W237&gt;='Tablero de control'!$AP237,
       100,
       IF(
         'Tablero de control'!$S237&lt;='Tablero de control'!$AP237,
         0,
         (('Tablero de control'!$S237-'Tablero de control'!$W237)-('Tablero de control'!$AP237-'Tablero de control'!$W237))*100/('Tablero de control'!$S237-'Tablero de control'!$W237)
       )
     )
   )
)</f>
        <v>0</v>
      </c>
      <c r="AR237" s="40" t="str">
        <f>IF(
  'Tablero de control'!$W237="NP",
  "NO PROGRAMADA",
  IF(
    OR('Tablero de control'!$AP237="",'Tablero de control'!$AQ237&lt;=0),
    "SIN AVANCE",
    IF(
      'Tablero de control'!$AQ237&lt;Parametros!$D$4*Parametros!$G$9,
      "MUY DEFICIENTE",
    IF(
      'Tablero de control'!$AQ237&lt;Parametros!$D$4*Parametros!$G$8,
      "DEFICIENTE",
   IF(
      'Tablero de control'!$AQ237&lt;Parametros!$D$4*Parametros!$G$7,
      "ACEPTABLE",
      IF(
        'Tablero de control'!$AQ237&lt;Parametros!$D$4*Parametros!$G$6,
        "BUENO",
        IF(
          'Tablero de control'!$AQ237&lt;Parametros!$D$4*Parametros!$G$5,
          "SATISFACTORIO",
          IF(
            'Tablero de control'!$AQ237&gt;=Parametros!$D$4*Parametros!$G$4,
            "OPTIMO"
          )
        )
      )
    )
  )
)
)
)</f>
        <v>SIN AVANCE</v>
      </c>
      <c r="AS237" s="38"/>
      <c r="AT237" s="38"/>
      <c r="AU237" s="38"/>
      <c r="AV237" s="39"/>
      <c r="AW237" s="276">
        <f>IF(
'Tablero de control'!$X237="NP",
 0,
  IF(
     'Tablero de control'!$Q237&lt;&gt;"Reducción",
     'Tablero de control'!$AV237*100/'Tablero de control'!$X237,
     IF(
       'Tablero de control'!$X237&gt;='Tablero de control'!$AV237,
       100,
       IF(
         'Tablero de control'!$S237&lt;='Tablero de control'!$AV237,
         0,
         (('Tablero de control'!$S237-'Tablero de control'!$X237)-('Tablero de control'!$AV237-'Tablero de control'!$X237))*100/('Tablero de control'!$S237-'Tablero de control'!$X237)
       )
     )
   )
)</f>
        <v>0</v>
      </c>
      <c r="AX237" s="46" t="str">
        <f>IF(
  'Tablero de control'!$X237="NP",
  "NO PROGRAMADA",
  IF(
    OR('Tablero de control'!$AV237="",'Tablero de control'!$AW237&lt;=0),
    "SIN AVANCE",
    IF(
      'Tablero de control'!$AW237&lt;Parametros!$D$4*Parametros!$G$9,
      "MUY DEFICIENTE",
    IF(
      'Tablero de control'!$AW237&lt;Parametros!$D$4*Parametros!$G$8,
      "DEFICIENTE",
   IF(
      'Tablero de control'!$AW237&lt;Parametros!$D$4*Parametros!$G$7,
      "ACEPTABLE",
      IF(
        'Tablero de control'!$AW237&lt;Parametros!$D$4*Parametros!$G$6,
        "BUENO",
        IF(
          'Tablero de control'!$AW237&lt;Parametros!$D$4*Parametros!$G$5,
          "SATISFACTORIO",
          IF(
            'Tablero de control'!$AW237&gt;=Parametros!$D$4*Parametros!$G$4,
            "OPTIMO"
          )
        )
      )
    )
  )
)
)
)</f>
        <v>SIN AVANCE</v>
      </c>
      <c r="AY237" s="38"/>
      <c r="AZ237" s="38"/>
      <c r="BA237" s="38"/>
      <c r="BB237" s="285">
        <f>IF('Tablero de control'!$R237="Acumulada",IF('Tablero de control'!$AV237="",IF('Tablero de control'!$AP237="",IF('Tablero de control'!$AJ237="",'Tablero de control'!$Y237,'Tablero de control'!$AJ237),'Tablero de control'!$AP237),'Tablero de control'!$AV237),'Tablero de control'!$Y237+'Tablero de control'!$AJ237+'Tablero de control'!$AP237+'Tablero de control'!$AV237)</f>
        <v>51</v>
      </c>
      <c r="BC237" s="41">
        <f>IF('Tablero de control'!$Q237="mantenimiento",'Tablero de control'!$BB237/COUNTA('Tablero de control'!$U237:$X237)*100,IF('Tablero de control'!$BB237*100/'Tablero de control'!$T237&gt;100,100,'Tablero de control'!$BB237*100/'Tablero de control'!$T237))</f>
        <v>1275</v>
      </c>
      <c r="BD237" s="40" t="str">
        <f>IF(
    OR('Tablero de control'!$BB237="",'Tablero de control'!$BC237&lt;=0),
    "SIN AVANCE",
    IF(
      'Tablero de control'!$BC237&lt;Parametros!$D$4*Parametros!$G$9,
      "MUY DEFICIENTE",
    IF(
      'Tablero de control'!$BC237&lt;Parametros!$D$4*Parametros!$G$8,
      "DEFICIENTE",
   IF(
      'Tablero de control'!$BC237&lt;Parametros!$D$4*Parametros!$G$7,
      "ACEPTABLE",
      IF(
        'Tablero de control'!$BC237&lt;Parametros!$D$4*Parametros!$G$6,
        "BUENO",
        IF(
          'Tablero de control'!$BC237&lt;Parametros!$D$4*Parametros!$G$5,
          "SATISFACTORIO",
          IF(
            'Tablero de control'!$BC237&gt;=Parametros!$D$4*Parametros!$G$4,
            "OPTIMO"
          )
        )
      )
    )
  )
)
)</f>
        <v>OPTIMO</v>
      </c>
      <c r="BE237" s="336"/>
      <c r="BF237" s="336"/>
      <c r="BG237" s="555"/>
      <c r="BH237" s="281"/>
      <c r="BI237" s="281"/>
      <c r="BJ237" s="281"/>
      <c r="BL237" s="337"/>
      <c r="BN237" s="495">
        <v>51</v>
      </c>
      <c r="BO237" s="429" t="s">
        <v>3321</v>
      </c>
      <c r="BP237" s="429" t="s">
        <v>3322</v>
      </c>
      <c r="BQ237" s="429" t="s">
        <v>3272</v>
      </c>
      <c r="BR237" s="599" t="s">
        <v>234</v>
      </c>
      <c r="BS237" s="668"/>
      <c r="BT237" s="281"/>
    </row>
    <row r="238" spans="1:72" s="42" customFormat="1" ht="76.5" hidden="1" customHeight="1">
      <c r="A238" s="554" t="s">
        <v>252</v>
      </c>
      <c r="B238" s="53" t="s">
        <v>263</v>
      </c>
      <c r="C238" s="53" t="s">
        <v>304</v>
      </c>
      <c r="D238" s="53" t="s">
        <v>361</v>
      </c>
      <c r="E238" s="53" t="s">
        <v>427</v>
      </c>
      <c r="F238" s="228">
        <v>1</v>
      </c>
      <c r="G238" s="228">
        <v>1</v>
      </c>
      <c r="H238" s="228" t="s">
        <v>1948</v>
      </c>
      <c r="I238" s="228" t="s">
        <v>1974</v>
      </c>
      <c r="J238" s="325">
        <v>235</v>
      </c>
      <c r="K238" s="53" t="s">
        <v>778</v>
      </c>
      <c r="L238" s="53">
        <v>1905026</v>
      </c>
      <c r="M238" s="53" t="s">
        <v>1282</v>
      </c>
      <c r="N238" s="53">
        <v>190502602</v>
      </c>
      <c r="O238" s="53" t="s">
        <v>1646</v>
      </c>
      <c r="P238" s="53" t="s">
        <v>2046</v>
      </c>
      <c r="Q238" s="53" t="s">
        <v>33</v>
      </c>
      <c r="R238" s="98" t="s">
        <v>1891</v>
      </c>
      <c r="S238" s="225">
        <v>13</v>
      </c>
      <c r="T238" s="225">
        <v>13</v>
      </c>
      <c r="U238" s="96">
        <v>13</v>
      </c>
      <c r="V238" s="225">
        <v>13</v>
      </c>
      <c r="W238" s="225">
        <v>13</v>
      </c>
      <c r="X238" s="225">
        <v>13</v>
      </c>
      <c r="Y238" s="273">
        <v>13</v>
      </c>
      <c r="Z238" s="276">
        <f>IF(
'Tablero de control'!$U238="NP",
 0,
  IF(
     'Tablero de control'!$Q238&lt;&gt;"Reducción",
     'Tablero de control'!$Y238*100/'Tablero de control'!$U238,
     IF(
       'Tablero de control'!$U238&gt;='Tablero de control'!$Y238,
       100,
       IF(
         'Tablero de control'!$S238&lt;='Tablero de control'!$Y238,
         0,
         (('Tablero de control'!$S238-'Tablero de control'!$U238)-('Tablero de control'!$Y238-'Tablero de control'!$U238))*100/('Tablero de control'!$S238-'Tablero de control'!$U238)
       )
     )
   )
)</f>
        <v>100</v>
      </c>
      <c r="AA238" s="302">
        <f>IF('Tablero de control'!$Z238&gt;100,100,'Tablero de control'!$Z238)</f>
        <v>100</v>
      </c>
      <c r="AB238" s="40" t="str">
        <f>IF(
  'Tablero de control'!$U238="NP",
  "NO PROGRAMADA",
  IF(
    OR('Tablero de control'!$Y238="",'Tablero de control'!$Z238&lt;=0),
    "SIN AVANCE",
    IF(
      'Tablero de control'!$Z238&lt;Parametros!$D$4*Parametros!$G$9,
      "MUY DEFICIENTE",
    IF(
      'Tablero de control'!$Z238&lt;Parametros!$D$4*Parametros!$G$8,
      "DEFICIENTE",
   IF(
      'Tablero de control'!$Z238&lt;Parametros!$D$4*Parametros!$G$7,
      "ACEPTABLE",
      IF(
        'Tablero de control'!$Z238&lt;Parametros!$D$4*Parametros!$G$6,
        "BUENO",
        IF(
          'Tablero de control'!$Z238&lt;Parametros!$D$4*Parametros!$G$5,
          "SATISFACTORIO",
          IF(
            'Tablero de control'!$Z238&gt;=Parametros!$D$4*Parametros!$G$4,
            "OPTIMO"
          )
        )
      )
    )
  )
)
)
)</f>
        <v>OPTIMO</v>
      </c>
      <c r="AC238" s="40"/>
      <c r="AD238" s="40"/>
      <c r="AE238" s="40"/>
      <c r="AF238" s="40"/>
      <c r="AG238" s="59">
        <v>95347368</v>
      </c>
      <c r="AH238" s="59">
        <v>39289911</v>
      </c>
      <c r="AI238" s="59">
        <v>14623416</v>
      </c>
      <c r="AJ238" s="57"/>
      <c r="AK238" s="276">
        <f>IF(
'Tablero de control'!$V238="NP",
 0,
  IF(
     'Tablero de control'!$Q238&lt;&gt;"Reducción",
     'Tablero de control'!$AJ238*100/'Tablero de control'!$V238,
     IF(
       'Tablero de control'!$V238&gt;='Tablero de control'!$AJ238,
       100,
       IF(
         'Tablero de control'!$S238&lt;='Tablero de control'!$AJ238,
         0,
         (('Tablero de control'!$S238-'Tablero de control'!$V238)-('Tablero de control'!$AJ238-'Tablero de control'!$V238))*100/('Tablero de control'!$S238-'Tablero de control'!$V238)
       )
     )
   )
)</f>
        <v>0</v>
      </c>
      <c r="AL238" s="38" t="str">
        <f>IF(
  'Tablero de control'!$V238="NP",
  "NO PROGRAMADA",
  IF(
    OR('Tablero de control'!$AJ238="",'Tablero de control'!$AK238&lt;=0),
    "SIN AVANCE",
    IF(
      'Tablero de control'!$AK238&lt;Parametros!$D$4*Parametros!$G$9,
      "MUY DEFICIENTE",
    IF(
      'Tablero de control'!$AK238&lt;Parametros!$D$4*Parametros!$G$8,
      "DEFICIENTE",
   IF(
      'Tablero de control'!$AK238&lt;Parametros!$D$4*Parametros!$G$7,
      "ACEPTABLE",
      IF(
        'Tablero de control'!$AK238&lt;Parametros!$D$4*Parametros!$G$6,
        "BUENO",
        IF(
          'Tablero de control'!$AK238&lt;Parametros!$D$4*Parametros!$G$5,
          "SATISFACTORIO",
          IF(
            'Tablero de control'!$AK238&gt;=Parametros!$D$4*Parametros!$G$4,
            "OPTIMO"
          )
        )
      )
    )
  )
)
)
)</f>
        <v>SIN AVANCE</v>
      </c>
      <c r="AM238" s="38"/>
      <c r="AN238" s="38"/>
      <c r="AO238" s="38"/>
      <c r="AP238" s="39"/>
      <c r="AQ238" s="276">
        <f>IF(
'Tablero de control'!$W238="NP",
 0,
  IF(
     'Tablero de control'!$Q238&lt;&gt;"Reducción",
     'Tablero de control'!$AP238*100/'Tablero de control'!$W238,
     IF(
       'Tablero de control'!$W238&gt;='Tablero de control'!$AP238,
       100,
       IF(
         'Tablero de control'!$S238&lt;='Tablero de control'!$AP238,
         0,
         (('Tablero de control'!$S238-'Tablero de control'!$W238)-('Tablero de control'!$AP238-'Tablero de control'!$W238))*100/('Tablero de control'!$S238-'Tablero de control'!$W238)
       )
     )
   )
)</f>
        <v>0</v>
      </c>
      <c r="AR238" s="40" t="str">
        <f>IF(
  'Tablero de control'!$W238="NP",
  "NO PROGRAMADA",
  IF(
    OR('Tablero de control'!$AP238="",'Tablero de control'!$AQ238&lt;=0),
    "SIN AVANCE",
    IF(
      'Tablero de control'!$AQ238&lt;Parametros!$D$4*Parametros!$G$9,
      "MUY DEFICIENTE",
    IF(
      'Tablero de control'!$AQ238&lt;Parametros!$D$4*Parametros!$G$8,
      "DEFICIENTE",
   IF(
      'Tablero de control'!$AQ238&lt;Parametros!$D$4*Parametros!$G$7,
      "ACEPTABLE",
      IF(
        'Tablero de control'!$AQ238&lt;Parametros!$D$4*Parametros!$G$6,
        "BUENO",
        IF(
          'Tablero de control'!$AQ238&lt;Parametros!$D$4*Parametros!$G$5,
          "SATISFACTORIO",
          IF(
            'Tablero de control'!$AQ238&gt;=Parametros!$D$4*Parametros!$G$4,
            "OPTIMO"
          )
        )
      )
    )
  )
)
)
)</f>
        <v>SIN AVANCE</v>
      </c>
      <c r="AS238" s="38"/>
      <c r="AT238" s="38"/>
      <c r="AU238" s="38"/>
      <c r="AV238" s="39"/>
      <c r="AW238" s="276">
        <f>IF(
'Tablero de control'!$X238="NP",
 0,
  IF(
     'Tablero de control'!$Q238&lt;&gt;"Reducción",
     'Tablero de control'!$AV238*100/'Tablero de control'!$X238,
     IF(
       'Tablero de control'!$X238&gt;='Tablero de control'!$AV238,
       100,
       IF(
         'Tablero de control'!$S238&lt;='Tablero de control'!$AV238,
         0,
         (('Tablero de control'!$S238-'Tablero de control'!$X238)-('Tablero de control'!$AV238-'Tablero de control'!$X238))*100/('Tablero de control'!$S238-'Tablero de control'!$X238)
       )
     )
   )
)</f>
        <v>0</v>
      </c>
      <c r="AX238" s="46" t="str">
        <f>IF(
  'Tablero de control'!$X238="NP",
  "NO PROGRAMADA",
  IF(
    OR('Tablero de control'!$AV238="",'Tablero de control'!$AW238&lt;=0),
    "SIN AVANCE",
    IF(
      'Tablero de control'!$AW238&lt;Parametros!$D$4*Parametros!$G$9,
      "MUY DEFICIENTE",
    IF(
      'Tablero de control'!$AW238&lt;Parametros!$D$4*Parametros!$G$8,
      "DEFICIENTE",
   IF(
      'Tablero de control'!$AW238&lt;Parametros!$D$4*Parametros!$G$7,
      "ACEPTABLE",
      IF(
        'Tablero de control'!$AW238&lt;Parametros!$D$4*Parametros!$G$6,
        "BUENO",
        IF(
          'Tablero de control'!$AW238&lt;Parametros!$D$4*Parametros!$G$5,
          "SATISFACTORIO",
          IF(
            'Tablero de control'!$AW238&gt;=Parametros!$D$4*Parametros!$G$4,
            "OPTIMO"
          )
        )
      )
    )
  )
)
)
)</f>
        <v>SIN AVANCE</v>
      </c>
      <c r="AY238" s="38"/>
      <c r="AZ238" s="38"/>
      <c r="BA238" s="38"/>
      <c r="BB238" s="285">
        <f>IF('Tablero de control'!$R238="Acumulada",IF('Tablero de control'!$AV238="",IF('Tablero de control'!$AP238="",IF('Tablero de control'!$AJ238="",'Tablero de control'!$Y238,'Tablero de control'!$AJ238),'Tablero de control'!$AP238),'Tablero de control'!$AV238),'Tablero de control'!$Y238+'Tablero de control'!$AJ238+'Tablero de control'!$AP238+'Tablero de control'!$AV238)</f>
        <v>13</v>
      </c>
      <c r="BC238" s="41">
        <f>IF('Tablero de control'!$Q238="mantenimiento",'Tablero de control'!$BB238/COUNTA('Tablero de control'!$U238:$X238)*100,IF('Tablero de control'!$BB238*100/'Tablero de control'!$T238&gt;100,100,'Tablero de control'!$BB238*100/'Tablero de control'!$T238))</f>
        <v>325</v>
      </c>
      <c r="BD238" s="40" t="str">
        <f>IF(
    OR('Tablero de control'!$BB238="",'Tablero de control'!$BC238&lt;=0),
    "SIN AVANCE",
    IF(
      'Tablero de control'!$BC238&lt;Parametros!$D$4*Parametros!$G$9,
      "MUY DEFICIENTE",
    IF(
      'Tablero de control'!$BC238&lt;Parametros!$D$4*Parametros!$G$8,
      "DEFICIENTE",
   IF(
      'Tablero de control'!$BC238&lt;Parametros!$D$4*Parametros!$G$7,
      "ACEPTABLE",
      IF(
        'Tablero de control'!$BC238&lt;Parametros!$D$4*Parametros!$G$6,
        "BUENO",
        IF(
          'Tablero de control'!$BC238&lt;Parametros!$D$4*Parametros!$G$5,
          "SATISFACTORIO",
          IF(
            'Tablero de control'!$BC238&gt;=Parametros!$D$4*Parametros!$G$4,
            "OPTIMO"
          )
        )
      )
    )
  )
)
)</f>
        <v>OPTIMO</v>
      </c>
      <c r="BE238" s="336"/>
      <c r="BF238" s="336"/>
      <c r="BG238" s="555"/>
      <c r="BH238" s="281"/>
      <c r="BI238" s="281"/>
      <c r="BJ238" s="281"/>
      <c r="BL238" s="337"/>
      <c r="BN238" s="495">
        <v>13</v>
      </c>
      <c r="BO238" s="429" t="s">
        <v>3323</v>
      </c>
      <c r="BP238" s="429" t="s">
        <v>3271</v>
      </c>
      <c r="BQ238" s="429" t="s">
        <v>3272</v>
      </c>
      <c r="BR238" s="599" t="s">
        <v>234</v>
      </c>
      <c r="BS238" s="668"/>
      <c r="BT238" s="281"/>
    </row>
    <row r="239" spans="1:72" s="42" customFormat="1" ht="51" hidden="1" customHeight="1">
      <c r="A239" s="554" t="s">
        <v>252</v>
      </c>
      <c r="B239" s="53" t="s">
        <v>263</v>
      </c>
      <c r="C239" s="53" t="s">
        <v>304</v>
      </c>
      <c r="D239" s="53" t="s">
        <v>361</v>
      </c>
      <c r="E239" s="53" t="s">
        <v>427</v>
      </c>
      <c r="F239" s="228">
        <v>1</v>
      </c>
      <c r="G239" s="228">
        <v>1</v>
      </c>
      <c r="H239" s="228" t="s">
        <v>1948</v>
      </c>
      <c r="I239" s="228" t="s">
        <v>1974</v>
      </c>
      <c r="J239" s="325">
        <v>236</v>
      </c>
      <c r="K239" s="53" t="s">
        <v>779</v>
      </c>
      <c r="L239" s="53">
        <v>1905053</v>
      </c>
      <c r="M239" s="53" t="s">
        <v>58</v>
      </c>
      <c r="N239" s="53">
        <v>190505300</v>
      </c>
      <c r="O239" s="53" t="s">
        <v>65</v>
      </c>
      <c r="P239" s="53" t="s">
        <v>2046</v>
      </c>
      <c r="Q239" s="53" t="s">
        <v>33</v>
      </c>
      <c r="R239" s="98" t="s">
        <v>1891</v>
      </c>
      <c r="S239" s="225">
        <v>13</v>
      </c>
      <c r="T239" s="225">
        <v>13</v>
      </c>
      <c r="U239" s="96">
        <v>13</v>
      </c>
      <c r="V239" s="225">
        <v>13</v>
      </c>
      <c r="W239" s="225">
        <v>13</v>
      </c>
      <c r="X239" s="225">
        <v>13</v>
      </c>
      <c r="Y239" s="273">
        <v>13</v>
      </c>
      <c r="Z239" s="276">
        <f>IF(
'Tablero de control'!$U239="NP",
 0,
  IF(
     'Tablero de control'!$Q239&lt;&gt;"Reducción",
     'Tablero de control'!$Y239*100/'Tablero de control'!$U239,
     IF(
       'Tablero de control'!$U239&gt;='Tablero de control'!$Y239,
       100,
       IF(
         'Tablero de control'!$S239&lt;='Tablero de control'!$Y239,
         0,
         (('Tablero de control'!$S239-'Tablero de control'!$U239)-('Tablero de control'!$Y239-'Tablero de control'!$U239))*100/('Tablero de control'!$S239-'Tablero de control'!$U239)
       )
     )
   )
)</f>
        <v>100</v>
      </c>
      <c r="AA239" s="302">
        <f>IF('Tablero de control'!$Z239&gt;100,100,'Tablero de control'!$Z239)</f>
        <v>100</v>
      </c>
      <c r="AB239" s="40" t="str">
        <f>IF(
  'Tablero de control'!$U239="NP",
  "NO PROGRAMADA",
  IF(
    OR('Tablero de control'!$Y239="",'Tablero de control'!$Z239&lt;=0),
    "SIN AVANCE",
    IF(
      'Tablero de control'!$Z239&lt;Parametros!$D$4*Parametros!$G$9,
      "MUY DEFICIENTE",
    IF(
      'Tablero de control'!$Z239&lt;Parametros!$D$4*Parametros!$G$8,
      "DEFICIENTE",
   IF(
      'Tablero de control'!$Z239&lt;Parametros!$D$4*Parametros!$G$7,
      "ACEPTABLE",
      IF(
        'Tablero de control'!$Z239&lt;Parametros!$D$4*Parametros!$G$6,
        "BUENO",
        IF(
          'Tablero de control'!$Z239&lt;Parametros!$D$4*Parametros!$G$5,
          "SATISFACTORIO",
          IF(
            'Tablero de control'!$Z239&gt;=Parametros!$D$4*Parametros!$G$4,
            "OPTIMO"
          )
        )
      )
    )
  )
)
)
)</f>
        <v>OPTIMO</v>
      </c>
      <c r="AC239" s="40"/>
      <c r="AD239" s="40"/>
      <c r="AE239" s="40"/>
      <c r="AF239" s="40"/>
      <c r="AG239" s="59">
        <v>95347368</v>
      </c>
      <c r="AH239" s="59">
        <v>39289911</v>
      </c>
      <c r="AI239" s="59">
        <v>14623416</v>
      </c>
      <c r="AJ239" s="57"/>
      <c r="AK239" s="276">
        <f>IF(
'Tablero de control'!$V239="NP",
 0,
  IF(
     'Tablero de control'!$Q239&lt;&gt;"Reducción",
     'Tablero de control'!$AJ239*100/'Tablero de control'!$V239,
     IF(
       'Tablero de control'!$V239&gt;='Tablero de control'!$AJ239,
       100,
       IF(
         'Tablero de control'!$S239&lt;='Tablero de control'!$AJ239,
         0,
         (('Tablero de control'!$S239-'Tablero de control'!$V239)-('Tablero de control'!$AJ239-'Tablero de control'!$V239))*100/('Tablero de control'!$S239-'Tablero de control'!$V239)
       )
     )
   )
)</f>
        <v>0</v>
      </c>
      <c r="AL239" s="38" t="str">
        <f>IF(
  'Tablero de control'!$V239="NP",
  "NO PROGRAMADA",
  IF(
    OR('Tablero de control'!$AJ239="",'Tablero de control'!$AK239&lt;=0),
    "SIN AVANCE",
    IF(
      'Tablero de control'!$AK239&lt;Parametros!$D$4*Parametros!$G$9,
      "MUY DEFICIENTE",
    IF(
      'Tablero de control'!$AK239&lt;Parametros!$D$4*Parametros!$G$8,
      "DEFICIENTE",
   IF(
      'Tablero de control'!$AK239&lt;Parametros!$D$4*Parametros!$G$7,
      "ACEPTABLE",
      IF(
        'Tablero de control'!$AK239&lt;Parametros!$D$4*Parametros!$G$6,
        "BUENO",
        IF(
          'Tablero de control'!$AK239&lt;Parametros!$D$4*Parametros!$G$5,
          "SATISFACTORIO",
          IF(
            'Tablero de control'!$AK239&gt;=Parametros!$D$4*Parametros!$G$4,
            "OPTIMO"
          )
        )
      )
    )
  )
)
)
)</f>
        <v>SIN AVANCE</v>
      </c>
      <c r="AM239" s="38"/>
      <c r="AN239" s="38"/>
      <c r="AO239" s="38"/>
      <c r="AP239" s="39"/>
      <c r="AQ239" s="276">
        <f>IF(
'Tablero de control'!$W239="NP",
 0,
  IF(
     'Tablero de control'!$Q239&lt;&gt;"Reducción",
     'Tablero de control'!$AP239*100/'Tablero de control'!$W239,
     IF(
       'Tablero de control'!$W239&gt;='Tablero de control'!$AP239,
       100,
       IF(
         'Tablero de control'!$S239&lt;='Tablero de control'!$AP239,
         0,
         (('Tablero de control'!$S239-'Tablero de control'!$W239)-('Tablero de control'!$AP239-'Tablero de control'!$W239))*100/('Tablero de control'!$S239-'Tablero de control'!$W239)
       )
     )
   )
)</f>
        <v>0</v>
      </c>
      <c r="AR239" s="40" t="str">
        <f>IF(
  'Tablero de control'!$W239="NP",
  "NO PROGRAMADA",
  IF(
    OR('Tablero de control'!$AP239="",'Tablero de control'!$AQ239&lt;=0),
    "SIN AVANCE",
    IF(
      'Tablero de control'!$AQ239&lt;Parametros!$D$4*Parametros!$G$9,
      "MUY DEFICIENTE",
    IF(
      'Tablero de control'!$AQ239&lt;Parametros!$D$4*Parametros!$G$8,
      "DEFICIENTE",
   IF(
      'Tablero de control'!$AQ239&lt;Parametros!$D$4*Parametros!$G$7,
      "ACEPTABLE",
      IF(
        'Tablero de control'!$AQ239&lt;Parametros!$D$4*Parametros!$G$6,
        "BUENO",
        IF(
          'Tablero de control'!$AQ239&lt;Parametros!$D$4*Parametros!$G$5,
          "SATISFACTORIO",
          IF(
            'Tablero de control'!$AQ239&gt;=Parametros!$D$4*Parametros!$G$4,
            "OPTIMO"
          )
        )
      )
    )
  )
)
)
)</f>
        <v>SIN AVANCE</v>
      </c>
      <c r="AS239" s="38"/>
      <c r="AT239" s="38"/>
      <c r="AU239" s="38"/>
      <c r="AV239" s="39"/>
      <c r="AW239" s="276">
        <f>IF(
'Tablero de control'!$X239="NP",
 0,
  IF(
     'Tablero de control'!$Q239&lt;&gt;"Reducción",
     'Tablero de control'!$AV239*100/'Tablero de control'!$X239,
     IF(
       'Tablero de control'!$X239&gt;='Tablero de control'!$AV239,
       100,
       IF(
         'Tablero de control'!$S239&lt;='Tablero de control'!$AV239,
         0,
         (('Tablero de control'!$S239-'Tablero de control'!$X239)-('Tablero de control'!$AV239-'Tablero de control'!$X239))*100/('Tablero de control'!$S239-'Tablero de control'!$X239)
       )
     )
   )
)</f>
        <v>0</v>
      </c>
      <c r="AX239" s="46" t="str">
        <f>IF(
  'Tablero de control'!$X239="NP",
  "NO PROGRAMADA",
  IF(
    OR('Tablero de control'!$AV239="",'Tablero de control'!$AW239&lt;=0),
    "SIN AVANCE",
    IF(
      'Tablero de control'!$AW239&lt;Parametros!$D$4*Parametros!$G$9,
      "MUY DEFICIENTE",
    IF(
      'Tablero de control'!$AW239&lt;Parametros!$D$4*Parametros!$G$8,
      "DEFICIENTE",
   IF(
      'Tablero de control'!$AW239&lt;Parametros!$D$4*Parametros!$G$7,
      "ACEPTABLE",
      IF(
        'Tablero de control'!$AW239&lt;Parametros!$D$4*Parametros!$G$6,
        "BUENO",
        IF(
          'Tablero de control'!$AW239&lt;Parametros!$D$4*Parametros!$G$5,
          "SATISFACTORIO",
          IF(
            'Tablero de control'!$AW239&gt;=Parametros!$D$4*Parametros!$G$4,
            "OPTIMO"
          )
        )
      )
    )
  )
)
)
)</f>
        <v>SIN AVANCE</v>
      </c>
      <c r="AY239" s="38"/>
      <c r="AZ239" s="38"/>
      <c r="BA239" s="38"/>
      <c r="BB239" s="285">
        <f>IF('Tablero de control'!$R239="Acumulada",IF('Tablero de control'!$AV239="",IF('Tablero de control'!$AP239="",IF('Tablero de control'!$AJ239="",'Tablero de control'!$Y239,'Tablero de control'!$AJ239),'Tablero de control'!$AP239),'Tablero de control'!$AV239),'Tablero de control'!$Y239+'Tablero de control'!$AJ239+'Tablero de control'!$AP239+'Tablero de control'!$AV239)</f>
        <v>13</v>
      </c>
      <c r="BC239" s="41">
        <f>IF('Tablero de control'!$Q239="mantenimiento",'Tablero de control'!$BB239/COUNTA('Tablero de control'!$U239:$X239)*100,IF('Tablero de control'!$BB239*100/'Tablero de control'!$T239&gt;100,100,'Tablero de control'!$BB239*100/'Tablero de control'!$T239))</f>
        <v>325</v>
      </c>
      <c r="BD239" s="40" t="str">
        <f>IF(
    OR('Tablero de control'!$BB239="",'Tablero de control'!$BC239&lt;=0),
    "SIN AVANCE",
    IF(
      'Tablero de control'!$BC239&lt;Parametros!$D$4*Parametros!$G$9,
      "MUY DEFICIENTE",
    IF(
      'Tablero de control'!$BC239&lt;Parametros!$D$4*Parametros!$G$8,
      "DEFICIENTE",
   IF(
      'Tablero de control'!$BC239&lt;Parametros!$D$4*Parametros!$G$7,
      "ACEPTABLE",
      IF(
        'Tablero de control'!$BC239&lt;Parametros!$D$4*Parametros!$G$6,
        "BUENO",
        IF(
          'Tablero de control'!$BC239&lt;Parametros!$D$4*Parametros!$G$5,
          "SATISFACTORIO",
          IF(
            'Tablero de control'!$BC239&gt;=Parametros!$D$4*Parametros!$G$4,
            "OPTIMO"
          )
        )
      )
    )
  )
)
)</f>
        <v>OPTIMO</v>
      </c>
      <c r="BE239" s="336"/>
      <c r="BF239" s="336"/>
      <c r="BG239" s="555"/>
      <c r="BH239" s="281"/>
      <c r="BI239" s="281"/>
      <c r="BJ239" s="281"/>
      <c r="BL239" s="337"/>
      <c r="BN239" s="495">
        <v>13</v>
      </c>
      <c r="BO239" s="429" t="s">
        <v>3324</v>
      </c>
      <c r="BP239" s="429" t="s">
        <v>3271</v>
      </c>
      <c r="BQ239" s="429" t="s">
        <v>3272</v>
      </c>
      <c r="BR239" s="599" t="s">
        <v>234</v>
      </c>
      <c r="BS239" s="668"/>
      <c r="BT239" s="281"/>
    </row>
    <row r="240" spans="1:72" s="42" customFormat="1" ht="68.25" hidden="1" customHeight="1">
      <c r="A240" s="554" t="s">
        <v>252</v>
      </c>
      <c r="B240" s="53" t="s">
        <v>263</v>
      </c>
      <c r="C240" s="53" t="s">
        <v>304</v>
      </c>
      <c r="D240" s="53" t="s">
        <v>361</v>
      </c>
      <c r="E240" s="53" t="s">
        <v>428</v>
      </c>
      <c r="F240" s="229">
        <v>0</v>
      </c>
      <c r="G240" s="226">
        <v>0</v>
      </c>
      <c r="H240" s="226" t="s">
        <v>1948</v>
      </c>
      <c r="I240" s="226" t="s">
        <v>1974</v>
      </c>
      <c r="J240" s="325">
        <v>237</v>
      </c>
      <c r="K240" s="53" t="s">
        <v>780</v>
      </c>
      <c r="L240" s="53">
        <v>1905015</v>
      </c>
      <c r="M240" s="53" t="s">
        <v>66</v>
      </c>
      <c r="N240" s="53">
        <v>190501500</v>
      </c>
      <c r="O240" s="53" t="s">
        <v>1647</v>
      </c>
      <c r="P240" s="53" t="s">
        <v>2046</v>
      </c>
      <c r="Q240" s="53" t="s">
        <v>33</v>
      </c>
      <c r="R240" s="98" t="s">
        <v>1891</v>
      </c>
      <c r="S240" s="225">
        <v>1</v>
      </c>
      <c r="T240" s="225">
        <v>1</v>
      </c>
      <c r="U240" s="96">
        <v>1</v>
      </c>
      <c r="V240" s="225">
        <v>1</v>
      </c>
      <c r="W240" s="225">
        <v>1</v>
      </c>
      <c r="X240" s="225">
        <v>1</v>
      </c>
      <c r="Y240" s="273">
        <v>0.8</v>
      </c>
      <c r="Z240" s="276">
        <f>IF(
'Tablero de control'!$U240="NP",
 0,
  IF(
     'Tablero de control'!$Q240&lt;&gt;"Reducción",
     'Tablero de control'!$Y240*100/'Tablero de control'!$U240,
     IF(
       'Tablero de control'!$U240&gt;='Tablero de control'!$Y240,
       100,
       IF(
         'Tablero de control'!$S240&lt;='Tablero de control'!$Y240,
         0,
         (('Tablero de control'!$S240-'Tablero de control'!$U240)-('Tablero de control'!$Y240-'Tablero de control'!$U240))*100/('Tablero de control'!$S240-'Tablero de control'!$U240)
       )
     )
   )
)</f>
        <v>80</v>
      </c>
      <c r="AA240" s="302">
        <f>IF('Tablero de control'!$Z240&gt;100,100,'Tablero de control'!$Z240)</f>
        <v>80</v>
      </c>
      <c r="AB240" s="40" t="str">
        <f>IF(
  'Tablero de control'!$U240="NP",
  "NO PROGRAMADA",
  IF(
    OR('Tablero de control'!$Y240="",'Tablero de control'!$Z240&lt;=0),
    "SIN AVANCE",
    IF(
      'Tablero de control'!$Z240&lt;Parametros!$D$4*Parametros!$G$9,
      "MUY DEFICIENTE",
    IF(
      'Tablero de control'!$Z240&lt;Parametros!$D$4*Parametros!$G$8,
      "DEFICIENTE",
   IF(
      'Tablero de control'!$Z240&lt;Parametros!$D$4*Parametros!$G$7,
      "ACEPTABLE",
      IF(
        'Tablero de control'!$Z240&lt;Parametros!$D$4*Parametros!$G$6,
        "BUENO",
        IF(
          'Tablero de control'!$Z240&lt;Parametros!$D$4*Parametros!$G$5,
          "SATISFACTORIO",
          IF(
            'Tablero de control'!$Z240&gt;=Parametros!$D$4*Parametros!$G$4,
            "OPTIMO"
          )
        )
      )
    )
  )
)
)
)</f>
        <v>BUENO</v>
      </c>
      <c r="AC240" s="40"/>
      <c r="AD240" s="40"/>
      <c r="AE240" s="40"/>
      <c r="AF240" s="40"/>
      <c r="AG240" s="59">
        <v>95347368</v>
      </c>
      <c r="AH240" s="59">
        <v>39289911</v>
      </c>
      <c r="AI240" s="59">
        <v>14623416</v>
      </c>
      <c r="AJ240" s="57"/>
      <c r="AK240" s="276">
        <f>IF(
'Tablero de control'!$V240="NP",
 0,
  IF(
     'Tablero de control'!$Q240&lt;&gt;"Reducción",
     'Tablero de control'!$AJ240*100/'Tablero de control'!$V240,
     IF(
       'Tablero de control'!$V240&gt;='Tablero de control'!$AJ240,
       100,
       IF(
         'Tablero de control'!$S240&lt;='Tablero de control'!$AJ240,
         0,
         (('Tablero de control'!$S240-'Tablero de control'!$V240)-('Tablero de control'!$AJ240-'Tablero de control'!$V240))*100/('Tablero de control'!$S240-'Tablero de control'!$V240)
       )
     )
   )
)</f>
        <v>0</v>
      </c>
      <c r="AL240" s="38" t="str">
        <f>IF(
  'Tablero de control'!$V240="NP",
  "NO PROGRAMADA",
  IF(
    OR('Tablero de control'!$AJ240="",'Tablero de control'!$AK240&lt;=0),
    "SIN AVANCE",
    IF(
      'Tablero de control'!$AK240&lt;Parametros!$D$4*Parametros!$G$9,
      "MUY DEFICIENTE",
    IF(
      'Tablero de control'!$AK240&lt;Parametros!$D$4*Parametros!$G$8,
      "DEFICIENTE",
   IF(
      'Tablero de control'!$AK240&lt;Parametros!$D$4*Parametros!$G$7,
      "ACEPTABLE",
      IF(
        'Tablero de control'!$AK240&lt;Parametros!$D$4*Parametros!$G$6,
        "BUENO",
        IF(
          'Tablero de control'!$AK240&lt;Parametros!$D$4*Parametros!$G$5,
          "SATISFACTORIO",
          IF(
            'Tablero de control'!$AK240&gt;=Parametros!$D$4*Parametros!$G$4,
            "OPTIMO"
          )
        )
      )
    )
  )
)
)
)</f>
        <v>SIN AVANCE</v>
      </c>
      <c r="AM240" s="38"/>
      <c r="AN240" s="38"/>
      <c r="AO240" s="38"/>
      <c r="AP240" s="39"/>
      <c r="AQ240" s="276">
        <f>IF(
'Tablero de control'!$W240="NP",
 0,
  IF(
     'Tablero de control'!$Q240&lt;&gt;"Reducción",
     'Tablero de control'!$AP240*100/'Tablero de control'!$W240,
     IF(
       'Tablero de control'!$W240&gt;='Tablero de control'!$AP240,
       100,
       IF(
         'Tablero de control'!$S240&lt;='Tablero de control'!$AP240,
         0,
         (('Tablero de control'!$S240-'Tablero de control'!$W240)-('Tablero de control'!$AP240-'Tablero de control'!$W240))*100/('Tablero de control'!$S240-'Tablero de control'!$W240)
       )
     )
   )
)</f>
        <v>0</v>
      </c>
      <c r="AR240" s="40" t="str">
        <f>IF(
  'Tablero de control'!$W240="NP",
  "NO PROGRAMADA",
  IF(
    OR('Tablero de control'!$AP240="",'Tablero de control'!$AQ240&lt;=0),
    "SIN AVANCE",
    IF(
      'Tablero de control'!$AQ240&lt;Parametros!$D$4*Parametros!$G$9,
      "MUY DEFICIENTE",
    IF(
      'Tablero de control'!$AQ240&lt;Parametros!$D$4*Parametros!$G$8,
      "DEFICIENTE",
   IF(
      'Tablero de control'!$AQ240&lt;Parametros!$D$4*Parametros!$G$7,
      "ACEPTABLE",
      IF(
        'Tablero de control'!$AQ240&lt;Parametros!$D$4*Parametros!$G$6,
        "BUENO",
        IF(
          'Tablero de control'!$AQ240&lt;Parametros!$D$4*Parametros!$G$5,
          "SATISFACTORIO",
          IF(
            'Tablero de control'!$AQ240&gt;=Parametros!$D$4*Parametros!$G$4,
            "OPTIMO"
          )
        )
      )
    )
  )
)
)
)</f>
        <v>SIN AVANCE</v>
      </c>
      <c r="AS240" s="38"/>
      <c r="AT240" s="38"/>
      <c r="AU240" s="38"/>
      <c r="AV240" s="39"/>
      <c r="AW240" s="276">
        <f>IF(
'Tablero de control'!$X240="NP",
 0,
  IF(
     'Tablero de control'!$Q240&lt;&gt;"Reducción",
     'Tablero de control'!$AV240*100/'Tablero de control'!$X240,
     IF(
       'Tablero de control'!$X240&gt;='Tablero de control'!$AV240,
       100,
       IF(
         'Tablero de control'!$S240&lt;='Tablero de control'!$AV240,
         0,
         (('Tablero de control'!$S240-'Tablero de control'!$X240)-('Tablero de control'!$AV240-'Tablero de control'!$X240))*100/('Tablero de control'!$S240-'Tablero de control'!$X240)
       )
     )
   )
)</f>
        <v>0</v>
      </c>
      <c r="AX240" s="46" t="str">
        <f>IF(
  'Tablero de control'!$X240="NP",
  "NO PROGRAMADA",
  IF(
    OR('Tablero de control'!$AV240="",'Tablero de control'!$AW240&lt;=0),
    "SIN AVANCE",
    IF(
      'Tablero de control'!$AW240&lt;Parametros!$D$4*Parametros!$G$9,
      "MUY DEFICIENTE",
    IF(
      'Tablero de control'!$AW240&lt;Parametros!$D$4*Parametros!$G$8,
      "DEFICIENTE",
   IF(
      'Tablero de control'!$AW240&lt;Parametros!$D$4*Parametros!$G$7,
      "ACEPTABLE",
      IF(
        'Tablero de control'!$AW240&lt;Parametros!$D$4*Parametros!$G$6,
        "BUENO",
        IF(
          'Tablero de control'!$AW240&lt;Parametros!$D$4*Parametros!$G$5,
          "SATISFACTORIO",
          IF(
            'Tablero de control'!$AW240&gt;=Parametros!$D$4*Parametros!$G$4,
            "OPTIMO"
          )
        )
      )
    )
  )
)
)
)</f>
        <v>SIN AVANCE</v>
      </c>
      <c r="AY240" s="38"/>
      <c r="AZ240" s="38"/>
      <c r="BA240" s="38"/>
      <c r="BB240" s="285">
        <f>IF('Tablero de control'!$R240="Acumulada",IF('Tablero de control'!$AV240="",IF('Tablero de control'!$AP240="",IF('Tablero de control'!$AJ240="",'Tablero de control'!$Y240,'Tablero de control'!$AJ240),'Tablero de control'!$AP240),'Tablero de control'!$AV240),'Tablero de control'!$Y240+'Tablero de control'!$AJ240+'Tablero de control'!$AP240+'Tablero de control'!$AV240)</f>
        <v>0.8</v>
      </c>
      <c r="BC240" s="41">
        <f>IF('Tablero de control'!$Q240="mantenimiento",'Tablero de control'!$BB240/COUNTA('Tablero de control'!$U240:$X240)*100,IF('Tablero de control'!$BB240*100/'Tablero de control'!$T240&gt;100,100,'Tablero de control'!$BB240*100/'Tablero de control'!$T240))</f>
        <v>20</v>
      </c>
      <c r="BD240" s="40" t="str">
        <f>IF(
    OR('Tablero de control'!$BB240="",'Tablero de control'!$BC240&lt;=0),
    "SIN AVANCE",
    IF(
      'Tablero de control'!$BC240&lt;Parametros!$D$4*Parametros!$G$9,
      "MUY DEFICIENTE",
    IF(
      'Tablero de control'!$BC240&lt;Parametros!$D$4*Parametros!$G$8,
      "DEFICIENTE",
   IF(
      'Tablero de control'!$BC240&lt;Parametros!$D$4*Parametros!$G$7,
      "ACEPTABLE",
      IF(
        'Tablero de control'!$BC240&lt;Parametros!$D$4*Parametros!$G$6,
        "BUENO",
        IF(
          'Tablero de control'!$BC240&lt;Parametros!$D$4*Parametros!$G$5,
          "SATISFACTORIO",
          IF(
            'Tablero de control'!$BC240&gt;=Parametros!$D$4*Parametros!$G$4,
            "OPTIMO"
          )
        )
      )
    )
  )
)
)</f>
        <v>MUY DEFICIENTE</v>
      </c>
      <c r="BE240" s="336"/>
      <c r="BF240" s="336"/>
      <c r="BG240" s="555"/>
      <c r="BH240" s="281"/>
      <c r="BI240" s="281"/>
      <c r="BJ240" s="281"/>
      <c r="BL240" s="337"/>
      <c r="BN240" s="496">
        <v>0.8</v>
      </c>
      <c r="BO240" s="429" t="s">
        <v>3325</v>
      </c>
      <c r="BP240" s="429" t="s">
        <v>3271</v>
      </c>
      <c r="BQ240" s="429" t="s">
        <v>3272</v>
      </c>
      <c r="BR240" s="599" t="s">
        <v>234</v>
      </c>
      <c r="BS240" s="668"/>
      <c r="BT240" s="281"/>
    </row>
    <row r="241" spans="1:72" s="42" customFormat="1" ht="51" hidden="1" customHeight="1">
      <c r="A241" s="554" t="s">
        <v>252</v>
      </c>
      <c r="B241" s="53" t="s">
        <v>263</v>
      </c>
      <c r="C241" s="53" t="s">
        <v>304</v>
      </c>
      <c r="D241" s="53" t="s">
        <v>361</v>
      </c>
      <c r="E241" s="53" t="s">
        <v>428</v>
      </c>
      <c r="F241" s="229">
        <v>0</v>
      </c>
      <c r="G241" s="226">
        <v>0</v>
      </c>
      <c r="H241" s="226" t="s">
        <v>1948</v>
      </c>
      <c r="I241" s="226" t="s">
        <v>1974</v>
      </c>
      <c r="J241" s="325">
        <v>238</v>
      </c>
      <c r="K241" s="53" t="s">
        <v>781</v>
      </c>
      <c r="L241" s="53">
        <v>1905053</v>
      </c>
      <c r="M241" s="53" t="s">
        <v>58</v>
      </c>
      <c r="N241" s="53">
        <v>190505300</v>
      </c>
      <c r="O241" s="53" t="s">
        <v>65</v>
      </c>
      <c r="P241" s="53" t="s">
        <v>2046</v>
      </c>
      <c r="Q241" s="53" t="s">
        <v>33</v>
      </c>
      <c r="R241" s="98" t="s">
        <v>1891</v>
      </c>
      <c r="S241" s="225">
        <v>19</v>
      </c>
      <c r="T241" s="225">
        <v>19</v>
      </c>
      <c r="U241" s="96">
        <v>19</v>
      </c>
      <c r="V241" s="225">
        <v>19</v>
      </c>
      <c r="W241" s="225">
        <v>19</v>
      </c>
      <c r="X241" s="225">
        <v>19</v>
      </c>
      <c r="Y241" s="273">
        <v>15</v>
      </c>
      <c r="Z241" s="276">
        <f>IF(
'Tablero de control'!$U241="NP",
 0,
  IF(
     'Tablero de control'!$Q241&lt;&gt;"Reducción",
     'Tablero de control'!$Y241*100/'Tablero de control'!$U241,
     IF(
       'Tablero de control'!$U241&gt;='Tablero de control'!$Y241,
       100,
       IF(
         'Tablero de control'!$S241&lt;='Tablero de control'!$Y241,
         0,
         (('Tablero de control'!$S241-'Tablero de control'!$U241)-('Tablero de control'!$Y241-'Tablero de control'!$U241))*100/('Tablero de control'!$S241-'Tablero de control'!$U241)
       )
     )
   )
)</f>
        <v>78.94736842105263</v>
      </c>
      <c r="AA241" s="302">
        <f>IF('Tablero de control'!$Z241&gt;100,100,'Tablero de control'!$Z241)</f>
        <v>78.94736842105263</v>
      </c>
      <c r="AB241" s="40" t="str">
        <f>IF(
  'Tablero de control'!$U241="NP",
  "NO PROGRAMADA",
  IF(
    OR('Tablero de control'!$Y241="",'Tablero de control'!$Z241&lt;=0),
    "SIN AVANCE",
    IF(
      'Tablero de control'!$Z241&lt;Parametros!$D$4*Parametros!$G$9,
      "MUY DEFICIENTE",
    IF(
      'Tablero de control'!$Z241&lt;Parametros!$D$4*Parametros!$G$8,
      "DEFICIENTE",
   IF(
      'Tablero de control'!$Z241&lt;Parametros!$D$4*Parametros!$G$7,
      "ACEPTABLE",
      IF(
        'Tablero de control'!$Z241&lt;Parametros!$D$4*Parametros!$G$6,
        "BUENO",
        IF(
          'Tablero de control'!$Z241&lt;Parametros!$D$4*Parametros!$G$5,
          "SATISFACTORIO",
          IF(
            'Tablero de control'!$Z241&gt;=Parametros!$D$4*Parametros!$G$4,
            "OPTIMO"
          )
        )
      )
    )
  )
)
)
)</f>
        <v>BUENO</v>
      </c>
      <c r="AC241" s="40"/>
      <c r="AD241" s="40"/>
      <c r="AE241" s="40"/>
      <c r="AF241" s="40"/>
      <c r="AG241" s="59">
        <v>95347368</v>
      </c>
      <c r="AH241" s="59">
        <v>39289911</v>
      </c>
      <c r="AI241" s="59">
        <v>14623416</v>
      </c>
      <c r="AJ241" s="57"/>
      <c r="AK241" s="276">
        <f>IF(
'Tablero de control'!$V241="NP",
 0,
  IF(
     'Tablero de control'!$Q241&lt;&gt;"Reducción",
     'Tablero de control'!$AJ241*100/'Tablero de control'!$V241,
     IF(
       'Tablero de control'!$V241&gt;='Tablero de control'!$AJ241,
       100,
       IF(
         'Tablero de control'!$S241&lt;='Tablero de control'!$AJ241,
         0,
         (('Tablero de control'!$S241-'Tablero de control'!$V241)-('Tablero de control'!$AJ241-'Tablero de control'!$V241))*100/('Tablero de control'!$S241-'Tablero de control'!$V241)
       )
     )
   )
)</f>
        <v>0</v>
      </c>
      <c r="AL241" s="38" t="str">
        <f>IF(
  'Tablero de control'!$V241="NP",
  "NO PROGRAMADA",
  IF(
    OR('Tablero de control'!$AJ241="",'Tablero de control'!$AK241&lt;=0),
    "SIN AVANCE",
    IF(
      'Tablero de control'!$AK241&lt;Parametros!$D$4*Parametros!$G$9,
      "MUY DEFICIENTE",
    IF(
      'Tablero de control'!$AK241&lt;Parametros!$D$4*Parametros!$G$8,
      "DEFICIENTE",
   IF(
      'Tablero de control'!$AK241&lt;Parametros!$D$4*Parametros!$G$7,
      "ACEPTABLE",
      IF(
        'Tablero de control'!$AK241&lt;Parametros!$D$4*Parametros!$G$6,
        "BUENO",
        IF(
          'Tablero de control'!$AK241&lt;Parametros!$D$4*Parametros!$G$5,
          "SATISFACTORIO",
          IF(
            'Tablero de control'!$AK241&gt;=Parametros!$D$4*Parametros!$G$4,
            "OPTIMO"
          )
        )
      )
    )
  )
)
)
)</f>
        <v>SIN AVANCE</v>
      </c>
      <c r="AM241" s="38"/>
      <c r="AN241" s="38"/>
      <c r="AO241" s="38"/>
      <c r="AP241" s="39"/>
      <c r="AQ241" s="276">
        <f>IF(
'Tablero de control'!$W241="NP",
 0,
  IF(
     'Tablero de control'!$Q241&lt;&gt;"Reducción",
     'Tablero de control'!$AP241*100/'Tablero de control'!$W241,
     IF(
       'Tablero de control'!$W241&gt;='Tablero de control'!$AP241,
       100,
       IF(
         'Tablero de control'!$S241&lt;='Tablero de control'!$AP241,
         0,
         (('Tablero de control'!$S241-'Tablero de control'!$W241)-('Tablero de control'!$AP241-'Tablero de control'!$W241))*100/('Tablero de control'!$S241-'Tablero de control'!$W241)
       )
     )
   )
)</f>
        <v>0</v>
      </c>
      <c r="AR241" s="40" t="str">
        <f>IF(
  'Tablero de control'!$W241="NP",
  "NO PROGRAMADA",
  IF(
    OR('Tablero de control'!$AP241="",'Tablero de control'!$AQ241&lt;=0),
    "SIN AVANCE",
    IF(
      'Tablero de control'!$AQ241&lt;Parametros!$D$4*Parametros!$G$9,
      "MUY DEFICIENTE",
    IF(
      'Tablero de control'!$AQ241&lt;Parametros!$D$4*Parametros!$G$8,
      "DEFICIENTE",
   IF(
      'Tablero de control'!$AQ241&lt;Parametros!$D$4*Parametros!$G$7,
      "ACEPTABLE",
      IF(
        'Tablero de control'!$AQ241&lt;Parametros!$D$4*Parametros!$G$6,
        "BUENO",
        IF(
          'Tablero de control'!$AQ241&lt;Parametros!$D$4*Parametros!$G$5,
          "SATISFACTORIO",
          IF(
            'Tablero de control'!$AQ241&gt;=Parametros!$D$4*Parametros!$G$4,
            "OPTIMO"
          )
        )
      )
    )
  )
)
)
)</f>
        <v>SIN AVANCE</v>
      </c>
      <c r="AS241" s="38"/>
      <c r="AT241" s="38"/>
      <c r="AU241" s="38"/>
      <c r="AV241" s="39"/>
      <c r="AW241" s="276">
        <f>IF(
'Tablero de control'!$X241="NP",
 0,
  IF(
     'Tablero de control'!$Q241&lt;&gt;"Reducción",
     'Tablero de control'!$AV241*100/'Tablero de control'!$X241,
     IF(
       'Tablero de control'!$X241&gt;='Tablero de control'!$AV241,
       100,
       IF(
         'Tablero de control'!$S241&lt;='Tablero de control'!$AV241,
         0,
         (('Tablero de control'!$S241-'Tablero de control'!$X241)-('Tablero de control'!$AV241-'Tablero de control'!$X241))*100/('Tablero de control'!$S241-'Tablero de control'!$X241)
       )
     )
   )
)</f>
        <v>0</v>
      </c>
      <c r="AX241" s="46" t="str">
        <f>IF(
  'Tablero de control'!$X241="NP",
  "NO PROGRAMADA",
  IF(
    OR('Tablero de control'!$AV241="",'Tablero de control'!$AW241&lt;=0),
    "SIN AVANCE",
    IF(
      'Tablero de control'!$AW241&lt;Parametros!$D$4*Parametros!$G$9,
      "MUY DEFICIENTE",
    IF(
      'Tablero de control'!$AW241&lt;Parametros!$D$4*Parametros!$G$8,
      "DEFICIENTE",
   IF(
      'Tablero de control'!$AW241&lt;Parametros!$D$4*Parametros!$G$7,
      "ACEPTABLE",
      IF(
        'Tablero de control'!$AW241&lt;Parametros!$D$4*Parametros!$G$6,
        "BUENO",
        IF(
          'Tablero de control'!$AW241&lt;Parametros!$D$4*Parametros!$G$5,
          "SATISFACTORIO",
          IF(
            'Tablero de control'!$AW241&gt;=Parametros!$D$4*Parametros!$G$4,
            "OPTIMO"
          )
        )
      )
    )
  )
)
)
)</f>
        <v>SIN AVANCE</v>
      </c>
      <c r="AY241" s="38"/>
      <c r="AZ241" s="38"/>
      <c r="BA241" s="38"/>
      <c r="BB241" s="285">
        <f>IF('Tablero de control'!$R241="Acumulada",IF('Tablero de control'!$AV241="",IF('Tablero de control'!$AP241="",IF('Tablero de control'!$AJ241="",'Tablero de control'!$Y241,'Tablero de control'!$AJ241),'Tablero de control'!$AP241),'Tablero de control'!$AV241),'Tablero de control'!$Y241+'Tablero de control'!$AJ241+'Tablero de control'!$AP241+'Tablero de control'!$AV241)</f>
        <v>15</v>
      </c>
      <c r="BC241" s="41">
        <f>IF('Tablero de control'!$Q241="mantenimiento",'Tablero de control'!$BB241/COUNTA('Tablero de control'!$U241:$X241)*100,IF('Tablero de control'!$BB241*100/'Tablero de control'!$T241&gt;100,100,'Tablero de control'!$BB241*100/'Tablero de control'!$T241))</f>
        <v>375</v>
      </c>
      <c r="BD241" s="40" t="str">
        <f>IF(
    OR('Tablero de control'!$BB241="",'Tablero de control'!$BC241&lt;=0),
    "SIN AVANCE",
    IF(
      'Tablero de control'!$BC241&lt;Parametros!$D$4*Parametros!$G$9,
      "MUY DEFICIENTE",
    IF(
      'Tablero de control'!$BC241&lt;Parametros!$D$4*Parametros!$G$8,
      "DEFICIENTE",
   IF(
      'Tablero de control'!$BC241&lt;Parametros!$D$4*Parametros!$G$7,
      "ACEPTABLE",
      IF(
        'Tablero de control'!$BC241&lt;Parametros!$D$4*Parametros!$G$6,
        "BUENO",
        IF(
          'Tablero de control'!$BC241&lt;Parametros!$D$4*Parametros!$G$5,
          "SATISFACTORIO",
          IF(
            'Tablero de control'!$BC241&gt;=Parametros!$D$4*Parametros!$G$4,
            "OPTIMO"
          )
        )
      )
    )
  )
)
)</f>
        <v>OPTIMO</v>
      </c>
      <c r="BE241" s="336"/>
      <c r="BF241" s="336"/>
      <c r="BG241" s="555"/>
      <c r="BH241" s="281"/>
      <c r="BI241" s="281"/>
      <c r="BJ241" s="281"/>
      <c r="BL241" s="337"/>
      <c r="BN241" s="495">
        <v>15</v>
      </c>
      <c r="BO241" s="429" t="s">
        <v>3326</v>
      </c>
      <c r="BP241" s="429" t="s">
        <v>3271</v>
      </c>
      <c r="BQ241" s="429" t="s">
        <v>3272</v>
      </c>
      <c r="BR241" s="599" t="s">
        <v>234</v>
      </c>
      <c r="BS241" s="668"/>
      <c r="BT241" s="281"/>
    </row>
    <row r="242" spans="1:72" s="42" customFormat="1" ht="51" hidden="1" customHeight="1">
      <c r="A242" s="554" t="s">
        <v>252</v>
      </c>
      <c r="B242" s="53" t="s">
        <v>263</v>
      </c>
      <c r="C242" s="53" t="s">
        <v>304</v>
      </c>
      <c r="D242" s="53" t="s">
        <v>361</v>
      </c>
      <c r="E242" s="53" t="s">
        <v>429</v>
      </c>
      <c r="F242" s="230">
        <v>0.16</v>
      </c>
      <c r="G242" s="226">
        <v>0.13</v>
      </c>
      <c r="H242" s="226" t="s">
        <v>1948</v>
      </c>
      <c r="I242" s="226" t="s">
        <v>1975</v>
      </c>
      <c r="J242" s="325">
        <v>239</v>
      </c>
      <c r="K242" s="53" t="s">
        <v>782</v>
      </c>
      <c r="L242" s="53">
        <v>1903040</v>
      </c>
      <c r="M242" s="53" t="s">
        <v>68</v>
      </c>
      <c r="N242" s="53">
        <v>190304000</v>
      </c>
      <c r="O242" s="53" t="s">
        <v>1648</v>
      </c>
      <c r="P242" s="53" t="s">
        <v>2046</v>
      </c>
      <c r="Q242" s="53" t="s">
        <v>33</v>
      </c>
      <c r="R242" s="98" t="s">
        <v>1891</v>
      </c>
      <c r="S242" s="225">
        <v>64</v>
      </c>
      <c r="T242" s="225">
        <v>64</v>
      </c>
      <c r="U242" s="96">
        <v>64</v>
      </c>
      <c r="V242" s="225">
        <v>64</v>
      </c>
      <c r="W242" s="225">
        <v>64</v>
      </c>
      <c r="X242" s="225">
        <v>64</v>
      </c>
      <c r="Y242" s="273">
        <v>64</v>
      </c>
      <c r="Z242" s="276">
        <f>IF(
'Tablero de control'!$U242="NP",
 0,
  IF(
     'Tablero de control'!$Q242&lt;&gt;"Reducción",
     'Tablero de control'!$Y242*100/'Tablero de control'!$U242,
     IF(
       'Tablero de control'!$U242&gt;='Tablero de control'!$Y242,
       100,
       IF(
         'Tablero de control'!$S242&lt;='Tablero de control'!$Y242,
         0,
         (('Tablero de control'!$S242-'Tablero de control'!$U242)-('Tablero de control'!$Y242-'Tablero de control'!$U242))*100/('Tablero de control'!$S242-'Tablero de control'!$U242)
       )
     )
   )
)</f>
        <v>100</v>
      </c>
      <c r="AA242" s="302">
        <f>IF('Tablero de control'!$Z242&gt;100,100,'Tablero de control'!$Z242)</f>
        <v>100</v>
      </c>
      <c r="AB242" s="40" t="str">
        <f>IF(
  'Tablero de control'!$U242="NP",
  "NO PROGRAMADA",
  IF(
    OR('Tablero de control'!$Y242="",'Tablero de control'!$Z242&lt;=0),
    "SIN AVANCE",
    IF(
      'Tablero de control'!$Z242&lt;Parametros!$D$4*Parametros!$G$9,
      "MUY DEFICIENTE",
    IF(
      'Tablero de control'!$Z242&lt;Parametros!$D$4*Parametros!$G$8,
      "DEFICIENTE",
   IF(
      'Tablero de control'!$Z242&lt;Parametros!$D$4*Parametros!$G$7,
      "ACEPTABLE",
      IF(
        'Tablero de control'!$Z242&lt;Parametros!$D$4*Parametros!$G$6,
        "BUENO",
        IF(
          'Tablero de control'!$Z242&lt;Parametros!$D$4*Parametros!$G$5,
          "SATISFACTORIO",
          IF(
            'Tablero de control'!$Z242&gt;=Parametros!$D$4*Parametros!$G$4,
            "OPTIMO"
          )
        )
      )
    )
  )
)
)
)</f>
        <v>OPTIMO</v>
      </c>
      <c r="AC242" s="40"/>
      <c r="AD242" s="40"/>
      <c r="AE242" s="40"/>
      <c r="AF242" s="40"/>
      <c r="AG242" s="59">
        <v>0</v>
      </c>
      <c r="AH242" s="59">
        <v>0</v>
      </c>
      <c r="AI242" s="59">
        <v>0</v>
      </c>
      <c r="AJ242" s="57"/>
      <c r="AK242" s="276">
        <f>IF(
'Tablero de control'!$V242="NP",
 0,
  IF(
     'Tablero de control'!$Q242&lt;&gt;"Reducción",
     'Tablero de control'!$AJ242*100/'Tablero de control'!$V242,
     IF(
       'Tablero de control'!$V242&gt;='Tablero de control'!$AJ242,
       100,
       IF(
         'Tablero de control'!$S242&lt;='Tablero de control'!$AJ242,
         0,
         (('Tablero de control'!$S242-'Tablero de control'!$V242)-('Tablero de control'!$AJ242-'Tablero de control'!$V242))*100/('Tablero de control'!$S242-'Tablero de control'!$V242)
       )
     )
   )
)</f>
        <v>0</v>
      </c>
      <c r="AL242" s="38" t="str">
        <f>IF(
  'Tablero de control'!$V242="NP",
  "NO PROGRAMADA",
  IF(
    OR('Tablero de control'!$AJ242="",'Tablero de control'!$AK242&lt;=0),
    "SIN AVANCE",
    IF(
      'Tablero de control'!$AK242&lt;Parametros!$D$4*Parametros!$G$9,
      "MUY DEFICIENTE",
    IF(
      'Tablero de control'!$AK242&lt;Parametros!$D$4*Parametros!$G$8,
      "DEFICIENTE",
   IF(
      'Tablero de control'!$AK242&lt;Parametros!$D$4*Parametros!$G$7,
      "ACEPTABLE",
      IF(
        'Tablero de control'!$AK242&lt;Parametros!$D$4*Parametros!$G$6,
        "BUENO",
        IF(
          'Tablero de control'!$AK242&lt;Parametros!$D$4*Parametros!$G$5,
          "SATISFACTORIO",
          IF(
            'Tablero de control'!$AK242&gt;=Parametros!$D$4*Parametros!$G$4,
            "OPTIMO"
          )
        )
      )
    )
  )
)
)
)</f>
        <v>SIN AVANCE</v>
      </c>
      <c r="AM242" s="38"/>
      <c r="AN242" s="38"/>
      <c r="AO242" s="38"/>
      <c r="AP242" s="39"/>
      <c r="AQ242" s="276">
        <f>IF(
'Tablero de control'!$W242="NP",
 0,
  IF(
     'Tablero de control'!$Q242&lt;&gt;"Reducción",
     'Tablero de control'!$AP242*100/'Tablero de control'!$W242,
     IF(
       'Tablero de control'!$W242&gt;='Tablero de control'!$AP242,
       100,
       IF(
         'Tablero de control'!$S242&lt;='Tablero de control'!$AP242,
         0,
         (('Tablero de control'!$S242-'Tablero de control'!$W242)-('Tablero de control'!$AP242-'Tablero de control'!$W242))*100/('Tablero de control'!$S242-'Tablero de control'!$W242)
       )
     )
   )
)</f>
        <v>0</v>
      </c>
      <c r="AR242" s="40" t="str">
        <f>IF(
  'Tablero de control'!$W242="NP",
  "NO PROGRAMADA",
  IF(
    OR('Tablero de control'!$AP242="",'Tablero de control'!$AQ242&lt;=0),
    "SIN AVANCE",
    IF(
      'Tablero de control'!$AQ242&lt;Parametros!$D$4*Parametros!$G$9,
      "MUY DEFICIENTE",
    IF(
      'Tablero de control'!$AQ242&lt;Parametros!$D$4*Parametros!$G$8,
      "DEFICIENTE",
   IF(
      'Tablero de control'!$AQ242&lt;Parametros!$D$4*Parametros!$G$7,
      "ACEPTABLE",
      IF(
        'Tablero de control'!$AQ242&lt;Parametros!$D$4*Parametros!$G$6,
        "BUENO",
        IF(
          'Tablero de control'!$AQ242&lt;Parametros!$D$4*Parametros!$G$5,
          "SATISFACTORIO",
          IF(
            'Tablero de control'!$AQ242&gt;=Parametros!$D$4*Parametros!$G$4,
            "OPTIMO"
          )
        )
      )
    )
  )
)
)
)</f>
        <v>SIN AVANCE</v>
      </c>
      <c r="AS242" s="38"/>
      <c r="AT242" s="38"/>
      <c r="AU242" s="38"/>
      <c r="AV242" s="39"/>
      <c r="AW242" s="276">
        <f>IF(
'Tablero de control'!$X242="NP",
 0,
  IF(
     'Tablero de control'!$Q242&lt;&gt;"Reducción",
     'Tablero de control'!$AV242*100/'Tablero de control'!$X242,
     IF(
       'Tablero de control'!$X242&gt;='Tablero de control'!$AV242,
       100,
       IF(
         'Tablero de control'!$S242&lt;='Tablero de control'!$AV242,
         0,
         (('Tablero de control'!$S242-'Tablero de control'!$X242)-('Tablero de control'!$AV242-'Tablero de control'!$X242))*100/('Tablero de control'!$S242-'Tablero de control'!$X242)
       )
     )
   )
)</f>
        <v>0</v>
      </c>
      <c r="AX242" s="46" t="str">
        <f>IF(
  'Tablero de control'!$X242="NP",
  "NO PROGRAMADA",
  IF(
    OR('Tablero de control'!$AV242="",'Tablero de control'!$AW242&lt;=0),
    "SIN AVANCE",
    IF(
      'Tablero de control'!$AW242&lt;Parametros!$D$4*Parametros!$G$9,
      "MUY DEFICIENTE",
    IF(
      'Tablero de control'!$AW242&lt;Parametros!$D$4*Parametros!$G$8,
      "DEFICIENTE",
   IF(
      'Tablero de control'!$AW242&lt;Parametros!$D$4*Parametros!$G$7,
      "ACEPTABLE",
      IF(
        'Tablero de control'!$AW242&lt;Parametros!$D$4*Parametros!$G$6,
        "BUENO",
        IF(
          'Tablero de control'!$AW242&lt;Parametros!$D$4*Parametros!$G$5,
          "SATISFACTORIO",
          IF(
            'Tablero de control'!$AW242&gt;=Parametros!$D$4*Parametros!$G$4,
            "OPTIMO"
          )
        )
      )
    )
  )
)
)
)</f>
        <v>SIN AVANCE</v>
      </c>
      <c r="AY242" s="38"/>
      <c r="AZ242" s="38"/>
      <c r="BA242" s="38"/>
      <c r="BB242" s="285">
        <f>IF('Tablero de control'!$R242="Acumulada",IF('Tablero de control'!$AV242="",IF('Tablero de control'!$AP242="",IF('Tablero de control'!$AJ242="",'Tablero de control'!$Y242,'Tablero de control'!$AJ242),'Tablero de control'!$AP242),'Tablero de control'!$AV242),'Tablero de control'!$Y242+'Tablero de control'!$AJ242+'Tablero de control'!$AP242+'Tablero de control'!$AV242)</f>
        <v>64</v>
      </c>
      <c r="BC242" s="41">
        <f>IF('Tablero de control'!$Q242="mantenimiento",'Tablero de control'!$BB242/COUNTA('Tablero de control'!$U242:$X242)*100,IF('Tablero de control'!$BB242*100/'Tablero de control'!$T242&gt;100,100,'Tablero de control'!$BB242*100/'Tablero de control'!$T242))</f>
        <v>1600</v>
      </c>
      <c r="BD242" s="40" t="str">
        <f>IF(
    OR('Tablero de control'!$BB242="",'Tablero de control'!$BC242&lt;=0),
    "SIN AVANCE",
    IF(
      'Tablero de control'!$BC242&lt;Parametros!$D$4*Parametros!$G$9,
      "MUY DEFICIENTE",
    IF(
      'Tablero de control'!$BC242&lt;Parametros!$D$4*Parametros!$G$8,
      "DEFICIENTE",
   IF(
      'Tablero de control'!$BC242&lt;Parametros!$D$4*Parametros!$G$7,
      "ACEPTABLE",
      IF(
        'Tablero de control'!$BC242&lt;Parametros!$D$4*Parametros!$G$6,
        "BUENO",
        IF(
          'Tablero de control'!$BC242&lt;Parametros!$D$4*Parametros!$G$5,
          "SATISFACTORIO",
          IF(
            'Tablero de control'!$BC242&gt;=Parametros!$D$4*Parametros!$G$4,
            "OPTIMO"
          )
        )
      )
    )
  )
)
)</f>
        <v>OPTIMO</v>
      </c>
      <c r="BE242" s="336"/>
      <c r="BF242" s="336"/>
      <c r="BG242" s="555"/>
      <c r="BH242" s="281"/>
      <c r="BI242" s="281"/>
      <c r="BJ242" s="281"/>
      <c r="BL242" s="337"/>
      <c r="BN242" s="495">
        <v>64</v>
      </c>
      <c r="BO242" s="497" t="s">
        <v>3327</v>
      </c>
      <c r="BP242" s="497" t="s">
        <v>3328</v>
      </c>
      <c r="BQ242" s="497" t="s">
        <v>3329</v>
      </c>
      <c r="BR242" s="600" t="s">
        <v>3330</v>
      </c>
      <c r="BS242" s="668"/>
      <c r="BT242" s="281"/>
    </row>
    <row r="243" spans="1:72" s="42" customFormat="1" ht="63.75" hidden="1" customHeight="1">
      <c r="A243" s="554" t="s">
        <v>252</v>
      </c>
      <c r="B243" s="53" t="s">
        <v>263</v>
      </c>
      <c r="C243" s="53" t="s">
        <v>304</v>
      </c>
      <c r="D243" s="53" t="s">
        <v>361</v>
      </c>
      <c r="E243" s="53" t="s">
        <v>429</v>
      </c>
      <c r="F243" s="230">
        <v>0.16</v>
      </c>
      <c r="G243" s="226">
        <v>0.13</v>
      </c>
      <c r="H243" s="226" t="s">
        <v>1948</v>
      </c>
      <c r="I243" s="226" t="s">
        <v>1975</v>
      </c>
      <c r="J243" s="325">
        <v>240</v>
      </c>
      <c r="K243" s="53" t="s">
        <v>783</v>
      </c>
      <c r="L243" s="53">
        <v>1903042</v>
      </c>
      <c r="M243" s="53" t="s">
        <v>67</v>
      </c>
      <c r="N243" s="53">
        <v>190304200</v>
      </c>
      <c r="O243" s="53" t="s">
        <v>1649</v>
      </c>
      <c r="P243" s="53" t="s">
        <v>2046</v>
      </c>
      <c r="Q243" s="53" t="s">
        <v>33</v>
      </c>
      <c r="R243" s="98" t="s">
        <v>1891</v>
      </c>
      <c r="S243" s="225">
        <v>64</v>
      </c>
      <c r="T243" s="225">
        <v>64</v>
      </c>
      <c r="U243" s="96">
        <v>64</v>
      </c>
      <c r="V243" s="225">
        <v>64</v>
      </c>
      <c r="W243" s="225">
        <v>64</v>
      </c>
      <c r="X243" s="225">
        <v>64</v>
      </c>
      <c r="Y243" s="273">
        <v>64</v>
      </c>
      <c r="Z243" s="276">
        <f>IF(
'Tablero de control'!$U243="NP",
 0,
  IF(
     'Tablero de control'!$Q243&lt;&gt;"Reducción",
     'Tablero de control'!$Y243*100/'Tablero de control'!$U243,
     IF(
       'Tablero de control'!$U243&gt;='Tablero de control'!$Y243,
       100,
       IF(
         'Tablero de control'!$S243&lt;='Tablero de control'!$Y243,
         0,
         (('Tablero de control'!$S243-'Tablero de control'!$U243)-('Tablero de control'!$Y243-'Tablero de control'!$U243))*100/('Tablero de control'!$S243-'Tablero de control'!$U243)
       )
     )
   )
)</f>
        <v>100</v>
      </c>
      <c r="AA243" s="302">
        <f>IF('Tablero de control'!$Z243&gt;100,100,'Tablero de control'!$Z243)</f>
        <v>100</v>
      </c>
      <c r="AB243" s="40" t="str">
        <f>IF(
  'Tablero de control'!$U243="NP",
  "NO PROGRAMADA",
  IF(
    OR('Tablero de control'!$Y243="",'Tablero de control'!$Z243&lt;=0),
    "SIN AVANCE",
    IF(
      'Tablero de control'!$Z243&lt;Parametros!$D$4*Parametros!$G$9,
      "MUY DEFICIENTE",
    IF(
      'Tablero de control'!$Z243&lt;Parametros!$D$4*Parametros!$G$8,
      "DEFICIENTE",
   IF(
      'Tablero de control'!$Z243&lt;Parametros!$D$4*Parametros!$G$7,
      "ACEPTABLE",
      IF(
        'Tablero de control'!$Z243&lt;Parametros!$D$4*Parametros!$G$6,
        "BUENO",
        IF(
          'Tablero de control'!$Z243&lt;Parametros!$D$4*Parametros!$G$5,
          "SATISFACTORIO",
          IF(
            'Tablero de control'!$Z243&gt;=Parametros!$D$4*Parametros!$G$4,
            "OPTIMO"
          )
        )
      )
    )
  )
)
)
)</f>
        <v>OPTIMO</v>
      </c>
      <c r="AC243" s="40"/>
      <c r="AD243" s="40"/>
      <c r="AE243" s="40"/>
      <c r="AF243" s="40"/>
      <c r="AG243" s="59">
        <v>0</v>
      </c>
      <c r="AH243" s="59">
        <v>0</v>
      </c>
      <c r="AI243" s="59">
        <v>0</v>
      </c>
      <c r="AJ243" s="57"/>
      <c r="AK243" s="276">
        <f>IF(
'Tablero de control'!$V243="NP",
 0,
  IF(
     'Tablero de control'!$Q243&lt;&gt;"Reducción",
     'Tablero de control'!$AJ243*100/'Tablero de control'!$V243,
     IF(
       'Tablero de control'!$V243&gt;='Tablero de control'!$AJ243,
       100,
       IF(
         'Tablero de control'!$S243&lt;='Tablero de control'!$AJ243,
         0,
         (('Tablero de control'!$S243-'Tablero de control'!$V243)-('Tablero de control'!$AJ243-'Tablero de control'!$V243))*100/('Tablero de control'!$S243-'Tablero de control'!$V243)
       )
     )
   )
)</f>
        <v>0</v>
      </c>
      <c r="AL243" s="38" t="str">
        <f>IF(
  'Tablero de control'!$V243="NP",
  "NO PROGRAMADA",
  IF(
    OR('Tablero de control'!$AJ243="",'Tablero de control'!$AK243&lt;=0),
    "SIN AVANCE",
    IF(
      'Tablero de control'!$AK243&lt;Parametros!$D$4*Parametros!$G$9,
      "MUY DEFICIENTE",
    IF(
      'Tablero de control'!$AK243&lt;Parametros!$D$4*Parametros!$G$8,
      "DEFICIENTE",
   IF(
      'Tablero de control'!$AK243&lt;Parametros!$D$4*Parametros!$G$7,
      "ACEPTABLE",
      IF(
        'Tablero de control'!$AK243&lt;Parametros!$D$4*Parametros!$G$6,
        "BUENO",
        IF(
          'Tablero de control'!$AK243&lt;Parametros!$D$4*Parametros!$G$5,
          "SATISFACTORIO",
          IF(
            'Tablero de control'!$AK243&gt;=Parametros!$D$4*Parametros!$G$4,
            "OPTIMO"
          )
        )
      )
    )
  )
)
)
)</f>
        <v>SIN AVANCE</v>
      </c>
      <c r="AM243" s="38"/>
      <c r="AN243" s="38"/>
      <c r="AO243" s="38"/>
      <c r="AP243" s="39"/>
      <c r="AQ243" s="276">
        <f>IF(
'Tablero de control'!$W243="NP",
 0,
  IF(
     'Tablero de control'!$Q243&lt;&gt;"Reducción",
     'Tablero de control'!$AP243*100/'Tablero de control'!$W243,
     IF(
       'Tablero de control'!$W243&gt;='Tablero de control'!$AP243,
       100,
       IF(
         'Tablero de control'!$S243&lt;='Tablero de control'!$AP243,
         0,
         (('Tablero de control'!$S243-'Tablero de control'!$W243)-('Tablero de control'!$AP243-'Tablero de control'!$W243))*100/('Tablero de control'!$S243-'Tablero de control'!$W243)
       )
     )
   )
)</f>
        <v>0</v>
      </c>
      <c r="AR243" s="40" t="str">
        <f>IF(
  'Tablero de control'!$W243="NP",
  "NO PROGRAMADA",
  IF(
    OR('Tablero de control'!$AP243="",'Tablero de control'!$AQ243&lt;=0),
    "SIN AVANCE",
    IF(
      'Tablero de control'!$AQ243&lt;Parametros!$D$4*Parametros!$G$9,
      "MUY DEFICIENTE",
    IF(
      'Tablero de control'!$AQ243&lt;Parametros!$D$4*Parametros!$G$8,
      "DEFICIENTE",
   IF(
      'Tablero de control'!$AQ243&lt;Parametros!$D$4*Parametros!$G$7,
      "ACEPTABLE",
      IF(
        'Tablero de control'!$AQ243&lt;Parametros!$D$4*Parametros!$G$6,
        "BUENO",
        IF(
          'Tablero de control'!$AQ243&lt;Parametros!$D$4*Parametros!$G$5,
          "SATISFACTORIO",
          IF(
            'Tablero de control'!$AQ243&gt;=Parametros!$D$4*Parametros!$G$4,
            "OPTIMO"
          )
        )
      )
    )
  )
)
)
)</f>
        <v>SIN AVANCE</v>
      </c>
      <c r="AS243" s="38"/>
      <c r="AT243" s="38"/>
      <c r="AU243" s="38"/>
      <c r="AV243" s="39"/>
      <c r="AW243" s="276">
        <f>IF(
'Tablero de control'!$X243="NP",
 0,
  IF(
     'Tablero de control'!$Q243&lt;&gt;"Reducción",
     'Tablero de control'!$AV243*100/'Tablero de control'!$X243,
     IF(
       'Tablero de control'!$X243&gt;='Tablero de control'!$AV243,
       100,
       IF(
         'Tablero de control'!$S243&lt;='Tablero de control'!$AV243,
         0,
         (('Tablero de control'!$S243-'Tablero de control'!$X243)-('Tablero de control'!$AV243-'Tablero de control'!$X243))*100/('Tablero de control'!$S243-'Tablero de control'!$X243)
       )
     )
   )
)</f>
        <v>0</v>
      </c>
      <c r="AX243" s="46" t="str">
        <f>IF(
  'Tablero de control'!$X243="NP",
  "NO PROGRAMADA",
  IF(
    OR('Tablero de control'!$AV243="",'Tablero de control'!$AW243&lt;=0),
    "SIN AVANCE",
    IF(
      'Tablero de control'!$AW243&lt;Parametros!$D$4*Parametros!$G$9,
      "MUY DEFICIENTE",
    IF(
      'Tablero de control'!$AW243&lt;Parametros!$D$4*Parametros!$G$8,
      "DEFICIENTE",
   IF(
      'Tablero de control'!$AW243&lt;Parametros!$D$4*Parametros!$G$7,
      "ACEPTABLE",
      IF(
        'Tablero de control'!$AW243&lt;Parametros!$D$4*Parametros!$G$6,
        "BUENO",
        IF(
          'Tablero de control'!$AW243&lt;Parametros!$D$4*Parametros!$G$5,
          "SATISFACTORIO",
          IF(
            'Tablero de control'!$AW243&gt;=Parametros!$D$4*Parametros!$G$4,
            "OPTIMO"
          )
        )
      )
    )
  )
)
)
)</f>
        <v>SIN AVANCE</v>
      </c>
      <c r="AY243" s="38"/>
      <c r="AZ243" s="38"/>
      <c r="BA243" s="38"/>
      <c r="BB243" s="285">
        <f>IF('Tablero de control'!$R243="Acumulada",IF('Tablero de control'!$AV243="",IF('Tablero de control'!$AP243="",IF('Tablero de control'!$AJ243="",'Tablero de control'!$Y243,'Tablero de control'!$AJ243),'Tablero de control'!$AP243),'Tablero de control'!$AV243),'Tablero de control'!$Y243+'Tablero de control'!$AJ243+'Tablero de control'!$AP243+'Tablero de control'!$AV243)</f>
        <v>64</v>
      </c>
      <c r="BC243" s="41">
        <f>IF('Tablero de control'!$Q243="mantenimiento",'Tablero de control'!$BB243/COUNTA('Tablero de control'!$U243:$X243)*100,IF('Tablero de control'!$BB243*100/'Tablero de control'!$T243&gt;100,100,'Tablero de control'!$BB243*100/'Tablero de control'!$T243))</f>
        <v>1600</v>
      </c>
      <c r="BD243" s="40" t="str">
        <f>IF(
    OR('Tablero de control'!$BB243="",'Tablero de control'!$BC243&lt;=0),
    "SIN AVANCE",
    IF(
      'Tablero de control'!$BC243&lt;Parametros!$D$4*Parametros!$G$9,
      "MUY DEFICIENTE",
    IF(
      'Tablero de control'!$BC243&lt;Parametros!$D$4*Parametros!$G$8,
      "DEFICIENTE",
   IF(
      'Tablero de control'!$BC243&lt;Parametros!$D$4*Parametros!$G$7,
      "ACEPTABLE",
      IF(
        'Tablero de control'!$BC243&lt;Parametros!$D$4*Parametros!$G$6,
        "BUENO",
        IF(
          'Tablero de control'!$BC243&lt;Parametros!$D$4*Parametros!$G$5,
          "SATISFACTORIO",
          IF(
            'Tablero de control'!$BC243&gt;=Parametros!$D$4*Parametros!$G$4,
            "OPTIMO"
          )
        )
      )
    )
  )
)
)</f>
        <v>OPTIMO</v>
      </c>
      <c r="BE243" s="336"/>
      <c r="BF243" s="336"/>
      <c r="BG243" s="555"/>
      <c r="BH243" s="281"/>
      <c r="BI243" s="281"/>
      <c r="BJ243" s="281"/>
      <c r="BL243" s="337"/>
      <c r="BN243" s="495">
        <v>64</v>
      </c>
      <c r="BO243" s="497" t="s">
        <v>3331</v>
      </c>
      <c r="BP243" s="497" t="s">
        <v>3328</v>
      </c>
      <c r="BQ243" s="497" t="s">
        <v>3332</v>
      </c>
      <c r="BR243" s="600" t="s">
        <v>3330</v>
      </c>
      <c r="BS243" s="668"/>
      <c r="BT243" s="281"/>
    </row>
    <row r="244" spans="1:72" s="42" customFormat="1" ht="66" hidden="1" customHeight="1">
      <c r="A244" s="554" t="s">
        <v>252</v>
      </c>
      <c r="B244" s="53" t="s">
        <v>263</v>
      </c>
      <c r="C244" s="53" t="s">
        <v>304</v>
      </c>
      <c r="D244" s="53" t="s">
        <v>361</v>
      </c>
      <c r="E244" s="53" t="s">
        <v>429</v>
      </c>
      <c r="F244" s="230">
        <v>0.16</v>
      </c>
      <c r="G244" s="226">
        <v>0.13</v>
      </c>
      <c r="H244" s="226" t="s">
        <v>1948</v>
      </c>
      <c r="I244" s="226" t="s">
        <v>1975</v>
      </c>
      <c r="J244" s="325">
        <v>241</v>
      </c>
      <c r="K244" s="53" t="s">
        <v>784</v>
      </c>
      <c r="L244" s="53">
        <v>1903027</v>
      </c>
      <c r="M244" s="53" t="s">
        <v>1283</v>
      </c>
      <c r="N244" s="53">
        <v>190302700</v>
      </c>
      <c r="O244" s="53" t="s">
        <v>1650</v>
      </c>
      <c r="P244" s="53" t="s">
        <v>2048</v>
      </c>
      <c r="Q244" s="53" t="s">
        <v>33</v>
      </c>
      <c r="R244" s="98" t="s">
        <v>1891</v>
      </c>
      <c r="S244" s="225">
        <v>64</v>
      </c>
      <c r="T244" s="225">
        <v>64</v>
      </c>
      <c r="U244" s="96">
        <v>64</v>
      </c>
      <c r="V244" s="225">
        <v>64</v>
      </c>
      <c r="W244" s="225">
        <v>64</v>
      </c>
      <c r="X244" s="225">
        <v>64</v>
      </c>
      <c r="Y244" s="273">
        <v>64</v>
      </c>
      <c r="Z244" s="276">
        <f>IF(
'Tablero de control'!$U244="NP",
 0,
  IF(
     'Tablero de control'!$Q244&lt;&gt;"Reducción",
     'Tablero de control'!$Y244*100/'Tablero de control'!$U244,
     IF(
       'Tablero de control'!$U244&gt;='Tablero de control'!$Y244,
       100,
       IF(
         'Tablero de control'!$S244&lt;='Tablero de control'!$Y244,
         0,
         (('Tablero de control'!$S244-'Tablero de control'!$U244)-('Tablero de control'!$Y244-'Tablero de control'!$U244))*100/('Tablero de control'!$S244-'Tablero de control'!$U244)
       )
     )
   )
)</f>
        <v>100</v>
      </c>
      <c r="AA244" s="302">
        <f>IF('Tablero de control'!$Z244&gt;100,100,'Tablero de control'!$Z244)</f>
        <v>100</v>
      </c>
      <c r="AB244" s="40" t="str">
        <f>IF(
  'Tablero de control'!$U244="NP",
  "NO PROGRAMADA",
  IF(
    OR('Tablero de control'!$Y244="",'Tablero de control'!$Z244&lt;=0),
    "SIN AVANCE",
    IF(
      'Tablero de control'!$Z244&lt;Parametros!$D$4*Parametros!$G$9,
      "MUY DEFICIENTE",
    IF(
      'Tablero de control'!$Z244&lt;Parametros!$D$4*Parametros!$G$8,
      "DEFICIENTE",
   IF(
      'Tablero de control'!$Z244&lt;Parametros!$D$4*Parametros!$G$7,
      "ACEPTABLE",
      IF(
        'Tablero de control'!$Z244&lt;Parametros!$D$4*Parametros!$G$6,
        "BUENO",
        IF(
          'Tablero de control'!$Z244&lt;Parametros!$D$4*Parametros!$G$5,
          "SATISFACTORIO",
          IF(
            'Tablero de control'!$Z244&gt;=Parametros!$D$4*Parametros!$G$4,
            "OPTIMO"
          )
        )
      )
    )
  )
)
)
)</f>
        <v>OPTIMO</v>
      </c>
      <c r="AC244" s="40"/>
      <c r="AD244" s="40"/>
      <c r="AE244" s="40"/>
      <c r="AF244" s="40"/>
      <c r="AG244" s="59">
        <v>0</v>
      </c>
      <c r="AH244" s="59">
        <v>0</v>
      </c>
      <c r="AI244" s="59">
        <v>0</v>
      </c>
      <c r="AJ244" s="57"/>
      <c r="AK244" s="276">
        <f>IF(
'Tablero de control'!$V244="NP",
 0,
  IF(
     'Tablero de control'!$Q244&lt;&gt;"Reducción",
     'Tablero de control'!$AJ244*100/'Tablero de control'!$V244,
     IF(
       'Tablero de control'!$V244&gt;='Tablero de control'!$AJ244,
       100,
       IF(
         'Tablero de control'!$S244&lt;='Tablero de control'!$AJ244,
         0,
         (('Tablero de control'!$S244-'Tablero de control'!$V244)-('Tablero de control'!$AJ244-'Tablero de control'!$V244))*100/('Tablero de control'!$S244-'Tablero de control'!$V244)
       )
     )
   )
)</f>
        <v>0</v>
      </c>
      <c r="AL244" s="38" t="str">
        <f>IF(
  'Tablero de control'!$V244="NP",
  "NO PROGRAMADA",
  IF(
    OR('Tablero de control'!$AJ244="",'Tablero de control'!$AK244&lt;=0),
    "SIN AVANCE",
    IF(
      'Tablero de control'!$AK244&lt;Parametros!$D$4*Parametros!$G$9,
      "MUY DEFICIENTE",
    IF(
      'Tablero de control'!$AK244&lt;Parametros!$D$4*Parametros!$G$8,
      "DEFICIENTE",
   IF(
      'Tablero de control'!$AK244&lt;Parametros!$D$4*Parametros!$G$7,
      "ACEPTABLE",
      IF(
        'Tablero de control'!$AK244&lt;Parametros!$D$4*Parametros!$G$6,
        "BUENO",
        IF(
          'Tablero de control'!$AK244&lt;Parametros!$D$4*Parametros!$G$5,
          "SATISFACTORIO",
          IF(
            'Tablero de control'!$AK244&gt;=Parametros!$D$4*Parametros!$G$4,
            "OPTIMO"
          )
        )
      )
    )
  )
)
)
)</f>
        <v>SIN AVANCE</v>
      </c>
      <c r="AM244" s="38"/>
      <c r="AN244" s="38"/>
      <c r="AO244" s="38"/>
      <c r="AP244" s="39"/>
      <c r="AQ244" s="276">
        <f>IF(
'Tablero de control'!$W244="NP",
 0,
  IF(
     'Tablero de control'!$Q244&lt;&gt;"Reducción",
     'Tablero de control'!$AP244*100/'Tablero de control'!$W244,
     IF(
       'Tablero de control'!$W244&gt;='Tablero de control'!$AP244,
       100,
       IF(
         'Tablero de control'!$S244&lt;='Tablero de control'!$AP244,
         0,
         (('Tablero de control'!$S244-'Tablero de control'!$W244)-('Tablero de control'!$AP244-'Tablero de control'!$W244))*100/('Tablero de control'!$S244-'Tablero de control'!$W244)
       )
     )
   )
)</f>
        <v>0</v>
      </c>
      <c r="AR244" s="40" t="str">
        <f>IF(
  'Tablero de control'!$W244="NP",
  "NO PROGRAMADA",
  IF(
    OR('Tablero de control'!$AP244="",'Tablero de control'!$AQ244&lt;=0),
    "SIN AVANCE",
    IF(
      'Tablero de control'!$AQ244&lt;Parametros!$D$4*Parametros!$G$9,
      "MUY DEFICIENTE",
    IF(
      'Tablero de control'!$AQ244&lt;Parametros!$D$4*Parametros!$G$8,
      "DEFICIENTE",
   IF(
      'Tablero de control'!$AQ244&lt;Parametros!$D$4*Parametros!$G$7,
      "ACEPTABLE",
      IF(
        'Tablero de control'!$AQ244&lt;Parametros!$D$4*Parametros!$G$6,
        "BUENO",
        IF(
          'Tablero de control'!$AQ244&lt;Parametros!$D$4*Parametros!$G$5,
          "SATISFACTORIO",
          IF(
            'Tablero de control'!$AQ244&gt;=Parametros!$D$4*Parametros!$G$4,
            "OPTIMO"
          )
        )
      )
    )
  )
)
)
)</f>
        <v>SIN AVANCE</v>
      </c>
      <c r="AS244" s="38"/>
      <c r="AT244" s="38"/>
      <c r="AU244" s="38"/>
      <c r="AV244" s="39"/>
      <c r="AW244" s="276">
        <f>IF(
'Tablero de control'!$X244="NP",
 0,
  IF(
     'Tablero de control'!$Q244&lt;&gt;"Reducción",
     'Tablero de control'!$AV244*100/'Tablero de control'!$X244,
     IF(
       'Tablero de control'!$X244&gt;='Tablero de control'!$AV244,
       100,
       IF(
         'Tablero de control'!$S244&lt;='Tablero de control'!$AV244,
         0,
         (('Tablero de control'!$S244-'Tablero de control'!$X244)-('Tablero de control'!$AV244-'Tablero de control'!$X244))*100/('Tablero de control'!$S244-'Tablero de control'!$X244)
       )
     )
   )
)</f>
        <v>0</v>
      </c>
      <c r="AX244" s="46" t="str">
        <f>IF(
  'Tablero de control'!$X244="NP",
  "NO PROGRAMADA",
  IF(
    OR('Tablero de control'!$AV244="",'Tablero de control'!$AW244&lt;=0),
    "SIN AVANCE",
    IF(
      'Tablero de control'!$AW244&lt;Parametros!$D$4*Parametros!$G$9,
      "MUY DEFICIENTE",
    IF(
      'Tablero de control'!$AW244&lt;Parametros!$D$4*Parametros!$G$8,
      "DEFICIENTE",
   IF(
      'Tablero de control'!$AW244&lt;Parametros!$D$4*Parametros!$G$7,
      "ACEPTABLE",
      IF(
        'Tablero de control'!$AW244&lt;Parametros!$D$4*Parametros!$G$6,
        "BUENO",
        IF(
          'Tablero de control'!$AW244&lt;Parametros!$D$4*Parametros!$G$5,
          "SATISFACTORIO",
          IF(
            'Tablero de control'!$AW244&gt;=Parametros!$D$4*Parametros!$G$4,
            "OPTIMO"
          )
        )
      )
    )
  )
)
)
)</f>
        <v>SIN AVANCE</v>
      </c>
      <c r="AY244" s="38"/>
      <c r="AZ244" s="38"/>
      <c r="BA244" s="38"/>
      <c r="BB244" s="285">
        <f>IF('Tablero de control'!$R244="Acumulada",IF('Tablero de control'!$AV244="",IF('Tablero de control'!$AP244="",IF('Tablero de control'!$AJ244="",'Tablero de control'!$Y244,'Tablero de control'!$AJ244),'Tablero de control'!$AP244),'Tablero de control'!$AV244),'Tablero de control'!$Y244+'Tablero de control'!$AJ244+'Tablero de control'!$AP244+'Tablero de control'!$AV244)</f>
        <v>64</v>
      </c>
      <c r="BC244" s="41">
        <f>IF('Tablero de control'!$Q244="mantenimiento",'Tablero de control'!$BB244/COUNTA('Tablero de control'!$U244:$X244)*100,IF('Tablero de control'!$BB244*100/'Tablero de control'!$T244&gt;100,100,'Tablero de control'!$BB244*100/'Tablero de control'!$T244))</f>
        <v>1600</v>
      </c>
      <c r="BD244" s="40" t="str">
        <f>IF(
    OR('Tablero de control'!$BB244="",'Tablero de control'!$BC244&lt;=0),
    "SIN AVANCE",
    IF(
      'Tablero de control'!$BC244&lt;Parametros!$D$4*Parametros!$G$9,
      "MUY DEFICIENTE",
    IF(
      'Tablero de control'!$BC244&lt;Parametros!$D$4*Parametros!$G$8,
      "DEFICIENTE",
   IF(
      'Tablero de control'!$BC244&lt;Parametros!$D$4*Parametros!$G$7,
      "ACEPTABLE",
      IF(
        'Tablero de control'!$BC244&lt;Parametros!$D$4*Parametros!$G$6,
        "BUENO",
        IF(
          'Tablero de control'!$BC244&lt;Parametros!$D$4*Parametros!$G$5,
          "SATISFACTORIO",
          IF(
            'Tablero de control'!$BC244&gt;=Parametros!$D$4*Parametros!$G$4,
            "OPTIMO"
          )
        )
      )
    )
  )
)
)</f>
        <v>OPTIMO</v>
      </c>
      <c r="BE244" s="336"/>
      <c r="BF244" s="336"/>
      <c r="BG244" s="555"/>
      <c r="BH244" s="281"/>
      <c r="BI244" s="281"/>
      <c r="BJ244" s="281"/>
      <c r="BL244" s="337"/>
      <c r="BN244" s="495">
        <v>64</v>
      </c>
      <c r="BO244" s="497" t="s">
        <v>3333</v>
      </c>
      <c r="BP244" s="497" t="s">
        <v>3328</v>
      </c>
      <c r="BQ244" s="497" t="s">
        <v>3334</v>
      </c>
      <c r="BR244" s="600" t="s">
        <v>3330</v>
      </c>
      <c r="BS244" s="668"/>
      <c r="BT244" s="281"/>
    </row>
    <row r="245" spans="1:72" s="42" customFormat="1" ht="51" hidden="1" customHeight="1">
      <c r="A245" s="554" t="s">
        <v>252</v>
      </c>
      <c r="B245" s="53" t="s">
        <v>263</v>
      </c>
      <c r="C245" s="53" t="s">
        <v>304</v>
      </c>
      <c r="D245" s="53" t="s">
        <v>361</v>
      </c>
      <c r="E245" s="53" t="s">
        <v>430</v>
      </c>
      <c r="F245" s="231">
        <v>0</v>
      </c>
      <c r="G245" s="223">
        <v>0.4</v>
      </c>
      <c r="H245" s="223" t="s">
        <v>1948</v>
      </c>
      <c r="I245" s="223" t="s">
        <v>1975</v>
      </c>
      <c r="J245" s="325">
        <v>242</v>
      </c>
      <c r="K245" s="53" t="s">
        <v>785</v>
      </c>
      <c r="L245" s="53">
        <v>1903023</v>
      </c>
      <c r="M245" s="53" t="s">
        <v>1284</v>
      </c>
      <c r="N245" s="53">
        <v>190302300</v>
      </c>
      <c r="O245" s="53" t="s">
        <v>1651</v>
      </c>
      <c r="P245" s="53" t="s">
        <v>2046</v>
      </c>
      <c r="Q245" s="53" t="s">
        <v>33</v>
      </c>
      <c r="R245" s="98" t="s">
        <v>1891</v>
      </c>
      <c r="S245" s="225">
        <v>64</v>
      </c>
      <c r="T245" s="225">
        <v>64</v>
      </c>
      <c r="U245" s="96">
        <v>64</v>
      </c>
      <c r="V245" s="225">
        <v>64</v>
      </c>
      <c r="W245" s="225">
        <v>64</v>
      </c>
      <c r="X245" s="225">
        <v>64</v>
      </c>
      <c r="Y245" s="273">
        <v>64</v>
      </c>
      <c r="Z245" s="276">
        <f>IF(
'Tablero de control'!$U245="NP",
 0,
  IF(
     'Tablero de control'!$Q245&lt;&gt;"Reducción",
     'Tablero de control'!$Y245*100/'Tablero de control'!$U245,
     IF(
       'Tablero de control'!$U245&gt;='Tablero de control'!$Y245,
       100,
       IF(
         'Tablero de control'!$S245&lt;='Tablero de control'!$Y245,
         0,
         (('Tablero de control'!$S245-'Tablero de control'!$U245)-('Tablero de control'!$Y245-'Tablero de control'!$U245))*100/('Tablero de control'!$S245-'Tablero de control'!$U245)
       )
     )
   )
)</f>
        <v>100</v>
      </c>
      <c r="AA245" s="302">
        <f>IF('Tablero de control'!$Z245&gt;100,100,'Tablero de control'!$Z245)</f>
        <v>100</v>
      </c>
      <c r="AB245" s="40" t="str">
        <f>IF(
  'Tablero de control'!$U245="NP",
  "NO PROGRAMADA",
  IF(
    OR('Tablero de control'!$Y245="",'Tablero de control'!$Z245&lt;=0),
    "SIN AVANCE",
    IF(
      'Tablero de control'!$Z245&lt;Parametros!$D$4*Parametros!$G$9,
      "MUY DEFICIENTE",
    IF(
      'Tablero de control'!$Z245&lt;Parametros!$D$4*Parametros!$G$8,
      "DEFICIENTE",
   IF(
      'Tablero de control'!$Z245&lt;Parametros!$D$4*Parametros!$G$7,
      "ACEPTABLE",
      IF(
        'Tablero de control'!$Z245&lt;Parametros!$D$4*Parametros!$G$6,
        "BUENO",
        IF(
          'Tablero de control'!$Z245&lt;Parametros!$D$4*Parametros!$G$5,
          "SATISFACTORIO",
          IF(
            'Tablero de control'!$Z245&gt;=Parametros!$D$4*Parametros!$G$4,
            "OPTIMO"
          )
        )
      )
    )
  )
)
)
)</f>
        <v>OPTIMO</v>
      </c>
      <c r="AC245" s="40"/>
      <c r="AD245" s="40"/>
      <c r="AE245" s="40"/>
      <c r="AF245" s="40"/>
      <c r="AG245" s="59">
        <v>0</v>
      </c>
      <c r="AH245" s="59">
        <v>0</v>
      </c>
      <c r="AI245" s="59">
        <v>0</v>
      </c>
      <c r="AJ245" s="57"/>
      <c r="AK245" s="276">
        <f>IF(
'Tablero de control'!$V245="NP",
 0,
  IF(
     'Tablero de control'!$Q245&lt;&gt;"Reducción",
     'Tablero de control'!$AJ245*100/'Tablero de control'!$V245,
     IF(
       'Tablero de control'!$V245&gt;='Tablero de control'!$AJ245,
       100,
       IF(
         'Tablero de control'!$S245&lt;='Tablero de control'!$AJ245,
         0,
         (('Tablero de control'!$S245-'Tablero de control'!$V245)-('Tablero de control'!$AJ245-'Tablero de control'!$V245))*100/('Tablero de control'!$S245-'Tablero de control'!$V245)
       )
     )
   )
)</f>
        <v>0</v>
      </c>
      <c r="AL245" s="38" t="str">
        <f>IF(
  'Tablero de control'!$V245="NP",
  "NO PROGRAMADA",
  IF(
    OR('Tablero de control'!$AJ245="",'Tablero de control'!$AK245&lt;=0),
    "SIN AVANCE",
    IF(
      'Tablero de control'!$AK245&lt;Parametros!$D$4*Parametros!$G$9,
      "MUY DEFICIENTE",
    IF(
      'Tablero de control'!$AK245&lt;Parametros!$D$4*Parametros!$G$8,
      "DEFICIENTE",
   IF(
      'Tablero de control'!$AK245&lt;Parametros!$D$4*Parametros!$G$7,
      "ACEPTABLE",
      IF(
        'Tablero de control'!$AK245&lt;Parametros!$D$4*Parametros!$G$6,
        "BUENO",
        IF(
          'Tablero de control'!$AK245&lt;Parametros!$D$4*Parametros!$G$5,
          "SATISFACTORIO",
          IF(
            'Tablero de control'!$AK245&gt;=Parametros!$D$4*Parametros!$G$4,
            "OPTIMO"
          )
        )
      )
    )
  )
)
)
)</f>
        <v>SIN AVANCE</v>
      </c>
      <c r="AM245" s="38"/>
      <c r="AN245" s="38"/>
      <c r="AO245" s="38"/>
      <c r="AP245" s="39"/>
      <c r="AQ245" s="276">
        <f>IF(
'Tablero de control'!$W245="NP",
 0,
  IF(
     'Tablero de control'!$Q245&lt;&gt;"Reducción",
     'Tablero de control'!$AP245*100/'Tablero de control'!$W245,
     IF(
       'Tablero de control'!$W245&gt;='Tablero de control'!$AP245,
       100,
       IF(
         'Tablero de control'!$S245&lt;='Tablero de control'!$AP245,
         0,
         (('Tablero de control'!$S245-'Tablero de control'!$W245)-('Tablero de control'!$AP245-'Tablero de control'!$W245))*100/('Tablero de control'!$S245-'Tablero de control'!$W245)
       )
     )
   )
)</f>
        <v>0</v>
      </c>
      <c r="AR245" s="40" t="str">
        <f>IF(
  'Tablero de control'!$W245="NP",
  "NO PROGRAMADA",
  IF(
    OR('Tablero de control'!$AP245="",'Tablero de control'!$AQ245&lt;=0),
    "SIN AVANCE",
    IF(
      'Tablero de control'!$AQ245&lt;Parametros!$D$4*Parametros!$G$9,
      "MUY DEFICIENTE",
    IF(
      'Tablero de control'!$AQ245&lt;Parametros!$D$4*Parametros!$G$8,
      "DEFICIENTE",
   IF(
      'Tablero de control'!$AQ245&lt;Parametros!$D$4*Parametros!$G$7,
      "ACEPTABLE",
      IF(
        'Tablero de control'!$AQ245&lt;Parametros!$D$4*Parametros!$G$6,
        "BUENO",
        IF(
          'Tablero de control'!$AQ245&lt;Parametros!$D$4*Parametros!$G$5,
          "SATISFACTORIO",
          IF(
            'Tablero de control'!$AQ245&gt;=Parametros!$D$4*Parametros!$G$4,
            "OPTIMO"
          )
        )
      )
    )
  )
)
)
)</f>
        <v>SIN AVANCE</v>
      </c>
      <c r="AS245" s="38"/>
      <c r="AT245" s="38"/>
      <c r="AU245" s="38"/>
      <c r="AV245" s="39"/>
      <c r="AW245" s="276">
        <f>IF(
'Tablero de control'!$X245="NP",
 0,
  IF(
     'Tablero de control'!$Q245&lt;&gt;"Reducción",
     'Tablero de control'!$AV245*100/'Tablero de control'!$X245,
     IF(
       'Tablero de control'!$X245&gt;='Tablero de control'!$AV245,
       100,
       IF(
         'Tablero de control'!$S245&lt;='Tablero de control'!$AV245,
         0,
         (('Tablero de control'!$S245-'Tablero de control'!$X245)-('Tablero de control'!$AV245-'Tablero de control'!$X245))*100/('Tablero de control'!$S245-'Tablero de control'!$X245)
       )
     )
   )
)</f>
        <v>0</v>
      </c>
      <c r="AX245" s="46" t="str">
        <f>IF(
  'Tablero de control'!$X245="NP",
  "NO PROGRAMADA",
  IF(
    OR('Tablero de control'!$AV245="",'Tablero de control'!$AW245&lt;=0),
    "SIN AVANCE",
    IF(
      'Tablero de control'!$AW245&lt;Parametros!$D$4*Parametros!$G$9,
      "MUY DEFICIENTE",
    IF(
      'Tablero de control'!$AW245&lt;Parametros!$D$4*Parametros!$G$8,
      "DEFICIENTE",
   IF(
      'Tablero de control'!$AW245&lt;Parametros!$D$4*Parametros!$G$7,
      "ACEPTABLE",
      IF(
        'Tablero de control'!$AW245&lt;Parametros!$D$4*Parametros!$G$6,
        "BUENO",
        IF(
          'Tablero de control'!$AW245&lt;Parametros!$D$4*Parametros!$G$5,
          "SATISFACTORIO",
          IF(
            'Tablero de control'!$AW245&gt;=Parametros!$D$4*Parametros!$G$4,
            "OPTIMO"
          )
        )
      )
    )
  )
)
)
)</f>
        <v>SIN AVANCE</v>
      </c>
      <c r="AY245" s="38"/>
      <c r="AZ245" s="38"/>
      <c r="BA245" s="38"/>
      <c r="BB245" s="285">
        <f>IF('Tablero de control'!$R245="Acumulada",IF('Tablero de control'!$AV245="",IF('Tablero de control'!$AP245="",IF('Tablero de control'!$AJ245="",'Tablero de control'!$Y245,'Tablero de control'!$AJ245),'Tablero de control'!$AP245),'Tablero de control'!$AV245),'Tablero de control'!$Y245+'Tablero de control'!$AJ245+'Tablero de control'!$AP245+'Tablero de control'!$AV245)</f>
        <v>64</v>
      </c>
      <c r="BC245" s="41">
        <f>IF('Tablero de control'!$Q245="mantenimiento",'Tablero de control'!$BB245/COUNTA('Tablero de control'!$U245:$X245)*100,IF('Tablero de control'!$BB245*100/'Tablero de control'!$T245&gt;100,100,'Tablero de control'!$BB245*100/'Tablero de control'!$T245))</f>
        <v>1600</v>
      </c>
      <c r="BD245" s="40" t="str">
        <f>IF(
    OR('Tablero de control'!$BB245="",'Tablero de control'!$BC245&lt;=0),
    "SIN AVANCE",
    IF(
      'Tablero de control'!$BC245&lt;Parametros!$D$4*Parametros!$G$9,
      "MUY DEFICIENTE",
    IF(
      'Tablero de control'!$BC245&lt;Parametros!$D$4*Parametros!$G$8,
      "DEFICIENTE",
   IF(
      'Tablero de control'!$BC245&lt;Parametros!$D$4*Parametros!$G$7,
      "ACEPTABLE",
      IF(
        'Tablero de control'!$BC245&lt;Parametros!$D$4*Parametros!$G$6,
        "BUENO",
        IF(
          'Tablero de control'!$BC245&lt;Parametros!$D$4*Parametros!$G$5,
          "SATISFACTORIO",
          IF(
            'Tablero de control'!$BC245&gt;=Parametros!$D$4*Parametros!$G$4,
            "OPTIMO"
          )
        )
      )
    )
  )
)
)</f>
        <v>OPTIMO</v>
      </c>
      <c r="BE245" s="336"/>
      <c r="BF245" s="336"/>
      <c r="BG245" s="555"/>
      <c r="BH245" s="281"/>
      <c r="BI245" s="281"/>
      <c r="BJ245" s="281"/>
      <c r="BL245" s="337"/>
      <c r="BN245" s="495">
        <v>64</v>
      </c>
      <c r="BO245" s="497" t="s">
        <v>3335</v>
      </c>
      <c r="BP245" s="497" t="s">
        <v>3328</v>
      </c>
      <c r="BQ245" s="497" t="s">
        <v>3334</v>
      </c>
      <c r="BR245" s="600" t="s">
        <v>3330</v>
      </c>
      <c r="BS245" s="668"/>
      <c r="BT245" s="281"/>
    </row>
    <row r="246" spans="1:72" s="42" customFormat="1" ht="58.5" hidden="1" customHeight="1">
      <c r="A246" s="554" t="s">
        <v>252</v>
      </c>
      <c r="B246" s="53" t="s">
        <v>263</v>
      </c>
      <c r="C246" s="53" t="s">
        <v>304</v>
      </c>
      <c r="D246" s="53" t="s">
        <v>361</v>
      </c>
      <c r="E246" s="53" t="s">
        <v>430</v>
      </c>
      <c r="F246" s="231">
        <v>0</v>
      </c>
      <c r="G246" s="223">
        <v>0.4</v>
      </c>
      <c r="H246" s="223" t="s">
        <v>1948</v>
      </c>
      <c r="I246" s="223" t="s">
        <v>1975</v>
      </c>
      <c r="J246" s="325">
        <v>243</v>
      </c>
      <c r="K246" s="53" t="s">
        <v>786</v>
      </c>
      <c r="L246" s="53">
        <v>1903051</v>
      </c>
      <c r="M246" s="53" t="s">
        <v>66</v>
      </c>
      <c r="N246" s="53">
        <v>190305102</v>
      </c>
      <c r="O246" s="53" t="s">
        <v>1652</v>
      </c>
      <c r="P246" s="53" t="s">
        <v>2046</v>
      </c>
      <c r="Q246" s="53" t="s">
        <v>33</v>
      </c>
      <c r="R246" s="98" t="s">
        <v>1891</v>
      </c>
      <c r="S246" s="225">
        <v>1</v>
      </c>
      <c r="T246" s="225">
        <v>1</v>
      </c>
      <c r="U246" s="96">
        <v>1</v>
      </c>
      <c r="V246" s="225">
        <v>1</v>
      </c>
      <c r="W246" s="225">
        <v>1</v>
      </c>
      <c r="X246" s="225">
        <v>1</v>
      </c>
      <c r="Y246" s="273">
        <v>1</v>
      </c>
      <c r="Z246" s="276">
        <f>IF(
'Tablero de control'!$U246="NP",
 0,
  IF(
     'Tablero de control'!$Q246&lt;&gt;"Reducción",
     'Tablero de control'!$Y246*100/'Tablero de control'!$U246,
     IF(
       'Tablero de control'!$U246&gt;='Tablero de control'!$Y246,
       100,
       IF(
         'Tablero de control'!$S246&lt;='Tablero de control'!$Y246,
         0,
         (('Tablero de control'!$S246-'Tablero de control'!$U246)-('Tablero de control'!$Y246-'Tablero de control'!$U246))*100/('Tablero de control'!$S246-'Tablero de control'!$U246)
       )
     )
   )
)</f>
        <v>100</v>
      </c>
      <c r="AA246" s="302">
        <f>IF('Tablero de control'!$Z246&gt;100,100,'Tablero de control'!$Z246)</f>
        <v>100</v>
      </c>
      <c r="AB246" s="40" t="str">
        <f>IF(
  'Tablero de control'!$U246="NP",
  "NO PROGRAMADA",
  IF(
    OR('Tablero de control'!$Y246="",'Tablero de control'!$Z246&lt;=0),
    "SIN AVANCE",
    IF(
      'Tablero de control'!$Z246&lt;Parametros!$D$4*Parametros!$G$9,
      "MUY DEFICIENTE",
    IF(
      'Tablero de control'!$Z246&lt;Parametros!$D$4*Parametros!$G$8,
      "DEFICIENTE",
   IF(
      'Tablero de control'!$Z246&lt;Parametros!$D$4*Parametros!$G$7,
      "ACEPTABLE",
      IF(
        'Tablero de control'!$Z246&lt;Parametros!$D$4*Parametros!$G$6,
        "BUENO",
        IF(
          'Tablero de control'!$Z246&lt;Parametros!$D$4*Parametros!$G$5,
          "SATISFACTORIO",
          IF(
            'Tablero de control'!$Z246&gt;=Parametros!$D$4*Parametros!$G$4,
            "OPTIMO"
          )
        )
      )
    )
  )
)
)
)</f>
        <v>OPTIMO</v>
      </c>
      <c r="AC246" s="40"/>
      <c r="AD246" s="40"/>
      <c r="AE246" s="40"/>
      <c r="AF246" s="40"/>
      <c r="AG246" s="59">
        <v>0</v>
      </c>
      <c r="AH246" s="59">
        <v>0</v>
      </c>
      <c r="AI246" s="59">
        <v>0</v>
      </c>
      <c r="AJ246" s="57"/>
      <c r="AK246" s="276">
        <f>IF(
'Tablero de control'!$V246="NP",
 0,
  IF(
     'Tablero de control'!$Q246&lt;&gt;"Reducción",
     'Tablero de control'!$AJ246*100/'Tablero de control'!$V246,
     IF(
       'Tablero de control'!$V246&gt;='Tablero de control'!$AJ246,
       100,
       IF(
         'Tablero de control'!$S246&lt;='Tablero de control'!$AJ246,
         0,
         (('Tablero de control'!$S246-'Tablero de control'!$V246)-('Tablero de control'!$AJ246-'Tablero de control'!$V246))*100/('Tablero de control'!$S246-'Tablero de control'!$V246)
       )
     )
   )
)</f>
        <v>0</v>
      </c>
      <c r="AL246" s="38" t="str">
        <f>IF(
  'Tablero de control'!$V246="NP",
  "NO PROGRAMADA",
  IF(
    OR('Tablero de control'!$AJ246="",'Tablero de control'!$AK246&lt;=0),
    "SIN AVANCE",
    IF(
      'Tablero de control'!$AK246&lt;Parametros!$D$4*Parametros!$G$9,
      "MUY DEFICIENTE",
    IF(
      'Tablero de control'!$AK246&lt;Parametros!$D$4*Parametros!$G$8,
      "DEFICIENTE",
   IF(
      'Tablero de control'!$AK246&lt;Parametros!$D$4*Parametros!$G$7,
      "ACEPTABLE",
      IF(
        'Tablero de control'!$AK246&lt;Parametros!$D$4*Parametros!$G$6,
        "BUENO",
        IF(
          'Tablero de control'!$AK246&lt;Parametros!$D$4*Parametros!$G$5,
          "SATISFACTORIO",
          IF(
            'Tablero de control'!$AK246&gt;=Parametros!$D$4*Parametros!$G$4,
            "OPTIMO"
          )
        )
      )
    )
  )
)
)
)</f>
        <v>SIN AVANCE</v>
      </c>
      <c r="AM246" s="38"/>
      <c r="AN246" s="38"/>
      <c r="AO246" s="38"/>
      <c r="AP246" s="39"/>
      <c r="AQ246" s="276">
        <f>IF(
'Tablero de control'!$W246="NP",
 0,
  IF(
     'Tablero de control'!$Q246&lt;&gt;"Reducción",
     'Tablero de control'!$AP246*100/'Tablero de control'!$W246,
     IF(
       'Tablero de control'!$W246&gt;='Tablero de control'!$AP246,
       100,
       IF(
         'Tablero de control'!$S246&lt;='Tablero de control'!$AP246,
         0,
         (('Tablero de control'!$S246-'Tablero de control'!$W246)-('Tablero de control'!$AP246-'Tablero de control'!$W246))*100/('Tablero de control'!$S246-'Tablero de control'!$W246)
       )
     )
   )
)</f>
        <v>0</v>
      </c>
      <c r="AR246" s="40" t="str">
        <f>IF(
  'Tablero de control'!$W246="NP",
  "NO PROGRAMADA",
  IF(
    OR('Tablero de control'!$AP246="",'Tablero de control'!$AQ246&lt;=0),
    "SIN AVANCE",
    IF(
      'Tablero de control'!$AQ246&lt;Parametros!$D$4*Parametros!$G$9,
      "MUY DEFICIENTE",
    IF(
      'Tablero de control'!$AQ246&lt;Parametros!$D$4*Parametros!$G$8,
      "DEFICIENTE",
   IF(
      'Tablero de control'!$AQ246&lt;Parametros!$D$4*Parametros!$G$7,
      "ACEPTABLE",
      IF(
        'Tablero de control'!$AQ246&lt;Parametros!$D$4*Parametros!$G$6,
        "BUENO",
        IF(
          'Tablero de control'!$AQ246&lt;Parametros!$D$4*Parametros!$G$5,
          "SATISFACTORIO",
          IF(
            'Tablero de control'!$AQ246&gt;=Parametros!$D$4*Parametros!$G$4,
            "OPTIMO"
          )
        )
      )
    )
  )
)
)
)</f>
        <v>SIN AVANCE</v>
      </c>
      <c r="AS246" s="38"/>
      <c r="AT246" s="38"/>
      <c r="AU246" s="38"/>
      <c r="AV246" s="39"/>
      <c r="AW246" s="276">
        <f>IF(
'Tablero de control'!$X246="NP",
 0,
  IF(
     'Tablero de control'!$Q246&lt;&gt;"Reducción",
     'Tablero de control'!$AV246*100/'Tablero de control'!$X246,
     IF(
       'Tablero de control'!$X246&gt;='Tablero de control'!$AV246,
       100,
       IF(
         'Tablero de control'!$S246&lt;='Tablero de control'!$AV246,
         0,
         (('Tablero de control'!$S246-'Tablero de control'!$X246)-('Tablero de control'!$AV246-'Tablero de control'!$X246))*100/('Tablero de control'!$S246-'Tablero de control'!$X246)
       )
     )
   )
)</f>
        <v>0</v>
      </c>
      <c r="AX246" s="46" t="str">
        <f>IF(
  'Tablero de control'!$X246="NP",
  "NO PROGRAMADA",
  IF(
    OR('Tablero de control'!$AV246="",'Tablero de control'!$AW246&lt;=0),
    "SIN AVANCE",
    IF(
      'Tablero de control'!$AW246&lt;Parametros!$D$4*Parametros!$G$9,
      "MUY DEFICIENTE",
    IF(
      'Tablero de control'!$AW246&lt;Parametros!$D$4*Parametros!$G$8,
      "DEFICIENTE",
   IF(
      'Tablero de control'!$AW246&lt;Parametros!$D$4*Parametros!$G$7,
      "ACEPTABLE",
      IF(
        'Tablero de control'!$AW246&lt;Parametros!$D$4*Parametros!$G$6,
        "BUENO",
        IF(
          'Tablero de control'!$AW246&lt;Parametros!$D$4*Parametros!$G$5,
          "SATISFACTORIO",
          IF(
            'Tablero de control'!$AW246&gt;=Parametros!$D$4*Parametros!$G$4,
            "OPTIMO"
          )
        )
      )
    )
  )
)
)
)</f>
        <v>SIN AVANCE</v>
      </c>
      <c r="AY246" s="38"/>
      <c r="AZ246" s="38"/>
      <c r="BA246" s="38"/>
      <c r="BB246" s="285">
        <f>IF('Tablero de control'!$R246="Acumulada",IF('Tablero de control'!$AV246="",IF('Tablero de control'!$AP246="",IF('Tablero de control'!$AJ246="",'Tablero de control'!$Y246,'Tablero de control'!$AJ246),'Tablero de control'!$AP246),'Tablero de control'!$AV246),'Tablero de control'!$Y246+'Tablero de control'!$AJ246+'Tablero de control'!$AP246+'Tablero de control'!$AV246)</f>
        <v>1</v>
      </c>
      <c r="BC246" s="41">
        <f>IF('Tablero de control'!$Q246="mantenimiento",'Tablero de control'!$BB246/COUNTA('Tablero de control'!$U246:$X246)*100,IF('Tablero de control'!$BB246*100/'Tablero de control'!$T246&gt;100,100,'Tablero de control'!$BB246*100/'Tablero de control'!$T246))</f>
        <v>25</v>
      </c>
      <c r="BD246" s="40" t="str">
        <f>IF(
    OR('Tablero de control'!$BB246="",'Tablero de control'!$BC246&lt;=0),
    "SIN AVANCE",
    IF(
      'Tablero de control'!$BC246&lt;Parametros!$D$4*Parametros!$G$9,
      "MUY DEFICIENTE",
    IF(
      'Tablero de control'!$BC246&lt;Parametros!$D$4*Parametros!$G$8,
      "DEFICIENTE",
   IF(
      'Tablero de control'!$BC246&lt;Parametros!$D$4*Parametros!$G$7,
      "ACEPTABLE",
      IF(
        'Tablero de control'!$BC246&lt;Parametros!$D$4*Parametros!$G$6,
        "BUENO",
        IF(
          'Tablero de control'!$BC246&lt;Parametros!$D$4*Parametros!$G$5,
          "SATISFACTORIO",
          IF(
            'Tablero de control'!$BC246&gt;=Parametros!$D$4*Parametros!$G$4,
            "OPTIMO"
          )
        )
      )
    )
  )
)
)</f>
        <v>MUY DEFICIENTE</v>
      </c>
      <c r="BE246" s="336"/>
      <c r="BF246" s="336"/>
      <c r="BG246" s="555"/>
      <c r="BH246" s="281"/>
      <c r="BI246" s="281"/>
      <c r="BJ246" s="281"/>
      <c r="BL246" s="337"/>
      <c r="BN246" s="495">
        <v>1</v>
      </c>
      <c r="BO246" s="497" t="s">
        <v>3336</v>
      </c>
      <c r="BP246" s="497" t="s">
        <v>3328</v>
      </c>
      <c r="BQ246" s="497" t="s">
        <v>3334</v>
      </c>
      <c r="BR246" s="600" t="s">
        <v>3330</v>
      </c>
      <c r="BS246" s="668"/>
      <c r="BT246" s="281"/>
    </row>
    <row r="247" spans="1:72" s="42" customFormat="1" ht="45.95" hidden="1" customHeight="1">
      <c r="A247" s="554" t="s">
        <v>252</v>
      </c>
      <c r="B247" s="53" t="s">
        <v>263</v>
      </c>
      <c r="C247" s="53" t="s">
        <v>304</v>
      </c>
      <c r="D247" s="53" t="s">
        <v>361</v>
      </c>
      <c r="E247" s="53" t="s">
        <v>430</v>
      </c>
      <c r="F247" s="231">
        <v>0</v>
      </c>
      <c r="G247" s="223">
        <v>0.4</v>
      </c>
      <c r="H247" s="223" t="s">
        <v>1948</v>
      </c>
      <c r="I247" s="223" t="s">
        <v>1975</v>
      </c>
      <c r="J247" s="325">
        <v>244</v>
      </c>
      <c r="K247" s="53" t="s">
        <v>787</v>
      </c>
      <c r="L247" s="53">
        <v>1903001</v>
      </c>
      <c r="M247" s="53" t="s">
        <v>53</v>
      </c>
      <c r="N247" s="53">
        <v>190300103</v>
      </c>
      <c r="O247" s="53" t="s">
        <v>1653</v>
      </c>
      <c r="P247" s="53" t="s">
        <v>2046</v>
      </c>
      <c r="Q247" s="53" t="s">
        <v>32</v>
      </c>
      <c r="R247" s="225" t="s">
        <v>1890</v>
      </c>
      <c r="S247" s="225">
        <v>3</v>
      </c>
      <c r="T247" s="225">
        <v>5</v>
      </c>
      <c r="U247" s="96">
        <v>3</v>
      </c>
      <c r="V247" s="225">
        <v>4</v>
      </c>
      <c r="W247" s="225">
        <v>4</v>
      </c>
      <c r="X247" s="225">
        <v>5</v>
      </c>
      <c r="Y247" s="273">
        <v>2</v>
      </c>
      <c r="Z247" s="276">
        <f>IF(
'Tablero de control'!$U247="NP",
 0,
  IF(
     'Tablero de control'!$Q247&lt;&gt;"Reducción",
     'Tablero de control'!$Y247*100/'Tablero de control'!$U247,
     IF(
       'Tablero de control'!$U247&gt;='Tablero de control'!$Y247,
       100,
       IF(
         'Tablero de control'!$S247&lt;='Tablero de control'!$Y247,
         0,
         (('Tablero de control'!$S247-'Tablero de control'!$U247)-('Tablero de control'!$Y247-'Tablero de control'!$U247))*100/('Tablero de control'!$S247-'Tablero de control'!$U247)
       )
     )
   )
)</f>
        <v>66.666666666666671</v>
      </c>
      <c r="AA247" s="302">
        <f>IF('Tablero de control'!$Z247&gt;100,100,'Tablero de control'!$Z247)</f>
        <v>66.666666666666671</v>
      </c>
      <c r="AB247" s="40" t="str">
        <f>IF(
  'Tablero de control'!$U247="NP",
  "NO PROGRAMADA",
  IF(
    OR('Tablero de control'!$Y247="",'Tablero de control'!$Z247&lt;=0),
    "SIN AVANCE",
    IF(
      'Tablero de control'!$Z247&lt;Parametros!$D$4*Parametros!$G$9,
      "MUY DEFICIENTE",
    IF(
      'Tablero de control'!$Z247&lt;Parametros!$D$4*Parametros!$G$8,
      "DEFICIENTE",
   IF(
      'Tablero de control'!$Z247&lt;Parametros!$D$4*Parametros!$G$7,
      "ACEPTABLE",
      IF(
        'Tablero de control'!$Z247&lt;Parametros!$D$4*Parametros!$G$6,
        "BUENO",
        IF(
          'Tablero de control'!$Z247&lt;Parametros!$D$4*Parametros!$G$5,
          "SATISFACTORIO",
          IF(
            'Tablero de control'!$Z247&gt;=Parametros!$D$4*Parametros!$G$4,
            "OPTIMO"
          )
        )
      )
    )
  )
)
)
)</f>
        <v>ACEPTABLE</v>
      </c>
      <c r="AC247" s="40"/>
      <c r="AD247" s="40"/>
      <c r="AE247" s="40"/>
      <c r="AF247" s="40"/>
      <c r="AG247" s="59">
        <v>0</v>
      </c>
      <c r="AH247" s="59">
        <v>0</v>
      </c>
      <c r="AI247" s="59">
        <v>0</v>
      </c>
      <c r="AJ247" s="57"/>
      <c r="AK247" s="276">
        <f>IF(
'Tablero de control'!$V247="NP",
 0,
  IF(
     'Tablero de control'!$Q247&lt;&gt;"Reducción",
     'Tablero de control'!$AJ247*100/'Tablero de control'!$V247,
     IF(
       'Tablero de control'!$V247&gt;='Tablero de control'!$AJ247,
       100,
       IF(
         'Tablero de control'!$S247&lt;='Tablero de control'!$AJ247,
         0,
         (('Tablero de control'!$S247-'Tablero de control'!$V247)-('Tablero de control'!$AJ247-'Tablero de control'!$V247))*100/('Tablero de control'!$S247-'Tablero de control'!$V247)
       )
     )
   )
)</f>
        <v>0</v>
      </c>
      <c r="AL247" s="38" t="str">
        <f>IF(
  'Tablero de control'!$V247="NP",
  "NO PROGRAMADA",
  IF(
    OR('Tablero de control'!$AJ247="",'Tablero de control'!$AK247&lt;=0),
    "SIN AVANCE",
    IF(
      'Tablero de control'!$AK247&lt;Parametros!$D$4*Parametros!$G$9,
      "MUY DEFICIENTE",
    IF(
      'Tablero de control'!$AK247&lt;Parametros!$D$4*Parametros!$G$8,
      "DEFICIENTE",
   IF(
      'Tablero de control'!$AK247&lt;Parametros!$D$4*Parametros!$G$7,
      "ACEPTABLE",
      IF(
        'Tablero de control'!$AK247&lt;Parametros!$D$4*Parametros!$G$6,
        "BUENO",
        IF(
          'Tablero de control'!$AK247&lt;Parametros!$D$4*Parametros!$G$5,
          "SATISFACTORIO",
          IF(
            'Tablero de control'!$AK247&gt;=Parametros!$D$4*Parametros!$G$4,
            "OPTIMO"
          )
        )
      )
    )
  )
)
)
)</f>
        <v>SIN AVANCE</v>
      </c>
      <c r="AM247" s="38"/>
      <c r="AN247" s="38"/>
      <c r="AO247" s="38"/>
      <c r="AP247" s="39"/>
      <c r="AQ247" s="276">
        <f>IF(
'Tablero de control'!$W247="NP",
 0,
  IF(
     'Tablero de control'!$Q247&lt;&gt;"Reducción",
     'Tablero de control'!$AP247*100/'Tablero de control'!$W247,
     IF(
       'Tablero de control'!$W247&gt;='Tablero de control'!$AP247,
       100,
       IF(
         'Tablero de control'!$S247&lt;='Tablero de control'!$AP247,
         0,
         (('Tablero de control'!$S247-'Tablero de control'!$W247)-('Tablero de control'!$AP247-'Tablero de control'!$W247))*100/('Tablero de control'!$S247-'Tablero de control'!$W247)
       )
     )
   )
)</f>
        <v>0</v>
      </c>
      <c r="AR247" s="40" t="str">
        <f>IF(
  'Tablero de control'!$W247="NP",
  "NO PROGRAMADA",
  IF(
    OR('Tablero de control'!$AP247="",'Tablero de control'!$AQ247&lt;=0),
    "SIN AVANCE",
    IF(
      'Tablero de control'!$AQ247&lt;Parametros!$D$4*Parametros!$G$9,
      "MUY DEFICIENTE",
    IF(
      'Tablero de control'!$AQ247&lt;Parametros!$D$4*Parametros!$G$8,
      "DEFICIENTE",
   IF(
      'Tablero de control'!$AQ247&lt;Parametros!$D$4*Parametros!$G$7,
      "ACEPTABLE",
      IF(
        'Tablero de control'!$AQ247&lt;Parametros!$D$4*Parametros!$G$6,
        "BUENO",
        IF(
          'Tablero de control'!$AQ247&lt;Parametros!$D$4*Parametros!$G$5,
          "SATISFACTORIO",
          IF(
            'Tablero de control'!$AQ247&gt;=Parametros!$D$4*Parametros!$G$4,
            "OPTIMO"
          )
        )
      )
    )
  )
)
)
)</f>
        <v>SIN AVANCE</v>
      </c>
      <c r="AS247" s="38"/>
      <c r="AT247" s="38"/>
      <c r="AU247" s="38"/>
      <c r="AV247" s="39"/>
      <c r="AW247" s="276">
        <f>IF(
'Tablero de control'!$X247="NP",
 0,
  IF(
     'Tablero de control'!$Q247&lt;&gt;"Reducción",
     'Tablero de control'!$AV247*100/'Tablero de control'!$X247,
     IF(
       'Tablero de control'!$X247&gt;='Tablero de control'!$AV247,
       100,
       IF(
         'Tablero de control'!$S247&lt;='Tablero de control'!$AV247,
         0,
         (('Tablero de control'!$S247-'Tablero de control'!$X247)-('Tablero de control'!$AV247-'Tablero de control'!$X247))*100/('Tablero de control'!$S247-'Tablero de control'!$X247)
       )
     )
   )
)</f>
        <v>0</v>
      </c>
      <c r="AX247" s="46" t="str">
        <f>IF(
  'Tablero de control'!$X247="NP",
  "NO PROGRAMADA",
  IF(
    OR('Tablero de control'!$AV247="",'Tablero de control'!$AW247&lt;=0),
    "SIN AVANCE",
    IF(
      'Tablero de control'!$AW247&lt;Parametros!$D$4*Parametros!$G$9,
      "MUY DEFICIENTE",
    IF(
      'Tablero de control'!$AW247&lt;Parametros!$D$4*Parametros!$G$8,
      "DEFICIENTE",
   IF(
      'Tablero de control'!$AW247&lt;Parametros!$D$4*Parametros!$G$7,
      "ACEPTABLE",
      IF(
        'Tablero de control'!$AW247&lt;Parametros!$D$4*Parametros!$G$6,
        "BUENO",
        IF(
          'Tablero de control'!$AW247&lt;Parametros!$D$4*Parametros!$G$5,
          "SATISFACTORIO",
          IF(
            'Tablero de control'!$AW247&gt;=Parametros!$D$4*Parametros!$G$4,
            "OPTIMO"
          )
        )
      )
    )
  )
)
)
)</f>
        <v>SIN AVANCE</v>
      </c>
      <c r="AY247" s="38"/>
      <c r="AZ247" s="38"/>
      <c r="BA247" s="38"/>
      <c r="BB247" s="285">
        <f>IF('Tablero de control'!$R247="Acumulada",IF('Tablero de control'!$AV247="",IF('Tablero de control'!$AP247="",IF('Tablero de control'!$AJ247="",'Tablero de control'!$Y247,'Tablero de control'!$AJ247),'Tablero de control'!$AP247),'Tablero de control'!$AV247),'Tablero de control'!$Y247+'Tablero de control'!$AJ247+'Tablero de control'!$AP247+'Tablero de control'!$AV247)</f>
        <v>2</v>
      </c>
      <c r="BC247" s="41">
        <f>IF('Tablero de control'!$Q247="mantenimiento",'Tablero de control'!$BB247/COUNTA('Tablero de control'!$U247:$X247)*100,IF('Tablero de control'!$BB247*100/'Tablero de control'!$T247&gt;100,100,'Tablero de control'!$BB247*100/'Tablero de control'!$T247))</f>
        <v>40</v>
      </c>
      <c r="BD247" s="40" t="str">
        <f>IF(
    OR('Tablero de control'!$BB247="",'Tablero de control'!$BC247&lt;=0),
    "SIN AVANCE",
    IF(
      'Tablero de control'!$BC247&lt;Parametros!$D$4*Parametros!$G$9,
      "MUY DEFICIENTE",
    IF(
      'Tablero de control'!$BC247&lt;Parametros!$D$4*Parametros!$G$8,
      "DEFICIENTE",
   IF(
      'Tablero de control'!$BC247&lt;Parametros!$D$4*Parametros!$G$7,
      "ACEPTABLE",
      IF(
        'Tablero de control'!$BC247&lt;Parametros!$D$4*Parametros!$G$6,
        "BUENO",
        IF(
          'Tablero de control'!$BC247&lt;Parametros!$D$4*Parametros!$G$5,
          "SATISFACTORIO",
          IF(
            'Tablero de control'!$BC247&gt;=Parametros!$D$4*Parametros!$G$4,
            "OPTIMO"
          )
        )
      )
    )
  )
)
)</f>
        <v>DEFICIENTE</v>
      </c>
      <c r="BE247" s="336"/>
      <c r="BF247" s="336"/>
      <c r="BG247" s="555"/>
      <c r="BH247" s="281"/>
      <c r="BI247" s="281"/>
      <c r="BJ247" s="281"/>
      <c r="BL247" s="337"/>
      <c r="BN247" s="495">
        <v>2</v>
      </c>
      <c r="BO247" s="497" t="s">
        <v>3337</v>
      </c>
      <c r="BP247" s="497" t="s">
        <v>3328</v>
      </c>
      <c r="BQ247" s="497" t="s">
        <v>3334</v>
      </c>
      <c r="BR247" s="600" t="s">
        <v>3330</v>
      </c>
      <c r="BS247" s="668"/>
      <c r="BT247" s="281"/>
    </row>
    <row r="248" spans="1:72" s="42" customFormat="1" ht="45.95" hidden="1" customHeight="1">
      <c r="A248" s="554" t="s">
        <v>252</v>
      </c>
      <c r="B248" s="53" t="s">
        <v>263</v>
      </c>
      <c r="C248" s="53" t="s">
        <v>304</v>
      </c>
      <c r="D248" s="53" t="s">
        <v>361</v>
      </c>
      <c r="E248" s="53" t="s">
        <v>430</v>
      </c>
      <c r="F248" s="231">
        <v>0</v>
      </c>
      <c r="G248" s="223">
        <v>0.4</v>
      </c>
      <c r="H248" s="223" t="s">
        <v>1948</v>
      </c>
      <c r="I248" s="223" t="s">
        <v>1975</v>
      </c>
      <c r="J248" s="325">
        <v>245</v>
      </c>
      <c r="K248" s="53" t="s">
        <v>788</v>
      </c>
      <c r="L248" s="53">
        <v>1903045</v>
      </c>
      <c r="M248" s="53" t="s">
        <v>71</v>
      </c>
      <c r="N248" s="53">
        <v>190304500</v>
      </c>
      <c r="O248" s="53" t="s">
        <v>1654</v>
      </c>
      <c r="P248" s="53" t="s">
        <v>2046</v>
      </c>
      <c r="Q248" s="53" t="s">
        <v>33</v>
      </c>
      <c r="R248" s="225" t="s">
        <v>1891</v>
      </c>
      <c r="S248" s="225">
        <v>0</v>
      </c>
      <c r="T248" s="225">
        <v>64</v>
      </c>
      <c r="U248" s="96">
        <v>64</v>
      </c>
      <c r="V248" s="225">
        <v>64</v>
      </c>
      <c r="W248" s="225">
        <v>64</v>
      </c>
      <c r="X248" s="225">
        <v>64</v>
      </c>
      <c r="Y248" s="273">
        <v>64</v>
      </c>
      <c r="Z248" s="276">
        <f>IF(
'Tablero de control'!$U248="NP",
 0,
  IF(
     'Tablero de control'!$Q248&lt;&gt;"Reducción",
     'Tablero de control'!$Y248*100/'Tablero de control'!$U248,
     IF(
       'Tablero de control'!$U248&gt;='Tablero de control'!$Y248,
       100,
       IF(
         'Tablero de control'!$S248&lt;='Tablero de control'!$Y248,
         0,
         (('Tablero de control'!$S248-'Tablero de control'!$U248)-('Tablero de control'!$Y248-'Tablero de control'!$U248))*100/('Tablero de control'!$S248-'Tablero de control'!$U248)
       )
     )
   )
)</f>
        <v>100</v>
      </c>
      <c r="AA248" s="302">
        <f>IF('Tablero de control'!$Z248&gt;100,100,'Tablero de control'!$Z248)</f>
        <v>100</v>
      </c>
      <c r="AB248" s="40" t="str">
        <f>IF(
  'Tablero de control'!$U248="NP",
  "NO PROGRAMADA",
  IF(
    OR('Tablero de control'!$Y248="",'Tablero de control'!$Z248&lt;=0),
    "SIN AVANCE",
    IF(
      'Tablero de control'!$Z248&lt;Parametros!$D$4*Parametros!$G$9,
      "MUY DEFICIENTE",
    IF(
      'Tablero de control'!$Z248&lt;Parametros!$D$4*Parametros!$G$8,
      "DEFICIENTE",
   IF(
      'Tablero de control'!$Z248&lt;Parametros!$D$4*Parametros!$G$7,
      "ACEPTABLE",
      IF(
        'Tablero de control'!$Z248&lt;Parametros!$D$4*Parametros!$G$6,
        "BUENO",
        IF(
          'Tablero de control'!$Z248&lt;Parametros!$D$4*Parametros!$G$5,
          "SATISFACTORIO",
          IF(
            'Tablero de control'!$Z248&gt;=Parametros!$D$4*Parametros!$G$4,
            "OPTIMO"
          )
        )
      )
    )
  )
)
)
)</f>
        <v>OPTIMO</v>
      </c>
      <c r="AC248" s="40"/>
      <c r="AD248" s="40"/>
      <c r="AE248" s="40"/>
      <c r="AF248" s="40"/>
      <c r="AG248" s="59">
        <v>0</v>
      </c>
      <c r="AH248" s="59">
        <v>0</v>
      </c>
      <c r="AI248" s="59">
        <v>0</v>
      </c>
      <c r="AJ248" s="57"/>
      <c r="AK248" s="276">
        <f>IF(
'Tablero de control'!$V248="NP",
 0,
  IF(
     'Tablero de control'!$Q248&lt;&gt;"Reducción",
     'Tablero de control'!$AJ248*100/'Tablero de control'!$V248,
     IF(
       'Tablero de control'!$V248&gt;='Tablero de control'!$AJ248,
       100,
       IF(
         'Tablero de control'!$S248&lt;='Tablero de control'!$AJ248,
         0,
         (('Tablero de control'!$S248-'Tablero de control'!$V248)-('Tablero de control'!$AJ248-'Tablero de control'!$V248))*100/('Tablero de control'!$S248-'Tablero de control'!$V248)
       )
     )
   )
)</f>
        <v>0</v>
      </c>
      <c r="AL248" s="38" t="str">
        <f>IF(
  'Tablero de control'!$V248="NP",
  "NO PROGRAMADA",
  IF(
    OR('Tablero de control'!$AJ248="",'Tablero de control'!$AK248&lt;=0),
    "SIN AVANCE",
    IF(
      'Tablero de control'!$AK248&lt;Parametros!$D$4*Parametros!$G$9,
      "MUY DEFICIENTE",
    IF(
      'Tablero de control'!$AK248&lt;Parametros!$D$4*Parametros!$G$8,
      "DEFICIENTE",
   IF(
      'Tablero de control'!$AK248&lt;Parametros!$D$4*Parametros!$G$7,
      "ACEPTABLE",
      IF(
        'Tablero de control'!$AK248&lt;Parametros!$D$4*Parametros!$G$6,
        "BUENO",
        IF(
          'Tablero de control'!$AK248&lt;Parametros!$D$4*Parametros!$G$5,
          "SATISFACTORIO",
          IF(
            'Tablero de control'!$AK248&gt;=Parametros!$D$4*Parametros!$G$4,
            "OPTIMO"
          )
        )
      )
    )
  )
)
)
)</f>
        <v>SIN AVANCE</v>
      </c>
      <c r="AM248" s="38"/>
      <c r="AN248" s="38"/>
      <c r="AO248" s="38"/>
      <c r="AP248" s="39"/>
      <c r="AQ248" s="276">
        <f>IF(
'Tablero de control'!$W248="NP",
 0,
  IF(
     'Tablero de control'!$Q248&lt;&gt;"Reducción",
     'Tablero de control'!$AP248*100/'Tablero de control'!$W248,
     IF(
       'Tablero de control'!$W248&gt;='Tablero de control'!$AP248,
       100,
       IF(
         'Tablero de control'!$S248&lt;='Tablero de control'!$AP248,
         0,
         (('Tablero de control'!$S248-'Tablero de control'!$W248)-('Tablero de control'!$AP248-'Tablero de control'!$W248))*100/('Tablero de control'!$S248-'Tablero de control'!$W248)
       )
     )
   )
)</f>
        <v>0</v>
      </c>
      <c r="AR248" s="40" t="str">
        <f>IF(
  'Tablero de control'!$W248="NP",
  "NO PROGRAMADA",
  IF(
    OR('Tablero de control'!$AP248="",'Tablero de control'!$AQ248&lt;=0),
    "SIN AVANCE",
    IF(
      'Tablero de control'!$AQ248&lt;Parametros!$D$4*Parametros!$G$9,
      "MUY DEFICIENTE",
    IF(
      'Tablero de control'!$AQ248&lt;Parametros!$D$4*Parametros!$G$8,
      "DEFICIENTE",
   IF(
      'Tablero de control'!$AQ248&lt;Parametros!$D$4*Parametros!$G$7,
      "ACEPTABLE",
      IF(
        'Tablero de control'!$AQ248&lt;Parametros!$D$4*Parametros!$G$6,
        "BUENO",
        IF(
          'Tablero de control'!$AQ248&lt;Parametros!$D$4*Parametros!$G$5,
          "SATISFACTORIO",
          IF(
            'Tablero de control'!$AQ248&gt;=Parametros!$D$4*Parametros!$G$4,
            "OPTIMO"
          )
        )
      )
    )
  )
)
)
)</f>
        <v>SIN AVANCE</v>
      </c>
      <c r="AS248" s="38"/>
      <c r="AT248" s="38"/>
      <c r="AU248" s="38"/>
      <c r="AV248" s="39"/>
      <c r="AW248" s="276">
        <f>IF(
'Tablero de control'!$X248="NP",
 0,
  IF(
     'Tablero de control'!$Q248&lt;&gt;"Reducción",
     'Tablero de control'!$AV248*100/'Tablero de control'!$X248,
     IF(
       'Tablero de control'!$X248&gt;='Tablero de control'!$AV248,
       100,
       IF(
         'Tablero de control'!$S248&lt;='Tablero de control'!$AV248,
         0,
         (('Tablero de control'!$S248-'Tablero de control'!$X248)-('Tablero de control'!$AV248-'Tablero de control'!$X248))*100/('Tablero de control'!$S248-'Tablero de control'!$X248)
       )
     )
   )
)</f>
        <v>0</v>
      </c>
      <c r="AX248" s="46" t="str">
        <f>IF(
  'Tablero de control'!$X248="NP",
  "NO PROGRAMADA",
  IF(
    OR('Tablero de control'!$AV248="",'Tablero de control'!$AW248&lt;=0),
    "SIN AVANCE",
    IF(
      'Tablero de control'!$AW248&lt;Parametros!$D$4*Parametros!$G$9,
      "MUY DEFICIENTE",
    IF(
      'Tablero de control'!$AW248&lt;Parametros!$D$4*Parametros!$G$8,
      "DEFICIENTE",
   IF(
      'Tablero de control'!$AW248&lt;Parametros!$D$4*Parametros!$G$7,
      "ACEPTABLE",
      IF(
        'Tablero de control'!$AW248&lt;Parametros!$D$4*Parametros!$G$6,
        "BUENO",
        IF(
          'Tablero de control'!$AW248&lt;Parametros!$D$4*Parametros!$G$5,
          "SATISFACTORIO",
          IF(
            'Tablero de control'!$AW248&gt;=Parametros!$D$4*Parametros!$G$4,
            "OPTIMO"
          )
        )
      )
    )
  )
)
)
)</f>
        <v>SIN AVANCE</v>
      </c>
      <c r="AY248" s="38"/>
      <c r="AZ248" s="38"/>
      <c r="BA248" s="38"/>
      <c r="BB248" s="285">
        <f>IF('Tablero de control'!$R248="Acumulada",IF('Tablero de control'!$AV248="",IF('Tablero de control'!$AP248="",IF('Tablero de control'!$AJ248="",'Tablero de control'!$Y248,'Tablero de control'!$AJ248),'Tablero de control'!$AP248),'Tablero de control'!$AV248),'Tablero de control'!$Y248+'Tablero de control'!$AJ248+'Tablero de control'!$AP248+'Tablero de control'!$AV248)</f>
        <v>64</v>
      </c>
      <c r="BC248" s="41">
        <f>IF('Tablero de control'!$Q248="mantenimiento",'Tablero de control'!$BB248/COUNTA('Tablero de control'!$U248:$X248)*100,IF('Tablero de control'!$BB248*100/'Tablero de control'!$T248&gt;100,100,'Tablero de control'!$BB248*100/'Tablero de control'!$T248))</f>
        <v>1600</v>
      </c>
      <c r="BD248" s="40" t="str">
        <f>IF(
    OR('Tablero de control'!$BB248="",'Tablero de control'!$BC248&lt;=0),
    "SIN AVANCE",
    IF(
      'Tablero de control'!$BC248&lt;Parametros!$D$4*Parametros!$G$9,
      "MUY DEFICIENTE",
    IF(
      'Tablero de control'!$BC248&lt;Parametros!$D$4*Parametros!$G$8,
      "DEFICIENTE",
   IF(
      'Tablero de control'!$BC248&lt;Parametros!$D$4*Parametros!$G$7,
      "ACEPTABLE",
      IF(
        'Tablero de control'!$BC248&lt;Parametros!$D$4*Parametros!$G$6,
        "BUENO",
        IF(
          'Tablero de control'!$BC248&lt;Parametros!$D$4*Parametros!$G$5,
          "SATISFACTORIO",
          IF(
            'Tablero de control'!$BC248&gt;=Parametros!$D$4*Parametros!$G$4,
            "OPTIMO"
          )
        )
      )
    )
  )
)
)</f>
        <v>OPTIMO</v>
      </c>
      <c r="BE248" s="336"/>
      <c r="BF248" s="336"/>
      <c r="BG248" s="555"/>
      <c r="BH248" s="281"/>
      <c r="BI248" s="281"/>
      <c r="BJ248" s="281"/>
      <c r="BL248" s="337"/>
      <c r="BN248" s="495">
        <v>64</v>
      </c>
      <c r="BO248" s="497" t="s">
        <v>3338</v>
      </c>
      <c r="BP248" s="497" t="s">
        <v>3328</v>
      </c>
      <c r="BQ248" s="497" t="s">
        <v>3334</v>
      </c>
      <c r="BR248" s="600" t="s">
        <v>3330</v>
      </c>
      <c r="BS248" s="668"/>
      <c r="BT248" s="281"/>
    </row>
    <row r="249" spans="1:72" s="42" customFormat="1" ht="45.95" hidden="1" customHeight="1">
      <c r="A249" s="554" t="s">
        <v>252</v>
      </c>
      <c r="B249" s="53" t="s">
        <v>263</v>
      </c>
      <c r="C249" s="53" t="s">
        <v>304</v>
      </c>
      <c r="D249" s="53" t="s">
        <v>361</v>
      </c>
      <c r="E249" s="53" t="s">
        <v>430</v>
      </c>
      <c r="F249" s="231">
        <v>0</v>
      </c>
      <c r="G249" s="223">
        <v>0.4</v>
      </c>
      <c r="H249" s="223" t="s">
        <v>1948</v>
      </c>
      <c r="I249" s="223" t="s">
        <v>1975</v>
      </c>
      <c r="J249" s="325">
        <v>246</v>
      </c>
      <c r="K249" s="53" t="s">
        <v>789</v>
      </c>
      <c r="L249" s="53">
        <v>1903006</v>
      </c>
      <c r="M249" s="53" t="s">
        <v>1285</v>
      </c>
      <c r="N249" s="53">
        <v>190300600</v>
      </c>
      <c r="O249" s="53" t="s">
        <v>1655</v>
      </c>
      <c r="P249" s="53" t="s">
        <v>2046</v>
      </c>
      <c r="Q249" s="53" t="s">
        <v>33</v>
      </c>
      <c r="R249" s="98" t="s">
        <v>1891</v>
      </c>
      <c r="S249" s="232">
        <v>63</v>
      </c>
      <c r="T249" s="232">
        <v>64</v>
      </c>
      <c r="U249" s="96">
        <v>16</v>
      </c>
      <c r="V249" s="232">
        <v>16</v>
      </c>
      <c r="W249" s="232">
        <v>16</v>
      </c>
      <c r="X249" s="232">
        <v>15</v>
      </c>
      <c r="Y249" s="273">
        <v>22</v>
      </c>
      <c r="Z249" s="276">
        <f>IF(
'Tablero de control'!$U249="NP",
 0,
  IF(
     'Tablero de control'!$Q249&lt;&gt;"Reducción",
     'Tablero de control'!$Y249*100/'Tablero de control'!$U249,
     IF(
       'Tablero de control'!$U249&gt;='Tablero de control'!$Y249,
       100,
       IF(
         'Tablero de control'!$S249&lt;='Tablero de control'!$Y249,
         0,
         (('Tablero de control'!$S249-'Tablero de control'!$U249)-('Tablero de control'!$Y249-'Tablero de control'!$U249))*100/('Tablero de control'!$S249-'Tablero de control'!$U249)
       )
     )
   )
)</f>
        <v>137.5</v>
      </c>
      <c r="AA249" s="302">
        <f>IF('Tablero de control'!$Z249&gt;100,100,'Tablero de control'!$Z249)</f>
        <v>100</v>
      </c>
      <c r="AB249" s="40" t="str">
        <f>IF(
  'Tablero de control'!$U249="NP",
  "NO PROGRAMADA",
  IF(
    OR('Tablero de control'!$Y249="",'Tablero de control'!$Z249&lt;=0),
    "SIN AVANCE",
    IF(
      'Tablero de control'!$Z249&lt;Parametros!$D$4*Parametros!$G$9,
      "MUY DEFICIENTE",
    IF(
      'Tablero de control'!$Z249&lt;Parametros!$D$4*Parametros!$G$8,
      "DEFICIENTE",
   IF(
      'Tablero de control'!$Z249&lt;Parametros!$D$4*Parametros!$G$7,
      "ACEPTABLE",
      IF(
        'Tablero de control'!$Z249&lt;Parametros!$D$4*Parametros!$G$6,
        "BUENO",
        IF(
          'Tablero de control'!$Z249&lt;Parametros!$D$4*Parametros!$G$5,
          "SATISFACTORIO",
          IF(
            'Tablero de control'!$Z249&gt;=Parametros!$D$4*Parametros!$G$4,
            "OPTIMO"
          )
        )
      )
    )
  )
)
)
)</f>
        <v>OPTIMO</v>
      </c>
      <c r="AC249" s="40"/>
      <c r="AD249" s="40"/>
      <c r="AE249" s="40"/>
      <c r="AF249" s="40"/>
      <c r="AG249" s="59">
        <v>0</v>
      </c>
      <c r="AH249" s="59">
        <v>0</v>
      </c>
      <c r="AI249" s="59">
        <v>0</v>
      </c>
      <c r="AJ249" s="57"/>
      <c r="AK249" s="276">
        <f>IF(
'Tablero de control'!$V249="NP",
 0,
  IF(
     'Tablero de control'!$Q249&lt;&gt;"Reducción",
     'Tablero de control'!$AJ249*100/'Tablero de control'!$V249,
     IF(
       'Tablero de control'!$V249&gt;='Tablero de control'!$AJ249,
       100,
       IF(
         'Tablero de control'!$S249&lt;='Tablero de control'!$AJ249,
         0,
         (('Tablero de control'!$S249-'Tablero de control'!$V249)-('Tablero de control'!$AJ249-'Tablero de control'!$V249))*100/('Tablero de control'!$S249-'Tablero de control'!$V249)
       )
     )
   )
)</f>
        <v>0</v>
      </c>
      <c r="AL249" s="38" t="str">
        <f>IF(
  'Tablero de control'!$V249="NP",
  "NO PROGRAMADA",
  IF(
    OR('Tablero de control'!$AJ249="",'Tablero de control'!$AK249&lt;=0),
    "SIN AVANCE",
    IF(
      'Tablero de control'!$AK249&lt;Parametros!$D$4*Parametros!$G$9,
      "MUY DEFICIENTE",
    IF(
      'Tablero de control'!$AK249&lt;Parametros!$D$4*Parametros!$G$8,
      "DEFICIENTE",
   IF(
      'Tablero de control'!$AK249&lt;Parametros!$D$4*Parametros!$G$7,
      "ACEPTABLE",
      IF(
        'Tablero de control'!$AK249&lt;Parametros!$D$4*Parametros!$G$6,
        "BUENO",
        IF(
          'Tablero de control'!$AK249&lt;Parametros!$D$4*Parametros!$G$5,
          "SATISFACTORIO",
          IF(
            'Tablero de control'!$AK249&gt;=Parametros!$D$4*Parametros!$G$4,
            "OPTIMO"
          )
        )
      )
    )
  )
)
)
)</f>
        <v>SIN AVANCE</v>
      </c>
      <c r="AM249" s="38"/>
      <c r="AN249" s="38"/>
      <c r="AO249" s="38"/>
      <c r="AP249" s="39"/>
      <c r="AQ249" s="276">
        <f>IF(
'Tablero de control'!$W249="NP",
 0,
  IF(
     'Tablero de control'!$Q249&lt;&gt;"Reducción",
     'Tablero de control'!$AP249*100/'Tablero de control'!$W249,
     IF(
       'Tablero de control'!$W249&gt;='Tablero de control'!$AP249,
       100,
       IF(
         'Tablero de control'!$S249&lt;='Tablero de control'!$AP249,
         0,
         (('Tablero de control'!$S249-'Tablero de control'!$W249)-('Tablero de control'!$AP249-'Tablero de control'!$W249))*100/('Tablero de control'!$S249-'Tablero de control'!$W249)
       )
     )
   )
)</f>
        <v>0</v>
      </c>
      <c r="AR249" s="40" t="str">
        <f>IF(
  'Tablero de control'!$W249="NP",
  "NO PROGRAMADA",
  IF(
    OR('Tablero de control'!$AP249="",'Tablero de control'!$AQ249&lt;=0),
    "SIN AVANCE",
    IF(
      'Tablero de control'!$AQ249&lt;Parametros!$D$4*Parametros!$G$9,
      "MUY DEFICIENTE",
    IF(
      'Tablero de control'!$AQ249&lt;Parametros!$D$4*Parametros!$G$8,
      "DEFICIENTE",
   IF(
      'Tablero de control'!$AQ249&lt;Parametros!$D$4*Parametros!$G$7,
      "ACEPTABLE",
      IF(
        'Tablero de control'!$AQ249&lt;Parametros!$D$4*Parametros!$G$6,
        "BUENO",
        IF(
          'Tablero de control'!$AQ249&lt;Parametros!$D$4*Parametros!$G$5,
          "SATISFACTORIO",
          IF(
            'Tablero de control'!$AQ249&gt;=Parametros!$D$4*Parametros!$G$4,
            "OPTIMO"
          )
        )
      )
    )
  )
)
)
)</f>
        <v>SIN AVANCE</v>
      </c>
      <c r="AS249" s="38"/>
      <c r="AT249" s="38"/>
      <c r="AU249" s="38"/>
      <c r="AV249" s="39"/>
      <c r="AW249" s="276">
        <f>IF(
'Tablero de control'!$X249="NP",
 0,
  IF(
     'Tablero de control'!$Q249&lt;&gt;"Reducción",
     'Tablero de control'!$AV249*100/'Tablero de control'!$X249,
     IF(
       'Tablero de control'!$X249&gt;='Tablero de control'!$AV249,
       100,
       IF(
         'Tablero de control'!$S249&lt;='Tablero de control'!$AV249,
         0,
         (('Tablero de control'!$S249-'Tablero de control'!$X249)-('Tablero de control'!$AV249-'Tablero de control'!$X249))*100/('Tablero de control'!$S249-'Tablero de control'!$X249)
       )
     )
   )
)</f>
        <v>0</v>
      </c>
      <c r="AX249" s="46" t="str">
        <f>IF(
  'Tablero de control'!$X249="NP",
  "NO PROGRAMADA",
  IF(
    OR('Tablero de control'!$AV249="",'Tablero de control'!$AW249&lt;=0),
    "SIN AVANCE",
    IF(
      'Tablero de control'!$AW249&lt;Parametros!$D$4*Parametros!$G$9,
      "MUY DEFICIENTE",
    IF(
      'Tablero de control'!$AW249&lt;Parametros!$D$4*Parametros!$G$8,
      "DEFICIENTE",
   IF(
      'Tablero de control'!$AW249&lt;Parametros!$D$4*Parametros!$G$7,
      "ACEPTABLE",
      IF(
        'Tablero de control'!$AW249&lt;Parametros!$D$4*Parametros!$G$6,
        "BUENO",
        IF(
          'Tablero de control'!$AW249&lt;Parametros!$D$4*Parametros!$G$5,
          "SATISFACTORIO",
          IF(
            'Tablero de control'!$AW249&gt;=Parametros!$D$4*Parametros!$G$4,
            "OPTIMO"
          )
        )
      )
    )
  )
)
)
)</f>
        <v>SIN AVANCE</v>
      </c>
      <c r="AY249" s="38"/>
      <c r="AZ249" s="38"/>
      <c r="BA249" s="38"/>
      <c r="BB249" s="285">
        <f>IF('Tablero de control'!$R249="Acumulada",IF('Tablero de control'!$AV249="",IF('Tablero de control'!$AP249="",IF('Tablero de control'!$AJ249="",'Tablero de control'!$Y249,'Tablero de control'!$AJ249),'Tablero de control'!$AP249),'Tablero de control'!$AV249),'Tablero de control'!$Y249+'Tablero de control'!$AJ249+'Tablero de control'!$AP249+'Tablero de control'!$AV249)</f>
        <v>22</v>
      </c>
      <c r="BC249" s="41">
        <f>IF('Tablero de control'!$Q249="mantenimiento",'Tablero de control'!$BB249/COUNTA('Tablero de control'!$U249:$X249)*100,IF('Tablero de control'!$BB249*100/'Tablero de control'!$T249&gt;100,100,'Tablero de control'!$BB249*100/'Tablero de control'!$T249))</f>
        <v>550</v>
      </c>
      <c r="BD249" s="40" t="str">
        <f>IF(
    OR('Tablero de control'!$BB249="",'Tablero de control'!$BC249&lt;=0),
    "SIN AVANCE",
    IF(
      'Tablero de control'!$BC249&lt;Parametros!$D$4*Parametros!$G$9,
      "MUY DEFICIENTE",
    IF(
      'Tablero de control'!$BC249&lt;Parametros!$D$4*Parametros!$G$8,
      "DEFICIENTE",
   IF(
      'Tablero de control'!$BC249&lt;Parametros!$D$4*Parametros!$G$7,
      "ACEPTABLE",
      IF(
        'Tablero de control'!$BC249&lt;Parametros!$D$4*Parametros!$G$6,
        "BUENO",
        IF(
          'Tablero de control'!$BC249&lt;Parametros!$D$4*Parametros!$G$5,
          "SATISFACTORIO",
          IF(
            'Tablero de control'!$BC249&gt;=Parametros!$D$4*Parametros!$G$4,
            "OPTIMO"
          )
        )
      )
    )
  )
)
)</f>
        <v>OPTIMO</v>
      </c>
      <c r="BE249" s="336"/>
      <c r="BF249" s="336"/>
      <c r="BG249" s="555"/>
      <c r="BH249" s="281"/>
      <c r="BI249" s="281"/>
      <c r="BJ249" s="281"/>
      <c r="BL249" s="337"/>
      <c r="BN249" s="498">
        <v>22</v>
      </c>
      <c r="BO249" s="497" t="s">
        <v>3339</v>
      </c>
      <c r="BP249" s="497" t="s">
        <v>3328</v>
      </c>
      <c r="BQ249" s="497" t="s">
        <v>3334</v>
      </c>
      <c r="BR249" s="600" t="s">
        <v>3330</v>
      </c>
      <c r="BS249" s="668"/>
      <c r="BT249" s="281"/>
    </row>
    <row r="250" spans="1:72" s="42" customFormat="1" ht="45.95" hidden="1" customHeight="1">
      <c r="A250" s="554" t="s">
        <v>252</v>
      </c>
      <c r="B250" s="53" t="s">
        <v>263</v>
      </c>
      <c r="C250" s="53" t="s">
        <v>304</v>
      </c>
      <c r="D250" s="53" t="s">
        <v>361</v>
      </c>
      <c r="E250" s="53" t="s">
        <v>431</v>
      </c>
      <c r="F250" s="222">
        <v>0</v>
      </c>
      <c r="G250" s="226">
        <v>0</v>
      </c>
      <c r="H250" s="226" t="s">
        <v>1948</v>
      </c>
      <c r="I250" s="226" t="s">
        <v>1975</v>
      </c>
      <c r="J250" s="325">
        <v>247</v>
      </c>
      <c r="K250" s="53" t="s">
        <v>790</v>
      </c>
      <c r="L250" s="53">
        <v>1903057</v>
      </c>
      <c r="M250" s="53" t="s">
        <v>70</v>
      </c>
      <c r="N250" s="53">
        <v>190305700</v>
      </c>
      <c r="O250" s="53" t="s">
        <v>162</v>
      </c>
      <c r="P250" s="53" t="s">
        <v>2046</v>
      </c>
      <c r="Q250" s="53" t="s">
        <v>33</v>
      </c>
      <c r="R250" s="98" t="s">
        <v>1891</v>
      </c>
      <c r="S250" s="225">
        <v>64</v>
      </c>
      <c r="T250" s="232">
        <v>64</v>
      </c>
      <c r="U250" s="96">
        <v>64</v>
      </c>
      <c r="V250" s="225">
        <v>64</v>
      </c>
      <c r="W250" s="225">
        <v>64</v>
      </c>
      <c r="X250" s="225">
        <v>64</v>
      </c>
      <c r="Y250" s="273">
        <v>52</v>
      </c>
      <c r="Z250" s="276">
        <f>IF(
'Tablero de control'!$U250="NP",
 0,
  IF(
     'Tablero de control'!$Q250&lt;&gt;"Reducción",
     'Tablero de control'!$Y250*100/'Tablero de control'!$U250,
     IF(
       'Tablero de control'!$U250&gt;='Tablero de control'!$Y250,
       100,
       IF(
         'Tablero de control'!$S250&lt;='Tablero de control'!$Y250,
         0,
         (('Tablero de control'!$S250-'Tablero de control'!$U250)-('Tablero de control'!$Y250-'Tablero de control'!$U250))*100/('Tablero de control'!$S250-'Tablero de control'!$U250)
       )
     )
   )
)</f>
        <v>81.25</v>
      </c>
      <c r="AA250" s="302">
        <f>IF('Tablero de control'!$Z250&gt;100,100,'Tablero de control'!$Z250)</f>
        <v>81.25</v>
      </c>
      <c r="AB250" s="40" t="str">
        <f>IF(
  'Tablero de control'!$U250="NP",
  "NO PROGRAMADA",
  IF(
    OR('Tablero de control'!$Y250="",'Tablero de control'!$Z250&lt;=0),
    "SIN AVANCE",
    IF(
      'Tablero de control'!$Z250&lt;Parametros!$D$4*Parametros!$G$9,
      "MUY DEFICIENTE",
    IF(
      'Tablero de control'!$Z250&lt;Parametros!$D$4*Parametros!$G$8,
      "DEFICIENTE",
   IF(
      'Tablero de control'!$Z250&lt;Parametros!$D$4*Parametros!$G$7,
      "ACEPTABLE",
      IF(
        'Tablero de control'!$Z250&lt;Parametros!$D$4*Parametros!$G$6,
        "BUENO",
        IF(
          'Tablero de control'!$Z250&lt;Parametros!$D$4*Parametros!$G$5,
          "SATISFACTORIO",
          IF(
            'Tablero de control'!$Z250&gt;=Parametros!$D$4*Parametros!$G$4,
            "OPTIMO"
          )
        )
      )
    )
  )
)
)
)</f>
        <v>BUENO</v>
      </c>
      <c r="AC250" s="40"/>
      <c r="AD250" s="40"/>
      <c r="AE250" s="40"/>
      <c r="AF250" s="40"/>
      <c r="AG250" s="59">
        <v>0</v>
      </c>
      <c r="AH250" s="59">
        <v>0</v>
      </c>
      <c r="AI250" s="59">
        <v>0</v>
      </c>
      <c r="AJ250" s="57"/>
      <c r="AK250" s="276">
        <f>IF(
'Tablero de control'!$V250="NP",
 0,
  IF(
     'Tablero de control'!$Q250&lt;&gt;"Reducción",
     'Tablero de control'!$AJ250*100/'Tablero de control'!$V250,
     IF(
       'Tablero de control'!$V250&gt;='Tablero de control'!$AJ250,
       100,
       IF(
         'Tablero de control'!$S250&lt;='Tablero de control'!$AJ250,
         0,
         (('Tablero de control'!$S250-'Tablero de control'!$V250)-('Tablero de control'!$AJ250-'Tablero de control'!$V250))*100/('Tablero de control'!$S250-'Tablero de control'!$V250)
       )
     )
   )
)</f>
        <v>0</v>
      </c>
      <c r="AL250" s="38" t="str">
        <f>IF(
  'Tablero de control'!$V250="NP",
  "NO PROGRAMADA",
  IF(
    OR('Tablero de control'!$AJ250="",'Tablero de control'!$AK250&lt;=0),
    "SIN AVANCE",
    IF(
      'Tablero de control'!$AK250&lt;Parametros!$D$4*Parametros!$G$9,
      "MUY DEFICIENTE",
    IF(
      'Tablero de control'!$AK250&lt;Parametros!$D$4*Parametros!$G$8,
      "DEFICIENTE",
   IF(
      'Tablero de control'!$AK250&lt;Parametros!$D$4*Parametros!$G$7,
      "ACEPTABLE",
      IF(
        'Tablero de control'!$AK250&lt;Parametros!$D$4*Parametros!$G$6,
        "BUENO",
        IF(
          'Tablero de control'!$AK250&lt;Parametros!$D$4*Parametros!$G$5,
          "SATISFACTORIO",
          IF(
            'Tablero de control'!$AK250&gt;=Parametros!$D$4*Parametros!$G$4,
            "OPTIMO"
          )
        )
      )
    )
  )
)
)
)</f>
        <v>SIN AVANCE</v>
      </c>
      <c r="AM250" s="38"/>
      <c r="AN250" s="38"/>
      <c r="AO250" s="38"/>
      <c r="AP250" s="39"/>
      <c r="AQ250" s="276">
        <f>IF(
'Tablero de control'!$W250="NP",
 0,
  IF(
     'Tablero de control'!$Q250&lt;&gt;"Reducción",
     'Tablero de control'!$AP250*100/'Tablero de control'!$W250,
     IF(
       'Tablero de control'!$W250&gt;='Tablero de control'!$AP250,
       100,
       IF(
         'Tablero de control'!$S250&lt;='Tablero de control'!$AP250,
         0,
         (('Tablero de control'!$S250-'Tablero de control'!$W250)-('Tablero de control'!$AP250-'Tablero de control'!$W250))*100/('Tablero de control'!$S250-'Tablero de control'!$W250)
       )
     )
   )
)</f>
        <v>0</v>
      </c>
      <c r="AR250" s="40" t="str">
        <f>IF(
  'Tablero de control'!$W250="NP",
  "NO PROGRAMADA",
  IF(
    OR('Tablero de control'!$AP250="",'Tablero de control'!$AQ250&lt;=0),
    "SIN AVANCE",
    IF(
      'Tablero de control'!$AQ250&lt;Parametros!$D$4*Parametros!$G$9,
      "MUY DEFICIENTE",
    IF(
      'Tablero de control'!$AQ250&lt;Parametros!$D$4*Parametros!$G$8,
      "DEFICIENTE",
   IF(
      'Tablero de control'!$AQ250&lt;Parametros!$D$4*Parametros!$G$7,
      "ACEPTABLE",
      IF(
        'Tablero de control'!$AQ250&lt;Parametros!$D$4*Parametros!$G$6,
        "BUENO",
        IF(
          'Tablero de control'!$AQ250&lt;Parametros!$D$4*Parametros!$G$5,
          "SATISFACTORIO",
          IF(
            'Tablero de control'!$AQ250&gt;=Parametros!$D$4*Parametros!$G$4,
            "OPTIMO"
          )
        )
      )
    )
  )
)
)
)</f>
        <v>SIN AVANCE</v>
      </c>
      <c r="AS250" s="38"/>
      <c r="AT250" s="38"/>
      <c r="AU250" s="38"/>
      <c r="AV250" s="39"/>
      <c r="AW250" s="276">
        <f>IF(
'Tablero de control'!$X250="NP",
 0,
  IF(
     'Tablero de control'!$Q250&lt;&gt;"Reducción",
     'Tablero de control'!$AV250*100/'Tablero de control'!$X250,
     IF(
       'Tablero de control'!$X250&gt;='Tablero de control'!$AV250,
       100,
       IF(
         'Tablero de control'!$S250&lt;='Tablero de control'!$AV250,
         0,
         (('Tablero de control'!$S250-'Tablero de control'!$X250)-('Tablero de control'!$AV250-'Tablero de control'!$X250))*100/('Tablero de control'!$S250-'Tablero de control'!$X250)
       )
     )
   )
)</f>
        <v>0</v>
      </c>
      <c r="AX250" s="46" t="str">
        <f>IF(
  'Tablero de control'!$X250="NP",
  "NO PROGRAMADA",
  IF(
    OR('Tablero de control'!$AV250="",'Tablero de control'!$AW250&lt;=0),
    "SIN AVANCE",
    IF(
      'Tablero de control'!$AW250&lt;Parametros!$D$4*Parametros!$G$9,
      "MUY DEFICIENTE",
    IF(
      'Tablero de control'!$AW250&lt;Parametros!$D$4*Parametros!$G$8,
      "DEFICIENTE",
   IF(
      'Tablero de control'!$AW250&lt;Parametros!$D$4*Parametros!$G$7,
      "ACEPTABLE",
      IF(
        'Tablero de control'!$AW250&lt;Parametros!$D$4*Parametros!$G$6,
        "BUENO",
        IF(
          'Tablero de control'!$AW250&lt;Parametros!$D$4*Parametros!$G$5,
          "SATISFACTORIO",
          IF(
            'Tablero de control'!$AW250&gt;=Parametros!$D$4*Parametros!$G$4,
            "OPTIMO"
          )
        )
      )
    )
  )
)
)
)</f>
        <v>SIN AVANCE</v>
      </c>
      <c r="AY250" s="38"/>
      <c r="AZ250" s="38"/>
      <c r="BA250" s="38"/>
      <c r="BB250" s="285">
        <f>IF('Tablero de control'!$R250="Acumulada",IF('Tablero de control'!$AV250="",IF('Tablero de control'!$AP250="",IF('Tablero de control'!$AJ250="",'Tablero de control'!$Y250,'Tablero de control'!$AJ250),'Tablero de control'!$AP250),'Tablero de control'!$AV250),'Tablero de control'!$Y250+'Tablero de control'!$AJ250+'Tablero de control'!$AP250+'Tablero de control'!$AV250)</f>
        <v>52</v>
      </c>
      <c r="BC250" s="41">
        <f>IF('Tablero de control'!$Q250="mantenimiento",'Tablero de control'!$BB250/COUNTA('Tablero de control'!$U250:$X250)*100,IF('Tablero de control'!$BB250*100/'Tablero de control'!$T250&gt;100,100,'Tablero de control'!$BB250*100/'Tablero de control'!$T250))</f>
        <v>1300</v>
      </c>
      <c r="BD250" s="40" t="str">
        <f>IF(
    OR('Tablero de control'!$BB250="",'Tablero de control'!$BC250&lt;=0),
    "SIN AVANCE",
    IF(
      'Tablero de control'!$BC250&lt;Parametros!$D$4*Parametros!$G$9,
      "MUY DEFICIENTE",
    IF(
      'Tablero de control'!$BC250&lt;Parametros!$D$4*Parametros!$G$8,
      "DEFICIENTE",
   IF(
      'Tablero de control'!$BC250&lt;Parametros!$D$4*Parametros!$G$7,
      "ACEPTABLE",
      IF(
        'Tablero de control'!$BC250&lt;Parametros!$D$4*Parametros!$G$6,
        "BUENO",
        IF(
          'Tablero de control'!$BC250&lt;Parametros!$D$4*Parametros!$G$5,
          "SATISFACTORIO",
          IF(
            'Tablero de control'!$BC250&gt;=Parametros!$D$4*Parametros!$G$4,
            "OPTIMO"
          )
        )
      )
    )
  )
)
)</f>
        <v>OPTIMO</v>
      </c>
      <c r="BE250" s="336"/>
      <c r="BF250" s="336"/>
      <c r="BG250" s="555"/>
      <c r="BH250" s="281"/>
      <c r="BI250" s="281"/>
      <c r="BJ250" s="281"/>
      <c r="BL250" s="337"/>
      <c r="BN250" s="495">
        <v>52</v>
      </c>
      <c r="BO250" s="497" t="s">
        <v>3340</v>
      </c>
      <c r="BP250" s="497" t="s">
        <v>3328</v>
      </c>
      <c r="BQ250" s="497" t="s">
        <v>3334</v>
      </c>
      <c r="BR250" s="600" t="s">
        <v>3341</v>
      </c>
      <c r="BS250" s="668"/>
      <c r="BT250" s="281"/>
    </row>
    <row r="251" spans="1:72" s="42" customFormat="1" ht="45.95" hidden="1" customHeight="1">
      <c r="A251" s="554" t="s">
        <v>252</v>
      </c>
      <c r="B251" s="53" t="s">
        <v>263</v>
      </c>
      <c r="C251" s="53" t="s">
        <v>304</v>
      </c>
      <c r="D251" s="53" t="s">
        <v>361</v>
      </c>
      <c r="E251" s="53" t="s">
        <v>431</v>
      </c>
      <c r="F251" s="222">
        <v>0</v>
      </c>
      <c r="G251" s="226">
        <v>0</v>
      </c>
      <c r="H251" s="226" t="s">
        <v>1948</v>
      </c>
      <c r="I251" s="226" t="s">
        <v>1975</v>
      </c>
      <c r="J251" s="325">
        <v>248</v>
      </c>
      <c r="K251" s="53" t="s">
        <v>791</v>
      </c>
      <c r="L251" s="53">
        <v>1903031</v>
      </c>
      <c r="M251" s="53" t="s">
        <v>1286</v>
      </c>
      <c r="N251" s="53">
        <v>190303100</v>
      </c>
      <c r="O251" s="53" t="s">
        <v>1656</v>
      </c>
      <c r="P251" s="53" t="s">
        <v>2046</v>
      </c>
      <c r="Q251" s="53" t="s">
        <v>33</v>
      </c>
      <c r="R251" s="98" t="s">
        <v>1891</v>
      </c>
      <c r="S251" s="225">
        <v>64</v>
      </c>
      <c r="T251" s="225">
        <v>64</v>
      </c>
      <c r="U251" s="96">
        <v>64</v>
      </c>
      <c r="V251" s="225">
        <v>64</v>
      </c>
      <c r="W251" s="225">
        <v>64</v>
      </c>
      <c r="X251" s="225">
        <v>64</v>
      </c>
      <c r="Y251" s="273">
        <v>64</v>
      </c>
      <c r="Z251" s="276">
        <f>IF(
'Tablero de control'!$U251="NP",
 0,
  IF(
     'Tablero de control'!$Q251&lt;&gt;"Reducción",
     'Tablero de control'!$Y251*100/'Tablero de control'!$U251,
     IF(
       'Tablero de control'!$U251&gt;='Tablero de control'!$Y251,
       100,
       IF(
         'Tablero de control'!$S251&lt;='Tablero de control'!$Y251,
         0,
         (('Tablero de control'!$S251-'Tablero de control'!$U251)-('Tablero de control'!$Y251-'Tablero de control'!$U251))*100/('Tablero de control'!$S251-'Tablero de control'!$U251)
       )
     )
   )
)</f>
        <v>100</v>
      </c>
      <c r="AA251" s="302">
        <f>IF('Tablero de control'!$Z251&gt;100,100,'Tablero de control'!$Z251)</f>
        <v>100</v>
      </c>
      <c r="AB251" s="40" t="str">
        <f>IF(
  'Tablero de control'!$U251="NP",
  "NO PROGRAMADA",
  IF(
    OR('Tablero de control'!$Y251="",'Tablero de control'!$Z251&lt;=0),
    "SIN AVANCE",
    IF(
      'Tablero de control'!$Z251&lt;Parametros!$D$4*Parametros!$G$9,
      "MUY DEFICIENTE",
    IF(
      'Tablero de control'!$Z251&lt;Parametros!$D$4*Parametros!$G$8,
      "DEFICIENTE",
   IF(
      'Tablero de control'!$Z251&lt;Parametros!$D$4*Parametros!$G$7,
      "ACEPTABLE",
      IF(
        'Tablero de control'!$Z251&lt;Parametros!$D$4*Parametros!$G$6,
        "BUENO",
        IF(
          'Tablero de control'!$Z251&lt;Parametros!$D$4*Parametros!$G$5,
          "SATISFACTORIO",
          IF(
            'Tablero de control'!$Z251&gt;=Parametros!$D$4*Parametros!$G$4,
            "OPTIMO"
          )
        )
      )
    )
  )
)
)
)</f>
        <v>OPTIMO</v>
      </c>
      <c r="AC251" s="40"/>
      <c r="AD251" s="40"/>
      <c r="AE251" s="40"/>
      <c r="AF251" s="40"/>
      <c r="AG251" s="59">
        <v>0</v>
      </c>
      <c r="AH251" s="59">
        <v>0</v>
      </c>
      <c r="AI251" s="59">
        <v>0</v>
      </c>
      <c r="AJ251" s="57"/>
      <c r="AK251" s="276">
        <f>IF(
'Tablero de control'!$V251="NP",
 0,
  IF(
     'Tablero de control'!$Q251&lt;&gt;"Reducción",
     'Tablero de control'!$AJ251*100/'Tablero de control'!$V251,
     IF(
       'Tablero de control'!$V251&gt;='Tablero de control'!$AJ251,
       100,
       IF(
         'Tablero de control'!$S251&lt;='Tablero de control'!$AJ251,
         0,
         (('Tablero de control'!$S251-'Tablero de control'!$V251)-('Tablero de control'!$AJ251-'Tablero de control'!$V251))*100/('Tablero de control'!$S251-'Tablero de control'!$V251)
       )
     )
   )
)</f>
        <v>0</v>
      </c>
      <c r="AL251" s="38" t="str">
        <f>IF(
  'Tablero de control'!$V251="NP",
  "NO PROGRAMADA",
  IF(
    OR('Tablero de control'!$AJ251="",'Tablero de control'!$AK251&lt;=0),
    "SIN AVANCE",
    IF(
      'Tablero de control'!$AK251&lt;Parametros!$D$4*Parametros!$G$9,
      "MUY DEFICIENTE",
    IF(
      'Tablero de control'!$AK251&lt;Parametros!$D$4*Parametros!$G$8,
      "DEFICIENTE",
   IF(
      'Tablero de control'!$AK251&lt;Parametros!$D$4*Parametros!$G$7,
      "ACEPTABLE",
      IF(
        'Tablero de control'!$AK251&lt;Parametros!$D$4*Parametros!$G$6,
        "BUENO",
        IF(
          'Tablero de control'!$AK251&lt;Parametros!$D$4*Parametros!$G$5,
          "SATISFACTORIO",
          IF(
            'Tablero de control'!$AK251&gt;=Parametros!$D$4*Parametros!$G$4,
            "OPTIMO"
          )
        )
      )
    )
  )
)
)
)</f>
        <v>SIN AVANCE</v>
      </c>
      <c r="AM251" s="38"/>
      <c r="AN251" s="38"/>
      <c r="AO251" s="38"/>
      <c r="AP251" s="39"/>
      <c r="AQ251" s="276">
        <f>IF(
'Tablero de control'!$W251="NP",
 0,
  IF(
     'Tablero de control'!$Q251&lt;&gt;"Reducción",
     'Tablero de control'!$AP251*100/'Tablero de control'!$W251,
     IF(
       'Tablero de control'!$W251&gt;='Tablero de control'!$AP251,
       100,
       IF(
         'Tablero de control'!$S251&lt;='Tablero de control'!$AP251,
         0,
         (('Tablero de control'!$S251-'Tablero de control'!$W251)-('Tablero de control'!$AP251-'Tablero de control'!$W251))*100/('Tablero de control'!$S251-'Tablero de control'!$W251)
       )
     )
   )
)</f>
        <v>0</v>
      </c>
      <c r="AR251" s="40" t="str">
        <f>IF(
  'Tablero de control'!$W251="NP",
  "NO PROGRAMADA",
  IF(
    OR('Tablero de control'!$AP251="",'Tablero de control'!$AQ251&lt;=0),
    "SIN AVANCE",
    IF(
      'Tablero de control'!$AQ251&lt;Parametros!$D$4*Parametros!$G$9,
      "MUY DEFICIENTE",
    IF(
      'Tablero de control'!$AQ251&lt;Parametros!$D$4*Parametros!$G$8,
      "DEFICIENTE",
   IF(
      'Tablero de control'!$AQ251&lt;Parametros!$D$4*Parametros!$G$7,
      "ACEPTABLE",
      IF(
        'Tablero de control'!$AQ251&lt;Parametros!$D$4*Parametros!$G$6,
        "BUENO",
        IF(
          'Tablero de control'!$AQ251&lt;Parametros!$D$4*Parametros!$G$5,
          "SATISFACTORIO",
          IF(
            'Tablero de control'!$AQ251&gt;=Parametros!$D$4*Parametros!$G$4,
            "OPTIMO"
          )
        )
      )
    )
  )
)
)
)</f>
        <v>SIN AVANCE</v>
      </c>
      <c r="AS251" s="38"/>
      <c r="AT251" s="38"/>
      <c r="AU251" s="38"/>
      <c r="AV251" s="39"/>
      <c r="AW251" s="276">
        <f>IF(
'Tablero de control'!$X251="NP",
 0,
  IF(
     'Tablero de control'!$Q251&lt;&gt;"Reducción",
     'Tablero de control'!$AV251*100/'Tablero de control'!$X251,
     IF(
       'Tablero de control'!$X251&gt;='Tablero de control'!$AV251,
       100,
       IF(
         'Tablero de control'!$S251&lt;='Tablero de control'!$AV251,
         0,
         (('Tablero de control'!$S251-'Tablero de control'!$X251)-('Tablero de control'!$AV251-'Tablero de control'!$X251))*100/('Tablero de control'!$S251-'Tablero de control'!$X251)
       )
     )
   )
)</f>
        <v>0</v>
      </c>
      <c r="AX251" s="46" t="str">
        <f>IF(
  'Tablero de control'!$X251="NP",
  "NO PROGRAMADA",
  IF(
    OR('Tablero de control'!$AV251="",'Tablero de control'!$AW251&lt;=0),
    "SIN AVANCE",
    IF(
      'Tablero de control'!$AW251&lt;Parametros!$D$4*Parametros!$G$9,
      "MUY DEFICIENTE",
    IF(
      'Tablero de control'!$AW251&lt;Parametros!$D$4*Parametros!$G$8,
      "DEFICIENTE",
   IF(
      'Tablero de control'!$AW251&lt;Parametros!$D$4*Parametros!$G$7,
      "ACEPTABLE",
      IF(
        'Tablero de control'!$AW251&lt;Parametros!$D$4*Parametros!$G$6,
        "BUENO",
        IF(
          'Tablero de control'!$AW251&lt;Parametros!$D$4*Parametros!$G$5,
          "SATISFACTORIO",
          IF(
            'Tablero de control'!$AW251&gt;=Parametros!$D$4*Parametros!$G$4,
            "OPTIMO"
          )
        )
      )
    )
  )
)
)
)</f>
        <v>SIN AVANCE</v>
      </c>
      <c r="AY251" s="38"/>
      <c r="AZ251" s="38"/>
      <c r="BA251" s="38"/>
      <c r="BB251" s="285">
        <f>IF('Tablero de control'!$R251="Acumulada",IF('Tablero de control'!$AV251="",IF('Tablero de control'!$AP251="",IF('Tablero de control'!$AJ251="",'Tablero de control'!$Y251,'Tablero de control'!$AJ251),'Tablero de control'!$AP251),'Tablero de control'!$AV251),'Tablero de control'!$Y251+'Tablero de control'!$AJ251+'Tablero de control'!$AP251+'Tablero de control'!$AV251)</f>
        <v>64</v>
      </c>
      <c r="BC251" s="41">
        <f>IF('Tablero de control'!$Q251="mantenimiento",'Tablero de control'!$BB251/COUNTA('Tablero de control'!$U251:$X251)*100,IF('Tablero de control'!$BB251*100/'Tablero de control'!$T251&gt;100,100,'Tablero de control'!$BB251*100/'Tablero de control'!$T251))</f>
        <v>1600</v>
      </c>
      <c r="BD251" s="40" t="str">
        <f>IF(
    OR('Tablero de control'!$BB251="",'Tablero de control'!$BC251&lt;=0),
    "SIN AVANCE",
    IF(
      'Tablero de control'!$BC251&lt;Parametros!$D$4*Parametros!$G$9,
      "MUY DEFICIENTE",
    IF(
      'Tablero de control'!$BC251&lt;Parametros!$D$4*Parametros!$G$8,
      "DEFICIENTE",
   IF(
      'Tablero de control'!$BC251&lt;Parametros!$D$4*Parametros!$G$7,
      "ACEPTABLE",
      IF(
        'Tablero de control'!$BC251&lt;Parametros!$D$4*Parametros!$G$6,
        "BUENO",
        IF(
          'Tablero de control'!$BC251&lt;Parametros!$D$4*Parametros!$G$5,
          "SATISFACTORIO",
          IF(
            'Tablero de control'!$BC251&gt;=Parametros!$D$4*Parametros!$G$4,
            "OPTIMO"
          )
        )
      )
    )
  )
)
)</f>
        <v>OPTIMO</v>
      </c>
      <c r="BE251" s="336"/>
      <c r="BF251" s="336"/>
      <c r="BG251" s="555"/>
      <c r="BH251" s="281"/>
      <c r="BI251" s="281"/>
      <c r="BJ251" s="281"/>
      <c r="BL251" s="337"/>
      <c r="BN251" s="495">
        <v>64</v>
      </c>
      <c r="BO251" s="497" t="s">
        <v>3342</v>
      </c>
      <c r="BP251" s="497" t="s">
        <v>3328</v>
      </c>
      <c r="BQ251" s="497" t="s">
        <v>3334</v>
      </c>
      <c r="BR251" s="600" t="s">
        <v>3330</v>
      </c>
      <c r="BS251" s="668"/>
      <c r="BT251" s="281"/>
    </row>
    <row r="252" spans="1:72" s="42" customFormat="1" ht="45.95" hidden="1" customHeight="1">
      <c r="A252" s="554" t="s">
        <v>252</v>
      </c>
      <c r="B252" s="53" t="s">
        <v>263</v>
      </c>
      <c r="C252" s="53" t="s">
        <v>304</v>
      </c>
      <c r="D252" s="53" t="s">
        <v>361</v>
      </c>
      <c r="E252" s="53" t="s">
        <v>432</v>
      </c>
      <c r="F252" s="223">
        <v>0.23</v>
      </c>
      <c r="G252" s="223">
        <v>0.7</v>
      </c>
      <c r="H252" s="223" t="s">
        <v>1948</v>
      </c>
      <c r="I252" s="223" t="s">
        <v>1976</v>
      </c>
      <c r="J252" s="325">
        <v>249</v>
      </c>
      <c r="K252" s="53" t="s">
        <v>792</v>
      </c>
      <c r="L252" s="53">
        <v>1905050</v>
      </c>
      <c r="M252" s="53" t="s">
        <v>60</v>
      </c>
      <c r="N252" s="53">
        <v>190505000</v>
      </c>
      <c r="O252" s="53" t="s">
        <v>59</v>
      </c>
      <c r="P252" s="53" t="s">
        <v>2046</v>
      </c>
      <c r="Q252" s="53" t="s">
        <v>33</v>
      </c>
      <c r="R252" s="98" t="s">
        <v>1891</v>
      </c>
      <c r="S252" s="232">
        <v>68</v>
      </c>
      <c r="T252" s="232">
        <v>68</v>
      </c>
      <c r="U252" s="96">
        <v>68</v>
      </c>
      <c r="V252" s="232">
        <v>68</v>
      </c>
      <c r="W252" s="232">
        <v>68</v>
      </c>
      <c r="X252" s="232">
        <v>68</v>
      </c>
      <c r="Y252" s="273">
        <v>68</v>
      </c>
      <c r="Z252" s="276">
        <f>IF(
'Tablero de control'!$U252="NP",
 0,
  IF(
     'Tablero de control'!$Q252&lt;&gt;"Reducción",
     'Tablero de control'!$Y252*100/'Tablero de control'!$U252,
     IF(
       'Tablero de control'!$U252&gt;='Tablero de control'!$Y252,
       100,
       IF(
         'Tablero de control'!$S252&lt;='Tablero de control'!$Y252,
         0,
         (('Tablero de control'!$S252-'Tablero de control'!$U252)-('Tablero de control'!$Y252-'Tablero de control'!$U252))*100/('Tablero de control'!$S252-'Tablero de control'!$U252)
       )
     )
   )
)</f>
        <v>100</v>
      </c>
      <c r="AA252" s="302">
        <f>IF('Tablero de control'!$Z252&gt;100,100,'Tablero de control'!$Z252)</f>
        <v>100</v>
      </c>
      <c r="AB252" s="40" t="str">
        <f>IF(
  'Tablero de control'!$U252="NP",
  "NO PROGRAMADA",
  IF(
    OR('Tablero de control'!$Y252="",'Tablero de control'!$Z252&lt;=0),
    "SIN AVANCE",
    IF(
      'Tablero de control'!$Z252&lt;Parametros!$D$4*Parametros!$G$9,
      "MUY DEFICIENTE",
    IF(
      'Tablero de control'!$Z252&lt;Parametros!$D$4*Parametros!$G$8,
      "DEFICIENTE",
   IF(
      'Tablero de control'!$Z252&lt;Parametros!$D$4*Parametros!$G$7,
      "ACEPTABLE",
      IF(
        'Tablero de control'!$Z252&lt;Parametros!$D$4*Parametros!$G$6,
        "BUENO",
        IF(
          'Tablero de control'!$Z252&lt;Parametros!$D$4*Parametros!$G$5,
          "SATISFACTORIO",
          IF(
            'Tablero de control'!$Z252&gt;=Parametros!$D$4*Parametros!$G$4,
            "OPTIMO"
          )
        )
      )
    )
  )
)
)
)</f>
        <v>OPTIMO</v>
      </c>
      <c r="AC252" s="40"/>
      <c r="AD252" s="40"/>
      <c r="AE252" s="40"/>
      <c r="AF252" s="40"/>
      <c r="AG252" s="59">
        <v>0</v>
      </c>
      <c r="AH252" s="59">
        <v>0</v>
      </c>
      <c r="AI252" s="59">
        <v>0</v>
      </c>
      <c r="AJ252" s="57"/>
      <c r="AK252" s="276">
        <f>IF(
'Tablero de control'!$V252="NP",
 0,
  IF(
     'Tablero de control'!$Q252&lt;&gt;"Reducción",
     'Tablero de control'!$AJ252*100/'Tablero de control'!$V252,
     IF(
       'Tablero de control'!$V252&gt;='Tablero de control'!$AJ252,
       100,
       IF(
         'Tablero de control'!$S252&lt;='Tablero de control'!$AJ252,
         0,
         (('Tablero de control'!$S252-'Tablero de control'!$V252)-('Tablero de control'!$AJ252-'Tablero de control'!$V252))*100/('Tablero de control'!$S252-'Tablero de control'!$V252)
       )
     )
   )
)</f>
        <v>0</v>
      </c>
      <c r="AL252" s="38" t="str">
        <f>IF(
  'Tablero de control'!$V252="NP",
  "NO PROGRAMADA",
  IF(
    OR('Tablero de control'!$AJ252="",'Tablero de control'!$AK252&lt;=0),
    "SIN AVANCE",
    IF(
      'Tablero de control'!$AK252&lt;Parametros!$D$4*Parametros!$G$9,
      "MUY DEFICIENTE",
    IF(
      'Tablero de control'!$AK252&lt;Parametros!$D$4*Parametros!$G$8,
      "DEFICIENTE",
   IF(
      'Tablero de control'!$AK252&lt;Parametros!$D$4*Parametros!$G$7,
      "ACEPTABLE",
      IF(
        'Tablero de control'!$AK252&lt;Parametros!$D$4*Parametros!$G$6,
        "BUENO",
        IF(
          'Tablero de control'!$AK252&lt;Parametros!$D$4*Parametros!$G$5,
          "SATISFACTORIO",
          IF(
            'Tablero de control'!$AK252&gt;=Parametros!$D$4*Parametros!$G$4,
            "OPTIMO"
          )
        )
      )
    )
  )
)
)
)</f>
        <v>SIN AVANCE</v>
      </c>
      <c r="AM252" s="38"/>
      <c r="AN252" s="38"/>
      <c r="AO252" s="38"/>
      <c r="AP252" s="39"/>
      <c r="AQ252" s="276">
        <f>IF(
'Tablero de control'!$W252="NP",
 0,
  IF(
     'Tablero de control'!$Q252&lt;&gt;"Reducción",
     'Tablero de control'!$AP252*100/'Tablero de control'!$W252,
     IF(
       'Tablero de control'!$W252&gt;='Tablero de control'!$AP252,
       100,
       IF(
         'Tablero de control'!$S252&lt;='Tablero de control'!$AP252,
         0,
         (('Tablero de control'!$S252-'Tablero de control'!$W252)-('Tablero de control'!$AP252-'Tablero de control'!$W252))*100/('Tablero de control'!$S252-'Tablero de control'!$W252)
       )
     )
   )
)</f>
        <v>0</v>
      </c>
      <c r="AR252" s="40" t="str">
        <f>IF(
  'Tablero de control'!$W252="NP",
  "NO PROGRAMADA",
  IF(
    OR('Tablero de control'!$AP252="",'Tablero de control'!$AQ252&lt;=0),
    "SIN AVANCE",
    IF(
      'Tablero de control'!$AQ252&lt;Parametros!$D$4*Parametros!$G$9,
      "MUY DEFICIENTE",
    IF(
      'Tablero de control'!$AQ252&lt;Parametros!$D$4*Parametros!$G$8,
      "DEFICIENTE",
   IF(
      'Tablero de control'!$AQ252&lt;Parametros!$D$4*Parametros!$G$7,
      "ACEPTABLE",
      IF(
        'Tablero de control'!$AQ252&lt;Parametros!$D$4*Parametros!$G$6,
        "BUENO",
        IF(
          'Tablero de control'!$AQ252&lt;Parametros!$D$4*Parametros!$G$5,
          "SATISFACTORIO",
          IF(
            'Tablero de control'!$AQ252&gt;=Parametros!$D$4*Parametros!$G$4,
            "OPTIMO"
          )
        )
      )
    )
  )
)
)
)</f>
        <v>SIN AVANCE</v>
      </c>
      <c r="AS252" s="38"/>
      <c r="AT252" s="38"/>
      <c r="AU252" s="38"/>
      <c r="AV252" s="39"/>
      <c r="AW252" s="276">
        <f>IF(
'Tablero de control'!$X252="NP",
 0,
  IF(
     'Tablero de control'!$Q252&lt;&gt;"Reducción",
     'Tablero de control'!$AV252*100/'Tablero de control'!$X252,
     IF(
       'Tablero de control'!$X252&gt;='Tablero de control'!$AV252,
       100,
       IF(
         'Tablero de control'!$S252&lt;='Tablero de control'!$AV252,
         0,
         (('Tablero de control'!$S252-'Tablero de control'!$X252)-('Tablero de control'!$AV252-'Tablero de control'!$X252))*100/('Tablero de control'!$S252-'Tablero de control'!$X252)
       )
     )
   )
)</f>
        <v>0</v>
      </c>
      <c r="AX252" s="46" t="str">
        <f>IF(
  'Tablero de control'!$X252="NP",
  "NO PROGRAMADA",
  IF(
    OR('Tablero de control'!$AV252="",'Tablero de control'!$AW252&lt;=0),
    "SIN AVANCE",
    IF(
      'Tablero de control'!$AW252&lt;Parametros!$D$4*Parametros!$G$9,
      "MUY DEFICIENTE",
    IF(
      'Tablero de control'!$AW252&lt;Parametros!$D$4*Parametros!$G$8,
      "DEFICIENTE",
   IF(
      'Tablero de control'!$AW252&lt;Parametros!$D$4*Parametros!$G$7,
      "ACEPTABLE",
      IF(
        'Tablero de control'!$AW252&lt;Parametros!$D$4*Parametros!$G$6,
        "BUENO",
        IF(
          'Tablero de control'!$AW252&lt;Parametros!$D$4*Parametros!$G$5,
          "SATISFACTORIO",
          IF(
            'Tablero de control'!$AW252&gt;=Parametros!$D$4*Parametros!$G$4,
            "OPTIMO"
          )
        )
      )
    )
  )
)
)
)</f>
        <v>SIN AVANCE</v>
      </c>
      <c r="AY252" s="38"/>
      <c r="AZ252" s="38"/>
      <c r="BA252" s="38"/>
      <c r="BB252" s="285">
        <f>IF('Tablero de control'!$R252="Acumulada",IF('Tablero de control'!$AV252="",IF('Tablero de control'!$AP252="",IF('Tablero de control'!$AJ252="",'Tablero de control'!$Y252,'Tablero de control'!$AJ252),'Tablero de control'!$AP252),'Tablero de control'!$AV252),'Tablero de control'!$Y252+'Tablero de control'!$AJ252+'Tablero de control'!$AP252+'Tablero de control'!$AV252)</f>
        <v>68</v>
      </c>
      <c r="BC252" s="41">
        <f>IF('Tablero de control'!$Q252="mantenimiento",'Tablero de control'!$BB252/COUNTA('Tablero de control'!$U252:$X252)*100,IF('Tablero de control'!$BB252*100/'Tablero de control'!$T252&gt;100,100,'Tablero de control'!$BB252*100/'Tablero de control'!$T252))</f>
        <v>1700</v>
      </c>
      <c r="BD252" s="40" t="str">
        <f>IF(
    OR('Tablero de control'!$BB252="",'Tablero de control'!$BC252&lt;=0),
    "SIN AVANCE",
    IF(
      'Tablero de control'!$BC252&lt;Parametros!$D$4*Parametros!$G$9,
      "MUY DEFICIENTE",
    IF(
      'Tablero de control'!$BC252&lt;Parametros!$D$4*Parametros!$G$8,
      "DEFICIENTE",
   IF(
      'Tablero de control'!$BC252&lt;Parametros!$D$4*Parametros!$G$7,
      "ACEPTABLE",
      IF(
        'Tablero de control'!$BC252&lt;Parametros!$D$4*Parametros!$G$6,
        "BUENO",
        IF(
          'Tablero de control'!$BC252&lt;Parametros!$D$4*Parametros!$G$5,
          "SATISFACTORIO",
          IF(
            'Tablero de control'!$BC252&gt;=Parametros!$D$4*Parametros!$G$4,
            "OPTIMO"
          )
        )
      )
    )
  )
)
)</f>
        <v>OPTIMO</v>
      </c>
      <c r="BE252" s="336"/>
      <c r="BF252" s="336"/>
      <c r="BG252" s="555"/>
      <c r="BH252" s="281"/>
      <c r="BI252" s="281"/>
      <c r="BJ252" s="281"/>
      <c r="BL252" s="337"/>
      <c r="BN252" s="499">
        <v>68</v>
      </c>
      <c r="BO252" s="500" t="s">
        <v>3343</v>
      </c>
      <c r="BP252" s="500" t="s">
        <v>3344</v>
      </c>
      <c r="BQ252" s="501" t="s">
        <v>3345</v>
      </c>
      <c r="BR252" s="599"/>
      <c r="BS252" s="668"/>
      <c r="BT252" s="281"/>
    </row>
    <row r="253" spans="1:72" s="42" customFormat="1" ht="45.95" hidden="1" customHeight="1">
      <c r="A253" s="554" t="s">
        <v>252</v>
      </c>
      <c r="B253" s="53" t="s">
        <v>263</v>
      </c>
      <c r="C253" s="53" t="s">
        <v>304</v>
      </c>
      <c r="D253" s="53" t="s">
        <v>361</v>
      </c>
      <c r="E253" s="53" t="s">
        <v>433</v>
      </c>
      <c r="F253" s="223">
        <v>0.23</v>
      </c>
      <c r="G253" s="223">
        <v>0.8</v>
      </c>
      <c r="H253" s="223" t="s">
        <v>1948</v>
      </c>
      <c r="I253" s="223" t="s">
        <v>1975</v>
      </c>
      <c r="J253" s="325">
        <v>250</v>
      </c>
      <c r="K253" s="53" t="s">
        <v>793</v>
      </c>
      <c r="L253" s="53">
        <v>1903011</v>
      </c>
      <c r="M253" s="53" t="s">
        <v>55</v>
      </c>
      <c r="N253" s="293">
        <v>190301100</v>
      </c>
      <c r="O253" s="53" t="s">
        <v>1643</v>
      </c>
      <c r="P253" s="53" t="s">
        <v>2046</v>
      </c>
      <c r="Q253" s="53" t="s">
        <v>32</v>
      </c>
      <c r="R253" s="225" t="s">
        <v>1890</v>
      </c>
      <c r="S253" s="225">
        <v>1564</v>
      </c>
      <c r="T253" s="225">
        <v>2000</v>
      </c>
      <c r="U253" s="96">
        <v>1600</v>
      </c>
      <c r="V253" s="225">
        <v>1750</v>
      </c>
      <c r="W253" s="225">
        <v>1850</v>
      </c>
      <c r="X253" s="225">
        <v>2000</v>
      </c>
      <c r="Y253" s="273">
        <v>1579</v>
      </c>
      <c r="Z253" s="276">
        <f>IF(
'Tablero de control'!$U253="NP",
 0,
  IF(
     'Tablero de control'!$Q253&lt;&gt;"Reducción",
     'Tablero de control'!$Y253*100/'Tablero de control'!$U253,
     IF(
       'Tablero de control'!$U253&gt;='Tablero de control'!$Y253,
       100,
       IF(
         'Tablero de control'!$S253&lt;='Tablero de control'!$Y253,
         0,
         (('Tablero de control'!$S253-'Tablero de control'!$U253)-('Tablero de control'!$Y253-'Tablero de control'!$U253))*100/('Tablero de control'!$S253-'Tablero de control'!$U253)
       )
     )
   )
)</f>
        <v>98.6875</v>
      </c>
      <c r="AA253" s="302">
        <f>IF('Tablero de control'!$Z253&gt;100,100,'Tablero de control'!$Z253)</f>
        <v>98.6875</v>
      </c>
      <c r="AB253" s="40" t="str">
        <f>IF(
  'Tablero de control'!$U253="NP",
  "NO PROGRAMADA",
  IF(
    OR('Tablero de control'!$Y253="",'Tablero de control'!$Z253&lt;=0),
    "SIN AVANCE",
    IF(
      'Tablero de control'!$Z253&lt;Parametros!$D$4*Parametros!$G$9,
      "MUY DEFICIENTE",
    IF(
      'Tablero de control'!$Z253&lt;Parametros!$D$4*Parametros!$G$8,
      "DEFICIENTE",
   IF(
      'Tablero de control'!$Z253&lt;Parametros!$D$4*Parametros!$G$7,
      "ACEPTABLE",
      IF(
        'Tablero de control'!$Z253&lt;Parametros!$D$4*Parametros!$G$6,
        "BUENO",
        IF(
          'Tablero de control'!$Z253&lt;Parametros!$D$4*Parametros!$G$5,
          "SATISFACTORIO",
          IF(
            'Tablero de control'!$Z253&gt;=Parametros!$D$4*Parametros!$G$4,
            "OPTIMO"
          )
        )
      )
    )
  )
)
)
)</f>
        <v>SATISFACTORIO</v>
      </c>
      <c r="AC253" s="40"/>
      <c r="AD253" s="40"/>
      <c r="AE253" s="40"/>
      <c r="AF253" s="40"/>
      <c r="AG253" s="59">
        <v>771175825</v>
      </c>
      <c r="AH253" s="59">
        <v>232710728</v>
      </c>
      <c r="AI253" s="59">
        <v>207554191</v>
      </c>
      <c r="AJ253" s="57"/>
      <c r="AK253" s="276">
        <f>IF(
'Tablero de control'!$V253="NP",
 0,
  IF(
     'Tablero de control'!$Q253&lt;&gt;"Reducción",
     'Tablero de control'!$AJ253*100/'Tablero de control'!$V253,
     IF(
       'Tablero de control'!$V253&gt;='Tablero de control'!$AJ253,
       100,
       IF(
         'Tablero de control'!$S253&lt;='Tablero de control'!$AJ253,
         0,
         (('Tablero de control'!$S253-'Tablero de control'!$V253)-('Tablero de control'!$AJ253-'Tablero de control'!$V253))*100/('Tablero de control'!$S253-'Tablero de control'!$V253)
       )
     )
   )
)</f>
        <v>0</v>
      </c>
      <c r="AL253" s="38" t="str">
        <f>IF(
  'Tablero de control'!$V253="NP",
  "NO PROGRAMADA",
  IF(
    OR('Tablero de control'!$AJ253="",'Tablero de control'!$AK253&lt;=0),
    "SIN AVANCE",
    IF(
      'Tablero de control'!$AK253&lt;Parametros!$D$4*Parametros!$G$9,
      "MUY DEFICIENTE",
    IF(
      'Tablero de control'!$AK253&lt;Parametros!$D$4*Parametros!$G$8,
      "DEFICIENTE",
   IF(
      'Tablero de control'!$AK253&lt;Parametros!$D$4*Parametros!$G$7,
      "ACEPTABLE",
      IF(
        'Tablero de control'!$AK253&lt;Parametros!$D$4*Parametros!$G$6,
        "BUENO",
        IF(
          'Tablero de control'!$AK253&lt;Parametros!$D$4*Parametros!$G$5,
          "SATISFACTORIO",
          IF(
            'Tablero de control'!$AK253&gt;=Parametros!$D$4*Parametros!$G$4,
            "OPTIMO"
          )
        )
      )
    )
  )
)
)
)</f>
        <v>SIN AVANCE</v>
      </c>
      <c r="AM253" s="38"/>
      <c r="AN253" s="38"/>
      <c r="AO253" s="38"/>
      <c r="AP253" s="39"/>
      <c r="AQ253" s="276">
        <f>IF(
'Tablero de control'!$W253="NP",
 0,
  IF(
     'Tablero de control'!$Q253&lt;&gt;"Reducción",
     'Tablero de control'!$AP253*100/'Tablero de control'!$W253,
     IF(
       'Tablero de control'!$W253&gt;='Tablero de control'!$AP253,
       100,
       IF(
         'Tablero de control'!$S253&lt;='Tablero de control'!$AP253,
         0,
         (('Tablero de control'!$S253-'Tablero de control'!$W253)-('Tablero de control'!$AP253-'Tablero de control'!$W253))*100/('Tablero de control'!$S253-'Tablero de control'!$W253)
       )
     )
   )
)</f>
        <v>0</v>
      </c>
      <c r="AR253" s="40" t="str">
        <f>IF(
  'Tablero de control'!$W253="NP",
  "NO PROGRAMADA",
  IF(
    OR('Tablero de control'!$AP253="",'Tablero de control'!$AQ253&lt;=0),
    "SIN AVANCE",
    IF(
      'Tablero de control'!$AQ253&lt;Parametros!$D$4*Parametros!$G$9,
      "MUY DEFICIENTE",
    IF(
      'Tablero de control'!$AQ253&lt;Parametros!$D$4*Parametros!$G$8,
      "DEFICIENTE",
   IF(
      'Tablero de control'!$AQ253&lt;Parametros!$D$4*Parametros!$G$7,
      "ACEPTABLE",
      IF(
        'Tablero de control'!$AQ253&lt;Parametros!$D$4*Parametros!$G$6,
        "BUENO",
        IF(
          'Tablero de control'!$AQ253&lt;Parametros!$D$4*Parametros!$G$5,
          "SATISFACTORIO",
          IF(
            'Tablero de control'!$AQ253&gt;=Parametros!$D$4*Parametros!$G$4,
            "OPTIMO"
          )
        )
      )
    )
  )
)
)
)</f>
        <v>SIN AVANCE</v>
      </c>
      <c r="AS253" s="38"/>
      <c r="AT253" s="38"/>
      <c r="AU253" s="38"/>
      <c r="AV253" s="39"/>
      <c r="AW253" s="276">
        <f>IF(
'Tablero de control'!$X253="NP",
 0,
  IF(
     'Tablero de control'!$Q253&lt;&gt;"Reducción",
     'Tablero de control'!$AV253*100/'Tablero de control'!$X253,
     IF(
       'Tablero de control'!$X253&gt;='Tablero de control'!$AV253,
       100,
       IF(
         'Tablero de control'!$S253&lt;='Tablero de control'!$AV253,
         0,
         (('Tablero de control'!$S253-'Tablero de control'!$X253)-('Tablero de control'!$AV253-'Tablero de control'!$X253))*100/('Tablero de control'!$S253-'Tablero de control'!$X253)
       )
     )
   )
)</f>
        <v>0</v>
      </c>
      <c r="AX253" s="46" t="str">
        <f>IF(
  'Tablero de control'!$X253="NP",
  "NO PROGRAMADA",
  IF(
    OR('Tablero de control'!$AV253="",'Tablero de control'!$AW253&lt;=0),
    "SIN AVANCE",
    IF(
      'Tablero de control'!$AW253&lt;Parametros!$D$4*Parametros!$G$9,
      "MUY DEFICIENTE",
    IF(
      'Tablero de control'!$AW253&lt;Parametros!$D$4*Parametros!$G$8,
      "DEFICIENTE",
   IF(
      'Tablero de control'!$AW253&lt;Parametros!$D$4*Parametros!$G$7,
      "ACEPTABLE",
      IF(
        'Tablero de control'!$AW253&lt;Parametros!$D$4*Parametros!$G$6,
        "BUENO",
        IF(
          'Tablero de control'!$AW253&lt;Parametros!$D$4*Parametros!$G$5,
          "SATISFACTORIO",
          IF(
            'Tablero de control'!$AW253&gt;=Parametros!$D$4*Parametros!$G$4,
            "OPTIMO"
          )
        )
      )
    )
  )
)
)
)</f>
        <v>SIN AVANCE</v>
      </c>
      <c r="AY253" s="38"/>
      <c r="AZ253" s="38"/>
      <c r="BA253" s="38"/>
      <c r="BB253" s="285">
        <f>IF('Tablero de control'!$R253="Acumulada",IF('Tablero de control'!$AV253="",IF('Tablero de control'!$AP253="",IF('Tablero de control'!$AJ253="",'Tablero de control'!$Y253,'Tablero de control'!$AJ253),'Tablero de control'!$AP253),'Tablero de control'!$AV253),'Tablero de control'!$Y253+'Tablero de control'!$AJ253+'Tablero de control'!$AP253+'Tablero de control'!$AV253)</f>
        <v>1579</v>
      </c>
      <c r="BC253" s="41">
        <f>IF('Tablero de control'!$Q253="mantenimiento",'Tablero de control'!$BB253/COUNTA('Tablero de control'!$U253:$X253)*100,IF('Tablero de control'!$BB253*100/'Tablero de control'!$T253&gt;100,100,'Tablero de control'!$BB253*100/'Tablero de control'!$T253))</f>
        <v>78.95</v>
      </c>
      <c r="BD253" s="40" t="str">
        <f>IF(
    OR('Tablero de control'!$BB253="",'Tablero de control'!$BC253&lt;=0),
    "SIN AVANCE",
    IF(
      'Tablero de control'!$BC253&lt;Parametros!$D$4*Parametros!$G$9,
      "MUY DEFICIENTE",
    IF(
      'Tablero de control'!$BC253&lt;Parametros!$D$4*Parametros!$G$8,
      "DEFICIENTE",
   IF(
      'Tablero de control'!$BC253&lt;Parametros!$D$4*Parametros!$G$7,
      "ACEPTABLE",
      IF(
        'Tablero de control'!$BC253&lt;Parametros!$D$4*Parametros!$G$6,
        "BUENO",
        IF(
          'Tablero de control'!$BC253&lt;Parametros!$D$4*Parametros!$G$5,
          "SATISFACTORIO",
          IF(
            'Tablero de control'!$BC253&gt;=Parametros!$D$4*Parametros!$G$4,
            "OPTIMO"
          )
        )
      )
    )
  )
)
)</f>
        <v>BUENO</v>
      </c>
      <c r="BE253" s="336"/>
      <c r="BF253" s="336"/>
      <c r="BG253" s="555"/>
      <c r="BH253" s="281"/>
      <c r="BI253" s="281"/>
      <c r="BJ253" s="281"/>
      <c r="BL253" s="337"/>
      <c r="BN253" s="495">
        <v>1579</v>
      </c>
      <c r="BO253" s="428" t="s">
        <v>3346</v>
      </c>
      <c r="BP253" s="428" t="s">
        <v>2184</v>
      </c>
      <c r="BQ253" s="428" t="s">
        <v>3347</v>
      </c>
      <c r="BR253" s="599"/>
      <c r="BS253" s="668"/>
      <c r="BT253" s="281"/>
    </row>
    <row r="254" spans="1:72" s="42" customFormat="1" ht="45.95" hidden="1" customHeight="1">
      <c r="A254" s="554" t="s">
        <v>252</v>
      </c>
      <c r="B254" s="53" t="s">
        <v>263</v>
      </c>
      <c r="C254" s="53" t="s">
        <v>304</v>
      </c>
      <c r="D254" s="53" t="s">
        <v>361</v>
      </c>
      <c r="E254" s="53" t="s">
        <v>433</v>
      </c>
      <c r="F254" s="223">
        <v>0.23</v>
      </c>
      <c r="G254" s="223">
        <v>0.8</v>
      </c>
      <c r="H254" s="223" t="s">
        <v>1948</v>
      </c>
      <c r="I254" s="223" t="s">
        <v>1975</v>
      </c>
      <c r="J254" s="325">
        <v>251</v>
      </c>
      <c r="K254" s="53" t="s">
        <v>794</v>
      </c>
      <c r="L254" s="53">
        <v>1903023</v>
      </c>
      <c r="M254" s="53" t="s">
        <v>1284</v>
      </c>
      <c r="N254" s="293">
        <v>190302300</v>
      </c>
      <c r="O254" s="53" t="s">
        <v>1657</v>
      </c>
      <c r="P254" s="53" t="s">
        <v>2046</v>
      </c>
      <c r="Q254" s="53" t="s">
        <v>32</v>
      </c>
      <c r="R254" s="225" t="s">
        <v>1890</v>
      </c>
      <c r="S254" s="225">
        <v>12</v>
      </c>
      <c r="T254" s="225">
        <v>24</v>
      </c>
      <c r="U254" s="96">
        <v>12</v>
      </c>
      <c r="V254" s="225">
        <v>16</v>
      </c>
      <c r="W254" s="225">
        <v>20</v>
      </c>
      <c r="X254" s="225">
        <v>24</v>
      </c>
      <c r="Y254" s="273">
        <v>10</v>
      </c>
      <c r="Z254" s="276">
        <f>IF(
'Tablero de control'!$U254="NP",
 0,
  IF(
     'Tablero de control'!$Q254&lt;&gt;"Reducción",
     'Tablero de control'!$Y254*100/'Tablero de control'!$U254,
     IF(
       'Tablero de control'!$U254&gt;='Tablero de control'!$Y254,
       100,
       IF(
         'Tablero de control'!$S254&lt;='Tablero de control'!$Y254,
         0,
         (('Tablero de control'!$S254-'Tablero de control'!$U254)-('Tablero de control'!$Y254-'Tablero de control'!$U254))*100/('Tablero de control'!$S254-'Tablero de control'!$U254)
       )
     )
   )
)</f>
        <v>83.333333333333329</v>
      </c>
      <c r="AA254" s="302">
        <f>IF('Tablero de control'!$Z254&gt;100,100,'Tablero de control'!$Z254)</f>
        <v>83.333333333333329</v>
      </c>
      <c r="AB254" s="40" t="str">
        <f>IF(
  'Tablero de control'!$U254="NP",
  "NO PROGRAMADA",
  IF(
    OR('Tablero de control'!$Y254="",'Tablero de control'!$Z254&lt;=0),
    "SIN AVANCE",
    IF(
      'Tablero de control'!$Z254&lt;Parametros!$D$4*Parametros!$G$9,
      "MUY DEFICIENTE",
    IF(
      'Tablero de control'!$Z254&lt;Parametros!$D$4*Parametros!$G$8,
      "DEFICIENTE",
   IF(
      'Tablero de control'!$Z254&lt;Parametros!$D$4*Parametros!$G$7,
      "ACEPTABLE",
      IF(
        'Tablero de control'!$Z254&lt;Parametros!$D$4*Parametros!$G$6,
        "BUENO",
        IF(
          'Tablero de control'!$Z254&lt;Parametros!$D$4*Parametros!$G$5,
          "SATISFACTORIO",
          IF(
            'Tablero de control'!$Z254&gt;=Parametros!$D$4*Parametros!$G$4,
            "OPTIMO"
          )
        )
      )
    )
  )
)
)
)</f>
        <v>BUENO</v>
      </c>
      <c r="AC254" s="40"/>
      <c r="AD254" s="40"/>
      <c r="AE254" s="40"/>
      <c r="AF254" s="40"/>
      <c r="AG254" s="59">
        <v>771175825</v>
      </c>
      <c r="AH254" s="59">
        <v>232710728</v>
      </c>
      <c r="AI254" s="59">
        <v>207554191</v>
      </c>
      <c r="AJ254" s="57"/>
      <c r="AK254" s="276">
        <f>IF(
'Tablero de control'!$V254="NP",
 0,
  IF(
     'Tablero de control'!$Q254&lt;&gt;"Reducción",
     'Tablero de control'!$AJ254*100/'Tablero de control'!$V254,
     IF(
       'Tablero de control'!$V254&gt;='Tablero de control'!$AJ254,
       100,
       IF(
         'Tablero de control'!$S254&lt;='Tablero de control'!$AJ254,
         0,
         (('Tablero de control'!$S254-'Tablero de control'!$V254)-('Tablero de control'!$AJ254-'Tablero de control'!$V254))*100/('Tablero de control'!$S254-'Tablero de control'!$V254)
       )
     )
   )
)</f>
        <v>0</v>
      </c>
      <c r="AL254" s="38" t="str">
        <f>IF(
  'Tablero de control'!$V254="NP",
  "NO PROGRAMADA",
  IF(
    OR('Tablero de control'!$AJ254="",'Tablero de control'!$AK254&lt;=0),
    "SIN AVANCE",
    IF(
      'Tablero de control'!$AK254&lt;Parametros!$D$4*Parametros!$G$9,
      "MUY DEFICIENTE",
    IF(
      'Tablero de control'!$AK254&lt;Parametros!$D$4*Parametros!$G$8,
      "DEFICIENTE",
   IF(
      'Tablero de control'!$AK254&lt;Parametros!$D$4*Parametros!$G$7,
      "ACEPTABLE",
      IF(
        'Tablero de control'!$AK254&lt;Parametros!$D$4*Parametros!$G$6,
        "BUENO",
        IF(
          'Tablero de control'!$AK254&lt;Parametros!$D$4*Parametros!$G$5,
          "SATISFACTORIO",
          IF(
            'Tablero de control'!$AK254&gt;=Parametros!$D$4*Parametros!$G$4,
            "OPTIMO"
          )
        )
      )
    )
  )
)
)
)</f>
        <v>SIN AVANCE</v>
      </c>
      <c r="AM254" s="38"/>
      <c r="AN254" s="38"/>
      <c r="AO254" s="38"/>
      <c r="AP254" s="39"/>
      <c r="AQ254" s="276">
        <f>IF(
'Tablero de control'!$W254="NP",
 0,
  IF(
     'Tablero de control'!$Q254&lt;&gt;"Reducción",
     'Tablero de control'!$AP254*100/'Tablero de control'!$W254,
     IF(
       'Tablero de control'!$W254&gt;='Tablero de control'!$AP254,
       100,
       IF(
         'Tablero de control'!$S254&lt;='Tablero de control'!$AP254,
         0,
         (('Tablero de control'!$S254-'Tablero de control'!$W254)-('Tablero de control'!$AP254-'Tablero de control'!$W254))*100/('Tablero de control'!$S254-'Tablero de control'!$W254)
       )
     )
   )
)</f>
        <v>0</v>
      </c>
      <c r="AR254" s="40" t="str">
        <f>IF(
  'Tablero de control'!$W254="NP",
  "NO PROGRAMADA",
  IF(
    OR('Tablero de control'!$AP254="",'Tablero de control'!$AQ254&lt;=0),
    "SIN AVANCE",
    IF(
      'Tablero de control'!$AQ254&lt;Parametros!$D$4*Parametros!$G$9,
      "MUY DEFICIENTE",
    IF(
      'Tablero de control'!$AQ254&lt;Parametros!$D$4*Parametros!$G$8,
      "DEFICIENTE",
   IF(
      'Tablero de control'!$AQ254&lt;Parametros!$D$4*Parametros!$G$7,
      "ACEPTABLE",
      IF(
        'Tablero de control'!$AQ254&lt;Parametros!$D$4*Parametros!$G$6,
        "BUENO",
        IF(
          'Tablero de control'!$AQ254&lt;Parametros!$D$4*Parametros!$G$5,
          "SATISFACTORIO",
          IF(
            'Tablero de control'!$AQ254&gt;=Parametros!$D$4*Parametros!$G$4,
            "OPTIMO"
          )
        )
      )
    )
  )
)
)
)</f>
        <v>SIN AVANCE</v>
      </c>
      <c r="AS254" s="38"/>
      <c r="AT254" s="38"/>
      <c r="AU254" s="38"/>
      <c r="AV254" s="39"/>
      <c r="AW254" s="276">
        <f>IF(
'Tablero de control'!$X254="NP",
 0,
  IF(
     'Tablero de control'!$Q254&lt;&gt;"Reducción",
     'Tablero de control'!$AV254*100/'Tablero de control'!$X254,
     IF(
       'Tablero de control'!$X254&gt;='Tablero de control'!$AV254,
       100,
       IF(
         'Tablero de control'!$S254&lt;='Tablero de control'!$AV254,
         0,
         (('Tablero de control'!$S254-'Tablero de control'!$X254)-('Tablero de control'!$AV254-'Tablero de control'!$X254))*100/('Tablero de control'!$S254-'Tablero de control'!$X254)
       )
     )
   )
)</f>
        <v>0</v>
      </c>
      <c r="AX254" s="46" t="str">
        <f>IF(
  'Tablero de control'!$X254="NP",
  "NO PROGRAMADA",
  IF(
    OR('Tablero de control'!$AV254="",'Tablero de control'!$AW254&lt;=0),
    "SIN AVANCE",
    IF(
      'Tablero de control'!$AW254&lt;Parametros!$D$4*Parametros!$G$9,
      "MUY DEFICIENTE",
    IF(
      'Tablero de control'!$AW254&lt;Parametros!$D$4*Parametros!$G$8,
      "DEFICIENTE",
   IF(
      'Tablero de control'!$AW254&lt;Parametros!$D$4*Parametros!$G$7,
      "ACEPTABLE",
      IF(
        'Tablero de control'!$AW254&lt;Parametros!$D$4*Parametros!$G$6,
        "BUENO",
        IF(
          'Tablero de control'!$AW254&lt;Parametros!$D$4*Parametros!$G$5,
          "SATISFACTORIO",
          IF(
            'Tablero de control'!$AW254&gt;=Parametros!$D$4*Parametros!$G$4,
            "OPTIMO"
          )
        )
      )
    )
  )
)
)
)</f>
        <v>SIN AVANCE</v>
      </c>
      <c r="AY254" s="38"/>
      <c r="AZ254" s="38"/>
      <c r="BA254" s="38"/>
      <c r="BB254" s="285">
        <f>IF('Tablero de control'!$R254="Acumulada",IF('Tablero de control'!$AV254="",IF('Tablero de control'!$AP254="",IF('Tablero de control'!$AJ254="",'Tablero de control'!$Y254,'Tablero de control'!$AJ254),'Tablero de control'!$AP254),'Tablero de control'!$AV254),'Tablero de control'!$Y254+'Tablero de control'!$AJ254+'Tablero de control'!$AP254+'Tablero de control'!$AV254)</f>
        <v>10</v>
      </c>
      <c r="BC254" s="41">
        <f>IF('Tablero de control'!$Q254="mantenimiento",'Tablero de control'!$BB254/COUNTA('Tablero de control'!$U254:$X254)*100,IF('Tablero de control'!$BB254*100/'Tablero de control'!$T254&gt;100,100,'Tablero de control'!$BB254*100/'Tablero de control'!$T254))</f>
        <v>41.666666666666664</v>
      </c>
      <c r="BD254" s="40" t="str">
        <f>IF(
    OR('Tablero de control'!$BB254="",'Tablero de control'!$BC254&lt;=0),
    "SIN AVANCE",
    IF(
      'Tablero de control'!$BC254&lt;Parametros!$D$4*Parametros!$G$9,
      "MUY DEFICIENTE",
    IF(
      'Tablero de control'!$BC254&lt;Parametros!$D$4*Parametros!$G$8,
      "DEFICIENTE",
   IF(
      'Tablero de control'!$BC254&lt;Parametros!$D$4*Parametros!$G$7,
      "ACEPTABLE",
      IF(
        'Tablero de control'!$BC254&lt;Parametros!$D$4*Parametros!$G$6,
        "BUENO",
        IF(
          'Tablero de control'!$BC254&lt;Parametros!$D$4*Parametros!$G$5,
          "SATISFACTORIO",
          IF(
            'Tablero de control'!$BC254&gt;=Parametros!$D$4*Parametros!$G$4,
            "OPTIMO"
          )
        )
      )
    )
  )
)
)</f>
        <v>DEFICIENTE</v>
      </c>
      <c r="BE254" s="336"/>
      <c r="BF254" s="336"/>
      <c r="BG254" s="555"/>
      <c r="BH254" s="281"/>
      <c r="BI254" s="281"/>
      <c r="BJ254" s="281"/>
      <c r="BL254" s="337"/>
      <c r="BN254" s="495">
        <v>10</v>
      </c>
      <c r="BO254" s="429" t="s">
        <v>3348</v>
      </c>
      <c r="BP254" s="428" t="s">
        <v>2184</v>
      </c>
      <c r="BQ254" s="428" t="s">
        <v>3349</v>
      </c>
      <c r="BR254" s="599"/>
      <c r="BS254" s="668"/>
      <c r="BT254" s="281"/>
    </row>
    <row r="255" spans="1:72" s="42" customFormat="1" ht="45.95" hidden="1" customHeight="1">
      <c r="A255" s="554" t="s">
        <v>252</v>
      </c>
      <c r="B255" s="53" t="s">
        <v>263</v>
      </c>
      <c r="C255" s="53" t="s">
        <v>304</v>
      </c>
      <c r="D255" s="53" t="s">
        <v>361</v>
      </c>
      <c r="E255" s="53" t="s">
        <v>433</v>
      </c>
      <c r="F255" s="223">
        <v>0.23</v>
      </c>
      <c r="G255" s="223">
        <v>0.7</v>
      </c>
      <c r="H255" s="223" t="s">
        <v>1948</v>
      </c>
      <c r="I255" s="223" t="s">
        <v>1977</v>
      </c>
      <c r="J255" s="325">
        <v>252</v>
      </c>
      <c r="K255" s="53" t="s">
        <v>795</v>
      </c>
      <c r="L255" s="53" t="s">
        <v>1287</v>
      </c>
      <c r="M255" s="53" t="s">
        <v>1288</v>
      </c>
      <c r="N255" s="293">
        <v>190505300</v>
      </c>
      <c r="O255" s="53" t="s">
        <v>65</v>
      </c>
      <c r="P255" s="53" t="s">
        <v>2046</v>
      </c>
      <c r="Q255" s="53" t="s">
        <v>33</v>
      </c>
      <c r="R255" s="225" t="s">
        <v>1891</v>
      </c>
      <c r="S255" s="225">
        <v>0</v>
      </c>
      <c r="T255" s="225">
        <v>68</v>
      </c>
      <c r="U255" s="96">
        <v>68</v>
      </c>
      <c r="V255" s="225">
        <v>68</v>
      </c>
      <c r="W255" s="225">
        <v>68</v>
      </c>
      <c r="X255" s="225">
        <v>68</v>
      </c>
      <c r="Y255" s="273">
        <v>67</v>
      </c>
      <c r="Z255" s="276">
        <f>IF(
'Tablero de control'!$U255="NP",
 0,
  IF(
     'Tablero de control'!$Q255&lt;&gt;"Reducción",
     'Tablero de control'!$Y255*100/'Tablero de control'!$U255,
     IF(
       'Tablero de control'!$U255&gt;='Tablero de control'!$Y255,
       100,
       IF(
         'Tablero de control'!$S255&lt;='Tablero de control'!$Y255,
         0,
         (('Tablero de control'!$S255-'Tablero de control'!$U255)-('Tablero de control'!$Y255-'Tablero de control'!$U255))*100/('Tablero de control'!$S255-'Tablero de control'!$U255)
       )
     )
   )
)</f>
        <v>98.529411764705884</v>
      </c>
      <c r="AA255" s="302">
        <f>IF('Tablero de control'!$Z255&gt;100,100,'Tablero de control'!$Z255)</f>
        <v>98.529411764705884</v>
      </c>
      <c r="AB255" s="40" t="str">
        <f>IF(
  'Tablero de control'!$U255="NP",
  "NO PROGRAMADA",
  IF(
    OR('Tablero de control'!$Y255="",'Tablero de control'!$Z255&lt;=0),
    "SIN AVANCE",
    IF(
      'Tablero de control'!$Z255&lt;Parametros!$D$4*Parametros!$G$9,
      "MUY DEFICIENTE",
    IF(
      'Tablero de control'!$Z255&lt;Parametros!$D$4*Parametros!$G$8,
      "DEFICIENTE",
   IF(
      'Tablero de control'!$Z255&lt;Parametros!$D$4*Parametros!$G$7,
      "ACEPTABLE",
      IF(
        'Tablero de control'!$Z255&lt;Parametros!$D$4*Parametros!$G$6,
        "BUENO",
        IF(
          'Tablero de control'!$Z255&lt;Parametros!$D$4*Parametros!$G$5,
          "SATISFACTORIO",
          IF(
            'Tablero de control'!$Z255&gt;=Parametros!$D$4*Parametros!$G$4,
            "OPTIMO"
          )
        )
      )
    )
  )
)
)
)</f>
        <v>SATISFACTORIO</v>
      </c>
      <c r="AC255" s="40"/>
      <c r="AD255" s="40"/>
      <c r="AE255" s="40"/>
      <c r="AF255" s="40"/>
      <c r="AG255" s="59">
        <v>0</v>
      </c>
      <c r="AH255" s="59">
        <v>0</v>
      </c>
      <c r="AI255" s="59">
        <v>0</v>
      </c>
      <c r="AJ255" s="57"/>
      <c r="AK255" s="276">
        <f>IF(
'Tablero de control'!$V255="NP",
 0,
  IF(
     'Tablero de control'!$Q255&lt;&gt;"Reducción",
     'Tablero de control'!$AJ255*100/'Tablero de control'!$V255,
     IF(
       'Tablero de control'!$V255&gt;='Tablero de control'!$AJ255,
       100,
       IF(
         'Tablero de control'!$S255&lt;='Tablero de control'!$AJ255,
         0,
         (('Tablero de control'!$S255-'Tablero de control'!$V255)-('Tablero de control'!$AJ255-'Tablero de control'!$V255))*100/('Tablero de control'!$S255-'Tablero de control'!$V255)
       )
     )
   )
)</f>
        <v>0</v>
      </c>
      <c r="AL255" s="38" t="str">
        <f>IF(
  'Tablero de control'!$V255="NP",
  "NO PROGRAMADA",
  IF(
    OR('Tablero de control'!$AJ255="",'Tablero de control'!$AK255&lt;=0),
    "SIN AVANCE",
    IF(
      'Tablero de control'!$AK255&lt;Parametros!$D$4*Parametros!$G$9,
      "MUY DEFICIENTE",
    IF(
      'Tablero de control'!$AK255&lt;Parametros!$D$4*Parametros!$G$8,
      "DEFICIENTE",
   IF(
      'Tablero de control'!$AK255&lt;Parametros!$D$4*Parametros!$G$7,
      "ACEPTABLE",
      IF(
        'Tablero de control'!$AK255&lt;Parametros!$D$4*Parametros!$G$6,
        "BUENO",
        IF(
          'Tablero de control'!$AK255&lt;Parametros!$D$4*Parametros!$G$5,
          "SATISFACTORIO",
          IF(
            'Tablero de control'!$AK255&gt;=Parametros!$D$4*Parametros!$G$4,
            "OPTIMO"
          )
        )
      )
    )
  )
)
)
)</f>
        <v>SIN AVANCE</v>
      </c>
      <c r="AM255" s="38"/>
      <c r="AN255" s="38"/>
      <c r="AO255" s="38"/>
      <c r="AP255" s="39"/>
      <c r="AQ255" s="276">
        <f>IF(
'Tablero de control'!$W255="NP",
 0,
  IF(
     'Tablero de control'!$Q255&lt;&gt;"Reducción",
     'Tablero de control'!$AP255*100/'Tablero de control'!$W255,
     IF(
       'Tablero de control'!$W255&gt;='Tablero de control'!$AP255,
       100,
       IF(
         'Tablero de control'!$S255&lt;='Tablero de control'!$AP255,
         0,
         (('Tablero de control'!$S255-'Tablero de control'!$W255)-('Tablero de control'!$AP255-'Tablero de control'!$W255))*100/('Tablero de control'!$S255-'Tablero de control'!$W255)
       )
     )
   )
)</f>
        <v>0</v>
      </c>
      <c r="AR255" s="40" t="str">
        <f>IF(
  'Tablero de control'!$W255="NP",
  "NO PROGRAMADA",
  IF(
    OR('Tablero de control'!$AP255="",'Tablero de control'!$AQ255&lt;=0),
    "SIN AVANCE",
    IF(
      'Tablero de control'!$AQ255&lt;Parametros!$D$4*Parametros!$G$9,
      "MUY DEFICIENTE",
    IF(
      'Tablero de control'!$AQ255&lt;Parametros!$D$4*Parametros!$G$8,
      "DEFICIENTE",
   IF(
      'Tablero de control'!$AQ255&lt;Parametros!$D$4*Parametros!$G$7,
      "ACEPTABLE",
      IF(
        'Tablero de control'!$AQ255&lt;Parametros!$D$4*Parametros!$G$6,
        "BUENO",
        IF(
          'Tablero de control'!$AQ255&lt;Parametros!$D$4*Parametros!$G$5,
          "SATISFACTORIO",
          IF(
            'Tablero de control'!$AQ255&gt;=Parametros!$D$4*Parametros!$G$4,
            "OPTIMO"
          )
        )
      )
    )
  )
)
)
)</f>
        <v>SIN AVANCE</v>
      </c>
      <c r="AS255" s="38"/>
      <c r="AT255" s="38"/>
      <c r="AU255" s="38"/>
      <c r="AV255" s="39"/>
      <c r="AW255" s="276">
        <f>IF(
'Tablero de control'!$X255="NP",
 0,
  IF(
     'Tablero de control'!$Q255&lt;&gt;"Reducción",
     'Tablero de control'!$AV255*100/'Tablero de control'!$X255,
     IF(
       'Tablero de control'!$X255&gt;='Tablero de control'!$AV255,
       100,
       IF(
         'Tablero de control'!$S255&lt;='Tablero de control'!$AV255,
         0,
         (('Tablero de control'!$S255-'Tablero de control'!$X255)-('Tablero de control'!$AV255-'Tablero de control'!$X255))*100/('Tablero de control'!$S255-'Tablero de control'!$X255)
       )
     )
   )
)</f>
        <v>0</v>
      </c>
      <c r="AX255" s="46" t="str">
        <f>IF(
  'Tablero de control'!$X255="NP",
  "NO PROGRAMADA",
  IF(
    OR('Tablero de control'!$AV255="",'Tablero de control'!$AW255&lt;=0),
    "SIN AVANCE",
    IF(
      'Tablero de control'!$AW255&lt;Parametros!$D$4*Parametros!$G$9,
      "MUY DEFICIENTE",
    IF(
      'Tablero de control'!$AW255&lt;Parametros!$D$4*Parametros!$G$8,
      "DEFICIENTE",
   IF(
      'Tablero de control'!$AW255&lt;Parametros!$D$4*Parametros!$G$7,
      "ACEPTABLE",
      IF(
        'Tablero de control'!$AW255&lt;Parametros!$D$4*Parametros!$G$6,
        "BUENO",
        IF(
          'Tablero de control'!$AW255&lt;Parametros!$D$4*Parametros!$G$5,
          "SATISFACTORIO",
          IF(
            'Tablero de control'!$AW255&gt;=Parametros!$D$4*Parametros!$G$4,
            "OPTIMO"
          )
        )
      )
    )
  )
)
)
)</f>
        <v>SIN AVANCE</v>
      </c>
      <c r="AY255" s="38"/>
      <c r="AZ255" s="38"/>
      <c r="BA255" s="38"/>
      <c r="BB255" s="285">
        <f>IF('Tablero de control'!$R255="Acumulada",IF('Tablero de control'!$AV255="",IF('Tablero de control'!$AP255="",IF('Tablero de control'!$AJ255="",'Tablero de control'!$Y255,'Tablero de control'!$AJ255),'Tablero de control'!$AP255),'Tablero de control'!$AV255),'Tablero de control'!$Y255+'Tablero de control'!$AJ255+'Tablero de control'!$AP255+'Tablero de control'!$AV255)</f>
        <v>67</v>
      </c>
      <c r="BC255" s="41">
        <f>IF('Tablero de control'!$Q255="mantenimiento",'Tablero de control'!$BB255/COUNTA('Tablero de control'!$U255:$X255)*100,IF('Tablero de control'!$BB255*100/'Tablero de control'!$T255&gt;100,100,'Tablero de control'!$BB255*100/'Tablero de control'!$T255))</f>
        <v>1675</v>
      </c>
      <c r="BD255" s="40" t="str">
        <f>IF(
    OR('Tablero de control'!$BB255="",'Tablero de control'!$BC255&lt;=0),
    "SIN AVANCE",
    IF(
      'Tablero de control'!$BC255&lt;Parametros!$D$4*Parametros!$G$9,
      "MUY DEFICIENTE",
    IF(
      'Tablero de control'!$BC255&lt;Parametros!$D$4*Parametros!$G$8,
      "DEFICIENTE",
   IF(
      'Tablero de control'!$BC255&lt;Parametros!$D$4*Parametros!$G$7,
      "ACEPTABLE",
      IF(
        'Tablero de control'!$BC255&lt;Parametros!$D$4*Parametros!$G$6,
        "BUENO",
        IF(
          'Tablero de control'!$BC255&lt;Parametros!$D$4*Parametros!$G$5,
          "SATISFACTORIO",
          IF(
            'Tablero de control'!$BC255&gt;=Parametros!$D$4*Parametros!$G$4,
            "OPTIMO"
          )
        )
      )
    )
  )
)
)</f>
        <v>OPTIMO</v>
      </c>
      <c r="BE255" s="336"/>
      <c r="BF255" s="336"/>
      <c r="BG255" s="555"/>
      <c r="BH255" s="281"/>
      <c r="BI255" s="281"/>
      <c r="BJ255" s="281"/>
      <c r="BL255" s="337"/>
      <c r="BN255" s="502">
        <v>67</v>
      </c>
      <c r="BO255" s="500" t="s">
        <v>3350</v>
      </c>
      <c r="BP255" s="501" t="s">
        <v>3351</v>
      </c>
      <c r="BQ255" s="501" t="s">
        <v>3345</v>
      </c>
      <c r="BR255" s="601"/>
      <c r="BS255" s="668"/>
      <c r="BT255" s="281"/>
    </row>
    <row r="256" spans="1:72" s="42" customFormat="1" ht="45.95" hidden="1" customHeight="1">
      <c r="A256" s="554" t="s">
        <v>252</v>
      </c>
      <c r="B256" s="53" t="s">
        <v>263</v>
      </c>
      <c r="C256" s="53" t="s">
        <v>305</v>
      </c>
      <c r="D256" s="53" t="s">
        <v>361</v>
      </c>
      <c r="E256" s="53" t="s">
        <v>434</v>
      </c>
      <c r="F256" s="233">
        <v>0.89900000000000002</v>
      </c>
      <c r="G256" s="223">
        <v>0.92</v>
      </c>
      <c r="H256" s="223" t="s">
        <v>1948</v>
      </c>
      <c r="I256" s="223" t="s">
        <v>1975</v>
      </c>
      <c r="J256" s="325">
        <v>253</v>
      </c>
      <c r="K256" s="53" t="s">
        <v>796</v>
      </c>
      <c r="L256" s="53">
        <v>1903031</v>
      </c>
      <c r="M256" s="53" t="s">
        <v>1286</v>
      </c>
      <c r="N256" s="53">
        <v>190303100</v>
      </c>
      <c r="O256" s="53" t="s">
        <v>1656</v>
      </c>
      <c r="P256" s="53" t="s">
        <v>2049</v>
      </c>
      <c r="Q256" s="53" t="s">
        <v>33</v>
      </c>
      <c r="R256" s="98" t="s">
        <v>1891</v>
      </c>
      <c r="S256" s="225">
        <v>4</v>
      </c>
      <c r="T256" s="225">
        <v>4</v>
      </c>
      <c r="U256" s="96">
        <v>4</v>
      </c>
      <c r="V256" s="225">
        <v>4</v>
      </c>
      <c r="W256" s="225">
        <v>4</v>
      </c>
      <c r="X256" s="225">
        <v>4</v>
      </c>
      <c r="Y256" s="273">
        <v>4</v>
      </c>
      <c r="Z256" s="276">
        <f>IF(
'Tablero de control'!$U256="NP",
 0,
  IF(
     'Tablero de control'!$Q256&lt;&gt;"Reducción",
     'Tablero de control'!$Y256*100/'Tablero de control'!$U256,
     IF(
       'Tablero de control'!$U256&gt;='Tablero de control'!$Y256,
       100,
       IF(
         'Tablero de control'!$S256&lt;='Tablero de control'!$Y256,
         0,
         (('Tablero de control'!$S256-'Tablero de control'!$U256)-('Tablero de control'!$Y256-'Tablero de control'!$U256))*100/('Tablero de control'!$S256-'Tablero de control'!$U256)
       )
     )
   )
)</f>
        <v>100</v>
      </c>
      <c r="AA256" s="302">
        <f>IF('Tablero de control'!$Z256&gt;100,100,'Tablero de control'!$Z256)</f>
        <v>100</v>
      </c>
      <c r="AB256" s="40" t="str">
        <f>IF(
  'Tablero de control'!$U256="NP",
  "NO PROGRAMADA",
  IF(
    OR('Tablero de control'!$Y256="",'Tablero de control'!$Z256&lt;=0),
    "SIN AVANCE",
    IF(
      'Tablero de control'!$Z256&lt;Parametros!$D$4*Parametros!$G$9,
      "MUY DEFICIENTE",
    IF(
      'Tablero de control'!$Z256&lt;Parametros!$D$4*Parametros!$G$8,
      "DEFICIENTE",
   IF(
      'Tablero de control'!$Z256&lt;Parametros!$D$4*Parametros!$G$7,
      "ACEPTABLE",
      IF(
        'Tablero de control'!$Z256&lt;Parametros!$D$4*Parametros!$G$6,
        "BUENO",
        IF(
          'Tablero de control'!$Z256&lt;Parametros!$D$4*Parametros!$G$5,
          "SATISFACTORIO",
          IF(
            'Tablero de control'!$Z256&gt;=Parametros!$D$4*Parametros!$G$4,
            "OPTIMO"
          )
        )
      )
    )
  )
)
)
)</f>
        <v>OPTIMO</v>
      </c>
      <c r="AC256" s="40"/>
      <c r="AD256" s="40"/>
      <c r="AE256" s="40"/>
      <c r="AF256" s="40"/>
      <c r="AG256" s="59">
        <v>0</v>
      </c>
      <c r="AH256" s="59">
        <v>0</v>
      </c>
      <c r="AI256" s="59">
        <v>0</v>
      </c>
      <c r="AJ256" s="57"/>
      <c r="AK256" s="276">
        <f>IF(
'Tablero de control'!$V256="NP",
 0,
  IF(
     'Tablero de control'!$Q256&lt;&gt;"Reducción",
     'Tablero de control'!$AJ256*100/'Tablero de control'!$V256,
     IF(
       'Tablero de control'!$V256&gt;='Tablero de control'!$AJ256,
       100,
       IF(
         'Tablero de control'!$S256&lt;='Tablero de control'!$AJ256,
         0,
         (('Tablero de control'!$S256-'Tablero de control'!$V256)-('Tablero de control'!$AJ256-'Tablero de control'!$V256))*100/('Tablero de control'!$S256-'Tablero de control'!$V256)
       )
     )
   )
)</f>
        <v>0</v>
      </c>
      <c r="AL256" s="38" t="str">
        <f>IF(
  'Tablero de control'!$V256="NP",
  "NO PROGRAMADA",
  IF(
    OR('Tablero de control'!$AJ256="",'Tablero de control'!$AK256&lt;=0),
    "SIN AVANCE",
    IF(
      'Tablero de control'!$AK256&lt;Parametros!$D$4*Parametros!$G$9,
      "MUY DEFICIENTE",
    IF(
      'Tablero de control'!$AK256&lt;Parametros!$D$4*Parametros!$G$8,
      "DEFICIENTE",
   IF(
      'Tablero de control'!$AK256&lt;Parametros!$D$4*Parametros!$G$7,
      "ACEPTABLE",
      IF(
        'Tablero de control'!$AK256&lt;Parametros!$D$4*Parametros!$G$6,
        "BUENO",
        IF(
          'Tablero de control'!$AK256&lt;Parametros!$D$4*Parametros!$G$5,
          "SATISFACTORIO",
          IF(
            'Tablero de control'!$AK256&gt;=Parametros!$D$4*Parametros!$G$4,
            "OPTIMO"
          )
        )
      )
    )
  )
)
)
)</f>
        <v>SIN AVANCE</v>
      </c>
      <c r="AM256" s="38"/>
      <c r="AN256" s="38"/>
      <c r="AO256" s="38"/>
      <c r="AP256" s="39"/>
      <c r="AQ256" s="276">
        <f>IF(
'Tablero de control'!$W256="NP",
 0,
  IF(
     'Tablero de control'!$Q256&lt;&gt;"Reducción",
     'Tablero de control'!$AP256*100/'Tablero de control'!$W256,
     IF(
       'Tablero de control'!$W256&gt;='Tablero de control'!$AP256,
       100,
       IF(
         'Tablero de control'!$S256&lt;='Tablero de control'!$AP256,
         0,
         (('Tablero de control'!$S256-'Tablero de control'!$W256)-('Tablero de control'!$AP256-'Tablero de control'!$W256))*100/('Tablero de control'!$S256-'Tablero de control'!$W256)
       )
     )
   )
)</f>
        <v>0</v>
      </c>
      <c r="AR256" s="40" t="str">
        <f>IF(
  'Tablero de control'!$W256="NP",
  "NO PROGRAMADA",
  IF(
    OR('Tablero de control'!$AP256="",'Tablero de control'!$AQ256&lt;=0),
    "SIN AVANCE",
    IF(
      'Tablero de control'!$AQ256&lt;Parametros!$D$4*Parametros!$G$9,
      "MUY DEFICIENTE",
    IF(
      'Tablero de control'!$AQ256&lt;Parametros!$D$4*Parametros!$G$8,
      "DEFICIENTE",
   IF(
      'Tablero de control'!$AQ256&lt;Parametros!$D$4*Parametros!$G$7,
      "ACEPTABLE",
      IF(
        'Tablero de control'!$AQ256&lt;Parametros!$D$4*Parametros!$G$6,
        "BUENO",
        IF(
          'Tablero de control'!$AQ256&lt;Parametros!$D$4*Parametros!$G$5,
          "SATISFACTORIO",
          IF(
            'Tablero de control'!$AQ256&gt;=Parametros!$D$4*Parametros!$G$4,
            "OPTIMO"
          )
        )
      )
    )
  )
)
)
)</f>
        <v>SIN AVANCE</v>
      </c>
      <c r="AS256" s="38"/>
      <c r="AT256" s="38"/>
      <c r="AU256" s="38"/>
      <c r="AV256" s="39"/>
      <c r="AW256" s="276">
        <f>IF(
'Tablero de control'!$X256="NP",
 0,
  IF(
     'Tablero de control'!$Q256&lt;&gt;"Reducción",
     'Tablero de control'!$AV256*100/'Tablero de control'!$X256,
     IF(
       'Tablero de control'!$X256&gt;='Tablero de control'!$AV256,
       100,
       IF(
         'Tablero de control'!$S256&lt;='Tablero de control'!$AV256,
         0,
         (('Tablero de control'!$S256-'Tablero de control'!$X256)-('Tablero de control'!$AV256-'Tablero de control'!$X256))*100/('Tablero de control'!$S256-'Tablero de control'!$X256)
       )
     )
   )
)</f>
        <v>0</v>
      </c>
      <c r="AX256" s="46" t="str">
        <f>IF(
  'Tablero de control'!$X256="NP",
  "NO PROGRAMADA",
  IF(
    OR('Tablero de control'!$AV256="",'Tablero de control'!$AW256&lt;=0),
    "SIN AVANCE",
    IF(
      'Tablero de control'!$AW256&lt;Parametros!$D$4*Parametros!$G$9,
      "MUY DEFICIENTE",
    IF(
      'Tablero de control'!$AW256&lt;Parametros!$D$4*Parametros!$G$8,
      "DEFICIENTE",
   IF(
      'Tablero de control'!$AW256&lt;Parametros!$D$4*Parametros!$G$7,
      "ACEPTABLE",
      IF(
        'Tablero de control'!$AW256&lt;Parametros!$D$4*Parametros!$G$6,
        "BUENO",
        IF(
          'Tablero de control'!$AW256&lt;Parametros!$D$4*Parametros!$G$5,
          "SATISFACTORIO",
          IF(
            'Tablero de control'!$AW256&gt;=Parametros!$D$4*Parametros!$G$4,
            "OPTIMO"
          )
        )
      )
    )
  )
)
)
)</f>
        <v>SIN AVANCE</v>
      </c>
      <c r="AY256" s="38"/>
      <c r="AZ256" s="38"/>
      <c r="BA256" s="38"/>
      <c r="BB256" s="285">
        <f>IF('Tablero de control'!$R256="Acumulada",IF('Tablero de control'!$AV256="",IF('Tablero de control'!$AP256="",IF('Tablero de control'!$AJ256="",'Tablero de control'!$Y256,'Tablero de control'!$AJ256),'Tablero de control'!$AP256),'Tablero de control'!$AV256),'Tablero de control'!$Y256+'Tablero de control'!$AJ256+'Tablero de control'!$AP256+'Tablero de control'!$AV256)</f>
        <v>4</v>
      </c>
      <c r="BC256" s="41">
        <f>IF('Tablero de control'!$Q256="mantenimiento",'Tablero de control'!$BB256/COUNTA('Tablero de control'!$U256:$X256)*100,IF('Tablero de control'!$BB256*100/'Tablero de control'!$T256&gt;100,100,'Tablero de control'!$BB256*100/'Tablero de control'!$T256))</f>
        <v>100</v>
      </c>
      <c r="BD256" s="40" t="str">
        <f>IF(
    OR('Tablero de control'!$BB256="",'Tablero de control'!$BC256&lt;=0),
    "SIN AVANCE",
    IF(
      'Tablero de control'!$BC256&lt;Parametros!$D$4*Parametros!$G$9,
      "MUY DEFICIENTE",
    IF(
      'Tablero de control'!$BC256&lt;Parametros!$D$4*Parametros!$G$8,
      "DEFICIENTE",
   IF(
      'Tablero de control'!$BC256&lt;Parametros!$D$4*Parametros!$G$7,
      "ACEPTABLE",
      IF(
        'Tablero de control'!$BC256&lt;Parametros!$D$4*Parametros!$G$6,
        "BUENO",
        IF(
          'Tablero de control'!$BC256&lt;Parametros!$D$4*Parametros!$G$5,
          "SATISFACTORIO",
          IF(
            'Tablero de control'!$BC256&gt;=Parametros!$D$4*Parametros!$G$4,
            "OPTIMO"
          )
        )
      )
    )
  )
)
)</f>
        <v>OPTIMO</v>
      </c>
      <c r="BE256" s="336"/>
      <c r="BF256" s="336"/>
      <c r="BG256" s="555"/>
      <c r="BH256" s="281"/>
      <c r="BI256" s="281"/>
      <c r="BJ256" s="281"/>
      <c r="BL256" s="337"/>
      <c r="BN256" s="498">
        <v>4</v>
      </c>
      <c r="BO256" s="429" t="s">
        <v>3352</v>
      </c>
      <c r="BP256" s="428" t="s">
        <v>3271</v>
      </c>
      <c r="BQ256" s="428" t="s">
        <v>3272</v>
      </c>
      <c r="BR256" s="599"/>
      <c r="BS256" s="668"/>
      <c r="BT256" s="281"/>
    </row>
    <row r="257" spans="1:72" s="42" customFormat="1" ht="45.95" hidden="1" customHeight="1">
      <c r="A257" s="554" t="s">
        <v>252</v>
      </c>
      <c r="B257" s="53" t="s">
        <v>263</v>
      </c>
      <c r="C257" s="53" t="s">
        <v>305</v>
      </c>
      <c r="D257" s="53" t="s">
        <v>361</v>
      </c>
      <c r="E257" s="53" t="s">
        <v>434</v>
      </c>
      <c r="F257" s="233">
        <v>0.89900000000000002</v>
      </c>
      <c r="G257" s="223"/>
      <c r="H257" s="223" t="s">
        <v>1948</v>
      </c>
      <c r="I257" s="223" t="s">
        <v>1975</v>
      </c>
      <c r="J257" s="325">
        <v>254</v>
      </c>
      <c r="K257" s="53" t="s">
        <v>797</v>
      </c>
      <c r="L257" s="53">
        <v>1903052</v>
      </c>
      <c r="M257" s="53" t="s">
        <v>58</v>
      </c>
      <c r="N257" s="53">
        <v>190305200</v>
      </c>
      <c r="O257" s="53" t="s">
        <v>65</v>
      </c>
      <c r="P257" s="53" t="s">
        <v>2049</v>
      </c>
      <c r="Q257" s="53" t="s">
        <v>33</v>
      </c>
      <c r="R257" s="98" t="s">
        <v>1891</v>
      </c>
      <c r="S257" s="232">
        <v>64</v>
      </c>
      <c r="T257" s="232">
        <v>64</v>
      </c>
      <c r="U257" s="96">
        <v>64</v>
      </c>
      <c r="V257" s="232">
        <v>64</v>
      </c>
      <c r="W257" s="232">
        <v>64</v>
      </c>
      <c r="X257" s="232">
        <v>64</v>
      </c>
      <c r="Y257" s="273">
        <v>64</v>
      </c>
      <c r="Z257" s="276">
        <f>IF(
'Tablero de control'!$U257="NP",
 0,
  IF(
     'Tablero de control'!$Q257&lt;&gt;"Reducción",
     'Tablero de control'!$Y257*100/'Tablero de control'!$U257,
     IF(
       'Tablero de control'!$U257&gt;='Tablero de control'!$Y257,
       100,
       IF(
         'Tablero de control'!$S257&lt;='Tablero de control'!$Y257,
         0,
         (('Tablero de control'!$S257-'Tablero de control'!$U257)-('Tablero de control'!$Y257-'Tablero de control'!$U257))*100/('Tablero de control'!$S257-'Tablero de control'!$U257)
       )
     )
   )
)</f>
        <v>100</v>
      </c>
      <c r="AA257" s="302">
        <f>IF('Tablero de control'!$Z257&gt;100,100,'Tablero de control'!$Z257)</f>
        <v>100</v>
      </c>
      <c r="AB257" s="40" t="str">
        <f>IF(
  'Tablero de control'!$U257="NP",
  "NO PROGRAMADA",
  IF(
    OR('Tablero de control'!$Y257="",'Tablero de control'!$Z257&lt;=0),
    "SIN AVANCE",
    IF(
      'Tablero de control'!$Z257&lt;Parametros!$D$4*Parametros!$G$9,
      "MUY DEFICIENTE",
    IF(
      'Tablero de control'!$Z257&lt;Parametros!$D$4*Parametros!$G$8,
      "DEFICIENTE",
   IF(
      'Tablero de control'!$Z257&lt;Parametros!$D$4*Parametros!$G$7,
      "ACEPTABLE",
      IF(
        'Tablero de control'!$Z257&lt;Parametros!$D$4*Parametros!$G$6,
        "BUENO",
        IF(
          'Tablero de control'!$Z257&lt;Parametros!$D$4*Parametros!$G$5,
          "SATISFACTORIO",
          IF(
            'Tablero de control'!$Z257&gt;=Parametros!$D$4*Parametros!$G$4,
            "OPTIMO"
          )
        )
      )
    )
  )
)
)
)</f>
        <v>OPTIMO</v>
      </c>
      <c r="AC257" s="40"/>
      <c r="AD257" s="40"/>
      <c r="AE257" s="40"/>
      <c r="AF257" s="40"/>
      <c r="AG257" s="59">
        <v>0</v>
      </c>
      <c r="AH257" s="59">
        <v>0</v>
      </c>
      <c r="AI257" s="59">
        <v>0</v>
      </c>
      <c r="AJ257" s="57"/>
      <c r="AK257" s="276">
        <f>IF(
'Tablero de control'!$V257="NP",
 0,
  IF(
     'Tablero de control'!$Q257&lt;&gt;"Reducción",
     'Tablero de control'!$AJ257*100/'Tablero de control'!$V257,
     IF(
       'Tablero de control'!$V257&gt;='Tablero de control'!$AJ257,
       100,
       IF(
         'Tablero de control'!$S257&lt;='Tablero de control'!$AJ257,
         0,
         (('Tablero de control'!$S257-'Tablero de control'!$V257)-('Tablero de control'!$AJ257-'Tablero de control'!$V257))*100/('Tablero de control'!$S257-'Tablero de control'!$V257)
       )
     )
   )
)</f>
        <v>0</v>
      </c>
      <c r="AL257" s="38" t="str">
        <f>IF(
  'Tablero de control'!$V257="NP",
  "NO PROGRAMADA",
  IF(
    OR('Tablero de control'!$AJ257="",'Tablero de control'!$AK257&lt;=0),
    "SIN AVANCE",
    IF(
      'Tablero de control'!$AK257&lt;Parametros!$D$4*Parametros!$G$9,
      "MUY DEFICIENTE",
    IF(
      'Tablero de control'!$AK257&lt;Parametros!$D$4*Parametros!$G$8,
      "DEFICIENTE",
   IF(
      'Tablero de control'!$AK257&lt;Parametros!$D$4*Parametros!$G$7,
      "ACEPTABLE",
      IF(
        'Tablero de control'!$AK257&lt;Parametros!$D$4*Parametros!$G$6,
        "BUENO",
        IF(
          'Tablero de control'!$AK257&lt;Parametros!$D$4*Parametros!$G$5,
          "SATISFACTORIO",
          IF(
            'Tablero de control'!$AK257&gt;=Parametros!$D$4*Parametros!$G$4,
            "OPTIMO"
          )
        )
      )
    )
  )
)
)
)</f>
        <v>SIN AVANCE</v>
      </c>
      <c r="AM257" s="38"/>
      <c r="AN257" s="38"/>
      <c r="AO257" s="38"/>
      <c r="AP257" s="39"/>
      <c r="AQ257" s="276">
        <f>IF(
'Tablero de control'!$W257="NP",
 0,
  IF(
     'Tablero de control'!$Q257&lt;&gt;"Reducción",
     'Tablero de control'!$AP257*100/'Tablero de control'!$W257,
     IF(
       'Tablero de control'!$W257&gt;='Tablero de control'!$AP257,
       100,
       IF(
         'Tablero de control'!$S257&lt;='Tablero de control'!$AP257,
         0,
         (('Tablero de control'!$S257-'Tablero de control'!$W257)-('Tablero de control'!$AP257-'Tablero de control'!$W257))*100/('Tablero de control'!$S257-'Tablero de control'!$W257)
       )
     )
   )
)</f>
        <v>0</v>
      </c>
      <c r="AR257" s="40" t="str">
        <f>IF(
  'Tablero de control'!$W257="NP",
  "NO PROGRAMADA",
  IF(
    OR('Tablero de control'!$AP257="",'Tablero de control'!$AQ257&lt;=0),
    "SIN AVANCE",
    IF(
      'Tablero de control'!$AQ257&lt;Parametros!$D$4*Parametros!$G$9,
      "MUY DEFICIENTE",
    IF(
      'Tablero de control'!$AQ257&lt;Parametros!$D$4*Parametros!$G$8,
      "DEFICIENTE",
   IF(
      'Tablero de control'!$AQ257&lt;Parametros!$D$4*Parametros!$G$7,
      "ACEPTABLE",
      IF(
        'Tablero de control'!$AQ257&lt;Parametros!$D$4*Parametros!$G$6,
        "BUENO",
        IF(
          'Tablero de control'!$AQ257&lt;Parametros!$D$4*Parametros!$G$5,
          "SATISFACTORIO",
          IF(
            'Tablero de control'!$AQ257&gt;=Parametros!$D$4*Parametros!$G$4,
            "OPTIMO"
          )
        )
      )
    )
  )
)
)
)</f>
        <v>SIN AVANCE</v>
      </c>
      <c r="AS257" s="38"/>
      <c r="AT257" s="38"/>
      <c r="AU257" s="38"/>
      <c r="AV257" s="39"/>
      <c r="AW257" s="276">
        <f>IF(
'Tablero de control'!$X257="NP",
 0,
  IF(
     'Tablero de control'!$Q257&lt;&gt;"Reducción",
     'Tablero de control'!$AV257*100/'Tablero de control'!$X257,
     IF(
       'Tablero de control'!$X257&gt;='Tablero de control'!$AV257,
       100,
       IF(
         'Tablero de control'!$S257&lt;='Tablero de control'!$AV257,
         0,
         (('Tablero de control'!$S257-'Tablero de control'!$X257)-('Tablero de control'!$AV257-'Tablero de control'!$X257))*100/('Tablero de control'!$S257-'Tablero de control'!$X257)
       )
     )
   )
)</f>
        <v>0</v>
      </c>
      <c r="AX257" s="46" t="str">
        <f>IF(
  'Tablero de control'!$X257="NP",
  "NO PROGRAMADA",
  IF(
    OR('Tablero de control'!$AV257="",'Tablero de control'!$AW257&lt;=0),
    "SIN AVANCE",
    IF(
      'Tablero de control'!$AW257&lt;Parametros!$D$4*Parametros!$G$9,
      "MUY DEFICIENTE",
    IF(
      'Tablero de control'!$AW257&lt;Parametros!$D$4*Parametros!$G$8,
      "DEFICIENTE",
   IF(
      'Tablero de control'!$AW257&lt;Parametros!$D$4*Parametros!$G$7,
      "ACEPTABLE",
      IF(
        'Tablero de control'!$AW257&lt;Parametros!$D$4*Parametros!$G$6,
        "BUENO",
        IF(
          'Tablero de control'!$AW257&lt;Parametros!$D$4*Parametros!$G$5,
          "SATISFACTORIO",
          IF(
            'Tablero de control'!$AW257&gt;=Parametros!$D$4*Parametros!$G$4,
            "OPTIMO"
          )
        )
      )
    )
  )
)
)
)</f>
        <v>SIN AVANCE</v>
      </c>
      <c r="AY257" s="38"/>
      <c r="AZ257" s="38"/>
      <c r="BA257" s="38"/>
      <c r="BB257" s="285">
        <f>IF('Tablero de control'!$R257="Acumulada",IF('Tablero de control'!$AV257="",IF('Tablero de control'!$AP257="",IF('Tablero de control'!$AJ257="",'Tablero de control'!$Y257,'Tablero de control'!$AJ257),'Tablero de control'!$AP257),'Tablero de control'!$AV257),'Tablero de control'!$Y257+'Tablero de control'!$AJ257+'Tablero de control'!$AP257+'Tablero de control'!$AV257)</f>
        <v>64</v>
      </c>
      <c r="BC257" s="41">
        <f>IF('Tablero de control'!$Q257="mantenimiento",'Tablero de control'!$BB257/COUNTA('Tablero de control'!$U257:$X257)*100,IF('Tablero de control'!$BB257*100/'Tablero de control'!$T257&gt;100,100,'Tablero de control'!$BB257*100/'Tablero de control'!$T257))</f>
        <v>1600</v>
      </c>
      <c r="BD257" s="40" t="str">
        <f>IF(
    OR('Tablero de control'!$BB257="",'Tablero de control'!$BC257&lt;=0),
    "SIN AVANCE",
    IF(
      'Tablero de control'!$BC257&lt;Parametros!$D$4*Parametros!$G$9,
      "MUY DEFICIENTE",
    IF(
      'Tablero de control'!$BC257&lt;Parametros!$D$4*Parametros!$G$8,
      "DEFICIENTE",
   IF(
      'Tablero de control'!$BC257&lt;Parametros!$D$4*Parametros!$G$7,
      "ACEPTABLE",
      IF(
        'Tablero de control'!$BC257&lt;Parametros!$D$4*Parametros!$G$6,
        "BUENO",
        IF(
          'Tablero de control'!$BC257&lt;Parametros!$D$4*Parametros!$G$5,
          "SATISFACTORIO",
          IF(
            'Tablero de control'!$BC257&gt;=Parametros!$D$4*Parametros!$G$4,
            "OPTIMO"
          )
        )
      )
    )
  )
)
)</f>
        <v>OPTIMO</v>
      </c>
      <c r="BE257" s="336"/>
      <c r="BF257" s="336"/>
      <c r="BG257" s="555"/>
      <c r="BH257" s="281"/>
      <c r="BI257" s="281"/>
      <c r="BJ257" s="281"/>
      <c r="BL257" s="337"/>
      <c r="BN257" s="499">
        <v>64</v>
      </c>
      <c r="BO257" s="429" t="s">
        <v>3353</v>
      </c>
      <c r="BP257" s="428" t="s">
        <v>3271</v>
      </c>
      <c r="BQ257" s="428" t="s">
        <v>3272</v>
      </c>
      <c r="BR257" s="599"/>
      <c r="BS257" s="668"/>
      <c r="BT257" s="281"/>
    </row>
    <row r="258" spans="1:72" s="42" customFormat="1" ht="45.95" hidden="1" customHeight="1">
      <c r="A258" s="554" t="s">
        <v>252</v>
      </c>
      <c r="B258" s="53" t="s">
        <v>263</v>
      </c>
      <c r="C258" s="53" t="s">
        <v>305</v>
      </c>
      <c r="D258" s="53" t="s">
        <v>361</v>
      </c>
      <c r="E258" s="53" t="s">
        <v>434</v>
      </c>
      <c r="F258" s="233">
        <v>0.89900000000000002</v>
      </c>
      <c r="G258" s="223"/>
      <c r="H258" s="223" t="s">
        <v>1948</v>
      </c>
      <c r="I258" s="223" t="s">
        <v>1975</v>
      </c>
      <c r="J258" s="325">
        <v>255</v>
      </c>
      <c r="K258" s="53" t="s">
        <v>798</v>
      </c>
      <c r="L258" s="53">
        <v>1903023</v>
      </c>
      <c r="M258" s="53" t="s">
        <v>1284</v>
      </c>
      <c r="N258" s="53">
        <v>190302300</v>
      </c>
      <c r="O258" s="53" t="s">
        <v>1658</v>
      </c>
      <c r="P258" s="53" t="s">
        <v>2049</v>
      </c>
      <c r="Q258" s="53" t="s">
        <v>33</v>
      </c>
      <c r="R258" s="98" t="s">
        <v>1891</v>
      </c>
      <c r="S258" s="232">
        <v>64</v>
      </c>
      <c r="T258" s="232">
        <v>64</v>
      </c>
      <c r="U258" s="96">
        <v>64</v>
      </c>
      <c r="V258" s="232">
        <v>64</v>
      </c>
      <c r="W258" s="232">
        <v>64</v>
      </c>
      <c r="X258" s="232">
        <v>64</v>
      </c>
      <c r="Y258" s="273">
        <v>64</v>
      </c>
      <c r="Z258" s="276">
        <f>IF(
'Tablero de control'!$U258="NP",
 0,
  IF(
     'Tablero de control'!$Q258&lt;&gt;"Reducción",
     'Tablero de control'!$Y258*100/'Tablero de control'!$U258,
     IF(
       'Tablero de control'!$U258&gt;='Tablero de control'!$Y258,
       100,
       IF(
         'Tablero de control'!$S258&lt;='Tablero de control'!$Y258,
         0,
         (('Tablero de control'!$S258-'Tablero de control'!$U258)-('Tablero de control'!$Y258-'Tablero de control'!$U258))*100/('Tablero de control'!$S258-'Tablero de control'!$U258)
       )
     )
   )
)</f>
        <v>100</v>
      </c>
      <c r="AA258" s="302">
        <f>IF('Tablero de control'!$Z258&gt;100,100,'Tablero de control'!$Z258)</f>
        <v>100</v>
      </c>
      <c r="AB258" s="40" t="str">
        <f>IF(
  'Tablero de control'!$U258="NP",
  "NO PROGRAMADA",
  IF(
    OR('Tablero de control'!$Y258="",'Tablero de control'!$Z258&lt;=0),
    "SIN AVANCE",
    IF(
      'Tablero de control'!$Z258&lt;Parametros!$D$4*Parametros!$G$9,
      "MUY DEFICIENTE",
    IF(
      'Tablero de control'!$Z258&lt;Parametros!$D$4*Parametros!$G$8,
      "DEFICIENTE",
   IF(
      'Tablero de control'!$Z258&lt;Parametros!$D$4*Parametros!$G$7,
      "ACEPTABLE",
      IF(
        'Tablero de control'!$Z258&lt;Parametros!$D$4*Parametros!$G$6,
        "BUENO",
        IF(
          'Tablero de control'!$Z258&lt;Parametros!$D$4*Parametros!$G$5,
          "SATISFACTORIO",
          IF(
            'Tablero de control'!$Z258&gt;=Parametros!$D$4*Parametros!$G$4,
            "OPTIMO"
          )
        )
      )
    )
  )
)
)
)</f>
        <v>OPTIMO</v>
      </c>
      <c r="AC258" s="40"/>
      <c r="AD258" s="40"/>
      <c r="AE258" s="40"/>
      <c r="AF258" s="40"/>
      <c r="AG258" s="59">
        <v>0</v>
      </c>
      <c r="AH258" s="59">
        <v>0</v>
      </c>
      <c r="AI258" s="59">
        <v>0</v>
      </c>
      <c r="AJ258" s="57"/>
      <c r="AK258" s="276">
        <f>IF(
'Tablero de control'!$V258="NP",
 0,
  IF(
     'Tablero de control'!$Q258&lt;&gt;"Reducción",
     'Tablero de control'!$AJ258*100/'Tablero de control'!$V258,
     IF(
       'Tablero de control'!$V258&gt;='Tablero de control'!$AJ258,
       100,
       IF(
         'Tablero de control'!$S258&lt;='Tablero de control'!$AJ258,
         0,
         (('Tablero de control'!$S258-'Tablero de control'!$V258)-('Tablero de control'!$AJ258-'Tablero de control'!$V258))*100/('Tablero de control'!$S258-'Tablero de control'!$V258)
       )
     )
   )
)</f>
        <v>0</v>
      </c>
      <c r="AL258" s="38" t="str">
        <f>IF(
  'Tablero de control'!$V258="NP",
  "NO PROGRAMADA",
  IF(
    OR('Tablero de control'!$AJ258="",'Tablero de control'!$AK258&lt;=0),
    "SIN AVANCE",
    IF(
      'Tablero de control'!$AK258&lt;Parametros!$D$4*Parametros!$G$9,
      "MUY DEFICIENTE",
    IF(
      'Tablero de control'!$AK258&lt;Parametros!$D$4*Parametros!$G$8,
      "DEFICIENTE",
   IF(
      'Tablero de control'!$AK258&lt;Parametros!$D$4*Parametros!$G$7,
      "ACEPTABLE",
      IF(
        'Tablero de control'!$AK258&lt;Parametros!$D$4*Parametros!$G$6,
        "BUENO",
        IF(
          'Tablero de control'!$AK258&lt;Parametros!$D$4*Parametros!$G$5,
          "SATISFACTORIO",
          IF(
            'Tablero de control'!$AK258&gt;=Parametros!$D$4*Parametros!$G$4,
            "OPTIMO"
          )
        )
      )
    )
  )
)
)
)</f>
        <v>SIN AVANCE</v>
      </c>
      <c r="AM258" s="38"/>
      <c r="AN258" s="38"/>
      <c r="AO258" s="38"/>
      <c r="AP258" s="39"/>
      <c r="AQ258" s="276">
        <f>IF(
'Tablero de control'!$W258="NP",
 0,
  IF(
     'Tablero de control'!$Q258&lt;&gt;"Reducción",
     'Tablero de control'!$AP258*100/'Tablero de control'!$W258,
     IF(
       'Tablero de control'!$W258&gt;='Tablero de control'!$AP258,
       100,
       IF(
         'Tablero de control'!$S258&lt;='Tablero de control'!$AP258,
         0,
         (('Tablero de control'!$S258-'Tablero de control'!$W258)-('Tablero de control'!$AP258-'Tablero de control'!$W258))*100/('Tablero de control'!$S258-'Tablero de control'!$W258)
       )
     )
   )
)</f>
        <v>0</v>
      </c>
      <c r="AR258" s="40" t="str">
        <f>IF(
  'Tablero de control'!$W258="NP",
  "NO PROGRAMADA",
  IF(
    OR('Tablero de control'!$AP258="",'Tablero de control'!$AQ258&lt;=0),
    "SIN AVANCE",
    IF(
      'Tablero de control'!$AQ258&lt;Parametros!$D$4*Parametros!$G$9,
      "MUY DEFICIENTE",
    IF(
      'Tablero de control'!$AQ258&lt;Parametros!$D$4*Parametros!$G$8,
      "DEFICIENTE",
   IF(
      'Tablero de control'!$AQ258&lt;Parametros!$D$4*Parametros!$G$7,
      "ACEPTABLE",
      IF(
        'Tablero de control'!$AQ258&lt;Parametros!$D$4*Parametros!$G$6,
        "BUENO",
        IF(
          'Tablero de control'!$AQ258&lt;Parametros!$D$4*Parametros!$G$5,
          "SATISFACTORIO",
          IF(
            'Tablero de control'!$AQ258&gt;=Parametros!$D$4*Parametros!$G$4,
            "OPTIMO"
          )
        )
      )
    )
  )
)
)
)</f>
        <v>SIN AVANCE</v>
      </c>
      <c r="AS258" s="38"/>
      <c r="AT258" s="38"/>
      <c r="AU258" s="38"/>
      <c r="AV258" s="39"/>
      <c r="AW258" s="276">
        <f>IF(
'Tablero de control'!$X258="NP",
 0,
  IF(
     'Tablero de control'!$Q258&lt;&gt;"Reducción",
     'Tablero de control'!$AV258*100/'Tablero de control'!$X258,
     IF(
       'Tablero de control'!$X258&gt;='Tablero de control'!$AV258,
       100,
       IF(
         'Tablero de control'!$S258&lt;='Tablero de control'!$AV258,
         0,
         (('Tablero de control'!$S258-'Tablero de control'!$X258)-('Tablero de control'!$AV258-'Tablero de control'!$X258))*100/('Tablero de control'!$S258-'Tablero de control'!$X258)
       )
     )
   )
)</f>
        <v>0</v>
      </c>
      <c r="AX258" s="46" t="str">
        <f>IF(
  'Tablero de control'!$X258="NP",
  "NO PROGRAMADA",
  IF(
    OR('Tablero de control'!$AV258="",'Tablero de control'!$AW258&lt;=0),
    "SIN AVANCE",
    IF(
      'Tablero de control'!$AW258&lt;Parametros!$D$4*Parametros!$G$9,
      "MUY DEFICIENTE",
    IF(
      'Tablero de control'!$AW258&lt;Parametros!$D$4*Parametros!$G$8,
      "DEFICIENTE",
   IF(
      'Tablero de control'!$AW258&lt;Parametros!$D$4*Parametros!$G$7,
      "ACEPTABLE",
      IF(
        'Tablero de control'!$AW258&lt;Parametros!$D$4*Parametros!$G$6,
        "BUENO",
        IF(
          'Tablero de control'!$AW258&lt;Parametros!$D$4*Parametros!$G$5,
          "SATISFACTORIO",
          IF(
            'Tablero de control'!$AW258&gt;=Parametros!$D$4*Parametros!$G$4,
            "OPTIMO"
          )
        )
      )
    )
  )
)
)
)</f>
        <v>SIN AVANCE</v>
      </c>
      <c r="AY258" s="38"/>
      <c r="AZ258" s="38"/>
      <c r="BA258" s="38"/>
      <c r="BB258" s="285">
        <f>IF('Tablero de control'!$R258="Acumulada",IF('Tablero de control'!$AV258="",IF('Tablero de control'!$AP258="",IF('Tablero de control'!$AJ258="",'Tablero de control'!$Y258,'Tablero de control'!$AJ258),'Tablero de control'!$AP258),'Tablero de control'!$AV258),'Tablero de control'!$Y258+'Tablero de control'!$AJ258+'Tablero de control'!$AP258+'Tablero de control'!$AV258)</f>
        <v>64</v>
      </c>
      <c r="BC258" s="41">
        <f>IF('Tablero de control'!$Q258="mantenimiento",'Tablero de control'!$BB258/COUNTA('Tablero de control'!$U258:$X258)*100,IF('Tablero de control'!$BB258*100/'Tablero de control'!$T258&gt;100,100,'Tablero de control'!$BB258*100/'Tablero de control'!$T258))</f>
        <v>1600</v>
      </c>
      <c r="BD258" s="40" t="str">
        <f>IF(
    OR('Tablero de control'!$BB258="",'Tablero de control'!$BC258&lt;=0),
    "SIN AVANCE",
    IF(
      'Tablero de control'!$BC258&lt;Parametros!$D$4*Parametros!$G$9,
      "MUY DEFICIENTE",
    IF(
      'Tablero de control'!$BC258&lt;Parametros!$D$4*Parametros!$G$8,
      "DEFICIENTE",
   IF(
      'Tablero de control'!$BC258&lt;Parametros!$D$4*Parametros!$G$7,
      "ACEPTABLE",
      IF(
        'Tablero de control'!$BC258&lt;Parametros!$D$4*Parametros!$G$6,
        "BUENO",
        IF(
          'Tablero de control'!$BC258&lt;Parametros!$D$4*Parametros!$G$5,
          "SATISFACTORIO",
          IF(
            'Tablero de control'!$BC258&gt;=Parametros!$D$4*Parametros!$G$4,
            "OPTIMO"
          )
        )
      )
    )
  )
)
)</f>
        <v>OPTIMO</v>
      </c>
      <c r="BE258" s="336"/>
      <c r="BF258" s="336"/>
      <c r="BG258" s="555"/>
      <c r="BH258" s="281"/>
      <c r="BI258" s="281"/>
      <c r="BJ258" s="281"/>
      <c r="BL258" s="337"/>
      <c r="BN258" s="499">
        <v>64</v>
      </c>
      <c r="BO258" s="429" t="s">
        <v>3354</v>
      </c>
      <c r="BP258" s="428" t="s">
        <v>3271</v>
      </c>
      <c r="BQ258" s="428" t="s">
        <v>3272</v>
      </c>
      <c r="BR258" s="599"/>
      <c r="BS258" s="668"/>
      <c r="BT258" s="281"/>
    </row>
    <row r="259" spans="1:72" s="42" customFormat="1" ht="45.95" hidden="1" customHeight="1">
      <c r="A259" s="554" t="s">
        <v>252</v>
      </c>
      <c r="B259" s="53" t="s">
        <v>263</v>
      </c>
      <c r="C259" s="53" t="s">
        <v>304</v>
      </c>
      <c r="D259" s="53" t="s">
        <v>361</v>
      </c>
      <c r="E259" s="53" t="s">
        <v>434</v>
      </c>
      <c r="F259" s="233">
        <v>0.89900000000000002</v>
      </c>
      <c r="G259" s="223">
        <v>0.92</v>
      </c>
      <c r="H259" s="223" t="s">
        <v>1948</v>
      </c>
      <c r="I259" s="223" t="s">
        <v>1977</v>
      </c>
      <c r="J259" s="325">
        <v>256</v>
      </c>
      <c r="K259" s="53" t="s">
        <v>799</v>
      </c>
      <c r="L259" s="53">
        <v>1905015</v>
      </c>
      <c r="M259" s="53" t="s">
        <v>66</v>
      </c>
      <c r="N259" s="293">
        <v>190501506</v>
      </c>
      <c r="O259" s="53" t="s">
        <v>1652</v>
      </c>
      <c r="P259" s="53" t="s">
        <v>2050</v>
      </c>
      <c r="Q259" s="53" t="s">
        <v>33</v>
      </c>
      <c r="R259" s="98" t="s">
        <v>1891</v>
      </c>
      <c r="S259" s="225">
        <v>64</v>
      </c>
      <c r="T259" s="225">
        <v>64</v>
      </c>
      <c r="U259" s="96">
        <v>64</v>
      </c>
      <c r="V259" s="225">
        <v>64</v>
      </c>
      <c r="W259" s="225">
        <v>64</v>
      </c>
      <c r="X259" s="225">
        <v>64</v>
      </c>
      <c r="Y259" s="273">
        <v>50</v>
      </c>
      <c r="Z259" s="276">
        <f>IF(
'Tablero de control'!$U259="NP",
 0,
  IF(
     'Tablero de control'!$Q259&lt;&gt;"Reducción",
     'Tablero de control'!$Y259*100/'Tablero de control'!$U259,
     IF(
       'Tablero de control'!$U259&gt;='Tablero de control'!$Y259,
       100,
       IF(
         'Tablero de control'!$S259&lt;='Tablero de control'!$Y259,
         0,
         (('Tablero de control'!$S259-'Tablero de control'!$U259)-('Tablero de control'!$Y259-'Tablero de control'!$U259))*100/('Tablero de control'!$S259-'Tablero de control'!$U259)
       )
     )
   )
)</f>
        <v>78.125</v>
      </c>
      <c r="AA259" s="302">
        <f>IF('Tablero de control'!$Z259&gt;100,100,'Tablero de control'!$Z259)</f>
        <v>78.125</v>
      </c>
      <c r="AB259" s="40" t="str">
        <f>IF(
  'Tablero de control'!$U259="NP",
  "NO PROGRAMADA",
  IF(
    OR('Tablero de control'!$Y259="",'Tablero de control'!$Z259&lt;=0),
    "SIN AVANCE",
    IF(
      'Tablero de control'!$Z259&lt;Parametros!$D$4*Parametros!$G$9,
      "MUY DEFICIENTE",
    IF(
      'Tablero de control'!$Z259&lt;Parametros!$D$4*Parametros!$G$8,
      "DEFICIENTE",
   IF(
      'Tablero de control'!$Z259&lt;Parametros!$D$4*Parametros!$G$7,
      "ACEPTABLE",
      IF(
        'Tablero de control'!$Z259&lt;Parametros!$D$4*Parametros!$G$6,
        "BUENO",
        IF(
          'Tablero de control'!$Z259&lt;Parametros!$D$4*Parametros!$G$5,
          "SATISFACTORIO",
          IF(
            'Tablero de control'!$Z259&gt;=Parametros!$D$4*Parametros!$G$4,
            "OPTIMO"
          )
        )
      )
    )
  )
)
)
)</f>
        <v>BUENO</v>
      </c>
      <c r="AC259" s="40"/>
      <c r="AD259" s="40"/>
      <c r="AE259" s="40"/>
      <c r="AF259" s="40"/>
      <c r="AG259" s="59">
        <v>0</v>
      </c>
      <c r="AH259" s="59">
        <v>0</v>
      </c>
      <c r="AI259" s="59">
        <v>0</v>
      </c>
      <c r="AJ259" s="57"/>
      <c r="AK259" s="276">
        <f>IF(
'Tablero de control'!$V259="NP",
 0,
  IF(
     'Tablero de control'!$Q259&lt;&gt;"Reducción",
     'Tablero de control'!$AJ259*100/'Tablero de control'!$V259,
     IF(
       'Tablero de control'!$V259&gt;='Tablero de control'!$AJ259,
       100,
       IF(
         'Tablero de control'!$S259&lt;='Tablero de control'!$AJ259,
         0,
         (('Tablero de control'!$S259-'Tablero de control'!$V259)-('Tablero de control'!$AJ259-'Tablero de control'!$V259))*100/('Tablero de control'!$S259-'Tablero de control'!$V259)
       )
     )
   )
)</f>
        <v>0</v>
      </c>
      <c r="AL259" s="38" t="str">
        <f>IF(
  'Tablero de control'!$V259="NP",
  "NO PROGRAMADA",
  IF(
    OR('Tablero de control'!$AJ259="",'Tablero de control'!$AK259&lt;=0),
    "SIN AVANCE",
    IF(
      'Tablero de control'!$AK259&lt;Parametros!$D$4*Parametros!$G$9,
      "MUY DEFICIENTE",
    IF(
      'Tablero de control'!$AK259&lt;Parametros!$D$4*Parametros!$G$8,
      "DEFICIENTE",
   IF(
      'Tablero de control'!$AK259&lt;Parametros!$D$4*Parametros!$G$7,
      "ACEPTABLE",
      IF(
        'Tablero de control'!$AK259&lt;Parametros!$D$4*Parametros!$G$6,
        "BUENO",
        IF(
          'Tablero de control'!$AK259&lt;Parametros!$D$4*Parametros!$G$5,
          "SATISFACTORIO",
          IF(
            'Tablero de control'!$AK259&gt;=Parametros!$D$4*Parametros!$G$4,
            "OPTIMO"
          )
        )
      )
    )
  )
)
)
)</f>
        <v>SIN AVANCE</v>
      </c>
      <c r="AM259" s="38"/>
      <c r="AN259" s="38"/>
      <c r="AO259" s="38"/>
      <c r="AP259" s="39"/>
      <c r="AQ259" s="276">
        <f>IF(
'Tablero de control'!$W259="NP",
 0,
  IF(
     'Tablero de control'!$Q259&lt;&gt;"Reducción",
     'Tablero de control'!$AP259*100/'Tablero de control'!$W259,
     IF(
       'Tablero de control'!$W259&gt;='Tablero de control'!$AP259,
       100,
       IF(
         'Tablero de control'!$S259&lt;='Tablero de control'!$AP259,
         0,
         (('Tablero de control'!$S259-'Tablero de control'!$W259)-('Tablero de control'!$AP259-'Tablero de control'!$W259))*100/('Tablero de control'!$S259-'Tablero de control'!$W259)
       )
     )
   )
)</f>
        <v>0</v>
      </c>
      <c r="AR259" s="40" t="str">
        <f>IF(
  'Tablero de control'!$W259="NP",
  "NO PROGRAMADA",
  IF(
    OR('Tablero de control'!$AP259="",'Tablero de control'!$AQ259&lt;=0),
    "SIN AVANCE",
    IF(
      'Tablero de control'!$AQ259&lt;Parametros!$D$4*Parametros!$G$9,
      "MUY DEFICIENTE",
    IF(
      'Tablero de control'!$AQ259&lt;Parametros!$D$4*Parametros!$G$8,
      "DEFICIENTE",
   IF(
      'Tablero de control'!$AQ259&lt;Parametros!$D$4*Parametros!$G$7,
      "ACEPTABLE",
      IF(
        'Tablero de control'!$AQ259&lt;Parametros!$D$4*Parametros!$G$6,
        "BUENO",
        IF(
          'Tablero de control'!$AQ259&lt;Parametros!$D$4*Parametros!$G$5,
          "SATISFACTORIO",
          IF(
            'Tablero de control'!$AQ259&gt;=Parametros!$D$4*Parametros!$G$4,
            "OPTIMO"
          )
        )
      )
    )
  )
)
)
)</f>
        <v>SIN AVANCE</v>
      </c>
      <c r="AS259" s="38"/>
      <c r="AT259" s="38"/>
      <c r="AU259" s="38"/>
      <c r="AV259" s="39"/>
      <c r="AW259" s="276">
        <f>IF(
'Tablero de control'!$X259="NP",
 0,
  IF(
     'Tablero de control'!$Q259&lt;&gt;"Reducción",
     'Tablero de control'!$AV259*100/'Tablero de control'!$X259,
     IF(
       'Tablero de control'!$X259&gt;='Tablero de control'!$AV259,
       100,
       IF(
         'Tablero de control'!$S259&lt;='Tablero de control'!$AV259,
         0,
         (('Tablero de control'!$S259-'Tablero de control'!$X259)-('Tablero de control'!$AV259-'Tablero de control'!$X259))*100/('Tablero de control'!$S259-'Tablero de control'!$X259)
       )
     )
   )
)</f>
        <v>0</v>
      </c>
      <c r="AX259" s="46" t="str">
        <f>IF(
  'Tablero de control'!$X259="NP",
  "NO PROGRAMADA",
  IF(
    OR('Tablero de control'!$AV259="",'Tablero de control'!$AW259&lt;=0),
    "SIN AVANCE",
    IF(
      'Tablero de control'!$AW259&lt;Parametros!$D$4*Parametros!$G$9,
      "MUY DEFICIENTE",
    IF(
      'Tablero de control'!$AW259&lt;Parametros!$D$4*Parametros!$G$8,
      "DEFICIENTE",
   IF(
      'Tablero de control'!$AW259&lt;Parametros!$D$4*Parametros!$G$7,
      "ACEPTABLE",
      IF(
        'Tablero de control'!$AW259&lt;Parametros!$D$4*Parametros!$G$6,
        "BUENO",
        IF(
          'Tablero de control'!$AW259&lt;Parametros!$D$4*Parametros!$G$5,
          "SATISFACTORIO",
          IF(
            'Tablero de control'!$AW259&gt;=Parametros!$D$4*Parametros!$G$4,
            "OPTIMO"
          )
        )
      )
    )
  )
)
)
)</f>
        <v>SIN AVANCE</v>
      </c>
      <c r="AY259" s="38"/>
      <c r="AZ259" s="38"/>
      <c r="BA259" s="38"/>
      <c r="BB259" s="285">
        <f>IF('Tablero de control'!$R259="Acumulada",IF('Tablero de control'!$AV259="",IF('Tablero de control'!$AP259="",IF('Tablero de control'!$AJ259="",'Tablero de control'!$Y259,'Tablero de control'!$AJ259),'Tablero de control'!$AP259),'Tablero de control'!$AV259),'Tablero de control'!$Y259+'Tablero de control'!$AJ259+'Tablero de control'!$AP259+'Tablero de control'!$AV259)</f>
        <v>50</v>
      </c>
      <c r="BC259" s="41">
        <f>IF('Tablero de control'!$Q259="mantenimiento",'Tablero de control'!$BB259/COUNTA('Tablero de control'!$U259:$X259)*100,IF('Tablero de control'!$BB259*100/'Tablero de control'!$T259&gt;100,100,'Tablero de control'!$BB259*100/'Tablero de control'!$T259))</f>
        <v>1250</v>
      </c>
      <c r="BD259" s="40" t="str">
        <f>IF(
    OR('Tablero de control'!$BB259="",'Tablero de control'!$BC259&lt;=0),
    "SIN AVANCE",
    IF(
      'Tablero de control'!$BC259&lt;Parametros!$D$4*Parametros!$G$9,
      "MUY DEFICIENTE",
    IF(
      'Tablero de control'!$BC259&lt;Parametros!$D$4*Parametros!$G$8,
      "DEFICIENTE",
   IF(
      'Tablero de control'!$BC259&lt;Parametros!$D$4*Parametros!$G$7,
      "ACEPTABLE",
      IF(
        'Tablero de control'!$BC259&lt;Parametros!$D$4*Parametros!$G$6,
        "BUENO",
        IF(
          'Tablero de control'!$BC259&lt;Parametros!$D$4*Parametros!$G$5,
          "SATISFACTORIO",
          IF(
            'Tablero de control'!$BC259&gt;=Parametros!$D$4*Parametros!$G$4,
            "OPTIMO"
          )
        )
      )
    )
  )
)
)</f>
        <v>OPTIMO</v>
      </c>
      <c r="BE259" s="336"/>
      <c r="BF259" s="336"/>
      <c r="BG259" s="555"/>
      <c r="BH259" s="281"/>
      <c r="BI259" s="281"/>
      <c r="BJ259" s="281"/>
      <c r="BL259" s="337"/>
      <c r="BN259" s="495">
        <v>50</v>
      </c>
      <c r="BO259" s="429" t="s">
        <v>3355</v>
      </c>
      <c r="BP259" s="429" t="s">
        <v>3356</v>
      </c>
      <c r="BQ259" s="429" t="s">
        <v>3272</v>
      </c>
      <c r="BR259" s="602" t="s">
        <v>3357</v>
      </c>
      <c r="BS259" s="668"/>
      <c r="BT259" s="281"/>
    </row>
    <row r="260" spans="1:72" s="42" customFormat="1" ht="45.95" hidden="1" customHeight="1">
      <c r="A260" s="554" t="s">
        <v>252</v>
      </c>
      <c r="B260" s="53" t="s">
        <v>263</v>
      </c>
      <c r="C260" s="53" t="s">
        <v>304</v>
      </c>
      <c r="D260" s="53" t="s">
        <v>361</v>
      </c>
      <c r="E260" s="53" t="s">
        <v>434</v>
      </c>
      <c r="F260" s="233">
        <v>0.89900000000000002</v>
      </c>
      <c r="G260" s="223">
        <v>0.92</v>
      </c>
      <c r="H260" s="223" t="s">
        <v>1948</v>
      </c>
      <c r="I260" s="223" t="s">
        <v>1977</v>
      </c>
      <c r="J260" s="325">
        <v>257</v>
      </c>
      <c r="K260" s="53" t="s">
        <v>800</v>
      </c>
      <c r="L260" s="53" t="s">
        <v>1289</v>
      </c>
      <c r="M260" s="53" t="s">
        <v>60</v>
      </c>
      <c r="N260" s="53">
        <v>190505005</v>
      </c>
      <c r="O260" s="53" t="s">
        <v>1659</v>
      </c>
      <c r="P260" s="53" t="s">
        <v>2050</v>
      </c>
      <c r="Q260" s="53" t="s">
        <v>33</v>
      </c>
      <c r="R260" s="98" t="s">
        <v>1891</v>
      </c>
      <c r="S260" s="225">
        <v>64</v>
      </c>
      <c r="T260" s="225">
        <v>64</v>
      </c>
      <c r="U260" s="96">
        <v>64</v>
      </c>
      <c r="V260" s="225">
        <v>64</v>
      </c>
      <c r="W260" s="225">
        <v>64</v>
      </c>
      <c r="X260" s="225">
        <v>64</v>
      </c>
      <c r="Y260" s="273">
        <v>64</v>
      </c>
      <c r="Z260" s="276">
        <f>IF(
'Tablero de control'!$U260="NP",
 0,
  IF(
     'Tablero de control'!$Q260&lt;&gt;"Reducción",
     'Tablero de control'!$Y260*100/'Tablero de control'!$U260,
     IF(
       'Tablero de control'!$U260&gt;='Tablero de control'!$Y260,
       100,
       IF(
         'Tablero de control'!$S260&lt;='Tablero de control'!$Y260,
         0,
         (('Tablero de control'!$S260-'Tablero de control'!$U260)-('Tablero de control'!$Y260-'Tablero de control'!$U260))*100/('Tablero de control'!$S260-'Tablero de control'!$U260)
       )
     )
   )
)</f>
        <v>100</v>
      </c>
      <c r="AA260" s="302">
        <f>IF('Tablero de control'!$Z260&gt;100,100,'Tablero de control'!$Z260)</f>
        <v>100</v>
      </c>
      <c r="AB260" s="40" t="str">
        <f>IF(
  'Tablero de control'!$U260="NP",
  "NO PROGRAMADA",
  IF(
    OR('Tablero de control'!$Y260="",'Tablero de control'!$Z260&lt;=0),
    "SIN AVANCE",
    IF(
      'Tablero de control'!$Z260&lt;Parametros!$D$4*Parametros!$G$9,
      "MUY DEFICIENTE",
    IF(
      'Tablero de control'!$Z260&lt;Parametros!$D$4*Parametros!$G$8,
      "DEFICIENTE",
   IF(
      'Tablero de control'!$Z260&lt;Parametros!$D$4*Parametros!$G$7,
      "ACEPTABLE",
      IF(
        'Tablero de control'!$Z260&lt;Parametros!$D$4*Parametros!$G$6,
        "BUENO",
        IF(
          'Tablero de control'!$Z260&lt;Parametros!$D$4*Parametros!$G$5,
          "SATISFACTORIO",
          IF(
            'Tablero de control'!$Z260&gt;=Parametros!$D$4*Parametros!$G$4,
            "OPTIMO"
          )
        )
      )
    )
  )
)
)
)</f>
        <v>OPTIMO</v>
      </c>
      <c r="AC260" s="40"/>
      <c r="AD260" s="40"/>
      <c r="AE260" s="40"/>
      <c r="AF260" s="40"/>
      <c r="AG260" s="59">
        <v>0</v>
      </c>
      <c r="AH260" s="59">
        <v>0</v>
      </c>
      <c r="AI260" s="59">
        <v>0</v>
      </c>
      <c r="AJ260" s="57"/>
      <c r="AK260" s="276">
        <f>IF(
'Tablero de control'!$V260="NP",
 0,
  IF(
     'Tablero de control'!$Q260&lt;&gt;"Reducción",
     'Tablero de control'!$AJ260*100/'Tablero de control'!$V260,
     IF(
       'Tablero de control'!$V260&gt;='Tablero de control'!$AJ260,
       100,
       IF(
         'Tablero de control'!$S260&lt;='Tablero de control'!$AJ260,
         0,
         (('Tablero de control'!$S260-'Tablero de control'!$V260)-('Tablero de control'!$AJ260-'Tablero de control'!$V260))*100/('Tablero de control'!$S260-'Tablero de control'!$V260)
       )
     )
   )
)</f>
        <v>0</v>
      </c>
      <c r="AL260" s="38" t="str">
        <f>IF(
  'Tablero de control'!$V260="NP",
  "NO PROGRAMADA",
  IF(
    OR('Tablero de control'!$AJ260="",'Tablero de control'!$AK260&lt;=0),
    "SIN AVANCE",
    IF(
      'Tablero de control'!$AK260&lt;Parametros!$D$4*Parametros!$G$9,
      "MUY DEFICIENTE",
    IF(
      'Tablero de control'!$AK260&lt;Parametros!$D$4*Parametros!$G$8,
      "DEFICIENTE",
   IF(
      'Tablero de control'!$AK260&lt;Parametros!$D$4*Parametros!$G$7,
      "ACEPTABLE",
      IF(
        'Tablero de control'!$AK260&lt;Parametros!$D$4*Parametros!$G$6,
        "BUENO",
        IF(
          'Tablero de control'!$AK260&lt;Parametros!$D$4*Parametros!$G$5,
          "SATISFACTORIO",
          IF(
            'Tablero de control'!$AK260&gt;=Parametros!$D$4*Parametros!$G$4,
            "OPTIMO"
          )
        )
      )
    )
  )
)
)
)</f>
        <v>SIN AVANCE</v>
      </c>
      <c r="AM260" s="38"/>
      <c r="AN260" s="38"/>
      <c r="AO260" s="38"/>
      <c r="AP260" s="39"/>
      <c r="AQ260" s="276">
        <f>IF(
'Tablero de control'!$W260="NP",
 0,
  IF(
     'Tablero de control'!$Q260&lt;&gt;"Reducción",
     'Tablero de control'!$AP260*100/'Tablero de control'!$W260,
     IF(
       'Tablero de control'!$W260&gt;='Tablero de control'!$AP260,
       100,
       IF(
         'Tablero de control'!$S260&lt;='Tablero de control'!$AP260,
         0,
         (('Tablero de control'!$S260-'Tablero de control'!$W260)-('Tablero de control'!$AP260-'Tablero de control'!$W260))*100/('Tablero de control'!$S260-'Tablero de control'!$W260)
       )
     )
   )
)</f>
        <v>0</v>
      </c>
      <c r="AR260" s="40" t="str">
        <f>IF(
  'Tablero de control'!$W260="NP",
  "NO PROGRAMADA",
  IF(
    OR('Tablero de control'!$AP260="",'Tablero de control'!$AQ260&lt;=0),
    "SIN AVANCE",
    IF(
      'Tablero de control'!$AQ260&lt;Parametros!$D$4*Parametros!$G$9,
      "MUY DEFICIENTE",
    IF(
      'Tablero de control'!$AQ260&lt;Parametros!$D$4*Parametros!$G$8,
      "DEFICIENTE",
   IF(
      'Tablero de control'!$AQ260&lt;Parametros!$D$4*Parametros!$G$7,
      "ACEPTABLE",
      IF(
        'Tablero de control'!$AQ260&lt;Parametros!$D$4*Parametros!$G$6,
        "BUENO",
        IF(
          'Tablero de control'!$AQ260&lt;Parametros!$D$4*Parametros!$G$5,
          "SATISFACTORIO",
          IF(
            'Tablero de control'!$AQ260&gt;=Parametros!$D$4*Parametros!$G$4,
            "OPTIMO"
          )
        )
      )
    )
  )
)
)
)</f>
        <v>SIN AVANCE</v>
      </c>
      <c r="AS260" s="38"/>
      <c r="AT260" s="38"/>
      <c r="AU260" s="38"/>
      <c r="AV260" s="39"/>
      <c r="AW260" s="276">
        <f>IF(
'Tablero de control'!$X260="NP",
 0,
  IF(
     'Tablero de control'!$Q260&lt;&gt;"Reducción",
     'Tablero de control'!$AV260*100/'Tablero de control'!$X260,
     IF(
       'Tablero de control'!$X260&gt;='Tablero de control'!$AV260,
       100,
       IF(
         'Tablero de control'!$S260&lt;='Tablero de control'!$AV260,
         0,
         (('Tablero de control'!$S260-'Tablero de control'!$X260)-('Tablero de control'!$AV260-'Tablero de control'!$X260))*100/('Tablero de control'!$S260-'Tablero de control'!$X260)
       )
     )
   )
)</f>
        <v>0</v>
      </c>
      <c r="AX260" s="46" t="str">
        <f>IF(
  'Tablero de control'!$X260="NP",
  "NO PROGRAMADA",
  IF(
    OR('Tablero de control'!$AV260="",'Tablero de control'!$AW260&lt;=0),
    "SIN AVANCE",
    IF(
      'Tablero de control'!$AW260&lt;Parametros!$D$4*Parametros!$G$9,
      "MUY DEFICIENTE",
    IF(
      'Tablero de control'!$AW260&lt;Parametros!$D$4*Parametros!$G$8,
      "DEFICIENTE",
   IF(
      'Tablero de control'!$AW260&lt;Parametros!$D$4*Parametros!$G$7,
      "ACEPTABLE",
      IF(
        'Tablero de control'!$AW260&lt;Parametros!$D$4*Parametros!$G$6,
        "BUENO",
        IF(
          'Tablero de control'!$AW260&lt;Parametros!$D$4*Parametros!$G$5,
          "SATISFACTORIO",
          IF(
            'Tablero de control'!$AW260&gt;=Parametros!$D$4*Parametros!$G$4,
            "OPTIMO"
          )
        )
      )
    )
  )
)
)
)</f>
        <v>SIN AVANCE</v>
      </c>
      <c r="AY260" s="38"/>
      <c r="AZ260" s="38"/>
      <c r="BA260" s="38"/>
      <c r="BB260" s="285">
        <f>IF('Tablero de control'!$R260="Acumulada",IF('Tablero de control'!$AV260="",IF('Tablero de control'!$AP260="",IF('Tablero de control'!$AJ260="",'Tablero de control'!$Y260,'Tablero de control'!$AJ260),'Tablero de control'!$AP260),'Tablero de control'!$AV260),'Tablero de control'!$Y260+'Tablero de control'!$AJ260+'Tablero de control'!$AP260+'Tablero de control'!$AV260)</f>
        <v>64</v>
      </c>
      <c r="BC260" s="41">
        <f>IF('Tablero de control'!$Q260="mantenimiento",'Tablero de control'!$BB260/COUNTA('Tablero de control'!$U260:$X260)*100,IF('Tablero de control'!$BB260*100/'Tablero de control'!$T260&gt;100,100,'Tablero de control'!$BB260*100/'Tablero de control'!$T260))</f>
        <v>1600</v>
      </c>
      <c r="BD260" s="40" t="str">
        <f>IF(
    OR('Tablero de control'!$BB260="",'Tablero de control'!$BC260&lt;=0),
    "SIN AVANCE",
    IF(
      'Tablero de control'!$BC260&lt;Parametros!$D$4*Parametros!$G$9,
      "MUY DEFICIENTE",
    IF(
      'Tablero de control'!$BC260&lt;Parametros!$D$4*Parametros!$G$8,
      "DEFICIENTE",
   IF(
      'Tablero de control'!$BC260&lt;Parametros!$D$4*Parametros!$G$7,
      "ACEPTABLE",
      IF(
        'Tablero de control'!$BC260&lt;Parametros!$D$4*Parametros!$G$6,
        "BUENO",
        IF(
          'Tablero de control'!$BC260&lt;Parametros!$D$4*Parametros!$G$5,
          "SATISFACTORIO",
          IF(
            'Tablero de control'!$BC260&gt;=Parametros!$D$4*Parametros!$G$4,
            "OPTIMO"
          )
        )
      )
    )
  )
)
)</f>
        <v>OPTIMO</v>
      </c>
      <c r="BE260" s="336"/>
      <c r="BF260" s="336"/>
      <c r="BG260" s="555"/>
      <c r="BH260" s="281"/>
      <c r="BI260" s="281"/>
      <c r="BJ260" s="281"/>
      <c r="BL260" s="337"/>
      <c r="BN260" s="495">
        <v>64</v>
      </c>
      <c r="BO260" s="429" t="s">
        <v>3358</v>
      </c>
      <c r="BP260" s="429" t="s">
        <v>3359</v>
      </c>
      <c r="BQ260" s="429" t="s">
        <v>3272</v>
      </c>
      <c r="BR260" s="599"/>
      <c r="BS260" s="668"/>
      <c r="BT260" s="281"/>
    </row>
    <row r="261" spans="1:72" s="42" customFormat="1" ht="51" hidden="1" customHeight="1">
      <c r="A261" s="554" t="s">
        <v>252</v>
      </c>
      <c r="B261" s="53" t="s">
        <v>263</v>
      </c>
      <c r="C261" s="53" t="s">
        <v>304</v>
      </c>
      <c r="D261" s="53" t="s">
        <v>361</v>
      </c>
      <c r="E261" s="53" t="s">
        <v>434</v>
      </c>
      <c r="F261" s="233">
        <v>0.89900000000000002</v>
      </c>
      <c r="G261" s="223">
        <v>0.92</v>
      </c>
      <c r="H261" s="223" t="s">
        <v>1948</v>
      </c>
      <c r="I261" s="223" t="s">
        <v>1977</v>
      </c>
      <c r="J261" s="325">
        <v>258</v>
      </c>
      <c r="K261" s="53" t="s">
        <v>801</v>
      </c>
      <c r="L261" s="53">
        <v>1905053</v>
      </c>
      <c r="M261" s="53" t="s">
        <v>58</v>
      </c>
      <c r="N261" s="53">
        <v>190505300</v>
      </c>
      <c r="O261" s="53" t="s">
        <v>65</v>
      </c>
      <c r="P261" s="53" t="s">
        <v>2050</v>
      </c>
      <c r="Q261" s="53" t="s">
        <v>33</v>
      </c>
      <c r="R261" s="98" t="s">
        <v>1891</v>
      </c>
      <c r="S261" s="225">
        <v>64</v>
      </c>
      <c r="T261" s="225">
        <v>64</v>
      </c>
      <c r="U261" s="96">
        <v>64</v>
      </c>
      <c r="V261" s="225">
        <v>64</v>
      </c>
      <c r="W261" s="225">
        <v>64</v>
      </c>
      <c r="X261" s="225">
        <v>64</v>
      </c>
      <c r="Y261" s="273">
        <v>42</v>
      </c>
      <c r="Z261" s="276">
        <f>IF(
'Tablero de control'!$U261="NP",
 0,
  IF(
     'Tablero de control'!$Q261&lt;&gt;"Reducción",
     'Tablero de control'!$Y261*100/'Tablero de control'!$U261,
     IF(
       'Tablero de control'!$U261&gt;='Tablero de control'!$Y261,
       100,
       IF(
         'Tablero de control'!$S261&lt;='Tablero de control'!$Y261,
         0,
         (('Tablero de control'!$S261-'Tablero de control'!$U261)-('Tablero de control'!$Y261-'Tablero de control'!$U261))*100/('Tablero de control'!$S261-'Tablero de control'!$U261)
       )
     )
   )
)</f>
        <v>65.625</v>
      </c>
      <c r="AA261" s="302">
        <f>IF('Tablero de control'!$Z261&gt;100,100,'Tablero de control'!$Z261)</f>
        <v>65.625</v>
      </c>
      <c r="AB261" s="40" t="str">
        <f>IF(
  'Tablero de control'!$U261="NP",
  "NO PROGRAMADA",
  IF(
    OR('Tablero de control'!$Y261="",'Tablero de control'!$Z261&lt;=0),
    "SIN AVANCE",
    IF(
      'Tablero de control'!$Z261&lt;Parametros!$D$4*Parametros!$G$9,
      "MUY DEFICIENTE",
    IF(
      'Tablero de control'!$Z261&lt;Parametros!$D$4*Parametros!$G$8,
      "DEFICIENTE",
   IF(
      'Tablero de control'!$Z261&lt;Parametros!$D$4*Parametros!$G$7,
      "ACEPTABLE",
      IF(
        'Tablero de control'!$Z261&lt;Parametros!$D$4*Parametros!$G$6,
        "BUENO",
        IF(
          'Tablero de control'!$Z261&lt;Parametros!$D$4*Parametros!$G$5,
          "SATISFACTORIO",
          IF(
            'Tablero de control'!$Z261&gt;=Parametros!$D$4*Parametros!$G$4,
            "OPTIMO"
          )
        )
      )
    )
  )
)
)
)</f>
        <v>ACEPTABLE</v>
      </c>
      <c r="AC261" s="40"/>
      <c r="AD261" s="40"/>
      <c r="AE261" s="40"/>
      <c r="AF261" s="40"/>
      <c r="AG261" s="59">
        <v>0</v>
      </c>
      <c r="AH261" s="59">
        <v>0</v>
      </c>
      <c r="AI261" s="59">
        <v>0</v>
      </c>
      <c r="AJ261" s="57"/>
      <c r="AK261" s="276">
        <f>IF(
'Tablero de control'!$V261="NP",
 0,
  IF(
     'Tablero de control'!$Q261&lt;&gt;"Reducción",
     'Tablero de control'!$AJ261*100/'Tablero de control'!$V261,
     IF(
       'Tablero de control'!$V261&gt;='Tablero de control'!$AJ261,
       100,
       IF(
         'Tablero de control'!$S261&lt;='Tablero de control'!$AJ261,
         0,
         (('Tablero de control'!$S261-'Tablero de control'!$V261)-('Tablero de control'!$AJ261-'Tablero de control'!$V261))*100/('Tablero de control'!$S261-'Tablero de control'!$V261)
       )
     )
   )
)</f>
        <v>0</v>
      </c>
      <c r="AL261" s="38" t="str">
        <f>IF(
  'Tablero de control'!$V261="NP",
  "NO PROGRAMADA",
  IF(
    OR('Tablero de control'!$AJ261="",'Tablero de control'!$AK261&lt;=0),
    "SIN AVANCE",
    IF(
      'Tablero de control'!$AK261&lt;Parametros!$D$4*Parametros!$G$9,
      "MUY DEFICIENTE",
    IF(
      'Tablero de control'!$AK261&lt;Parametros!$D$4*Parametros!$G$8,
      "DEFICIENTE",
   IF(
      'Tablero de control'!$AK261&lt;Parametros!$D$4*Parametros!$G$7,
      "ACEPTABLE",
      IF(
        'Tablero de control'!$AK261&lt;Parametros!$D$4*Parametros!$G$6,
        "BUENO",
        IF(
          'Tablero de control'!$AK261&lt;Parametros!$D$4*Parametros!$G$5,
          "SATISFACTORIO",
          IF(
            'Tablero de control'!$AK261&gt;=Parametros!$D$4*Parametros!$G$4,
            "OPTIMO"
          )
        )
      )
    )
  )
)
)
)</f>
        <v>SIN AVANCE</v>
      </c>
      <c r="AM261" s="38"/>
      <c r="AN261" s="38"/>
      <c r="AO261" s="38"/>
      <c r="AP261" s="39"/>
      <c r="AQ261" s="276">
        <f>IF(
'Tablero de control'!$W261="NP",
 0,
  IF(
     'Tablero de control'!$Q261&lt;&gt;"Reducción",
     'Tablero de control'!$AP261*100/'Tablero de control'!$W261,
     IF(
       'Tablero de control'!$W261&gt;='Tablero de control'!$AP261,
       100,
       IF(
         'Tablero de control'!$S261&lt;='Tablero de control'!$AP261,
         0,
         (('Tablero de control'!$S261-'Tablero de control'!$W261)-('Tablero de control'!$AP261-'Tablero de control'!$W261))*100/('Tablero de control'!$S261-'Tablero de control'!$W261)
       )
     )
   )
)</f>
        <v>0</v>
      </c>
      <c r="AR261" s="40" t="str">
        <f>IF(
  'Tablero de control'!$W261="NP",
  "NO PROGRAMADA",
  IF(
    OR('Tablero de control'!$AP261="",'Tablero de control'!$AQ261&lt;=0),
    "SIN AVANCE",
    IF(
      'Tablero de control'!$AQ261&lt;Parametros!$D$4*Parametros!$G$9,
      "MUY DEFICIENTE",
    IF(
      'Tablero de control'!$AQ261&lt;Parametros!$D$4*Parametros!$G$8,
      "DEFICIENTE",
   IF(
      'Tablero de control'!$AQ261&lt;Parametros!$D$4*Parametros!$G$7,
      "ACEPTABLE",
      IF(
        'Tablero de control'!$AQ261&lt;Parametros!$D$4*Parametros!$G$6,
        "BUENO",
        IF(
          'Tablero de control'!$AQ261&lt;Parametros!$D$4*Parametros!$G$5,
          "SATISFACTORIO",
          IF(
            'Tablero de control'!$AQ261&gt;=Parametros!$D$4*Parametros!$G$4,
            "OPTIMO"
          )
        )
      )
    )
  )
)
)
)</f>
        <v>SIN AVANCE</v>
      </c>
      <c r="AS261" s="38"/>
      <c r="AT261" s="38"/>
      <c r="AU261" s="38"/>
      <c r="AV261" s="39"/>
      <c r="AW261" s="276">
        <f>IF(
'Tablero de control'!$X261="NP",
 0,
  IF(
     'Tablero de control'!$Q261&lt;&gt;"Reducción",
     'Tablero de control'!$AV261*100/'Tablero de control'!$X261,
     IF(
       'Tablero de control'!$X261&gt;='Tablero de control'!$AV261,
       100,
       IF(
         'Tablero de control'!$S261&lt;='Tablero de control'!$AV261,
         0,
         (('Tablero de control'!$S261-'Tablero de control'!$X261)-('Tablero de control'!$AV261-'Tablero de control'!$X261))*100/('Tablero de control'!$S261-'Tablero de control'!$X261)
       )
     )
   )
)</f>
        <v>0</v>
      </c>
      <c r="AX261" s="46" t="str">
        <f>IF(
  'Tablero de control'!$X261="NP",
  "NO PROGRAMADA",
  IF(
    OR('Tablero de control'!$AV261="",'Tablero de control'!$AW261&lt;=0),
    "SIN AVANCE",
    IF(
      'Tablero de control'!$AW261&lt;Parametros!$D$4*Parametros!$G$9,
      "MUY DEFICIENTE",
    IF(
      'Tablero de control'!$AW261&lt;Parametros!$D$4*Parametros!$G$8,
      "DEFICIENTE",
   IF(
      'Tablero de control'!$AW261&lt;Parametros!$D$4*Parametros!$G$7,
      "ACEPTABLE",
      IF(
        'Tablero de control'!$AW261&lt;Parametros!$D$4*Parametros!$G$6,
        "BUENO",
        IF(
          'Tablero de control'!$AW261&lt;Parametros!$D$4*Parametros!$G$5,
          "SATISFACTORIO",
          IF(
            'Tablero de control'!$AW261&gt;=Parametros!$D$4*Parametros!$G$4,
            "OPTIMO"
          )
        )
      )
    )
  )
)
)
)</f>
        <v>SIN AVANCE</v>
      </c>
      <c r="AY261" s="38"/>
      <c r="AZ261" s="38"/>
      <c r="BA261" s="38"/>
      <c r="BB261" s="285">
        <f>IF('Tablero de control'!$R261="Acumulada",IF('Tablero de control'!$AV261="",IF('Tablero de control'!$AP261="",IF('Tablero de control'!$AJ261="",'Tablero de control'!$Y261,'Tablero de control'!$AJ261),'Tablero de control'!$AP261),'Tablero de control'!$AV261),'Tablero de control'!$Y261+'Tablero de control'!$AJ261+'Tablero de control'!$AP261+'Tablero de control'!$AV261)</f>
        <v>42</v>
      </c>
      <c r="BC261" s="41">
        <f>IF('Tablero de control'!$Q261="mantenimiento",'Tablero de control'!$BB261/COUNTA('Tablero de control'!$U261:$X261)*100,IF('Tablero de control'!$BB261*100/'Tablero de control'!$T261&gt;100,100,'Tablero de control'!$BB261*100/'Tablero de control'!$T261))</f>
        <v>1050</v>
      </c>
      <c r="BD261" s="40" t="str">
        <f>IF(
    OR('Tablero de control'!$BB261="",'Tablero de control'!$BC261&lt;=0),
    "SIN AVANCE",
    IF(
      'Tablero de control'!$BC261&lt;Parametros!$D$4*Parametros!$G$9,
      "MUY DEFICIENTE",
    IF(
      'Tablero de control'!$BC261&lt;Parametros!$D$4*Parametros!$G$8,
      "DEFICIENTE",
   IF(
      'Tablero de control'!$BC261&lt;Parametros!$D$4*Parametros!$G$7,
      "ACEPTABLE",
      IF(
        'Tablero de control'!$BC261&lt;Parametros!$D$4*Parametros!$G$6,
        "BUENO",
        IF(
          'Tablero de control'!$BC261&lt;Parametros!$D$4*Parametros!$G$5,
          "SATISFACTORIO",
          IF(
            'Tablero de control'!$BC261&gt;=Parametros!$D$4*Parametros!$G$4,
            "OPTIMO"
          )
        )
      )
    )
  )
)
)</f>
        <v>OPTIMO</v>
      </c>
      <c r="BE261" s="336"/>
      <c r="BF261" s="336"/>
      <c r="BG261" s="555"/>
      <c r="BH261" s="281"/>
      <c r="BI261" s="281"/>
      <c r="BJ261" s="281"/>
      <c r="BL261" s="337"/>
      <c r="BN261" s="491">
        <v>42</v>
      </c>
      <c r="BO261" s="429" t="s">
        <v>3360</v>
      </c>
      <c r="BP261" s="429" t="s">
        <v>3361</v>
      </c>
      <c r="BQ261" s="428" t="s">
        <v>3362</v>
      </c>
      <c r="BR261" s="599"/>
      <c r="BS261" s="668"/>
      <c r="BT261" s="281"/>
    </row>
    <row r="262" spans="1:72" s="42" customFormat="1" ht="63.75" hidden="1" customHeight="1">
      <c r="A262" s="554" t="s">
        <v>252</v>
      </c>
      <c r="B262" s="53" t="s">
        <v>263</v>
      </c>
      <c r="C262" s="53" t="s">
        <v>304</v>
      </c>
      <c r="D262" s="53" t="s">
        <v>361</v>
      </c>
      <c r="E262" s="53" t="s">
        <v>435</v>
      </c>
      <c r="F262" s="234">
        <v>7</v>
      </c>
      <c r="G262" s="235">
        <v>5.95</v>
      </c>
      <c r="H262" s="235" t="s">
        <v>1948</v>
      </c>
      <c r="I262" s="235" t="s">
        <v>1977</v>
      </c>
      <c r="J262" s="325">
        <v>259</v>
      </c>
      <c r="K262" s="53" t="s">
        <v>802</v>
      </c>
      <c r="L262" s="53">
        <v>1905050</v>
      </c>
      <c r="M262" s="53" t="s">
        <v>1290</v>
      </c>
      <c r="N262" s="53">
        <v>190505004</v>
      </c>
      <c r="O262" s="53" t="s">
        <v>1660</v>
      </c>
      <c r="P262" s="53" t="s">
        <v>2050</v>
      </c>
      <c r="Q262" s="53" t="s">
        <v>32</v>
      </c>
      <c r="R262" s="225" t="s">
        <v>1891</v>
      </c>
      <c r="S262" s="232">
        <v>15</v>
      </c>
      <c r="T262" s="225">
        <v>30</v>
      </c>
      <c r="U262" s="96">
        <v>6</v>
      </c>
      <c r="V262" s="225">
        <v>7</v>
      </c>
      <c r="W262" s="225">
        <v>8</v>
      </c>
      <c r="X262" s="225">
        <v>9</v>
      </c>
      <c r="Y262" s="273">
        <v>6</v>
      </c>
      <c r="Z262" s="276">
        <f>IF(
'Tablero de control'!$U262="NP",
 0,
  IF(
     'Tablero de control'!$Q262&lt;&gt;"Reducción",
     'Tablero de control'!$Y262*100/'Tablero de control'!$U262,
     IF(
       'Tablero de control'!$U262&gt;='Tablero de control'!$Y262,
       100,
       IF(
         'Tablero de control'!$S262&lt;='Tablero de control'!$Y262,
         0,
         (('Tablero de control'!$S262-'Tablero de control'!$U262)-('Tablero de control'!$Y262-'Tablero de control'!$U262))*100/('Tablero de control'!$S262-'Tablero de control'!$U262)
       )
     )
   )
)</f>
        <v>100</v>
      </c>
      <c r="AA262" s="302">
        <f>IF('Tablero de control'!$Z262&gt;100,100,'Tablero de control'!$Z262)</f>
        <v>100</v>
      </c>
      <c r="AB262" s="40" t="str">
        <f>IF(
  'Tablero de control'!$U262="NP",
  "NO PROGRAMADA",
  IF(
    OR('Tablero de control'!$Y262="",'Tablero de control'!$Z262&lt;=0),
    "SIN AVANCE",
    IF(
      'Tablero de control'!$Z262&lt;Parametros!$D$4*Parametros!$G$9,
      "MUY DEFICIENTE",
    IF(
      'Tablero de control'!$Z262&lt;Parametros!$D$4*Parametros!$G$8,
      "DEFICIENTE",
   IF(
      'Tablero de control'!$Z262&lt;Parametros!$D$4*Parametros!$G$7,
      "ACEPTABLE",
      IF(
        'Tablero de control'!$Z262&lt;Parametros!$D$4*Parametros!$G$6,
        "BUENO",
        IF(
          'Tablero de control'!$Z262&lt;Parametros!$D$4*Parametros!$G$5,
          "SATISFACTORIO",
          IF(
            'Tablero de control'!$Z262&gt;=Parametros!$D$4*Parametros!$G$4,
            "OPTIMO"
          )
        )
      )
    )
  )
)
)
)</f>
        <v>OPTIMO</v>
      </c>
      <c r="AC262" s="40"/>
      <c r="AD262" s="40"/>
      <c r="AE262" s="40"/>
      <c r="AF262" s="40"/>
      <c r="AG262" s="59">
        <v>0</v>
      </c>
      <c r="AH262" s="59">
        <v>0</v>
      </c>
      <c r="AI262" s="59">
        <v>0</v>
      </c>
      <c r="AJ262" s="57"/>
      <c r="AK262" s="276">
        <f>IF(
'Tablero de control'!$V262="NP",
 0,
  IF(
     'Tablero de control'!$Q262&lt;&gt;"Reducción",
     'Tablero de control'!$AJ262*100/'Tablero de control'!$V262,
     IF(
       'Tablero de control'!$V262&gt;='Tablero de control'!$AJ262,
       100,
       IF(
         'Tablero de control'!$S262&lt;='Tablero de control'!$AJ262,
         0,
         (('Tablero de control'!$S262-'Tablero de control'!$V262)-('Tablero de control'!$AJ262-'Tablero de control'!$V262))*100/('Tablero de control'!$S262-'Tablero de control'!$V262)
       )
     )
   )
)</f>
        <v>0</v>
      </c>
      <c r="AL262" s="38" t="str">
        <f>IF(
  'Tablero de control'!$V262="NP",
  "NO PROGRAMADA",
  IF(
    OR('Tablero de control'!$AJ262="",'Tablero de control'!$AK262&lt;=0),
    "SIN AVANCE",
    IF(
      'Tablero de control'!$AK262&lt;Parametros!$D$4*Parametros!$G$9,
      "MUY DEFICIENTE",
    IF(
      'Tablero de control'!$AK262&lt;Parametros!$D$4*Parametros!$G$8,
      "DEFICIENTE",
   IF(
      'Tablero de control'!$AK262&lt;Parametros!$D$4*Parametros!$G$7,
      "ACEPTABLE",
      IF(
        'Tablero de control'!$AK262&lt;Parametros!$D$4*Parametros!$G$6,
        "BUENO",
        IF(
          'Tablero de control'!$AK262&lt;Parametros!$D$4*Parametros!$G$5,
          "SATISFACTORIO",
          IF(
            'Tablero de control'!$AK262&gt;=Parametros!$D$4*Parametros!$G$4,
            "OPTIMO"
          )
        )
      )
    )
  )
)
)
)</f>
        <v>SIN AVANCE</v>
      </c>
      <c r="AM262" s="38"/>
      <c r="AN262" s="38"/>
      <c r="AO262" s="38"/>
      <c r="AP262" s="39"/>
      <c r="AQ262" s="276">
        <f>IF(
'Tablero de control'!$W262="NP",
 0,
  IF(
     'Tablero de control'!$Q262&lt;&gt;"Reducción",
     'Tablero de control'!$AP262*100/'Tablero de control'!$W262,
     IF(
       'Tablero de control'!$W262&gt;='Tablero de control'!$AP262,
       100,
       IF(
         'Tablero de control'!$S262&lt;='Tablero de control'!$AP262,
         0,
         (('Tablero de control'!$S262-'Tablero de control'!$W262)-('Tablero de control'!$AP262-'Tablero de control'!$W262))*100/('Tablero de control'!$S262-'Tablero de control'!$W262)
       )
     )
   )
)</f>
        <v>0</v>
      </c>
      <c r="AR262" s="40" t="str">
        <f>IF(
  'Tablero de control'!$W262="NP",
  "NO PROGRAMADA",
  IF(
    OR('Tablero de control'!$AP262="",'Tablero de control'!$AQ262&lt;=0),
    "SIN AVANCE",
    IF(
      'Tablero de control'!$AQ262&lt;Parametros!$D$4*Parametros!$G$9,
      "MUY DEFICIENTE",
    IF(
      'Tablero de control'!$AQ262&lt;Parametros!$D$4*Parametros!$G$8,
      "DEFICIENTE",
   IF(
      'Tablero de control'!$AQ262&lt;Parametros!$D$4*Parametros!$G$7,
      "ACEPTABLE",
      IF(
        'Tablero de control'!$AQ262&lt;Parametros!$D$4*Parametros!$G$6,
        "BUENO",
        IF(
          'Tablero de control'!$AQ262&lt;Parametros!$D$4*Parametros!$G$5,
          "SATISFACTORIO",
          IF(
            'Tablero de control'!$AQ262&gt;=Parametros!$D$4*Parametros!$G$4,
            "OPTIMO"
          )
        )
      )
    )
  )
)
)
)</f>
        <v>SIN AVANCE</v>
      </c>
      <c r="AS262" s="38"/>
      <c r="AT262" s="38"/>
      <c r="AU262" s="38"/>
      <c r="AV262" s="39"/>
      <c r="AW262" s="276">
        <f>IF(
'Tablero de control'!$X262="NP",
 0,
  IF(
     'Tablero de control'!$Q262&lt;&gt;"Reducción",
     'Tablero de control'!$AV262*100/'Tablero de control'!$X262,
     IF(
       'Tablero de control'!$X262&gt;='Tablero de control'!$AV262,
       100,
       IF(
         'Tablero de control'!$S262&lt;='Tablero de control'!$AV262,
         0,
         (('Tablero de control'!$S262-'Tablero de control'!$X262)-('Tablero de control'!$AV262-'Tablero de control'!$X262))*100/('Tablero de control'!$S262-'Tablero de control'!$X262)
       )
     )
   )
)</f>
        <v>0</v>
      </c>
      <c r="AX262" s="46" t="str">
        <f>IF(
  'Tablero de control'!$X262="NP",
  "NO PROGRAMADA",
  IF(
    OR('Tablero de control'!$AV262="",'Tablero de control'!$AW262&lt;=0),
    "SIN AVANCE",
    IF(
      'Tablero de control'!$AW262&lt;Parametros!$D$4*Parametros!$G$9,
      "MUY DEFICIENTE",
    IF(
      'Tablero de control'!$AW262&lt;Parametros!$D$4*Parametros!$G$8,
      "DEFICIENTE",
   IF(
      'Tablero de control'!$AW262&lt;Parametros!$D$4*Parametros!$G$7,
      "ACEPTABLE",
      IF(
        'Tablero de control'!$AW262&lt;Parametros!$D$4*Parametros!$G$6,
        "BUENO",
        IF(
          'Tablero de control'!$AW262&lt;Parametros!$D$4*Parametros!$G$5,
          "SATISFACTORIO",
          IF(
            'Tablero de control'!$AW262&gt;=Parametros!$D$4*Parametros!$G$4,
            "OPTIMO"
          )
        )
      )
    )
  )
)
)
)</f>
        <v>SIN AVANCE</v>
      </c>
      <c r="AY262" s="38"/>
      <c r="AZ262" s="38"/>
      <c r="BA262" s="38"/>
      <c r="BB262" s="285">
        <f>IF('Tablero de control'!$R262="Acumulada",IF('Tablero de control'!$AV262="",IF('Tablero de control'!$AP262="",IF('Tablero de control'!$AJ262="",'Tablero de control'!$Y262,'Tablero de control'!$AJ262),'Tablero de control'!$AP262),'Tablero de control'!$AV262),'Tablero de control'!$Y262+'Tablero de control'!$AJ262+'Tablero de control'!$AP262+'Tablero de control'!$AV262)</f>
        <v>6</v>
      </c>
      <c r="BC262" s="41">
        <f>IF('Tablero de control'!$Q262="mantenimiento",'Tablero de control'!$BB262/COUNTA('Tablero de control'!$U262:$X262)*100,IF('Tablero de control'!$BB262*100/'Tablero de control'!$T262&gt;100,100,'Tablero de control'!$BB262*100/'Tablero de control'!$T262))</f>
        <v>20</v>
      </c>
      <c r="BD262" s="40" t="str">
        <f>IF(
    OR('Tablero de control'!$BB262="",'Tablero de control'!$BC262&lt;=0),
    "SIN AVANCE",
    IF(
      'Tablero de control'!$BC262&lt;Parametros!$D$4*Parametros!$G$9,
      "MUY DEFICIENTE",
    IF(
      'Tablero de control'!$BC262&lt;Parametros!$D$4*Parametros!$G$8,
      "DEFICIENTE",
   IF(
      'Tablero de control'!$BC262&lt;Parametros!$D$4*Parametros!$G$7,
      "ACEPTABLE",
      IF(
        'Tablero de control'!$BC262&lt;Parametros!$D$4*Parametros!$G$6,
        "BUENO",
        IF(
          'Tablero de control'!$BC262&lt;Parametros!$D$4*Parametros!$G$5,
          "SATISFACTORIO",
          IF(
            'Tablero de control'!$BC262&gt;=Parametros!$D$4*Parametros!$G$4,
            "OPTIMO"
          )
        )
      )
    )
  )
)
)</f>
        <v>MUY DEFICIENTE</v>
      </c>
      <c r="BE262" s="336"/>
      <c r="BF262" s="336"/>
      <c r="BG262" s="555"/>
      <c r="BH262" s="281"/>
      <c r="BI262" s="281"/>
      <c r="BJ262" s="281"/>
      <c r="BL262" s="337"/>
      <c r="BN262" s="491">
        <v>6</v>
      </c>
      <c r="BO262" s="493" t="s">
        <v>3363</v>
      </c>
      <c r="BP262" s="424" t="s">
        <v>2434</v>
      </c>
      <c r="BQ262" s="424" t="s">
        <v>3364</v>
      </c>
      <c r="BR262" s="603" t="s">
        <v>3365</v>
      </c>
      <c r="BS262" s="668"/>
      <c r="BT262" s="281"/>
    </row>
    <row r="263" spans="1:72" s="42" customFormat="1" ht="70.5" hidden="1" customHeight="1">
      <c r="A263" s="554" t="s">
        <v>252</v>
      </c>
      <c r="B263" s="53" t="s">
        <v>263</v>
      </c>
      <c r="C263" s="53" t="s">
        <v>304</v>
      </c>
      <c r="D263" s="53" t="s">
        <v>361</v>
      </c>
      <c r="E263" s="53" t="s">
        <v>435</v>
      </c>
      <c r="F263" s="234">
        <v>7</v>
      </c>
      <c r="G263" s="235">
        <v>5.95</v>
      </c>
      <c r="H263" s="235" t="s">
        <v>1948</v>
      </c>
      <c r="I263" s="235" t="s">
        <v>1977</v>
      </c>
      <c r="J263" s="325">
        <v>260</v>
      </c>
      <c r="K263" s="53" t="s">
        <v>803</v>
      </c>
      <c r="L263" s="53">
        <v>1905050</v>
      </c>
      <c r="M263" s="53" t="s">
        <v>60</v>
      </c>
      <c r="N263" s="53">
        <v>190505000</v>
      </c>
      <c r="O263" s="53" t="s">
        <v>1661</v>
      </c>
      <c r="P263" s="53" t="s">
        <v>2050</v>
      </c>
      <c r="Q263" s="53" t="s">
        <v>33</v>
      </c>
      <c r="R263" s="225" t="s">
        <v>1891</v>
      </c>
      <c r="S263" s="225">
        <v>5</v>
      </c>
      <c r="T263" s="225">
        <v>64</v>
      </c>
      <c r="U263" s="96">
        <v>64</v>
      </c>
      <c r="V263" s="225">
        <v>64</v>
      </c>
      <c r="W263" s="225">
        <v>64</v>
      </c>
      <c r="X263" s="225">
        <v>64</v>
      </c>
      <c r="Y263" s="273">
        <v>63</v>
      </c>
      <c r="Z263" s="276">
        <f>IF(
'Tablero de control'!$U263="NP",
 0,
  IF(
     'Tablero de control'!$Q263&lt;&gt;"Reducción",
     'Tablero de control'!$Y263*100/'Tablero de control'!$U263,
     IF(
       'Tablero de control'!$U263&gt;='Tablero de control'!$Y263,
       100,
       IF(
         'Tablero de control'!$S263&lt;='Tablero de control'!$Y263,
         0,
         (('Tablero de control'!$S263-'Tablero de control'!$U263)-('Tablero de control'!$Y263-'Tablero de control'!$U263))*100/('Tablero de control'!$S263-'Tablero de control'!$U263)
       )
     )
   )
)</f>
        <v>98.4375</v>
      </c>
      <c r="AA263" s="302">
        <f>IF('Tablero de control'!$Z263&gt;100,100,'Tablero de control'!$Z263)</f>
        <v>98.4375</v>
      </c>
      <c r="AB263" s="40" t="str">
        <f>IF(
  'Tablero de control'!$U263="NP",
  "NO PROGRAMADA",
  IF(
    OR('Tablero de control'!$Y263="",'Tablero de control'!$Z263&lt;=0),
    "SIN AVANCE",
    IF(
      'Tablero de control'!$Z263&lt;Parametros!$D$4*Parametros!$G$9,
      "MUY DEFICIENTE",
    IF(
      'Tablero de control'!$Z263&lt;Parametros!$D$4*Parametros!$G$8,
      "DEFICIENTE",
   IF(
      'Tablero de control'!$Z263&lt;Parametros!$D$4*Parametros!$G$7,
      "ACEPTABLE",
      IF(
        'Tablero de control'!$Z263&lt;Parametros!$D$4*Parametros!$G$6,
        "BUENO",
        IF(
          'Tablero de control'!$Z263&lt;Parametros!$D$4*Parametros!$G$5,
          "SATISFACTORIO",
          IF(
            'Tablero de control'!$Z263&gt;=Parametros!$D$4*Parametros!$G$4,
            "OPTIMO"
          )
        )
      )
    )
  )
)
)
)</f>
        <v>SATISFACTORIO</v>
      </c>
      <c r="AC263" s="40"/>
      <c r="AD263" s="40"/>
      <c r="AE263" s="40"/>
      <c r="AF263" s="40"/>
      <c r="AG263" s="59">
        <v>0</v>
      </c>
      <c r="AH263" s="59">
        <v>0</v>
      </c>
      <c r="AI263" s="59">
        <v>0</v>
      </c>
      <c r="AJ263" s="57"/>
      <c r="AK263" s="276">
        <f>IF(
'Tablero de control'!$V263="NP",
 0,
  IF(
     'Tablero de control'!$Q263&lt;&gt;"Reducción",
     'Tablero de control'!$AJ263*100/'Tablero de control'!$V263,
     IF(
       'Tablero de control'!$V263&gt;='Tablero de control'!$AJ263,
       100,
       IF(
         'Tablero de control'!$S263&lt;='Tablero de control'!$AJ263,
         0,
         (('Tablero de control'!$S263-'Tablero de control'!$V263)-('Tablero de control'!$AJ263-'Tablero de control'!$V263))*100/('Tablero de control'!$S263-'Tablero de control'!$V263)
       )
     )
   )
)</f>
        <v>0</v>
      </c>
      <c r="AL263" s="38" t="str">
        <f>IF(
  'Tablero de control'!$V263="NP",
  "NO PROGRAMADA",
  IF(
    OR('Tablero de control'!$AJ263="",'Tablero de control'!$AK263&lt;=0),
    "SIN AVANCE",
    IF(
      'Tablero de control'!$AK263&lt;Parametros!$D$4*Parametros!$G$9,
      "MUY DEFICIENTE",
    IF(
      'Tablero de control'!$AK263&lt;Parametros!$D$4*Parametros!$G$8,
      "DEFICIENTE",
   IF(
      'Tablero de control'!$AK263&lt;Parametros!$D$4*Parametros!$G$7,
      "ACEPTABLE",
      IF(
        'Tablero de control'!$AK263&lt;Parametros!$D$4*Parametros!$G$6,
        "BUENO",
        IF(
          'Tablero de control'!$AK263&lt;Parametros!$D$4*Parametros!$G$5,
          "SATISFACTORIO",
          IF(
            'Tablero de control'!$AK263&gt;=Parametros!$D$4*Parametros!$G$4,
            "OPTIMO"
          )
        )
      )
    )
  )
)
)
)</f>
        <v>SIN AVANCE</v>
      </c>
      <c r="AM263" s="38"/>
      <c r="AN263" s="38"/>
      <c r="AO263" s="38"/>
      <c r="AP263" s="39"/>
      <c r="AQ263" s="276">
        <f>IF(
'Tablero de control'!$W263="NP",
 0,
  IF(
     'Tablero de control'!$Q263&lt;&gt;"Reducción",
     'Tablero de control'!$AP263*100/'Tablero de control'!$W263,
     IF(
       'Tablero de control'!$W263&gt;='Tablero de control'!$AP263,
       100,
       IF(
         'Tablero de control'!$S263&lt;='Tablero de control'!$AP263,
         0,
         (('Tablero de control'!$S263-'Tablero de control'!$W263)-('Tablero de control'!$AP263-'Tablero de control'!$W263))*100/('Tablero de control'!$S263-'Tablero de control'!$W263)
       )
     )
   )
)</f>
        <v>0</v>
      </c>
      <c r="AR263" s="40" t="str">
        <f>IF(
  'Tablero de control'!$W263="NP",
  "NO PROGRAMADA",
  IF(
    OR('Tablero de control'!$AP263="",'Tablero de control'!$AQ263&lt;=0),
    "SIN AVANCE",
    IF(
      'Tablero de control'!$AQ263&lt;Parametros!$D$4*Parametros!$G$9,
      "MUY DEFICIENTE",
    IF(
      'Tablero de control'!$AQ263&lt;Parametros!$D$4*Parametros!$G$8,
      "DEFICIENTE",
   IF(
      'Tablero de control'!$AQ263&lt;Parametros!$D$4*Parametros!$G$7,
      "ACEPTABLE",
      IF(
        'Tablero de control'!$AQ263&lt;Parametros!$D$4*Parametros!$G$6,
        "BUENO",
        IF(
          'Tablero de control'!$AQ263&lt;Parametros!$D$4*Parametros!$G$5,
          "SATISFACTORIO",
          IF(
            'Tablero de control'!$AQ263&gt;=Parametros!$D$4*Parametros!$G$4,
            "OPTIMO"
          )
        )
      )
    )
  )
)
)
)</f>
        <v>SIN AVANCE</v>
      </c>
      <c r="AS263" s="38"/>
      <c r="AT263" s="38"/>
      <c r="AU263" s="38"/>
      <c r="AV263" s="39"/>
      <c r="AW263" s="276">
        <f>IF(
'Tablero de control'!$X263="NP",
 0,
  IF(
     'Tablero de control'!$Q263&lt;&gt;"Reducción",
     'Tablero de control'!$AV263*100/'Tablero de control'!$X263,
     IF(
       'Tablero de control'!$X263&gt;='Tablero de control'!$AV263,
       100,
       IF(
         'Tablero de control'!$S263&lt;='Tablero de control'!$AV263,
         0,
         (('Tablero de control'!$S263-'Tablero de control'!$X263)-('Tablero de control'!$AV263-'Tablero de control'!$X263))*100/('Tablero de control'!$S263-'Tablero de control'!$X263)
       )
     )
   )
)</f>
        <v>0</v>
      </c>
      <c r="AX263" s="46" t="str">
        <f>IF(
  'Tablero de control'!$X263="NP",
  "NO PROGRAMADA",
  IF(
    OR('Tablero de control'!$AV263="",'Tablero de control'!$AW263&lt;=0),
    "SIN AVANCE",
    IF(
      'Tablero de control'!$AW263&lt;Parametros!$D$4*Parametros!$G$9,
      "MUY DEFICIENTE",
    IF(
      'Tablero de control'!$AW263&lt;Parametros!$D$4*Parametros!$G$8,
      "DEFICIENTE",
   IF(
      'Tablero de control'!$AW263&lt;Parametros!$D$4*Parametros!$G$7,
      "ACEPTABLE",
      IF(
        'Tablero de control'!$AW263&lt;Parametros!$D$4*Parametros!$G$6,
        "BUENO",
        IF(
          'Tablero de control'!$AW263&lt;Parametros!$D$4*Parametros!$G$5,
          "SATISFACTORIO",
          IF(
            'Tablero de control'!$AW263&gt;=Parametros!$D$4*Parametros!$G$4,
            "OPTIMO"
          )
        )
      )
    )
  )
)
)
)</f>
        <v>SIN AVANCE</v>
      </c>
      <c r="AY263" s="38"/>
      <c r="AZ263" s="38"/>
      <c r="BA263" s="38"/>
      <c r="BB263" s="285">
        <f>IF('Tablero de control'!$R263="Acumulada",IF('Tablero de control'!$AV263="",IF('Tablero de control'!$AP263="",IF('Tablero de control'!$AJ263="",'Tablero de control'!$Y263,'Tablero de control'!$AJ263),'Tablero de control'!$AP263),'Tablero de control'!$AV263),'Tablero de control'!$Y263+'Tablero de control'!$AJ263+'Tablero de control'!$AP263+'Tablero de control'!$AV263)</f>
        <v>63</v>
      </c>
      <c r="BC263" s="41">
        <f>IF('Tablero de control'!$Q263="mantenimiento",'Tablero de control'!$BB263/COUNTA('Tablero de control'!$U263:$X263)*100,IF('Tablero de control'!$BB263*100/'Tablero de control'!$T263&gt;100,100,'Tablero de control'!$BB263*100/'Tablero de control'!$T263))</f>
        <v>1575</v>
      </c>
      <c r="BD263" s="40" t="str">
        <f>IF(
    OR('Tablero de control'!$BB263="",'Tablero de control'!$BC263&lt;=0),
    "SIN AVANCE",
    IF(
      'Tablero de control'!$BC263&lt;Parametros!$D$4*Parametros!$G$9,
      "MUY DEFICIENTE",
    IF(
      'Tablero de control'!$BC263&lt;Parametros!$D$4*Parametros!$G$8,
      "DEFICIENTE",
   IF(
      'Tablero de control'!$BC263&lt;Parametros!$D$4*Parametros!$G$7,
      "ACEPTABLE",
      IF(
        'Tablero de control'!$BC263&lt;Parametros!$D$4*Parametros!$G$6,
        "BUENO",
        IF(
          'Tablero de control'!$BC263&lt;Parametros!$D$4*Parametros!$G$5,
          "SATISFACTORIO",
          IF(
            'Tablero de control'!$BC263&gt;=Parametros!$D$4*Parametros!$G$4,
            "OPTIMO"
          )
        )
      )
    )
  )
)
)</f>
        <v>OPTIMO</v>
      </c>
      <c r="BE263" s="336"/>
      <c r="BF263" s="336"/>
      <c r="BG263" s="555"/>
      <c r="BH263" s="281"/>
      <c r="BI263" s="281"/>
      <c r="BJ263" s="281"/>
      <c r="BL263" s="337"/>
      <c r="BN263" s="491">
        <v>63</v>
      </c>
      <c r="BO263" s="425" t="s">
        <v>3366</v>
      </c>
      <c r="BP263" s="424" t="s">
        <v>2434</v>
      </c>
      <c r="BQ263" s="424" t="s">
        <v>3364</v>
      </c>
      <c r="BR263" s="598" t="s">
        <v>3367</v>
      </c>
      <c r="BS263" s="668"/>
      <c r="BT263" s="281"/>
    </row>
    <row r="264" spans="1:72" s="42" customFormat="1" ht="51" hidden="1" customHeight="1">
      <c r="A264" s="554" t="s">
        <v>252</v>
      </c>
      <c r="B264" s="53" t="s">
        <v>263</v>
      </c>
      <c r="C264" s="53" t="s">
        <v>304</v>
      </c>
      <c r="D264" s="53" t="s">
        <v>361</v>
      </c>
      <c r="E264" s="53" t="s">
        <v>436</v>
      </c>
      <c r="F264" s="234">
        <v>13.77</v>
      </c>
      <c r="G264" s="235">
        <v>12.3</v>
      </c>
      <c r="H264" s="235" t="s">
        <v>1948</v>
      </c>
      <c r="I264" s="235" t="s">
        <v>1977</v>
      </c>
      <c r="J264" s="325">
        <v>261</v>
      </c>
      <c r="K264" s="53" t="s">
        <v>804</v>
      </c>
      <c r="L264" s="53">
        <v>1905022</v>
      </c>
      <c r="M264" s="53" t="s">
        <v>61</v>
      </c>
      <c r="N264" s="53">
        <v>190502202</v>
      </c>
      <c r="O264" s="53" t="s">
        <v>1662</v>
      </c>
      <c r="P264" s="53" t="s">
        <v>2050</v>
      </c>
      <c r="Q264" s="53" t="s">
        <v>33</v>
      </c>
      <c r="R264" s="98" t="s">
        <v>1891</v>
      </c>
      <c r="S264" s="225">
        <v>1</v>
      </c>
      <c r="T264" s="225">
        <v>1</v>
      </c>
      <c r="U264" s="96">
        <v>1</v>
      </c>
      <c r="V264" s="225">
        <v>1</v>
      </c>
      <c r="W264" s="225">
        <v>1</v>
      </c>
      <c r="X264" s="225">
        <v>1</v>
      </c>
      <c r="Y264" s="273">
        <v>1</v>
      </c>
      <c r="Z264" s="276">
        <f>IF(
'Tablero de control'!$U264="NP",
 0,
  IF(
     'Tablero de control'!$Q264&lt;&gt;"Reducción",
     'Tablero de control'!$Y264*100/'Tablero de control'!$U264,
     IF(
       'Tablero de control'!$U264&gt;='Tablero de control'!$Y264,
       100,
       IF(
         'Tablero de control'!$S264&lt;='Tablero de control'!$Y264,
         0,
         (('Tablero de control'!$S264-'Tablero de control'!$U264)-('Tablero de control'!$Y264-'Tablero de control'!$U264))*100/('Tablero de control'!$S264-'Tablero de control'!$U264)
       )
     )
   )
)</f>
        <v>100</v>
      </c>
      <c r="AA264" s="302">
        <f>IF('Tablero de control'!$Z264&gt;100,100,'Tablero de control'!$Z264)</f>
        <v>100</v>
      </c>
      <c r="AB264" s="40" t="str">
        <f>IF(
  'Tablero de control'!$U264="NP",
  "NO PROGRAMADA",
  IF(
    OR('Tablero de control'!$Y264="",'Tablero de control'!$Z264&lt;=0),
    "SIN AVANCE",
    IF(
      'Tablero de control'!$Z264&lt;Parametros!$D$4*Parametros!$G$9,
      "MUY DEFICIENTE",
    IF(
      'Tablero de control'!$Z264&lt;Parametros!$D$4*Parametros!$G$8,
      "DEFICIENTE",
   IF(
      'Tablero de control'!$Z264&lt;Parametros!$D$4*Parametros!$G$7,
      "ACEPTABLE",
      IF(
        'Tablero de control'!$Z264&lt;Parametros!$D$4*Parametros!$G$6,
        "BUENO",
        IF(
          'Tablero de control'!$Z264&lt;Parametros!$D$4*Parametros!$G$5,
          "SATISFACTORIO",
          IF(
            'Tablero de control'!$Z264&gt;=Parametros!$D$4*Parametros!$G$4,
            "OPTIMO"
          )
        )
      )
    )
  )
)
)
)</f>
        <v>OPTIMO</v>
      </c>
      <c r="AC264" s="40"/>
      <c r="AD264" s="40"/>
      <c r="AE264" s="40"/>
      <c r="AF264" s="40"/>
      <c r="AG264" s="59">
        <v>0</v>
      </c>
      <c r="AH264" s="59">
        <v>0</v>
      </c>
      <c r="AI264" s="59">
        <v>0</v>
      </c>
      <c r="AJ264" s="57"/>
      <c r="AK264" s="276">
        <f>IF(
'Tablero de control'!$V264="NP",
 0,
  IF(
     'Tablero de control'!$Q264&lt;&gt;"Reducción",
     'Tablero de control'!$AJ264*100/'Tablero de control'!$V264,
     IF(
       'Tablero de control'!$V264&gt;='Tablero de control'!$AJ264,
       100,
       IF(
         'Tablero de control'!$S264&lt;='Tablero de control'!$AJ264,
         0,
         (('Tablero de control'!$S264-'Tablero de control'!$V264)-('Tablero de control'!$AJ264-'Tablero de control'!$V264))*100/('Tablero de control'!$S264-'Tablero de control'!$V264)
       )
     )
   )
)</f>
        <v>0</v>
      </c>
      <c r="AL264" s="38" t="str">
        <f>IF(
  'Tablero de control'!$V264="NP",
  "NO PROGRAMADA",
  IF(
    OR('Tablero de control'!$AJ264="",'Tablero de control'!$AK264&lt;=0),
    "SIN AVANCE",
    IF(
      'Tablero de control'!$AK264&lt;Parametros!$D$4*Parametros!$G$9,
      "MUY DEFICIENTE",
    IF(
      'Tablero de control'!$AK264&lt;Parametros!$D$4*Parametros!$G$8,
      "DEFICIENTE",
   IF(
      'Tablero de control'!$AK264&lt;Parametros!$D$4*Parametros!$G$7,
      "ACEPTABLE",
      IF(
        'Tablero de control'!$AK264&lt;Parametros!$D$4*Parametros!$G$6,
        "BUENO",
        IF(
          'Tablero de control'!$AK264&lt;Parametros!$D$4*Parametros!$G$5,
          "SATISFACTORIO",
          IF(
            'Tablero de control'!$AK264&gt;=Parametros!$D$4*Parametros!$G$4,
            "OPTIMO"
          )
        )
      )
    )
  )
)
)
)</f>
        <v>SIN AVANCE</v>
      </c>
      <c r="AM264" s="38"/>
      <c r="AN264" s="38"/>
      <c r="AO264" s="38"/>
      <c r="AP264" s="39"/>
      <c r="AQ264" s="276">
        <f>IF(
'Tablero de control'!$W264="NP",
 0,
  IF(
     'Tablero de control'!$Q264&lt;&gt;"Reducción",
     'Tablero de control'!$AP264*100/'Tablero de control'!$W264,
     IF(
       'Tablero de control'!$W264&gt;='Tablero de control'!$AP264,
       100,
       IF(
         'Tablero de control'!$S264&lt;='Tablero de control'!$AP264,
         0,
         (('Tablero de control'!$S264-'Tablero de control'!$W264)-('Tablero de control'!$AP264-'Tablero de control'!$W264))*100/('Tablero de control'!$S264-'Tablero de control'!$W264)
       )
     )
   )
)</f>
        <v>0</v>
      </c>
      <c r="AR264" s="40" t="str">
        <f>IF(
  'Tablero de control'!$W264="NP",
  "NO PROGRAMADA",
  IF(
    OR('Tablero de control'!$AP264="",'Tablero de control'!$AQ264&lt;=0),
    "SIN AVANCE",
    IF(
      'Tablero de control'!$AQ264&lt;Parametros!$D$4*Parametros!$G$9,
      "MUY DEFICIENTE",
    IF(
      'Tablero de control'!$AQ264&lt;Parametros!$D$4*Parametros!$G$8,
      "DEFICIENTE",
   IF(
      'Tablero de control'!$AQ264&lt;Parametros!$D$4*Parametros!$G$7,
      "ACEPTABLE",
      IF(
        'Tablero de control'!$AQ264&lt;Parametros!$D$4*Parametros!$G$6,
        "BUENO",
        IF(
          'Tablero de control'!$AQ264&lt;Parametros!$D$4*Parametros!$G$5,
          "SATISFACTORIO",
          IF(
            'Tablero de control'!$AQ264&gt;=Parametros!$D$4*Parametros!$G$4,
            "OPTIMO"
          )
        )
      )
    )
  )
)
)
)</f>
        <v>SIN AVANCE</v>
      </c>
      <c r="AS264" s="38"/>
      <c r="AT264" s="38"/>
      <c r="AU264" s="38"/>
      <c r="AV264" s="39"/>
      <c r="AW264" s="276">
        <f>IF(
'Tablero de control'!$X264="NP",
 0,
  IF(
     'Tablero de control'!$Q264&lt;&gt;"Reducción",
     'Tablero de control'!$AV264*100/'Tablero de control'!$X264,
     IF(
       'Tablero de control'!$X264&gt;='Tablero de control'!$AV264,
       100,
       IF(
         'Tablero de control'!$S264&lt;='Tablero de control'!$AV264,
         0,
         (('Tablero de control'!$S264-'Tablero de control'!$X264)-('Tablero de control'!$AV264-'Tablero de control'!$X264))*100/('Tablero de control'!$S264-'Tablero de control'!$X264)
       )
     )
   )
)</f>
        <v>0</v>
      </c>
      <c r="AX264" s="46" t="str">
        <f>IF(
  'Tablero de control'!$X264="NP",
  "NO PROGRAMADA",
  IF(
    OR('Tablero de control'!$AV264="",'Tablero de control'!$AW264&lt;=0),
    "SIN AVANCE",
    IF(
      'Tablero de control'!$AW264&lt;Parametros!$D$4*Parametros!$G$9,
      "MUY DEFICIENTE",
    IF(
      'Tablero de control'!$AW264&lt;Parametros!$D$4*Parametros!$G$8,
      "DEFICIENTE",
   IF(
      'Tablero de control'!$AW264&lt;Parametros!$D$4*Parametros!$G$7,
      "ACEPTABLE",
      IF(
        'Tablero de control'!$AW264&lt;Parametros!$D$4*Parametros!$G$6,
        "BUENO",
        IF(
          'Tablero de control'!$AW264&lt;Parametros!$D$4*Parametros!$G$5,
          "SATISFACTORIO",
          IF(
            'Tablero de control'!$AW264&gt;=Parametros!$D$4*Parametros!$G$4,
            "OPTIMO"
          )
        )
      )
    )
  )
)
)
)</f>
        <v>SIN AVANCE</v>
      </c>
      <c r="AY264" s="38"/>
      <c r="AZ264" s="38"/>
      <c r="BA264" s="38"/>
      <c r="BB264" s="285">
        <f>IF('Tablero de control'!$R264="Acumulada",IF('Tablero de control'!$AV264="",IF('Tablero de control'!$AP264="",IF('Tablero de control'!$AJ264="",'Tablero de control'!$Y264,'Tablero de control'!$AJ264),'Tablero de control'!$AP264),'Tablero de control'!$AV264),'Tablero de control'!$Y264+'Tablero de control'!$AJ264+'Tablero de control'!$AP264+'Tablero de control'!$AV264)</f>
        <v>1</v>
      </c>
      <c r="BC264" s="41">
        <f>IF('Tablero de control'!$Q264="mantenimiento",'Tablero de control'!$BB264/COUNTA('Tablero de control'!$U264:$X264)*100,IF('Tablero de control'!$BB264*100/'Tablero de control'!$T264&gt;100,100,'Tablero de control'!$BB264*100/'Tablero de control'!$T264))</f>
        <v>25</v>
      </c>
      <c r="BD264" s="40" t="str">
        <f>IF(
    OR('Tablero de control'!$BB264="",'Tablero de control'!$BC264&lt;=0),
    "SIN AVANCE",
    IF(
      'Tablero de control'!$BC264&lt;Parametros!$D$4*Parametros!$G$9,
      "MUY DEFICIENTE",
    IF(
      'Tablero de control'!$BC264&lt;Parametros!$D$4*Parametros!$G$8,
      "DEFICIENTE",
   IF(
      'Tablero de control'!$BC264&lt;Parametros!$D$4*Parametros!$G$7,
      "ACEPTABLE",
      IF(
        'Tablero de control'!$BC264&lt;Parametros!$D$4*Parametros!$G$6,
        "BUENO",
        IF(
          'Tablero de control'!$BC264&lt;Parametros!$D$4*Parametros!$G$5,
          "SATISFACTORIO",
          IF(
            'Tablero de control'!$BC264&gt;=Parametros!$D$4*Parametros!$G$4,
            "OPTIMO"
          )
        )
      )
    )
  )
)
)</f>
        <v>MUY DEFICIENTE</v>
      </c>
      <c r="BE264" s="336"/>
      <c r="BF264" s="336"/>
      <c r="BG264" s="555"/>
      <c r="BH264" s="281"/>
      <c r="BI264" s="281"/>
      <c r="BJ264" s="281"/>
      <c r="BL264" s="337"/>
      <c r="BN264" s="491">
        <v>1</v>
      </c>
      <c r="BO264" s="425" t="s">
        <v>3368</v>
      </c>
      <c r="BP264" s="424" t="s">
        <v>2434</v>
      </c>
      <c r="BQ264" s="424" t="s">
        <v>3364</v>
      </c>
      <c r="BR264" s="598" t="s">
        <v>3369</v>
      </c>
      <c r="BS264" s="668"/>
      <c r="BT264" s="281"/>
    </row>
    <row r="265" spans="1:72" s="42" customFormat="1" ht="51" hidden="1" customHeight="1">
      <c r="A265" s="554" t="s">
        <v>252</v>
      </c>
      <c r="B265" s="53" t="s">
        <v>263</v>
      </c>
      <c r="C265" s="53" t="s">
        <v>304</v>
      </c>
      <c r="D265" s="53" t="s">
        <v>361</v>
      </c>
      <c r="E265" s="53" t="s">
        <v>436</v>
      </c>
      <c r="F265" s="234">
        <v>13.77</v>
      </c>
      <c r="G265" s="235">
        <v>12.3</v>
      </c>
      <c r="H265" s="235" t="s">
        <v>1948</v>
      </c>
      <c r="I265" s="235" t="s">
        <v>1977</v>
      </c>
      <c r="J265" s="325">
        <v>262</v>
      </c>
      <c r="K265" s="53" t="s">
        <v>805</v>
      </c>
      <c r="L265" s="53">
        <v>1905050</v>
      </c>
      <c r="M265" s="53" t="s">
        <v>1290</v>
      </c>
      <c r="N265" s="53">
        <v>190505002</v>
      </c>
      <c r="O265" s="53" t="s">
        <v>1663</v>
      </c>
      <c r="P265" s="53" t="s">
        <v>2050</v>
      </c>
      <c r="Q265" s="53" t="s">
        <v>33</v>
      </c>
      <c r="R265" s="98" t="s">
        <v>1891</v>
      </c>
      <c r="S265" s="225">
        <v>64</v>
      </c>
      <c r="T265" s="225">
        <v>64</v>
      </c>
      <c r="U265" s="96">
        <v>64</v>
      </c>
      <c r="V265" s="225">
        <v>64</v>
      </c>
      <c r="W265" s="225">
        <v>64</v>
      </c>
      <c r="X265" s="225">
        <v>64</v>
      </c>
      <c r="Y265" s="273">
        <v>63</v>
      </c>
      <c r="Z265" s="276">
        <f>IF(
'Tablero de control'!$U265="NP",
 0,
  IF(
     'Tablero de control'!$Q265&lt;&gt;"Reducción",
     'Tablero de control'!$Y265*100/'Tablero de control'!$U265,
     IF(
       'Tablero de control'!$U265&gt;='Tablero de control'!$Y265,
       100,
       IF(
         'Tablero de control'!$S265&lt;='Tablero de control'!$Y265,
         0,
         (('Tablero de control'!$S265-'Tablero de control'!$U265)-('Tablero de control'!$Y265-'Tablero de control'!$U265))*100/('Tablero de control'!$S265-'Tablero de control'!$U265)
       )
     )
   )
)</f>
        <v>98.4375</v>
      </c>
      <c r="AA265" s="302">
        <f>IF('Tablero de control'!$Z265&gt;100,100,'Tablero de control'!$Z265)</f>
        <v>98.4375</v>
      </c>
      <c r="AB265" s="40" t="str">
        <f>IF(
  'Tablero de control'!$U265="NP",
  "NO PROGRAMADA",
  IF(
    OR('Tablero de control'!$Y265="",'Tablero de control'!$Z265&lt;=0),
    "SIN AVANCE",
    IF(
      'Tablero de control'!$Z265&lt;Parametros!$D$4*Parametros!$G$9,
      "MUY DEFICIENTE",
    IF(
      'Tablero de control'!$Z265&lt;Parametros!$D$4*Parametros!$G$8,
      "DEFICIENTE",
   IF(
      'Tablero de control'!$Z265&lt;Parametros!$D$4*Parametros!$G$7,
      "ACEPTABLE",
      IF(
        'Tablero de control'!$Z265&lt;Parametros!$D$4*Parametros!$G$6,
        "BUENO",
        IF(
          'Tablero de control'!$Z265&lt;Parametros!$D$4*Parametros!$G$5,
          "SATISFACTORIO",
          IF(
            'Tablero de control'!$Z265&gt;=Parametros!$D$4*Parametros!$G$4,
            "OPTIMO"
          )
        )
      )
    )
  )
)
)
)</f>
        <v>SATISFACTORIO</v>
      </c>
      <c r="AC265" s="40"/>
      <c r="AD265" s="40"/>
      <c r="AE265" s="40"/>
      <c r="AF265" s="40"/>
      <c r="AG265" s="59">
        <v>0</v>
      </c>
      <c r="AH265" s="59">
        <v>0</v>
      </c>
      <c r="AI265" s="59">
        <v>0</v>
      </c>
      <c r="AJ265" s="57"/>
      <c r="AK265" s="276">
        <f>IF(
'Tablero de control'!$V265="NP",
 0,
  IF(
     'Tablero de control'!$Q265&lt;&gt;"Reducción",
     'Tablero de control'!$AJ265*100/'Tablero de control'!$V265,
     IF(
       'Tablero de control'!$V265&gt;='Tablero de control'!$AJ265,
       100,
       IF(
         'Tablero de control'!$S265&lt;='Tablero de control'!$AJ265,
         0,
         (('Tablero de control'!$S265-'Tablero de control'!$V265)-('Tablero de control'!$AJ265-'Tablero de control'!$V265))*100/('Tablero de control'!$S265-'Tablero de control'!$V265)
       )
     )
   )
)</f>
        <v>0</v>
      </c>
      <c r="AL265" s="38" t="str">
        <f>IF(
  'Tablero de control'!$V265="NP",
  "NO PROGRAMADA",
  IF(
    OR('Tablero de control'!$AJ265="",'Tablero de control'!$AK265&lt;=0),
    "SIN AVANCE",
    IF(
      'Tablero de control'!$AK265&lt;Parametros!$D$4*Parametros!$G$9,
      "MUY DEFICIENTE",
    IF(
      'Tablero de control'!$AK265&lt;Parametros!$D$4*Parametros!$G$8,
      "DEFICIENTE",
   IF(
      'Tablero de control'!$AK265&lt;Parametros!$D$4*Parametros!$G$7,
      "ACEPTABLE",
      IF(
        'Tablero de control'!$AK265&lt;Parametros!$D$4*Parametros!$G$6,
        "BUENO",
        IF(
          'Tablero de control'!$AK265&lt;Parametros!$D$4*Parametros!$G$5,
          "SATISFACTORIO",
          IF(
            'Tablero de control'!$AK265&gt;=Parametros!$D$4*Parametros!$G$4,
            "OPTIMO"
          )
        )
      )
    )
  )
)
)
)</f>
        <v>SIN AVANCE</v>
      </c>
      <c r="AM265" s="38"/>
      <c r="AN265" s="38"/>
      <c r="AO265" s="38"/>
      <c r="AP265" s="39"/>
      <c r="AQ265" s="276">
        <f>IF(
'Tablero de control'!$W265="NP",
 0,
  IF(
     'Tablero de control'!$Q265&lt;&gt;"Reducción",
     'Tablero de control'!$AP265*100/'Tablero de control'!$W265,
     IF(
       'Tablero de control'!$W265&gt;='Tablero de control'!$AP265,
       100,
       IF(
         'Tablero de control'!$S265&lt;='Tablero de control'!$AP265,
         0,
         (('Tablero de control'!$S265-'Tablero de control'!$W265)-('Tablero de control'!$AP265-'Tablero de control'!$W265))*100/('Tablero de control'!$S265-'Tablero de control'!$W265)
       )
     )
   )
)</f>
        <v>0</v>
      </c>
      <c r="AR265" s="40" t="str">
        <f>IF(
  'Tablero de control'!$W265="NP",
  "NO PROGRAMADA",
  IF(
    OR('Tablero de control'!$AP265="",'Tablero de control'!$AQ265&lt;=0),
    "SIN AVANCE",
    IF(
      'Tablero de control'!$AQ265&lt;Parametros!$D$4*Parametros!$G$9,
      "MUY DEFICIENTE",
    IF(
      'Tablero de control'!$AQ265&lt;Parametros!$D$4*Parametros!$G$8,
      "DEFICIENTE",
   IF(
      'Tablero de control'!$AQ265&lt;Parametros!$D$4*Parametros!$G$7,
      "ACEPTABLE",
      IF(
        'Tablero de control'!$AQ265&lt;Parametros!$D$4*Parametros!$G$6,
        "BUENO",
        IF(
          'Tablero de control'!$AQ265&lt;Parametros!$D$4*Parametros!$G$5,
          "SATISFACTORIO",
          IF(
            'Tablero de control'!$AQ265&gt;=Parametros!$D$4*Parametros!$G$4,
            "OPTIMO"
          )
        )
      )
    )
  )
)
)
)</f>
        <v>SIN AVANCE</v>
      </c>
      <c r="AS265" s="38"/>
      <c r="AT265" s="38"/>
      <c r="AU265" s="38"/>
      <c r="AV265" s="39"/>
      <c r="AW265" s="276">
        <f>IF(
'Tablero de control'!$X265="NP",
 0,
  IF(
     'Tablero de control'!$Q265&lt;&gt;"Reducción",
     'Tablero de control'!$AV265*100/'Tablero de control'!$X265,
     IF(
       'Tablero de control'!$X265&gt;='Tablero de control'!$AV265,
       100,
       IF(
         'Tablero de control'!$S265&lt;='Tablero de control'!$AV265,
         0,
         (('Tablero de control'!$S265-'Tablero de control'!$X265)-('Tablero de control'!$AV265-'Tablero de control'!$X265))*100/('Tablero de control'!$S265-'Tablero de control'!$X265)
       )
     )
   )
)</f>
        <v>0</v>
      </c>
      <c r="AX265" s="46" t="str">
        <f>IF(
  'Tablero de control'!$X265="NP",
  "NO PROGRAMADA",
  IF(
    OR('Tablero de control'!$AV265="",'Tablero de control'!$AW265&lt;=0),
    "SIN AVANCE",
    IF(
      'Tablero de control'!$AW265&lt;Parametros!$D$4*Parametros!$G$9,
      "MUY DEFICIENTE",
    IF(
      'Tablero de control'!$AW265&lt;Parametros!$D$4*Parametros!$G$8,
      "DEFICIENTE",
   IF(
      'Tablero de control'!$AW265&lt;Parametros!$D$4*Parametros!$G$7,
      "ACEPTABLE",
      IF(
        'Tablero de control'!$AW265&lt;Parametros!$D$4*Parametros!$G$6,
        "BUENO",
        IF(
          'Tablero de control'!$AW265&lt;Parametros!$D$4*Parametros!$G$5,
          "SATISFACTORIO",
          IF(
            'Tablero de control'!$AW265&gt;=Parametros!$D$4*Parametros!$G$4,
            "OPTIMO"
          )
        )
      )
    )
  )
)
)
)</f>
        <v>SIN AVANCE</v>
      </c>
      <c r="AY265" s="38"/>
      <c r="AZ265" s="38"/>
      <c r="BA265" s="38"/>
      <c r="BB265" s="285">
        <f>IF('Tablero de control'!$R265="Acumulada",IF('Tablero de control'!$AV265="",IF('Tablero de control'!$AP265="",IF('Tablero de control'!$AJ265="",'Tablero de control'!$Y265,'Tablero de control'!$AJ265),'Tablero de control'!$AP265),'Tablero de control'!$AV265),'Tablero de control'!$Y265+'Tablero de control'!$AJ265+'Tablero de control'!$AP265+'Tablero de control'!$AV265)</f>
        <v>63</v>
      </c>
      <c r="BC265" s="41">
        <f>IF('Tablero de control'!$Q265="mantenimiento",'Tablero de control'!$BB265/COUNTA('Tablero de control'!$U265:$X265)*100,IF('Tablero de control'!$BB265*100/'Tablero de control'!$T265&gt;100,100,'Tablero de control'!$BB265*100/'Tablero de control'!$T265))</f>
        <v>1575</v>
      </c>
      <c r="BD265" s="40" t="str">
        <f>IF(
    OR('Tablero de control'!$BB265="",'Tablero de control'!$BC265&lt;=0),
    "SIN AVANCE",
    IF(
      'Tablero de control'!$BC265&lt;Parametros!$D$4*Parametros!$G$9,
      "MUY DEFICIENTE",
    IF(
      'Tablero de control'!$BC265&lt;Parametros!$D$4*Parametros!$G$8,
      "DEFICIENTE",
   IF(
      'Tablero de control'!$BC265&lt;Parametros!$D$4*Parametros!$G$7,
      "ACEPTABLE",
      IF(
        'Tablero de control'!$BC265&lt;Parametros!$D$4*Parametros!$G$6,
        "BUENO",
        IF(
          'Tablero de control'!$BC265&lt;Parametros!$D$4*Parametros!$G$5,
          "SATISFACTORIO",
          IF(
            'Tablero de control'!$BC265&gt;=Parametros!$D$4*Parametros!$G$4,
            "OPTIMO"
          )
        )
      )
    )
  )
)
)</f>
        <v>OPTIMO</v>
      </c>
      <c r="BE265" s="336"/>
      <c r="BF265" s="336"/>
      <c r="BG265" s="555"/>
      <c r="BH265" s="281"/>
      <c r="BI265" s="281"/>
      <c r="BJ265" s="281"/>
      <c r="BL265" s="337"/>
      <c r="BN265" s="491">
        <v>63</v>
      </c>
      <c r="BO265" s="425" t="s">
        <v>3370</v>
      </c>
      <c r="BP265" s="424" t="s">
        <v>2434</v>
      </c>
      <c r="BQ265" s="424" t="s">
        <v>3364</v>
      </c>
      <c r="BR265" s="598" t="s">
        <v>3371</v>
      </c>
      <c r="BS265" s="668"/>
      <c r="BT265" s="281"/>
    </row>
    <row r="266" spans="1:72" s="42" customFormat="1" ht="76.5" hidden="1" customHeight="1">
      <c r="A266" s="554" t="s">
        <v>252</v>
      </c>
      <c r="B266" s="53" t="s">
        <v>263</v>
      </c>
      <c r="C266" s="53" t="s">
        <v>304</v>
      </c>
      <c r="D266" s="53" t="s">
        <v>361</v>
      </c>
      <c r="E266" s="53" t="s">
        <v>437</v>
      </c>
      <c r="F266" s="222">
        <v>15.8</v>
      </c>
      <c r="G266" s="226">
        <v>14.2</v>
      </c>
      <c r="H266" s="226" t="s">
        <v>1948</v>
      </c>
      <c r="I266" s="226" t="s">
        <v>1977</v>
      </c>
      <c r="J266" s="325">
        <v>263</v>
      </c>
      <c r="K266" s="53" t="s">
        <v>806</v>
      </c>
      <c r="L266" s="53">
        <v>1905050</v>
      </c>
      <c r="M266" s="53" t="s">
        <v>60</v>
      </c>
      <c r="N266" s="53">
        <v>190505000</v>
      </c>
      <c r="O266" s="53" t="s">
        <v>59</v>
      </c>
      <c r="P266" s="53" t="s">
        <v>2050</v>
      </c>
      <c r="Q266" s="53" t="s">
        <v>32</v>
      </c>
      <c r="R266" s="225" t="s">
        <v>1891</v>
      </c>
      <c r="S266" s="232">
        <v>5</v>
      </c>
      <c r="T266" s="232">
        <v>30</v>
      </c>
      <c r="U266" s="96">
        <v>6</v>
      </c>
      <c r="V266" s="232">
        <v>7</v>
      </c>
      <c r="W266" s="232">
        <v>8</v>
      </c>
      <c r="X266" s="232">
        <v>9</v>
      </c>
      <c r="Y266" s="273">
        <v>7</v>
      </c>
      <c r="Z266" s="276">
        <f>IF(
'Tablero de control'!$U266="NP",
 0,
  IF(
     'Tablero de control'!$Q266&lt;&gt;"Reducción",
     'Tablero de control'!$Y266*100/'Tablero de control'!$U266,
     IF(
       'Tablero de control'!$U266&gt;='Tablero de control'!$Y266,
       100,
       IF(
         'Tablero de control'!$S266&lt;='Tablero de control'!$Y266,
         0,
         (('Tablero de control'!$S266-'Tablero de control'!$U266)-('Tablero de control'!$Y266-'Tablero de control'!$U266))*100/('Tablero de control'!$S266-'Tablero de control'!$U266)
       )
     )
   )
)</f>
        <v>116.66666666666667</v>
      </c>
      <c r="AA266" s="302">
        <f>IF('Tablero de control'!$Z266&gt;100,100,'Tablero de control'!$Z266)</f>
        <v>100</v>
      </c>
      <c r="AB266" s="40" t="str">
        <f>IF(
  'Tablero de control'!$U266="NP",
  "NO PROGRAMADA",
  IF(
    OR('Tablero de control'!$Y266="",'Tablero de control'!$Z266&lt;=0),
    "SIN AVANCE",
    IF(
      'Tablero de control'!$Z266&lt;Parametros!$D$4*Parametros!$G$9,
      "MUY DEFICIENTE",
    IF(
      'Tablero de control'!$Z266&lt;Parametros!$D$4*Parametros!$G$8,
      "DEFICIENTE",
   IF(
      'Tablero de control'!$Z266&lt;Parametros!$D$4*Parametros!$G$7,
      "ACEPTABLE",
      IF(
        'Tablero de control'!$Z266&lt;Parametros!$D$4*Parametros!$G$6,
        "BUENO",
        IF(
          'Tablero de control'!$Z266&lt;Parametros!$D$4*Parametros!$G$5,
          "SATISFACTORIO",
          IF(
            'Tablero de control'!$Z266&gt;=Parametros!$D$4*Parametros!$G$4,
            "OPTIMO"
          )
        )
      )
    )
  )
)
)
)</f>
        <v>OPTIMO</v>
      </c>
      <c r="AC266" s="40"/>
      <c r="AD266" s="40"/>
      <c r="AE266" s="40"/>
      <c r="AF266" s="40"/>
      <c r="AG266" s="59">
        <v>0</v>
      </c>
      <c r="AH266" s="59">
        <v>0</v>
      </c>
      <c r="AI266" s="59">
        <v>0</v>
      </c>
      <c r="AJ266" s="57"/>
      <c r="AK266" s="276">
        <f>IF(
'Tablero de control'!$V266="NP",
 0,
  IF(
     'Tablero de control'!$Q266&lt;&gt;"Reducción",
     'Tablero de control'!$AJ266*100/'Tablero de control'!$V266,
     IF(
       'Tablero de control'!$V266&gt;='Tablero de control'!$AJ266,
       100,
       IF(
         'Tablero de control'!$S266&lt;='Tablero de control'!$AJ266,
         0,
         (('Tablero de control'!$S266-'Tablero de control'!$V266)-('Tablero de control'!$AJ266-'Tablero de control'!$V266))*100/('Tablero de control'!$S266-'Tablero de control'!$V266)
       )
     )
   )
)</f>
        <v>0</v>
      </c>
      <c r="AL266" s="38" t="str">
        <f>IF(
  'Tablero de control'!$V266="NP",
  "NO PROGRAMADA",
  IF(
    OR('Tablero de control'!$AJ266="",'Tablero de control'!$AK266&lt;=0),
    "SIN AVANCE",
    IF(
      'Tablero de control'!$AK266&lt;Parametros!$D$4*Parametros!$G$9,
      "MUY DEFICIENTE",
    IF(
      'Tablero de control'!$AK266&lt;Parametros!$D$4*Parametros!$G$8,
      "DEFICIENTE",
   IF(
      'Tablero de control'!$AK266&lt;Parametros!$D$4*Parametros!$G$7,
      "ACEPTABLE",
      IF(
        'Tablero de control'!$AK266&lt;Parametros!$D$4*Parametros!$G$6,
        "BUENO",
        IF(
          'Tablero de control'!$AK266&lt;Parametros!$D$4*Parametros!$G$5,
          "SATISFACTORIO",
          IF(
            'Tablero de control'!$AK266&gt;=Parametros!$D$4*Parametros!$G$4,
            "OPTIMO"
          )
        )
      )
    )
  )
)
)
)</f>
        <v>SIN AVANCE</v>
      </c>
      <c r="AM266" s="38"/>
      <c r="AN266" s="38"/>
      <c r="AO266" s="38"/>
      <c r="AP266" s="39"/>
      <c r="AQ266" s="276">
        <f>IF(
'Tablero de control'!$W266="NP",
 0,
  IF(
     'Tablero de control'!$Q266&lt;&gt;"Reducción",
     'Tablero de control'!$AP266*100/'Tablero de control'!$W266,
     IF(
       'Tablero de control'!$W266&gt;='Tablero de control'!$AP266,
       100,
       IF(
         'Tablero de control'!$S266&lt;='Tablero de control'!$AP266,
         0,
         (('Tablero de control'!$S266-'Tablero de control'!$W266)-('Tablero de control'!$AP266-'Tablero de control'!$W266))*100/('Tablero de control'!$S266-'Tablero de control'!$W266)
       )
     )
   )
)</f>
        <v>0</v>
      </c>
      <c r="AR266" s="40" t="str">
        <f>IF(
  'Tablero de control'!$W266="NP",
  "NO PROGRAMADA",
  IF(
    OR('Tablero de control'!$AP266="",'Tablero de control'!$AQ266&lt;=0),
    "SIN AVANCE",
    IF(
      'Tablero de control'!$AQ266&lt;Parametros!$D$4*Parametros!$G$9,
      "MUY DEFICIENTE",
    IF(
      'Tablero de control'!$AQ266&lt;Parametros!$D$4*Parametros!$G$8,
      "DEFICIENTE",
   IF(
      'Tablero de control'!$AQ266&lt;Parametros!$D$4*Parametros!$G$7,
      "ACEPTABLE",
      IF(
        'Tablero de control'!$AQ266&lt;Parametros!$D$4*Parametros!$G$6,
        "BUENO",
        IF(
          'Tablero de control'!$AQ266&lt;Parametros!$D$4*Parametros!$G$5,
          "SATISFACTORIO",
          IF(
            'Tablero de control'!$AQ266&gt;=Parametros!$D$4*Parametros!$G$4,
            "OPTIMO"
          )
        )
      )
    )
  )
)
)
)</f>
        <v>SIN AVANCE</v>
      </c>
      <c r="AS266" s="38"/>
      <c r="AT266" s="38"/>
      <c r="AU266" s="38"/>
      <c r="AV266" s="39"/>
      <c r="AW266" s="276">
        <f>IF(
'Tablero de control'!$X266="NP",
 0,
  IF(
     'Tablero de control'!$Q266&lt;&gt;"Reducción",
     'Tablero de control'!$AV266*100/'Tablero de control'!$X266,
     IF(
       'Tablero de control'!$X266&gt;='Tablero de control'!$AV266,
       100,
       IF(
         'Tablero de control'!$S266&lt;='Tablero de control'!$AV266,
         0,
         (('Tablero de control'!$S266-'Tablero de control'!$X266)-('Tablero de control'!$AV266-'Tablero de control'!$X266))*100/('Tablero de control'!$S266-'Tablero de control'!$X266)
       )
     )
   )
)</f>
        <v>0</v>
      </c>
      <c r="AX266" s="46" t="str">
        <f>IF(
  'Tablero de control'!$X266="NP",
  "NO PROGRAMADA",
  IF(
    OR('Tablero de control'!$AV266="",'Tablero de control'!$AW266&lt;=0),
    "SIN AVANCE",
    IF(
      'Tablero de control'!$AW266&lt;Parametros!$D$4*Parametros!$G$9,
      "MUY DEFICIENTE",
    IF(
      'Tablero de control'!$AW266&lt;Parametros!$D$4*Parametros!$G$8,
      "DEFICIENTE",
   IF(
      'Tablero de control'!$AW266&lt;Parametros!$D$4*Parametros!$G$7,
      "ACEPTABLE",
      IF(
        'Tablero de control'!$AW266&lt;Parametros!$D$4*Parametros!$G$6,
        "BUENO",
        IF(
          'Tablero de control'!$AW266&lt;Parametros!$D$4*Parametros!$G$5,
          "SATISFACTORIO",
          IF(
            'Tablero de control'!$AW266&gt;=Parametros!$D$4*Parametros!$G$4,
            "OPTIMO"
          )
        )
      )
    )
  )
)
)
)</f>
        <v>SIN AVANCE</v>
      </c>
      <c r="AY266" s="38"/>
      <c r="AZ266" s="38"/>
      <c r="BA266" s="38"/>
      <c r="BB266" s="285">
        <f>IF('Tablero de control'!$R266="Acumulada",IF('Tablero de control'!$AV266="",IF('Tablero de control'!$AP266="",IF('Tablero de control'!$AJ266="",'Tablero de control'!$Y266,'Tablero de control'!$AJ266),'Tablero de control'!$AP266),'Tablero de control'!$AV266),'Tablero de control'!$Y266+'Tablero de control'!$AJ266+'Tablero de control'!$AP266+'Tablero de control'!$AV266)</f>
        <v>7</v>
      </c>
      <c r="BC266" s="41">
        <f>IF('Tablero de control'!$Q266="mantenimiento",'Tablero de control'!$BB266/COUNTA('Tablero de control'!$U266:$X266)*100,IF('Tablero de control'!$BB266*100/'Tablero de control'!$T266&gt;100,100,'Tablero de control'!$BB266*100/'Tablero de control'!$T266))</f>
        <v>23.333333333333332</v>
      </c>
      <c r="BD266" s="40" t="str">
        <f>IF(
    OR('Tablero de control'!$BB266="",'Tablero de control'!$BC266&lt;=0),
    "SIN AVANCE",
    IF(
      'Tablero de control'!$BC266&lt;Parametros!$D$4*Parametros!$G$9,
      "MUY DEFICIENTE",
    IF(
      'Tablero de control'!$BC266&lt;Parametros!$D$4*Parametros!$G$8,
      "DEFICIENTE",
   IF(
      'Tablero de control'!$BC266&lt;Parametros!$D$4*Parametros!$G$7,
      "ACEPTABLE",
      IF(
        'Tablero de control'!$BC266&lt;Parametros!$D$4*Parametros!$G$6,
        "BUENO",
        IF(
          'Tablero de control'!$BC266&lt;Parametros!$D$4*Parametros!$G$5,
          "SATISFACTORIO",
          IF(
            'Tablero de control'!$BC266&gt;=Parametros!$D$4*Parametros!$G$4,
            "OPTIMO"
          )
        )
      )
    )
  )
)
)</f>
        <v>MUY DEFICIENTE</v>
      </c>
      <c r="BE266" s="336"/>
      <c r="BF266" s="336"/>
      <c r="BG266" s="555"/>
      <c r="BH266" s="281"/>
      <c r="BI266" s="281"/>
      <c r="BJ266" s="281"/>
      <c r="BL266" s="337"/>
      <c r="BN266" s="491">
        <v>7</v>
      </c>
      <c r="BO266" s="425" t="s">
        <v>3372</v>
      </c>
      <c r="BP266" s="424" t="s">
        <v>2434</v>
      </c>
      <c r="BQ266" s="424" t="s">
        <v>3364</v>
      </c>
      <c r="BR266" s="598" t="s">
        <v>3373</v>
      </c>
      <c r="BS266" s="668"/>
      <c r="BT266" s="281"/>
    </row>
    <row r="267" spans="1:72" s="42" customFormat="1" ht="51" hidden="1" customHeight="1">
      <c r="A267" s="554" t="s">
        <v>252</v>
      </c>
      <c r="B267" s="53" t="s">
        <v>263</v>
      </c>
      <c r="C267" s="53" t="s">
        <v>304</v>
      </c>
      <c r="D267" s="53" t="s">
        <v>361</v>
      </c>
      <c r="E267" s="53" t="s">
        <v>437</v>
      </c>
      <c r="F267" s="222">
        <v>15.8</v>
      </c>
      <c r="G267" s="226">
        <v>14.2</v>
      </c>
      <c r="H267" s="226" t="s">
        <v>1948</v>
      </c>
      <c r="I267" s="226" t="s">
        <v>1977</v>
      </c>
      <c r="J267" s="325">
        <v>264</v>
      </c>
      <c r="K267" s="53" t="s">
        <v>807</v>
      </c>
      <c r="L267" s="53">
        <v>1905053</v>
      </c>
      <c r="M267" s="53" t="s">
        <v>60</v>
      </c>
      <c r="N267" s="53">
        <v>190505300</v>
      </c>
      <c r="O267" s="53" t="s">
        <v>1664</v>
      </c>
      <c r="P267" s="53" t="s">
        <v>2050</v>
      </c>
      <c r="Q267" s="53" t="s">
        <v>32</v>
      </c>
      <c r="R267" s="225" t="s">
        <v>1890</v>
      </c>
      <c r="S267" s="225">
        <v>40</v>
      </c>
      <c r="T267" s="225">
        <v>60</v>
      </c>
      <c r="U267" s="96">
        <v>45</v>
      </c>
      <c r="V267" s="225">
        <v>50</v>
      </c>
      <c r="W267" s="225">
        <v>55</v>
      </c>
      <c r="X267" s="225">
        <v>60</v>
      </c>
      <c r="Y267" s="273">
        <v>33</v>
      </c>
      <c r="Z267" s="276">
        <f>IF(
'Tablero de control'!$U267="NP",
 0,
  IF(
     'Tablero de control'!$Q267&lt;&gt;"Reducción",
     'Tablero de control'!$Y267*100/'Tablero de control'!$U267,
     IF(
       'Tablero de control'!$U267&gt;='Tablero de control'!$Y267,
       100,
       IF(
         'Tablero de control'!$S267&lt;='Tablero de control'!$Y267,
         0,
         (('Tablero de control'!$S267-'Tablero de control'!$U267)-('Tablero de control'!$Y267-'Tablero de control'!$U267))*100/('Tablero de control'!$S267-'Tablero de control'!$U267)
       )
     )
   )
)</f>
        <v>73.333333333333329</v>
      </c>
      <c r="AA267" s="302">
        <f>IF('Tablero de control'!$Z267&gt;100,100,'Tablero de control'!$Z267)</f>
        <v>73.333333333333329</v>
      </c>
      <c r="AB267" s="40" t="str">
        <f>IF(
  'Tablero de control'!$U267="NP",
  "NO PROGRAMADA",
  IF(
    OR('Tablero de control'!$Y267="",'Tablero de control'!$Z267&lt;=0),
    "SIN AVANCE",
    IF(
      'Tablero de control'!$Z267&lt;Parametros!$D$4*Parametros!$G$9,
      "MUY DEFICIENTE",
    IF(
      'Tablero de control'!$Z267&lt;Parametros!$D$4*Parametros!$G$8,
      "DEFICIENTE",
   IF(
      'Tablero de control'!$Z267&lt;Parametros!$D$4*Parametros!$G$7,
      "ACEPTABLE",
      IF(
        'Tablero de control'!$Z267&lt;Parametros!$D$4*Parametros!$G$6,
        "BUENO",
        IF(
          'Tablero de control'!$Z267&lt;Parametros!$D$4*Parametros!$G$5,
          "SATISFACTORIO",
          IF(
            'Tablero de control'!$Z267&gt;=Parametros!$D$4*Parametros!$G$4,
            "OPTIMO"
          )
        )
      )
    )
  )
)
)
)</f>
        <v>BUENO</v>
      </c>
      <c r="AC267" s="40"/>
      <c r="AD267" s="40"/>
      <c r="AE267" s="40"/>
      <c r="AF267" s="40"/>
      <c r="AG267" s="59">
        <v>0</v>
      </c>
      <c r="AH267" s="59">
        <v>0</v>
      </c>
      <c r="AI267" s="59">
        <v>0</v>
      </c>
      <c r="AJ267" s="57"/>
      <c r="AK267" s="276">
        <f>IF(
'Tablero de control'!$V267="NP",
 0,
  IF(
     'Tablero de control'!$Q267&lt;&gt;"Reducción",
     'Tablero de control'!$AJ267*100/'Tablero de control'!$V267,
     IF(
       'Tablero de control'!$V267&gt;='Tablero de control'!$AJ267,
       100,
       IF(
         'Tablero de control'!$S267&lt;='Tablero de control'!$AJ267,
         0,
         (('Tablero de control'!$S267-'Tablero de control'!$V267)-('Tablero de control'!$AJ267-'Tablero de control'!$V267))*100/('Tablero de control'!$S267-'Tablero de control'!$V267)
       )
     )
   )
)</f>
        <v>0</v>
      </c>
      <c r="AL267" s="38" t="str">
        <f>IF(
  'Tablero de control'!$V267="NP",
  "NO PROGRAMADA",
  IF(
    OR('Tablero de control'!$AJ267="",'Tablero de control'!$AK267&lt;=0),
    "SIN AVANCE",
    IF(
      'Tablero de control'!$AK267&lt;Parametros!$D$4*Parametros!$G$9,
      "MUY DEFICIENTE",
    IF(
      'Tablero de control'!$AK267&lt;Parametros!$D$4*Parametros!$G$8,
      "DEFICIENTE",
   IF(
      'Tablero de control'!$AK267&lt;Parametros!$D$4*Parametros!$G$7,
      "ACEPTABLE",
      IF(
        'Tablero de control'!$AK267&lt;Parametros!$D$4*Parametros!$G$6,
        "BUENO",
        IF(
          'Tablero de control'!$AK267&lt;Parametros!$D$4*Parametros!$G$5,
          "SATISFACTORIO",
          IF(
            'Tablero de control'!$AK267&gt;=Parametros!$D$4*Parametros!$G$4,
            "OPTIMO"
          )
        )
      )
    )
  )
)
)
)</f>
        <v>SIN AVANCE</v>
      </c>
      <c r="AM267" s="38"/>
      <c r="AN267" s="38"/>
      <c r="AO267" s="38"/>
      <c r="AP267" s="39"/>
      <c r="AQ267" s="276">
        <f>IF(
'Tablero de control'!$W267="NP",
 0,
  IF(
     'Tablero de control'!$Q267&lt;&gt;"Reducción",
     'Tablero de control'!$AP267*100/'Tablero de control'!$W267,
     IF(
       'Tablero de control'!$W267&gt;='Tablero de control'!$AP267,
       100,
       IF(
         'Tablero de control'!$S267&lt;='Tablero de control'!$AP267,
         0,
         (('Tablero de control'!$S267-'Tablero de control'!$W267)-('Tablero de control'!$AP267-'Tablero de control'!$W267))*100/('Tablero de control'!$S267-'Tablero de control'!$W267)
       )
     )
   )
)</f>
        <v>0</v>
      </c>
      <c r="AR267" s="40" t="str">
        <f>IF(
  'Tablero de control'!$W267="NP",
  "NO PROGRAMADA",
  IF(
    OR('Tablero de control'!$AP267="",'Tablero de control'!$AQ267&lt;=0),
    "SIN AVANCE",
    IF(
      'Tablero de control'!$AQ267&lt;Parametros!$D$4*Parametros!$G$9,
      "MUY DEFICIENTE",
    IF(
      'Tablero de control'!$AQ267&lt;Parametros!$D$4*Parametros!$G$8,
      "DEFICIENTE",
   IF(
      'Tablero de control'!$AQ267&lt;Parametros!$D$4*Parametros!$G$7,
      "ACEPTABLE",
      IF(
        'Tablero de control'!$AQ267&lt;Parametros!$D$4*Parametros!$G$6,
        "BUENO",
        IF(
          'Tablero de control'!$AQ267&lt;Parametros!$D$4*Parametros!$G$5,
          "SATISFACTORIO",
          IF(
            'Tablero de control'!$AQ267&gt;=Parametros!$D$4*Parametros!$G$4,
            "OPTIMO"
          )
        )
      )
    )
  )
)
)
)</f>
        <v>SIN AVANCE</v>
      </c>
      <c r="AS267" s="38"/>
      <c r="AT267" s="38"/>
      <c r="AU267" s="38"/>
      <c r="AV267" s="39"/>
      <c r="AW267" s="276">
        <f>IF(
'Tablero de control'!$X267="NP",
 0,
  IF(
     'Tablero de control'!$Q267&lt;&gt;"Reducción",
     'Tablero de control'!$AV267*100/'Tablero de control'!$X267,
     IF(
       'Tablero de control'!$X267&gt;='Tablero de control'!$AV267,
       100,
       IF(
         'Tablero de control'!$S267&lt;='Tablero de control'!$AV267,
         0,
         (('Tablero de control'!$S267-'Tablero de control'!$X267)-('Tablero de control'!$AV267-'Tablero de control'!$X267))*100/('Tablero de control'!$S267-'Tablero de control'!$X267)
       )
     )
   )
)</f>
        <v>0</v>
      </c>
      <c r="AX267" s="46" t="str">
        <f>IF(
  'Tablero de control'!$X267="NP",
  "NO PROGRAMADA",
  IF(
    OR('Tablero de control'!$AV267="",'Tablero de control'!$AW267&lt;=0),
    "SIN AVANCE",
    IF(
      'Tablero de control'!$AW267&lt;Parametros!$D$4*Parametros!$G$9,
      "MUY DEFICIENTE",
    IF(
      'Tablero de control'!$AW267&lt;Parametros!$D$4*Parametros!$G$8,
      "DEFICIENTE",
   IF(
      'Tablero de control'!$AW267&lt;Parametros!$D$4*Parametros!$G$7,
      "ACEPTABLE",
      IF(
        'Tablero de control'!$AW267&lt;Parametros!$D$4*Parametros!$G$6,
        "BUENO",
        IF(
          'Tablero de control'!$AW267&lt;Parametros!$D$4*Parametros!$G$5,
          "SATISFACTORIO",
          IF(
            'Tablero de control'!$AW267&gt;=Parametros!$D$4*Parametros!$G$4,
            "OPTIMO"
          )
        )
      )
    )
  )
)
)
)</f>
        <v>SIN AVANCE</v>
      </c>
      <c r="AY267" s="38"/>
      <c r="AZ267" s="38"/>
      <c r="BA267" s="38"/>
      <c r="BB267" s="285">
        <f>IF('Tablero de control'!$R267="Acumulada",IF('Tablero de control'!$AV267="",IF('Tablero de control'!$AP267="",IF('Tablero de control'!$AJ267="",'Tablero de control'!$Y267,'Tablero de control'!$AJ267),'Tablero de control'!$AP267),'Tablero de control'!$AV267),'Tablero de control'!$Y267+'Tablero de control'!$AJ267+'Tablero de control'!$AP267+'Tablero de control'!$AV267)</f>
        <v>33</v>
      </c>
      <c r="BC267" s="41">
        <f>IF('Tablero de control'!$Q267="mantenimiento",'Tablero de control'!$BB267/COUNTA('Tablero de control'!$U267:$X267)*100,IF('Tablero de control'!$BB267*100/'Tablero de control'!$T267&gt;100,100,'Tablero de control'!$BB267*100/'Tablero de control'!$T267))</f>
        <v>55</v>
      </c>
      <c r="BD267" s="40" t="str">
        <f>IF(
    OR('Tablero de control'!$BB267="",'Tablero de control'!$BC267&lt;=0),
    "SIN AVANCE",
    IF(
      'Tablero de control'!$BC267&lt;Parametros!$D$4*Parametros!$G$9,
      "MUY DEFICIENTE",
    IF(
      'Tablero de control'!$BC267&lt;Parametros!$D$4*Parametros!$G$8,
      "DEFICIENTE",
   IF(
      'Tablero de control'!$BC267&lt;Parametros!$D$4*Parametros!$G$7,
      "ACEPTABLE",
      IF(
        'Tablero de control'!$BC267&lt;Parametros!$D$4*Parametros!$G$6,
        "BUENO",
        IF(
          'Tablero de control'!$BC267&lt;Parametros!$D$4*Parametros!$G$5,
          "SATISFACTORIO",
          IF(
            'Tablero de control'!$BC267&gt;=Parametros!$D$4*Parametros!$G$4,
            "OPTIMO"
          )
        )
      )
    )
  )
)
)</f>
        <v>ACEPTABLE</v>
      </c>
      <c r="BE267" s="336"/>
      <c r="BF267" s="336"/>
      <c r="BG267" s="555"/>
      <c r="BH267" s="281"/>
      <c r="BI267" s="281"/>
      <c r="BJ267" s="281"/>
      <c r="BL267" s="337"/>
      <c r="BN267" s="491">
        <v>33</v>
      </c>
      <c r="BO267" s="425" t="s">
        <v>3374</v>
      </c>
      <c r="BP267" s="424" t="s">
        <v>2434</v>
      </c>
      <c r="BQ267" s="424" t="s">
        <v>3364</v>
      </c>
      <c r="BR267" s="598" t="s">
        <v>3375</v>
      </c>
      <c r="BS267" s="668"/>
      <c r="BT267" s="281"/>
    </row>
    <row r="268" spans="1:72" s="42" customFormat="1" ht="57.75" hidden="1" customHeight="1">
      <c r="A268" s="554" t="s">
        <v>252</v>
      </c>
      <c r="B268" s="53" t="s">
        <v>263</v>
      </c>
      <c r="C268" s="53" t="s">
        <v>304</v>
      </c>
      <c r="D268" s="53" t="s">
        <v>361</v>
      </c>
      <c r="E268" s="53" t="s">
        <v>438</v>
      </c>
      <c r="F268" s="222">
        <v>852.9</v>
      </c>
      <c r="G268" s="226">
        <v>682</v>
      </c>
      <c r="H268" s="226" t="s">
        <v>1948</v>
      </c>
      <c r="I268" s="226" t="s">
        <v>1977</v>
      </c>
      <c r="J268" s="325">
        <v>265</v>
      </c>
      <c r="K268" s="53" t="s">
        <v>808</v>
      </c>
      <c r="L268" s="53">
        <v>1905054</v>
      </c>
      <c r="M268" s="53" t="s">
        <v>57</v>
      </c>
      <c r="N268" s="53">
        <v>190505400</v>
      </c>
      <c r="O268" s="53" t="s">
        <v>159</v>
      </c>
      <c r="P268" s="53" t="s">
        <v>2051</v>
      </c>
      <c r="Q268" s="53" t="s">
        <v>32</v>
      </c>
      <c r="R268" s="225" t="s">
        <v>1890</v>
      </c>
      <c r="S268" s="225">
        <v>18</v>
      </c>
      <c r="T268" s="225">
        <v>22</v>
      </c>
      <c r="U268" s="96">
        <v>19</v>
      </c>
      <c r="V268" s="225">
        <v>20</v>
      </c>
      <c r="W268" s="225">
        <v>21</v>
      </c>
      <c r="X268" s="225">
        <v>22</v>
      </c>
      <c r="Y268" s="273">
        <v>19</v>
      </c>
      <c r="Z268" s="276">
        <f>IF(
'Tablero de control'!$U268="NP",
 0,
  IF(
     'Tablero de control'!$Q268&lt;&gt;"Reducción",
     'Tablero de control'!$Y268*100/'Tablero de control'!$U268,
     IF(
       'Tablero de control'!$U268&gt;='Tablero de control'!$Y268,
       100,
       IF(
         'Tablero de control'!$S268&lt;='Tablero de control'!$Y268,
         0,
         (('Tablero de control'!$S268-'Tablero de control'!$U268)-('Tablero de control'!$Y268-'Tablero de control'!$U268))*100/('Tablero de control'!$S268-'Tablero de control'!$U268)
       )
     )
   )
)</f>
        <v>100</v>
      </c>
      <c r="AA268" s="302">
        <f>IF('Tablero de control'!$Z268&gt;100,100,'Tablero de control'!$Z268)</f>
        <v>100</v>
      </c>
      <c r="AB268" s="40" t="str">
        <f>IF(
  'Tablero de control'!$U268="NP",
  "NO PROGRAMADA",
  IF(
    OR('Tablero de control'!$Y268="",'Tablero de control'!$Z268&lt;=0),
    "SIN AVANCE",
    IF(
      'Tablero de control'!$Z268&lt;Parametros!$D$4*Parametros!$G$9,
      "MUY DEFICIENTE",
    IF(
      'Tablero de control'!$Z268&lt;Parametros!$D$4*Parametros!$G$8,
      "DEFICIENTE",
   IF(
      'Tablero de control'!$Z268&lt;Parametros!$D$4*Parametros!$G$7,
      "ACEPTABLE",
      IF(
        'Tablero de control'!$Z268&lt;Parametros!$D$4*Parametros!$G$6,
        "BUENO",
        IF(
          'Tablero de control'!$Z268&lt;Parametros!$D$4*Parametros!$G$5,
          "SATISFACTORIO",
          IF(
            'Tablero de control'!$Z268&gt;=Parametros!$D$4*Parametros!$G$4,
            "OPTIMO"
          )
        )
      )
    )
  )
)
)
)</f>
        <v>OPTIMO</v>
      </c>
      <c r="AC268" s="40"/>
      <c r="AD268" s="40"/>
      <c r="AE268" s="40"/>
      <c r="AF268" s="40"/>
      <c r="AG268" s="59">
        <v>1070180655</v>
      </c>
      <c r="AH268" s="59">
        <v>582581120</v>
      </c>
      <c r="AI268" s="59">
        <v>576329870</v>
      </c>
      <c r="AJ268" s="57"/>
      <c r="AK268" s="276">
        <f>IF(
'Tablero de control'!$V268="NP",
 0,
  IF(
     'Tablero de control'!$Q268&lt;&gt;"Reducción",
     'Tablero de control'!$AJ268*100/'Tablero de control'!$V268,
     IF(
       'Tablero de control'!$V268&gt;='Tablero de control'!$AJ268,
       100,
       IF(
         'Tablero de control'!$S268&lt;='Tablero de control'!$AJ268,
         0,
         (('Tablero de control'!$S268-'Tablero de control'!$V268)-('Tablero de control'!$AJ268-'Tablero de control'!$V268))*100/('Tablero de control'!$S268-'Tablero de control'!$V268)
       )
     )
   )
)</f>
        <v>0</v>
      </c>
      <c r="AL268" s="38" t="str">
        <f>IF(
  'Tablero de control'!$V268="NP",
  "NO PROGRAMADA",
  IF(
    OR('Tablero de control'!$AJ268="",'Tablero de control'!$AK268&lt;=0),
    "SIN AVANCE",
    IF(
      'Tablero de control'!$AK268&lt;Parametros!$D$4*Parametros!$G$9,
      "MUY DEFICIENTE",
    IF(
      'Tablero de control'!$AK268&lt;Parametros!$D$4*Parametros!$G$8,
      "DEFICIENTE",
   IF(
      'Tablero de control'!$AK268&lt;Parametros!$D$4*Parametros!$G$7,
      "ACEPTABLE",
      IF(
        'Tablero de control'!$AK268&lt;Parametros!$D$4*Parametros!$G$6,
        "BUENO",
        IF(
          'Tablero de control'!$AK268&lt;Parametros!$D$4*Parametros!$G$5,
          "SATISFACTORIO",
          IF(
            'Tablero de control'!$AK268&gt;=Parametros!$D$4*Parametros!$G$4,
            "OPTIMO"
          )
        )
      )
    )
  )
)
)
)</f>
        <v>SIN AVANCE</v>
      </c>
      <c r="AM268" s="38"/>
      <c r="AN268" s="38"/>
      <c r="AO268" s="38"/>
      <c r="AP268" s="39"/>
      <c r="AQ268" s="276">
        <f>IF(
'Tablero de control'!$W268="NP",
 0,
  IF(
     'Tablero de control'!$Q268&lt;&gt;"Reducción",
     'Tablero de control'!$AP268*100/'Tablero de control'!$W268,
     IF(
       'Tablero de control'!$W268&gt;='Tablero de control'!$AP268,
       100,
       IF(
         'Tablero de control'!$S268&lt;='Tablero de control'!$AP268,
         0,
         (('Tablero de control'!$S268-'Tablero de control'!$W268)-('Tablero de control'!$AP268-'Tablero de control'!$W268))*100/('Tablero de control'!$S268-'Tablero de control'!$W268)
       )
     )
   )
)</f>
        <v>0</v>
      </c>
      <c r="AR268" s="40" t="str">
        <f>IF(
  'Tablero de control'!$W268="NP",
  "NO PROGRAMADA",
  IF(
    OR('Tablero de control'!$AP268="",'Tablero de control'!$AQ268&lt;=0),
    "SIN AVANCE",
    IF(
      'Tablero de control'!$AQ268&lt;Parametros!$D$4*Parametros!$G$9,
      "MUY DEFICIENTE",
    IF(
      'Tablero de control'!$AQ268&lt;Parametros!$D$4*Parametros!$G$8,
      "DEFICIENTE",
   IF(
      'Tablero de control'!$AQ268&lt;Parametros!$D$4*Parametros!$G$7,
      "ACEPTABLE",
      IF(
        'Tablero de control'!$AQ268&lt;Parametros!$D$4*Parametros!$G$6,
        "BUENO",
        IF(
          'Tablero de control'!$AQ268&lt;Parametros!$D$4*Parametros!$G$5,
          "SATISFACTORIO",
          IF(
            'Tablero de control'!$AQ268&gt;=Parametros!$D$4*Parametros!$G$4,
            "OPTIMO"
          )
        )
      )
    )
  )
)
)
)</f>
        <v>SIN AVANCE</v>
      </c>
      <c r="AS268" s="38"/>
      <c r="AT268" s="38"/>
      <c r="AU268" s="38"/>
      <c r="AV268" s="39"/>
      <c r="AW268" s="276">
        <f>IF(
'Tablero de control'!$X268="NP",
 0,
  IF(
     'Tablero de control'!$Q268&lt;&gt;"Reducción",
     'Tablero de control'!$AV268*100/'Tablero de control'!$X268,
     IF(
       'Tablero de control'!$X268&gt;='Tablero de control'!$AV268,
       100,
       IF(
         'Tablero de control'!$S268&lt;='Tablero de control'!$AV268,
         0,
         (('Tablero de control'!$S268-'Tablero de control'!$X268)-('Tablero de control'!$AV268-'Tablero de control'!$X268))*100/('Tablero de control'!$S268-'Tablero de control'!$X268)
       )
     )
   )
)</f>
        <v>0</v>
      </c>
      <c r="AX268" s="46" t="str">
        <f>IF(
  'Tablero de control'!$X268="NP",
  "NO PROGRAMADA",
  IF(
    OR('Tablero de control'!$AV268="",'Tablero de control'!$AW268&lt;=0),
    "SIN AVANCE",
    IF(
      'Tablero de control'!$AW268&lt;Parametros!$D$4*Parametros!$G$9,
      "MUY DEFICIENTE",
    IF(
      'Tablero de control'!$AW268&lt;Parametros!$D$4*Parametros!$G$8,
      "DEFICIENTE",
   IF(
      'Tablero de control'!$AW268&lt;Parametros!$D$4*Parametros!$G$7,
      "ACEPTABLE",
      IF(
        'Tablero de control'!$AW268&lt;Parametros!$D$4*Parametros!$G$6,
        "BUENO",
        IF(
          'Tablero de control'!$AW268&lt;Parametros!$D$4*Parametros!$G$5,
          "SATISFACTORIO",
          IF(
            'Tablero de control'!$AW268&gt;=Parametros!$D$4*Parametros!$G$4,
            "OPTIMO"
          )
        )
      )
    )
  )
)
)
)</f>
        <v>SIN AVANCE</v>
      </c>
      <c r="AY268" s="38"/>
      <c r="AZ268" s="38"/>
      <c r="BA268" s="38"/>
      <c r="BB268" s="285">
        <f>IF('Tablero de control'!$R268="Acumulada",IF('Tablero de control'!$AV268="",IF('Tablero de control'!$AP268="",IF('Tablero de control'!$AJ268="",'Tablero de control'!$Y268,'Tablero de control'!$AJ268),'Tablero de control'!$AP268),'Tablero de control'!$AV268),'Tablero de control'!$Y268+'Tablero de control'!$AJ268+'Tablero de control'!$AP268+'Tablero de control'!$AV268)</f>
        <v>19</v>
      </c>
      <c r="BC268" s="41">
        <f>IF('Tablero de control'!$Q268="mantenimiento",'Tablero de control'!$BB268/COUNTA('Tablero de control'!$U268:$X268)*100,IF('Tablero de control'!$BB268*100/'Tablero de control'!$T268&gt;100,100,'Tablero de control'!$BB268*100/'Tablero de control'!$T268))</f>
        <v>86.36363636363636</v>
      </c>
      <c r="BD268" s="40" t="str">
        <f>IF(
    OR('Tablero de control'!$BB268="",'Tablero de control'!$BC268&lt;=0),
    "SIN AVANCE",
    IF(
      'Tablero de control'!$BC268&lt;Parametros!$D$4*Parametros!$G$9,
      "MUY DEFICIENTE",
    IF(
      'Tablero de control'!$BC268&lt;Parametros!$D$4*Parametros!$G$8,
      "DEFICIENTE",
   IF(
      'Tablero de control'!$BC268&lt;Parametros!$D$4*Parametros!$G$7,
      "ACEPTABLE",
      IF(
        'Tablero de control'!$BC268&lt;Parametros!$D$4*Parametros!$G$6,
        "BUENO",
        IF(
          'Tablero de control'!$BC268&lt;Parametros!$D$4*Parametros!$G$5,
          "SATISFACTORIO",
          IF(
            'Tablero de control'!$BC268&gt;=Parametros!$D$4*Parametros!$G$4,
            "OPTIMO"
          )
        )
      )
    )
  )
)
)</f>
        <v>BUENO</v>
      </c>
      <c r="BE268" s="336"/>
      <c r="BF268" s="336"/>
      <c r="BG268" s="555"/>
      <c r="BH268" s="281"/>
      <c r="BI268" s="281"/>
      <c r="BJ268" s="281"/>
      <c r="BL268" s="337"/>
      <c r="BN268" s="495">
        <v>19</v>
      </c>
      <c r="BO268" s="429" t="s">
        <v>3376</v>
      </c>
      <c r="BP268" s="393" t="s">
        <v>3377</v>
      </c>
      <c r="BQ268" s="429" t="s">
        <v>3378</v>
      </c>
      <c r="BR268" s="602" t="s">
        <v>3379</v>
      </c>
      <c r="BS268" s="668"/>
      <c r="BT268" s="281"/>
    </row>
    <row r="269" spans="1:72" s="42" customFormat="1" ht="51" hidden="1" customHeight="1">
      <c r="A269" s="554" t="s">
        <v>252</v>
      </c>
      <c r="B269" s="53" t="s">
        <v>263</v>
      </c>
      <c r="C269" s="53" t="s">
        <v>304</v>
      </c>
      <c r="D269" s="53" t="s">
        <v>361</v>
      </c>
      <c r="E269" s="53" t="s">
        <v>439</v>
      </c>
      <c r="F269" s="222">
        <v>0.21</v>
      </c>
      <c r="G269" s="226">
        <v>0.13</v>
      </c>
      <c r="H269" s="226" t="s">
        <v>1948</v>
      </c>
      <c r="I269" s="226" t="s">
        <v>1977</v>
      </c>
      <c r="J269" s="325">
        <v>266</v>
      </c>
      <c r="K269" s="53" t="s">
        <v>809</v>
      </c>
      <c r="L269" s="53">
        <v>1905050</v>
      </c>
      <c r="M269" s="53" t="s">
        <v>60</v>
      </c>
      <c r="N269" s="53">
        <v>190505000</v>
      </c>
      <c r="O269" s="53" t="s">
        <v>59</v>
      </c>
      <c r="P269" s="53" t="s">
        <v>2051</v>
      </c>
      <c r="Q269" s="53" t="s">
        <v>32</v>
      </c>
      <c r="R269" s="226" t="s">
        <v>1890</v>
      </c>
      <c r="S269" s="226">
        <v>19</v>
      </c>
      <c r="T269" s="226">
        <v>23</v>
      </c>
      <c r="U269" s="96">
        <v>20</v>
      </c>
      <c r="V269" s="226">
        <v>21</v>
      </c>
      <c r="W269" s="226">
        <v>22</v>
      </c>
      <c r="X269" s="226">
        <v>23</v>
      </c>
      <c r="Y269" s="273">
        <v>20</v>
      </c>
      <c r="Z269" s="276">
        <f>IF(
'Tablero de control'!$U269="NP",
 0,
  IF(
     'Tablero de control'!$Q269&lt;&gt;"Reducción",
     'Tablero de control'!$Y269*100/'Tablero de control'!$U269,
     IF(
       'Tablero de control'!$U269&gt;='Tablero de control'!$Y269,
       100,
       IF(
         'Tablero de control'!$S269&lt;='Tablero de control'!$Y269,
         0,
         (('Tablero de control'!$S269-'Tablero de control'!$U269)-('Tablero de control'!$Y269-'Tablero de control'!$U269))*100/('Tablero de control'!$S269-'Tablero de control'!$U269)
       )
     )
   )
)</f>
        <v>100</v>
      </c>
      <c r="AA269" s="302">
        <f>IF('Tablero de control'!$Z269&gt;100,100,'Tablero de control'!$Z269)</f>
        <v>100</v>
      </c>
      <c r="AB269" s="40" t="str">
        <f>IF(
  'Tablero de control'!$U269="NP",
  "NO PROGRAMADA",
  IF(
    OR('Tablero de control'!$Y269="",'Tablero de control'!$Z269&lt;=0),
    "SIN AVANCE",
    IF(
      'Tablero de control'!$Z269&lt;Parametros!$D$4*Parametros!$G$9,
      "MUY DEFICIENTE",
    IF(
      'Tablero de control'!$Z269&lt;Parametros!$D$4*Parametros!$G$8,
      "DEFICIENTE",
   IF(
      'Tablero de control'!$Z269&lt;Parametros!$D$4*Parametros!$G$7,
      "ACEPTABLE",
      IF(
        'Tablero de control'!$Z269&lt;Parametros!$D$4*Parametros!$G$6,
        "BUENO",
        IF(
          'Tablero de control'!$Z269&lt;Parametros!$D$4*Parametros!$G$5,
          "SATISFACTORIO",
          IF(
            'Tablero de control'!$Z269&gt;=Parametros!$D$4*Parametros!$G$4,
            "OPTIMO"
          )
        )
      )
    )
  )
)
)
)</f>
        <v>OPTIMO</v>
      </c>
      <c r="AC269" s="40"/>
      <c r="AD269" s="40"/>
      <c r="AE269" s="40"/>
      <c r="AF269" s="40"/>
      <c r="AG269" s="59">
        <v>1070180655</v>
      </c>
      <c r="AH269" s="59">
        <v>582581120</v>
      </c>
      <c r="AI269" s="59">
        <v>576329870</v>
      </c>
      <c r="AJ269" s="57"/>
      <c r="AK269" s="276">
        <f>IF(
'Tablero de control'!$V269="NP",
 0,
  IF(
     'Tablero de control'!$Q269&lt;&gt;"Reducción",
     'Tablero de control'!$AJ269*100/'Tablero de control'!$V269,
     IF(
       'Tablero de control'!$V269&gt;='Tablero de control'!$AJ269,
       100,
       IF(
         'Tablero de control'!$S269&lt;='Tablero de control'!$AJ269,
         0,
         (('Tablero de control'!$S269-'Tablero de control'!$V269)-('Tablero de control'!$AJ269-'Tablero de control'!$V269))*100/('Tablero de control'!$S269-'Tablero de control'!$V269)
       )
     )
   )
)</f>
        <v>0</v>
      </c>
      <c r="AL269" s="40" t="str">
        <f>IF(
  'Tablero de control'!$V269="NP",
  "NO PROGRAMADA",
  IF(
    OR('Tablero de control'!$AJ269="",'Tablero de control'!$AK269&lt;=0),
    "SIN AVANCE",
    IF(
      'Tablero de control'!$AK269&lt;Parametros!$D$4*Parametros!$G$9,
      "MUY DEFICIENTE",
    IF(
      'Tablero de control'!$AK269&lt;Parametros!$D$4*Parametros!$G$8,
      "DEFICIENTE",
   IF(
      'Tablero de control'!$AK269&lt;Parametros!$D$4*Parametros!$G$7,
      "ACEPTABLE",
      IF(
        'Tablero de control'!$AK269&lt;Parametros!$D$4*Parametros!$G$6,
        "BUENO",
        IF(
          'Tablero de control'!$AK269&lt;Parametros!$D$4*Parametros!$G$5,
          "SATISFACTORIO",
          IF(
            'Tablero de control'!$AK269&gt;=Parametros!$D$4*Parametros!$G$4,
            "OPTIMO"
          )
        )
      )
    )
  )
)
)
)</f>
        <v>SIN AVANCE</v>
      </c>
      <c r="AM269" s="38"/>
      <c r="AN269" s="38"/>
      <c r="AO269" s="38"/>
      <c r="AP269" s="286"/>
      <c r="AQ269" s="276">
        <f>IF(
'Tablero de control'!$W269="NP",
 0,
  IF(
     'Tablero de control'!$Q269&lt;&gt;"Reducción",
     'Tablero de control'!$AP269*100/'Tablero de control'!$W269,
     IF(
       'Tablero de control'!$W269&gt;='Tablero de control'!$AP269,
       100,
       IF(
         'Tablero de control'!$S269&lt;='Tablero de control'!$AP269,
         0,
         (('Tablero de control'!$S269-'Tablero de control'!$W269)-('Tablero de control'!$AP269-'Tablero de control'!$W269))*100/('Tablero de control'!$S269-'Tablero de control'!$W269)
       )
     )
   )
)</f>
        <v>0</v>
      </c>
      <c r="AR269" s="40" t="str">
        <f>IF(
  'Tablero de control'!$W269="NP",
  "NO PROGRAMADA",
  IF(
    OR('Tablero de control'!$AP269="",'Tablero de control'!$AQ269&lt;=0),
    "SIN AVANCE",
    IF(
      'Tablero de control'!$AQ269&lt;Parametros!$D$4*Parametros!$G$9,
      "MUY DEFICIENTE",
    IF(
      'Tablero de control'!$AQ269&lt;Parametros!$D$4*Parametros!$G$8,
      "DEFICIENTE",
   IF(
      'Tablero de control'!$AQ269&lt;Parametros!$D$4*Parametros!$G$7,
      "ACEPTABLE",
      IF(
        'Tablero de control'!$AQ269&lt;Parametros!$D$4*Parametros!$G$6,
        "BUENO",
        IF(
          'Tablero de control'!$AQ269&lt;Parametros!$D$4*Parametros!$G$5,
          "SATISFACTORIO",
          IF(
            'Tablero de control'!$AQ269&gt;=Parametros!$D$4*Parametros!$G$4,
            "OPTIMO"
          )
        )
      )
    )
  )
)
)
)</f>
        <v>SIN AVANCE</v>
      </c>
      <c r="AS269" s="38"/>
      <c r="AT269" s="38"/>
      <c r="AU269" s="38"/>
      <c r="AV269" s="39"/>
      <c r="AW269" s="276">
        <f>IF(
'Tablero de control'!$X269="NP",
 0,
  IF(
     'Tablero de control'!$Q269&lt;&gt;"Reducción",
     'Tablero de control'!$AV269*100/'Tablero de control'!$X269,
     IF(
       'Tablero de control'!$X269&gt;='Tablero de control'!$AV269,
       100,
       IF(
         'Tablero de control'!$S269&lt;='Tablero de control'!$AV269,
         0,
         (('Tablero de control'!$S269-'Tablero de control'!$X269)-('Tablero de control'!$AV269-'Tablero de control'!$X269))*100/('Tablero de control'!$S269-'Tablero de control'!$X269)
       )
     )
   )
)</f>
        <v>0</v>
      </c>
      <c r="AX269" s="46" t="str">
        <f>IF(
  'Tablero de control'!$X269="NP",
  "NO PROGRAMADA",
  IF(
    OR('Tablero de control'!$AV269="",'Tablero de control'!$AW269&lt;=0),
    "SIN AVANCE",
    IF(
      'Tablero de control'!$AW269&lt;Parametros!$D$4*Parametros!$G$9,
      "MUY DEFICIENTE",
    IF(
      'Tablero de control'!$AW269&lt;Parametros!$D$4*Parametros!$G$8,
      "DEFICIENTE",
   IF(
      'Tablero de control'!$AW269&lt;Parametros!$D$4*Parametros!$G$7,
      "ACEPTABLE",
      IF(
        'Tablero de control'!$AW269&lt;Parametros!$D$4*Parametros!$G$6,
        "BUENO",
        IF(
          'Tablero de control'!$AW269&lt;Parametros!$D$4*Parametros!$G$5,
          "SATISFACTORIO",
          IF(
            'Tablero de control'!$AW269&gt;=Parametros!$D$4*Parametros!$G$4,
            "OPTIMO"
          )
        )
      )
    )
  )
)
)
)</f>
        <v>SIN AVANCE</v>
      </c>
      <c r="AY269" s="38"/>
      <c r="AZ269" s="38"/>
      <c r="BA269" s="38"/>
      <c r="BB269" s="285">
        <f>IF('Tablero de control'!$R269="Acumulada",IF('Tablero de control'!$AV269="",IF('Tablero de control'!$AP269="",IF('Tablero de control'!$AJ269="",'Tablero de control'!$Y269,'Tablero de control'!$AJ269),'Tablero de control'!$AP269),'Tablero de control'!$AV269),'Tablero de control'!$Y269+'Tablero de control'!$AJ269+'Tablero de control'!$AP269+'Tablero de control'!$AV269)</f>
        <v>20</v>
      </c>
      <c r="BC269" s="41">
        <f>IF('Tablero de control'!$Q269="mantenimiento",'Tablero de control'!$BB269/COUNTA('Tablero de control'!$U269:$X269)*100,IF('Tablero de control'!$BB269*100/'Tablero de control'!$T269&gt;100,100,'Tablero de control'!$BB269*100/'Tablero de control'!$T269))</f>
        <v>86.956521739130437</v>
      </c>
      <c r="BD269" s="40" t="str">
        <f>IF(
    OR('Tablero de control'!$BB269="",'Tablero de control'!$BC269&lt;=0),
    "SIN AVANCE",
    IF(
      'Tablero de control'!$BC269&lt;Parametros!$D$4*Parametros!$G$9,
      "MUY DEFICIENTE",
    IF(
      'Tablero de control'!$BC269&lt;Parametros!$D$4*Parametros!$G$8,
      "DEFICIENTE",
   IF(
      'Tablero de control'!$BC269&lt;Parametros!$D$4*Parametros!$G$7,
      "ACEPTABLE",
      IF(
        'Tablero de control'!$BC269&lt;Parametros!$D$4*Parametros!$G$6,
        "BUENO",
        IF(
          'Tablero de control'!$BC269&lt;Parametros!$D$4*Parametros!$G$5,
          "SATISFACTORIO",
          IF(
            'Tablero de control'!$BC269&gt;=Parametros!$D$4*Parametros!$G$4,
            "OPTIMO"
          )
        )
      )
    )
  )
)
)</f>
        <v>BUENO</v>
      </c>
      <c r="BE269" s="336"/>
      <c r="BF269" s="336"/>
      <c r="BG269" s="555"/>
      <c r="BH269" s="281"/>
      <c r="BI269" s="281"/>
      <c r="BJ269" s="281"/>
      <c r="BL269" s="337"/>
      <c r="BN269" s="495">
        <v>20</v>
      </c>
      <c r="BO269" s="429" t="s">
        <v>3380</v>
      </c>
      <c r="BP269" s="393" t="s">
        <v>3377</v>
      </c>
      <c r="BQ269" s="429" t="s">
        <v>3381</v>
      </c>
      <c r="BR269" s="602" t="s">
        <v>3382</v>
      </c>
      <c r="BS269" s="668"/>
      <c r="BT269" s="281"/>
    </row>
    <row r="270" spans="1:72" s="42" customFormat="1" ht="51" hidden="1" customHeight="1">
      <c r="A270" s="554" t="s">
        <v>252</v>
      </c>
      <c r="B270" s="53" t="s">
        <v>263</v>
      </c>
      <c r="C270" s="53" t="s">
        <v>304</v>
      </c>
      <c r="D270" s="53" t="s">
        <v>361</v>
      </c>
      <c r="E270" s="53" t="s">
        <v>440</v>
      </c>
      <c r="F270" s="222">
        <v>0.2</v>
      </c>
      <c r="G270" s="226">
        <v>0</v>
      </c>
      <c r="H270" s="226" t="s">
        <v>1948</v>
      </c>
      <c r="I270" s="226" t="s">
        <v>1977</v>
      </c>
      <c r="J270" s="325">
        <v>267</v>
      </c>
      <c r="K270" s="53" t="s">
        <v>810</v>
      </c>
      <c r="L270" s="53">
        <v>1905053</v>
      </c>
      <c r="M270" s="53" t="s">
        <v>58</v>
      </c>
      <c r="N270" s="53">
        <v>190505300</v>
      </c>
      <c r="O270" s="53" t="s">
        <v>65</v>
      </c>
      <c r="P270" s="53" t="s">
        <v>2051</v>
      </c>
      <c r="Q270" s="53" t="s">
        <v>32</v>
      </c>
      <c r="R270" s="226" t="s">
        <v>1890</v>
      </c>
      <c r="S270" s="226">
        <v>19</v>
      </c>
      <c r="T270" s="226">
        <v>23</v>
      </c>
      <c r="U270" s="96">
        <v>20</v>
      </c>
      <c r="V270" s="226">
        <v>21</v>
      </c>
      <c r="W270" s="226">
        <v>22</v>
      </c>
      <c r="X270" s="226">
        <v>23</v>
      </c>
      <c r="Y270" s="273">
        <v>20</v>
      </c>
      <c r="Z270" s="276">
        <f>IF(
'Tablero de control'!$U270="NP",
 0,
  IF(
     'Tablero de control'!$Q270&lt;&gt;"Reducción",
     'Tablero de control'!$Y270*100/'Tablero de control'!$U270,
     IF(
       'Tablero de control'!$U270&gt;='Tablero de control'!$Y270,
       100,
       IF(
         'Tablero de control'!$S270&lt;='Tablero de control'!$Y270,
         0,
         (('Tablero de control'!$S270-'Tablero de control'!$U270)-('Tablero de control'!$Y270-'Tablero de control'!$U270))*100/('Tablero de control'!$S270-'Tablero de control'!$U270)
       )
     )
   )
)</f>
        <v>100</v>
      </c>
      <c r="AA270" s="302">
        <f>IF('Tablero de control'!$Z270&gt;100,100,'Tablero de control'!$Z270)</f>
        <v>100</v>
      </c>
      <c r="AB270" s="40" t="str">
        <f>IF(
  'Tablero de control'!$U270="NP",
  "NO PROGRAMADA",
  IF(
    OR('Tablero de control'!$Y270="",'Tablero de control'!$Z270&lt;=0),
    "SIN AVANCE",
    IF(
      'Tablero de control'!$Z270&lt;Parametros!$D$4*Parametros!$G$9,
      "MUY DEFICIENTE",
    IF(
      'Tablero de control'!$Z270&lt;Parametros!$D$4*Parametros!$G$8,
      "DEFICIENTE",
   IF(
      'Tablero de control'!$Z270&lt;Parametros!$D$4*Parametros!$G$7,
      "ACEPTABLE",
      IF(
        'Tablero de control'!$Z270&lt;Parametros!$D$4*Parametros!$G$6,
        "BUENO",
        IF(
          'Tablero de control'!$Z270&lt;Parametros!$D$4*Parametros!$G$5,
          "SATISFACTORIO",
          IF(
            'Tablero de control'!$Z270&gt;=Parametros!$D$4*Parametros!$G$4,
            "OPTIMO"
          )
        )
      )
    )
  )
)
)
)</f>
        <v>OPTIMO</v>
      </c>
      <c r="AC270" s="40"/>
      <c r="AD270" s="40"/>
      <c r="AE270" s="40"/>
      <c r="AF270" s="40"/>
      <c r="AG270" s="59">
        <v>0</v>
      </c>
      <c r="AH270" s="59">
        <v>0</v>
      </c>
      <c r="AI270" s="59">
        <v>0</v>
      </c>
      <c r="AJ270" s="57"/>
      <c r="AK270" s="276">
        <f>IF(
'Tablero de control'!$V270="NP",
 0,
  IF(
     'Tablero de control'!$Q270&lt;&gt;"Reducción",
     'Tablero de control'!$AJ270*100/'Tablero de control'!$V270,
     IF(
       'Tablero de control'!$V270&gt;='Tablero de control'!$AJ270,
       100,
       IF(
         'Tablero de control'!$S270&lt;='Tablero de control'!$AJ270,
         0,
         (('Tablero de control'!$S270-'Tablero de control'!$V270)-('Tablero de control'!$AJ270-'Tablero de control'!$V270))*100/('Tablero de control'!$S270-'Tablero de control'!$V270)
       )
     )
   )
)</f>
        <v>0</v>
      </c>
      <c r="AL270" s="40" t="str">
        <f>IF(
  'Tablero de control'!$V270="NP",
  "NO PROGRAMADA",
  IF(
    OR('Tablero de control'!$AJ270="",'Tablero de control'!$AK270&lt;=0),
    "SIN AVANCE",
    IF(
      'Tablero de control'!$AK270&lt;Parametros!$D$4*Parametros!$G$9,
      "MUY DEFICIENTE",
    IF(
      'Tablero de control'!$AK270&lt;Parametros!$D$4*Parametros!$G$8,
      "DEFICIENTE",
   IF(
      'Tablero de control'!$AK270&lt;Parametros!$D$4*Parametros!$G$7,
      "ACEPTABLE",
      IF(
        'Tablero de control'!$AK270&lt;Parametros!$D$4*Parametros!$G$6,
        "BUENO",
        IF(
          'Tablero de control'!$AK270&lt;Parametros!$D$4*Parametros!$G$5,
          "SATISFACTORIO",
          IF(
            'Tablero de control'!$AK270&gt;=Parametros!$D$4*Parametros!$G$4,
            "OPTIMO"
          )
        )
      )
    )
  )
)
)
)</f>
        <v>SIN AVANCE</v>
      </c>
      <c r="AM270" s="38"/>
      <c r="AN270" s="38"/>
      <c r="AO270" s="38"/>
      <c r="AP270" s="286"/>
      <c r="AQ270" s="276">
        <f>IF(
'Tablero de control'!$W270="NP",
 0,
  IF(
     'Tablero de control'!$Q270&lt;&gt;"Reducción",
     'Tablero de control'!$AP270*100/'Tablero de control'!$W270,
     IF(
       'Tablero de control'!$W270&gt;='Tablero de control'!$AP270,
       100,
       IF(
         'Tablero de control'!$S270&lt;='Tablero de control'!$AP270,
         0,
         (('Tablero de control'!$S270-'Tablero de control'!$W270)-('Tablero de control'!$AP270-'Tablero de control'!$W270))*100/('Tablero de control'!$S270-'Tablero de control'!$W270)
       )
     )
   )
)</f>
        <v>0</v>
      </c>
      <c r="AR270" s="40" t="str">
        <f>IF(
  'Tablero de control'!$W270="NP",
  "NO PROGRAMADA",
  IF(
    OR('Tablero de control'!$AP270="",'Tablero de control'!$AQ270&lt;=0),
    "SIN AVANCE",
    IF(
      'Tablero de control'!$AQ270&lt;Parametros!$D$4*Parametros!$G$9,
      "MUY DEFICIENTE",
    IF(
      'Tablero de control'!$AQ270&lt;Parametros!$D$4*Parametros!$G$8,
      "DEFICIENTE",
   IF(
      'Tablero de control'!$AQ270&lt;Parametros!$D$4*Parametros!$G$7,
      "ACEPTABLE",
      IF(
        'Tablero de control'!$AQ270&lt;Parametros!$D$4*Parametros!$G$6,
        "BUENO",
        IF(
          'Tablero de control'!$AQ270&lt;Parametros!$D$4*Parametros!$G$5,
          "SATISFACTORIO",
          IF(
            'Tablero de control'!$AQ270&gt;=Parametros!$D$4*Parametros!$G$4,
            "OPTIMO"
          )
        )
      )
    )
  )
)
)
)</f>
        <v>SIN AVANCE</v>
      </c>
      <c r="AS270" s="38"/>
      <c r="AT270" s="38"/>
      <c r="AU270" s="38"/>
      <c r="AV270" s="39"/>
      <c r="AW270" s="276">
        <f>IF(
'Tablero de control'!$X270="NP",
 0,
  IF(
     'Tablero de control'!$Q270&lt;&gt;"Reducción",
     'Tablero de control'!$AV270*100/'Tablero de control'!$X270,
     IF(
       'Tablero de control'!$X270&gt;='Tablero de control'!$AV270,
       100,
       IF(
         'Tablero de control'!$S270&lt;='Tablero de control'!$AV270,
         0,
         (('Tablero de control'!$S270-'Tablero de control'!$X270)-('Tablero de control'!$AV270-'Tablero de control'!$X270))*100/('Tablero de control'!$S270-'Tablero de control'!$X270)
       )
     )
   )
)</f>
        <v>0</v>
      </c>
      <c r="AX270" s="46" t="str">
        <f>IF(
  'Tablero de control'!$X270="NP",
  "NO PROGRAMADA",
  IF(
    OR('Tablero de control'!$AV270="",'Tablero de control'!$AW270&lt;=0),
    "SIN AVANCE",
    IF(
      'Tablero de control'!$AW270&lt;Parametros!$D$4*Parametros!$G$9,
      "MUY DEFICIENTE",
    IF(
      'Tablero de control'!$AW270&lt;Parametros!$D$4*Parametros!$G$8,
      "DEFICIENTE",
   IF(
      'Tablero de control'!$AW270&lt;Parametros!$D$4*Parametros!$G$7,
      "ACEPTABLE",
      IF(
        'Tablero de control'!$AW270&lt;Parametros!$D$4*Parametros!$G$6,
        "BUENO",
        IF(
          'Tablero de control'!$AW270&lt;Parametros!$D$4*Parametros!$G$5,
          "SATISFACTORIO",
          IF(
            'Tablero de control'!$AW270&gt;=Parametros!$D$4*Parametros!$G$4,
            "OPTIMO"
          )
        )
      )
    )
  )
)
)
)</f>
        <v>SIN AVANCE</v>
      </c>
      <c r="AY270" s="38"/>
      <c r="AZ270" s="38"/>
      <c r="BA270" s="38"/>
      <c r="BB270" s="285">
        <f>IF('Tablero de control'!$R270="Acumulada",IF('Tablero de control'!$AV270="",IF('Tablero de control'!$AP270="",IF('Tablero de control'!$AJ270="",'Tablero de control'!$Y270,'Tablero de control'!$AJ270),'Tablero de control'!$AP270),'Tablero de control'!$AV270),'Tablero de control'!$Y270+'Tablero de control'!$AJ270+'Tablero de control'!$AP270+'Tablero de control'!$AV270)</f>
        <v>20</v>
      </c>
      <c r="BC270" s="41">
        <f>IF('Tablero de control'!$Q270="mantenimiento",'Tablero de control'!$BB270/COUNTA('Tablero de control'!$U270:$X270)*100,IF('Tablero de control'!$BB270*100/'Tablero de control'!$T270&gt;100,100,'Tablero de control'!$BB270*100/'Tablero de control'!$T270))</f>
        <v>86.956521739130437</v>
      </c>
      <c r="BD270" s="40" t="str">
        <f>IF(
    OR('Tablero de control'!$BB270="",'Tablero de control'!$BC270&lt;=0),
    "SIN AVANCE",
    IF(
      'Tablero de control'!$BC270&lt;Parametros!$D$4*Parametros!$G$9,
      "MUY DEFICIENTE",
    IF(
      'Tablero de control'!$BC270&lt;Parametros!$D$4*Parametros!$G$8,
      "DEFICIENTE",
   IF(
      'Tablero de control'!$BC270&lt;Parametros!$D$4*Parametros!$G$7,
      "ACEPTABLE",
      IF(
        'Tablero de control'!$BC270&lt;Parametros!$D$4*Parametros!$G$6,
        "BUENO",
        IF(
          'Tablero de control'!$BC270&lt;Parametros!$D$4*Parametros!$G$5,
          "SATISFACTORIO",
          IF(
            'Tablero de control'!$BC270&gt;=Parametros!$D$4*Parametros!$G$4,
            "OPTIMO"
          )
        )
      )
    )
  )
)
)</f>
        <v>BUENO</v>
      </c>
      <c r="BE270" s="336"/>
      <c r="BF270" s="336"/>
      <c r="BG270" s="555"/>
      <c r="BH270" s="281"/>
      <c r="BI270" s="281"/>
      <c r="BJ270" s="281"/>
      <c r="BL270" s="337"/>
      <c r="BN270" s="495">
        <v>20</v>
      </c>
      <c r="BO270" s="429" t="s">
        <v>3383</v>
      </c>
      <c r="BP270" s="393" t="s">
        <v>3377</v>
      </c>
      <c r="BQ270" s="429" t="s">
        <v>3381</v>
      </c>
      <c r="BR270" s="602" t="s">
        <v>3384</v>
      </c>
      <c r="BS270" s="668"/>
      <c r="BT270" s="281"/>
    </row>
    <row r="271" spans="1:72" s="42" customFormat="1" ht="51" hidden="1" customHeight="1">
      <c r="A271" s="554" t="s">
        <v>252</v>
      </c>
      <c r="B271" s="53" t="s">
        <v>263</v>
      </c>
      <c r="C271" s="53" t="s">
        <v>304</v>
      </c>
      <c r="D271" s="53" t="s">
        <v>361</v>
      </c>
      <c r="E271" s="53" t="s">
        <v>441</v>
      </c>
      <c r="F271" s="222">
        <v>52.9</v>
      </c>
      <c r="G271" s="226">
        <v>45</v>
      </c>
      <c r="H271" s="226" t="s">
        <v>1948</v>
      </c>
      <c r="I271" s="226" t="s">
        <v>1977</v>
      </c>
      <c r="J271" s="325">
        <v>268</v>
      </c>
      <c r="K271" s="53" t="s">
        <v>811</v>
      </c>
      <c r="L271" s="53">
        <v>1905053</v>
      </c>
      <c r="M271" s="53" t="s">
        <v>55</v>
      </c>
      <c r="N271" s="53">
        <v>190505300</v>
      </c>
      <c r="O271" s="53" t="s">
        <v>1665</v>
      </c>
      <c r="P271" s="53" t="s">
        <v>2050</v>
      </c>
      <c r="Q271" s="53" t="s">
        <v>32</v>
      </c>
      <c r="R271" s="225" t="s">
        <v>1890</v>
      </c>
      <c r="S271" s="225">
        <v>30</v>
      </c>
      <c r="T271" s="225">
        <v>50</v>
      </c>
      <c r="U271" s="96">
        <v>35</v>
      </c>
      <c r="V271" s="225">
        <v>40</v>
      </c>
      <c r="W271" s="225">
        <v>45</v>
      </c>
      <c r="X271" s="225">
        <v>50</v>
      </c>
      <c r="Y271" s="273">
        <v>50</v>
      </c>
      <c r="Z271" s="276">
        <f>IF(
'Tablero de control'!$U271="NP",
 0,
  IF(
     'Tablero de control'!$Q271&lt;&gt;"Reducción",
     'Tablero de control'!$Y271*100/'Tablero de control'!$U271,
     IF(
       'Tablero de control'!$U271&gt;='Tablero de control'!$Y271,
       100,
       IF(
         'Tablero de control'!$S271&lt;='Tablero de control'!$Y271,
         0,
         (('Tablero de control'!$S271-'Tablero de control'!$U271)-('Tablero de control'!$Y271-'Tablero de control'!$U271))*100/('Tablero de control'!$S271-'Tablero de control'!$U271)
       )
     )
   )
)</f>
        <v>142.85714285714286</v>
      </c>
      <c r="AA271" s="302">
        <f>IF('Tablero de control'!$Z271&gt;100,100,'Tablero de control'!$Z271)</f>
        <v>100</v>
      </c>
      <c r="AB271" s="40" t="str">
        <f>IF(
  'Tablero de control'!$U271="NP",
  "NO PROGRAMADA",
  IF(
    OR('Tablero de control'!$Y271="",'Tablero de control'!$Z271&lt;=0),
    "SIN AVANCE",
    IF(
      'Tablero de control'!$Z271&lt;Parametros!$D$4*Parametros!$G$9,
      "MUY DEFICIENTE",
    IF(
      'Tablero de control'!$Z271&lt;Parametros!$D$4*Parametros!$G$8,
      "DEFICIENTE",
   IF(
      'Tablero de control'!$Z271&lt;Parametros!$D$4*Parametros!$G$7,
      "ACEPTABLE",
      IF(
        'Tablero de control'!$Z271&lt;Parametros!$D$4*Parametros!$G$6,
        "BUENO",
        IF(
          'Tablero de control'!$Z271&lt;Parametros!$D$4*Parametros!$G$5,
          "SATISFACTORIO",
          IF(
            'Tablero de control'!$Z271&gt;=Parametros!$D$4*Parametros!$G$4,
            "OPTIMO"
          )
        )
      )
    )
  )
)
)
)</f>
        <v>OPTIMO</v>
      </c>
      <c r="AC271" s="40"/>
      <c r="AD271" s="40"/>
      <c r="AE271" s="40"/>
      <c r="AF271" s="40"/>
      <c r="AG271" s="59">
        <v>0</v>
      </c>
      <c r="AH271" s="59">
        <v>0</v>
      </c>
      <c r="AI271" s="59">
        <v>0</v>
      </c>
      <c r="AJ271" s="57"/>
      <c r="AK271" s="276">
        <f>IF(
'Tablero de control'!$V271="NP",
 0,
  IF(
     'Tablero de control'!$Q271&lt;&gt;"Reducción",
     'Tablero de control'!$AJ271*100/'Tablero de control'!$V271,
     IF(
       'Tablero de control'!$V271&gt;='Tablero de control'!$AJ271,
       100,
       IF(
         'Tablero de control'!$S271&lt;='Tablero de control'!$AJ271,
         0,
         (('Tablero de control'!$S271-'Tablero de control'!$V271)-('Tablero de control'!$AJ271-'Tablero de control'!$V271))*100/('Tablero de control'!$S271-'Tablero de control'!$V271)
       )
     )
   )
)</f>
        <v>0</v>
      </c>
      <c r="AL271" s="40" t="str">
        <f>IF(
  'Tablero de control'!$V271="NP",
  "NO PROGRAMADA",
  IF(
    OR('Tablero de control'!$AJ271="",'Tablero de control'!$AK271&lt;=0),
    "SIN AVANCE",
    IF(
      'Tablero de control'!$AK271&lt;Parametros!$D$4*Parametros!$G$9,
      "MUY DEFICIENTE",
    IF(
      'Tablero de control'!$AK271&lt;Parametros!$D$4*Parametros!$G$8,
      "DEFICIENTE",
   IF(
      'Tablero de control'!$AK271&lt;Parametros!$D$4*Parametros!$G$7,
      "ACEPTABLE",
      IF(
        'Tablero de control'!$AK271&lt;Parametros!$D$4*Parametros!$G$6,
        "BUENO",
        IF(
          'Tablero de control'!$AK271&lt;Parametros!$D$4*Parametros!$G$5,
          "SATISFACTORIO",
          IF(
            'Tablero de control'!$AK271&gt;=Parametros!$D$4*Parametros!$G$4,
            "OPTIMO"
          )
        )
      )
    )
  )
)
)
)</f>
        <v>SIN AVANCE</v>
      </c>
      <c r="AM271" s="38"/>
      <c r="AN271" s="38"/>
      <c r="AO271" s="38"/>
      <c r="AP271" s="286"/>
      <c r="AQ271" s="276">
        <f>IF(
'Tablero de control'!$W271="NP",
 0,
  IF(
     'Tablero de control'!$Q271&lt;&gt;"Reducción",
     'Tablero de control'!$AP271*100/'Tablero de control'!$W271,
     IF(
       'Tablero de control'!$W271&gt;='Tablero de control'!$AP271,
       100,
       IF(
         'Tablero de control'!$S271&lt;='Tablero de control'!$AP271,
         0,
         (('Tablero de control'!$S271-'Tablero de control'!$W271)-('Tablero de control'!$AP271-'Tablero de control'!$W271))*100/('Tablero de control'!$S271-'Tablero de control'!$W271)
       )
     )
   )
)</f>
        <v>0</v>
      </c>
      <c r="AR271" s="40" t="str">
        <f>IF(
  'Tablero de control'!$W271="NP",
  "NO PROGRAMADA",
  IF(
    OR('Tablero de control'!$AP271="",'Tablero de control'!$AQ271&lt;=0),
    "SIN AVANCE",
    IF(
      'Tablero de control'!$AQ271&lt;Parametros!$D$4*Parametros!$G$9,
      "MUY DEFICIENTE",
    IF(
      'Tablero de control'!$AQ271&lt;Parametros!$D$4*Parametros!$G$8,
      "DEFICIENTE",
   IF(
      'Tablero de control'!$AQ271&lt;Parametros!$D$4*Parametros!$G$7,
      "ACEPTABLE",
      IF(
        'Tablero de control'!$AQ271&lt;Parametros!$D$4*Parametros!$G$6,
        "BUENO",
        IF(
          'Tablero de control'!$AQ271&lt;Parametros!$D$4*Parametros!$G$5,
          "SATISFACTORIO",
          IF(
            'Tablero de control'!$AQ271&gt;=Parametros!$D$4*Parametros!$G$4,
            "OPTIMO"
          )
        )
      )
    )
  )
)
)
)</f>
        <v>SIN AVANCE</v>
      </c>
      <c r="AS271" s="38"/>
      <c r="AT271" s="38"/>
      <c r="AU271" s="38"/>
      <c r="AV271" s="39"/>
      <c r="AW271" s="276">
        <f>IF(
'Tablero de control'!$X271="NP",
 0,
  IF(
     'Tablero de control'!$Q271&lt;&gt;"Reducción",
     'Tablero de control'!$AV271*100/'Tablero de control'!$X271,
     IF(
       'Tablero de control'!$X271&gt;='Tablero de control'!$AV271,
       100,
       IF(
         'Tablero de control'!$S271&lt;='Tablero de control'!$AV271,
         0,
         (('Tablero de control'!$S271-'Tablero de control'!$X271)-('Tablero de control'!$AV271-'Tablero de control'!$X271))*100/('Tablero de control'!$S271-'Tablero de control'!$X271)
       )
     )
   )
)</f>
        <v>0</v>
      </c>
      <c r="AX271" s="46" t="str">
        <f>IF(
  'Tablero de control'!$X271="NP",
  "NO PROGRAMADA",
  IF(
    OR('Tablero de control'!$AV271="",'Tablero de control'!$AW271&lt;=0),
    "SIN AVANCE",
    IF(
      'Tablero de control'!$AW271&lt;Parametros!$D$4*Parametros!$G$9,
      "MUY DEFICIENTE",
    IF(
      'Tablero de control'!$AW271&lt;Parametros!$D$4*Parametros!$G$8,
      "DEFICIENTE",
   IF(
      'Tablero de control'!$AW271&lt;Parametros!$D$4*Parametros!$G$7,
      "ACEPTABLE",
      IF(
        'Tablero de control'!$AW271&lt;Parametros!$D$4*Parametros!$G$6,
        "BUENO",
        IF(
          'Tablero de control'!$AW271&lt;Parametros!$D$4*Parametros!$G$5,
          "SATISFACTORIO",
          IF(
            'Tablero de control'!$AW271&gt;=Parametros!$D$4*Parametros!$G$4,
            "OPTIMO"
          )
        )
      )
    )
  )
)
)
)</f>
        <v>SIN AVANCE</v>
      </c>
      <c r="AY271" s="38"/>
      <c r="AZ271" s="38"/>
      <c r="BA271" s="38"/>
      <c r="BB271" s="285">
        <f>IF('Tablero de control'!$R271="Acumulada",IF('Tablero de control'!$AV271="",IF('Tablero de control'!$AP271="",IF('Tablero de control'!$AJ271="",'Tablero de control'!$Y271,'Tablero de control'!$AJ271),'Tablero de control'!$AP271),'Tablero de control'!$AV271),'Tablero de control'!$Y271+'Tablero de control'!$AJ271+'Tablero de control'!$AP271+'Tablero de control'!$AV271)</f>
        <v>50</v>
      </c>
      <c r="BC271" s="41">
        <f>IF('Tablero de control'!$Q271="mantenimiento",'Tablero de control'!$BB271/COUNTA('Tablero de control'!$U271:$X271)*100,IF('Tablero de control'!$BB271*100/'Tablero de control'!$T271&gt;100,100,'Tablero de control'!$BB271*100/'Tablero de control'!$T271))</f>
        <v>100</v>
      </c>
      <c r="BD271" s="40" t="str">
        <f>IF(
    OR('Tablero de control'!$BB271="",'Tablero de control'!$BC271&lt;=0),
    "SIN AVANCE",
    IF(
      'Tablero de control'!$BC271&lt;Parametros!$D$4*Parametros!$G$9,
      "MUY DEFICIENTE",
    IF(
      'Tablero de control'!$BC271&lt;Parametros!$D$4*Parametros!$G$8,
      "DEFICIENTE",
   IF(
      'Tablero de control'!$BC271&lt;Parametros!$D$4*Parametros!$G$7,
      "ACEPTABLE",
      IF(
        'Tablero de control'!$BC271&lt;Parametros!$D$4*Parametros!$G$6,
        "BUENO",
        IF(
          'Tablero de control'!$BC271&lt;Parametros!$D$4*Parametros!$G$5,
          "SATISFACTORIO",
          IF(
            'Tablero de control'!$BC271&gt;=Parametros!$D$4*Parametros!$G$4,
            "OPTIMO"
          )
        )
      )
    )
  )
)
)</f>
        <v>OPTIMO</v>
      </c>
      <c r="BE271" s="336"/>
      <c r="BF271" s="336"/>
      <c r="BG271" s="555"/>
      <c r="BH271" s="281"/>
      <c r="BI271" s="281"/>
      <c r="BJ271" s="281"/>
      <c r="BL271" s="337"/>
      <c r="BN271" s="503">
        <v>50</v>
      </c>
      <c r="BO271" s="494" t="s">
        <v>3385</v>
      </c>
      <c r="BP271" s="494" t="s">
        <v>3271</v>
      </c>
      <c r="BQ271" s="494" t="s">
        <v>3272</v>
      </c>
      <c r="BR271" s="603"/>
      <c r="BS271" s="668"/>
      <c r="BT271" s="281"/>
    </row>
    <row r="272" spans="1:72" s="42" customFormat="1" ht="75.75" hidden="1" customHeight="1">
      <c r="A272" s="554" t="s">
        <v>252</v>
      </c>
      <c r="B272" s="53" t="s">
        <v>263</v>
      </c>
      <c r="C272" s="53" t="s">
        <v>304</v>
      </c>
      <c r="D272" s="53" t="s">
        <v>361</v>
      </c>
      <c r="E272" s="53" t="s">
        <v>442</v>
      </c>
      <c r="F272" s="222">
        <v>8.1</v>
      </c>
      <c r="G272" s="226">
        <v>50</v>
      </c>
      <c r="H272" s="226" t="s">
        <v>1948</v>
      </c>
      <c r="I272" s="226" t="s">
        <v>1977</v>
      </c>
      <c r="J272" s="325">
        <v>269</v>
      </c>
      <c r="K272" s="53" t="s">
        <v>812</v>
      </c>
      <c r="L272" s="53">
        <v>1905049</v>
      </c>
      <c r="M272" s="53" t="s">
        <v>64</v>
      </c>
      <c r="N272" s="53">
        <v>190504900</v>
      </c>
      <c r="O272" s="53" t="s">
        <v>1638</v>
      </c>
      <c r="P272" s="53" t="s">
        <v>2050</v>
      </c>
      <c r="Q272" s="53" t="s">
        <v>33</v>
      </c>
      <c r="R272" s="98" t="s">
        <v>1891</v>
      </c>
      <c r="S272" s="225">
        <v>1</v>
      </c>
      <c r="T272" s="225">
        <v>1</v>
      </c>
      <c r="U272" s="96">
        <v>1</v>
      </c>
      <c r="V272" s="225">
        <v>1</v>
      </c>
      <c r="W272" s="225">
        <v>1</v>
      </c>
      <c r="X272" s="225">
        <v>1</v>
      </c>
      <c r="Y272" s="273">
        <v>0.16</v>
      </c>
      <c r="Z272" s="276">
        <f>IF(
'Tablero de control'!$U272="NP",
 0,
  IF(
     'Tablero de control'!$Q272&lt;&gt;"Reducción",
     'Tablero de control'!$Y272*100/'Tablero de control'!$U272,
     IF(
       'Tablero de control'!$U272&gt;='Tablero de control'!$Y272,
       100,
       IF(
         'Tablero de control'!$S272&lt;='Tablero de control'!$Y272,
         0,
         (('Tablero de control'!$S272-'Tablero de control'!$U272)-('Tablero de control'!$Y272-'Tablero de control'!$U272))*100/('Tablero de control'!$S272-'Tablero de control'!$U272)
       )
     )
   )
)</f>
        <v>16</v>
      </c>
      <c r="AA272" s="302">
        <f>IF('Tablero de control'!$Z272&gt;100,100,'Tablero de control'!$Z272)</f>
        <v>16</v>
      </c>
      <c r="AB272" s="40" t="str">
        <f>IF(
  'Tablero de control'!$U272="NP",
  "NO PROGRAMADA",
  IF(
    OR('Tablero de control'!$Y272="",'Tablero de control'!$Z272&lt;=0),
    "SIN AVANCE",
    IF(
      'Tablero de control'!$Z272&lt;Parametros!$D$4*Parametros!$G$9,
      "MUY DEFICIENTE",
    IF(
      'Tablero de control'!$Z272&lt;Parametros!$D$4*Parametros!$G$8,
      "DEFICIENTE",
   IF(
      'Tablero de control'!$Z272&lt;Parametros!$D$4*Parametros!$G$7,
      "ACEPTABLE",
      IF(
        'Tablero de control'!$Z272&lt;Parametros!$D$4*Parametros!$G$6,
        "BUENO",
        IF(
          'Tablero de control'!$Z272&lt;Parametros!$D$4*Parametros!$G$5,
          "SATISFACTORIO",
          IF(
            'Tablero de control'!$Z272&gt;=Parametros!$D$4*Parametros!$G$4,
            "OPTIMO"
          )
        )
      )
    )
  )
)
)
)</f>
        <v>MUY DEFICIENTE</v>
      </c>
      <c r="AC272" s="40"/>
      <c r="AD272" s="40"/>
      <c r="AE272" s="40"/>
      <c r="AF272" s="40"/>
      <c r="AG272" s="59">
        <v>0</v>
      </c>
      <c r="AH272" s="59">
        <v>0</v>
      </c>
      <c r="AI272" s="59">
        <v>0</v>
      </c>
      <c r="AJ272" s="57"/>
      <c r="AK272" s="276">
        <f>IF(
'Tablero de control'!$V272="NP",
 0,
  IF(
     'Tablero de control'!$Q272&lt;&gt;"Reducción",
     'Tablero de control'!$AJ272*100/'Tablero de control'!$V272,
     IF(
       'Tablero de control'!$V272&gt;='Tablero de control'!$AJ272,
       100,
       IF(
         'Tablero de control'!$S272&lt;='Tablero de control'!$AJ272,
         0,
         (('Tablero de control'!$S272-'Tablero de control'!$V272)-('Tablero de control'!$AJ272-'Tablero de control'!$V272))*100/('Tablero de control'!$S272-'Tablero de control'!$V272)
       )
     )
   )
)</f>
        <v>0</v>
      </c>
      <c r="AL272" s="40" t="str">
        <f>IF(
  'Tablero de control'!$V272="NP",
  "NO PROGRAMADA",
  IF(
    OR('Tablero de control'!$AJ272="",'Tablero de control'!$AK272&lt;=0),
    "SIN AVANCE",
    IF(
      'Tablero de control'!$AK272&lt;Parametros!$D$4*Parametros!$G$9,
      "MUY DEFICIENTE",
    IF(
      'Tablero de control'!$AK272&lt;Parametros!$D$4*Parametros!$G$8,
      "DEFICIENTE",
   IF(
      'Tablero de control'!$AK272&lt;Parametros!$D$4*Parametros!$G$7,
      "ACEPTABLE",
      IF(
        'Tablero de control'!$AK272&lt;Parametros!$D$4*Parametros!$G$6,
        "BUENO",
        IF(
          'Tablero de control'!$AK272&lt;Parametros!$D$4*Parametros!$G$5,
          "SATISFACTORIO",
          IF(
            'Tablero de control'!$AK272&gt;=Parametros!$D$4*Parametros!$G$4,
            "OPTIMO"
          )
        )
      )
    )
  )
)
)
)</f>
        <v>SIN AVANCE</v>
      </c>
      <c r="AM272" s="38"/>
      <c r="AN272" s="38"/>
      <c r="AO272" s="38"/>
      <c r="AP272" s="286"/>
      <c r="AQ272" s="276">
        <f>IF(
'Tablero de control'!$W272="NP",
 0,
  IF(
     'Tablero de control'!$Q272&lt;&gt;"Reducción",
     'Tablero de control'!$AP272*100/'Tablero de control'!$W272,
     IF(
       'Tablero de control'!$W272&gt;='Tablero de control'!$AP272,
       100,
       IF(
         'Tablero de control'!$S272&lt;='Tablero de control'!$AP272,
         0,
         (('Tablero de control'!$S272-'Tablero de control'!$W272)-('Tablero de control'!$AP272-'Tablero de control'!$W272))*100/('Tablero de control'!$S272-'Tablero de control'!$W272)
       )
     )
   )
)</f>
        <v>0</v>
      </c>
      <c r="AR272" s="40" t="str">
        <f>IF(
  'Tablero de control'!$W272="NP",
  "NO PROGRAMADA",
  IF(
    OR('Tablero de control'!$AP272="",'Tablero de control'!$AQ272&lt;=0),
    "SIN AVANCE",
    IF(
      'Tablero de control'!$AQ272&lt;Parametros!$D$4*Parametros!$G$9,
      "MUY DEFICIENTE",
    IF(
      'Tablero de control'!$AQ272&lt;Parametros!$D$4*Parametros!$G$8,
      "DEFICIENTE",
   IF(
      'Tablero de control'!$AQ272&lt;Parametros!$D$4*Parametros!$G$7,
      "ACEPTABLE",
      IF(
        'Tablero de control'!$AQ272&lt;Parametros!$D$4*Parametros!$G$6,
        "BUENO",
        IF(
          'Tablero de control'!$AQ272&lt;Parametros!$D$4*Parametros!$G$5,
          "SATISFACTORIO",
          IF(
            'Tablero de control'!$AQ272&gt;=Parametros!$D$4*Parametros!$G$4,
            "OPTIMO"
          )
        )
      )
    )
  )
)
)
)</f>
        <v>SIN AVANCE</v>
      </c>
      <c r="AS272" s="38"/>
      <c r="AT272" s="38"/>
      <c r="AU272" s="38"/>
      <c r="AV272" s="39"/>
      <c r="AW272" s="276">
        <f>IF(
'Tablero de control'!$X272="NP",
 0,
  IF(
     'Tablero de control'!$Q272&lt;&gt;"Reducción",
     'Tablero de control'!$AV272*100/'Tablero de control'!$X272,
     IF(
       'Tablero de control'!$X272&gt;='Tablero de control'!$AV272,
       100,
       IF(
         'Tablero de control'!$S272&lt;='Tablero de control'!$AV272,
         0,
         (('Tablero de control'!$S272-'Tablero de control'!$X272)-('Tablero de control'!$AV272-'Tablero de control'!$X272))*100/('Tablero de control'!$S272-'Tablero de control'!$X272)
       )
     )
   )
)</f>
        <v>0</v>
      </c>
      <c r="AX272" s="46" t="str">
        <f>IF(
  'Tablero de control'!$X272="NP",
  "NO PROGRAMADA",
  IF(
    OR('Tablero de control'!$AV272="",'Tablero de control'!$AW272&lt;=0),
    "SIN AVANCE",
    IF(
      'Tablero de control'!$AW272&lt;Parametros!$D$4*Parametros!$G$9,
      "MUY DEFICIENTE",
    IF(
      'Tablero de control'!$AW272&lt;Parametros!$D$4*Parametros!$G$8,
      "DEFICIENTE",
   IF(
      'Tablero de control'!$AW272&lt;Parametros!$D$4*Parametros!$G$7,
      "ACEPTABLE",
      IF(
        'Tablero de control'!$AW272&lt;Parametros!$D$4*Parametros!$G$6,
        "BUENO",
        IF(
          'Tablero de control'!$AW272&lt;Parametros!$D$4*Parametros!$G$5,
          "SATISFACTORIO",
          IF(
            'Tablero de control'!$AW272&gt;=Parametros!$D$4*Parametros!$G$4,
            "OPTIMO"
          )
        )
      )
    )
  )
)
)
)</f>
        <v>SIN AVANCE</v>
      </c>
      <c r="AY272" s="38"/>
      <c r="AZ272" s="38"/>
      <c r="BA272" s="38"/>
      <c r="BB272" s="285">
        <f>IF('Tablero de control'!$R272="Acumulada",IF('Tablero de control'!$AV272="",IF('Tablero de control'!$AP272="",IF('Tablero de control'!$AJ272="",'Tablero de control'!$Y272,'Tablero de control'!$AJ272),'Tablero de control'!$AP272),'Tablero de control'!$AV272),'Tablero de control'!$Y272+'Tablero de control'!$AJ272+'Tablero de control'!$AP272+'Tablero de control'!$AV272)</f>
        <v>0.16</v>
      </c>
      <c r="BC272" s="41">
        <f>IF('Tablero de control'!$Q272="mantenimiento",'Tablero de control'!$BB272/COUNTA('Tablero de control'!$U272:$X272)*100,IF('Tablero de control'!$BB272*100/'Tablero de control'!$T272&gt;100,100,'Tablero de control'!$BB272*100/'Tablero de control'!$T272))</f>
        <v>4</v>
      </c>
      <c r="BD272" s="40" t="str">
        <f>IF(
    OR('Tablero de control'!$BB272="",'Tablero de control'!$BC272&lt;=0),
    "SIN AVANCE",
    IF(
      'Tablero de control'!$BC272&lt;Parametros!$D$4*Parametros!$G$9,
      "MUY DEFICIENTE",
    IF(
      'Tablero de control'!$BC272&lt;Parametros!$D$4*Parametros!$G$8,
      "DEFICIENTE",
   IF(
      'Tablero de control'!$BC272&lt;Parametros!$D$4*Parametros!$G$7,
      "ACEPTABLE",
      IF(
        'Tablero de control'!$BC272&lt;Parametros!$D$4*Parametros!$G$6,
        "BUENO",
        IF(
          'Tablero de control'!$BC272&lt;Parametros!$D$4*Parametros!$G$5,
          "SATISFACTORIO",
          IF(
            'Tablero de control'!$BC272&gt;=Parametros!$D$4*Parametros!$G$4,
            "OPTIMO"
          )
        )
      )
    )
  )
)
)</f>
        <v>MUY DEFICIENTE</v>
      </c>
      <c r="BE272" s="336"/>
      <c r="BF272" s="336"/>
      <c r="BG272" s="555"/>
      <c r="BH272" s="281"/>
      <c r="BI272" s="281"/>
      <c r="BJ272" s="281"/>
      <c r="BL272" s="337"/>
      <c r="BN272" s="503" t="s">
        <v>3386</v>
      </c>
      <c r="BO272" s="494" t="s">
        <v>3387</v>
      </c>
      <c r="BP272" s="494" t="s">
        <v>3271</v>
      </c>
      <c r="BQ272" s="494" t="s">
        <v>3272</v>
      </c>
      <c r="BR272" s="603"/>
      <c r="BS272" s="668"/>
      <c r="BT272" s="281"/>
    </row>
    <row r="273" spans="1:72" s="42" customFormat="1" ht="51" hidden="1" customHeight="1">
      <c r="A273" s="554" t="s">
        <v>252</v>
      </c>
      <c r="B273" s="53" t="s">
        <v>263</v>
      </c>
      <c r="C273" s="53" t="s">
        <v>304</v>
      </c>
      <c r="D273" s="53" t="s">
        <v>361</v>
      </c>
      <c r="E273" s="53" t="s">
        <v>443</v>
      </c>
      <c r="F273" s="222" t="s">
        <v>524</v>
      </c>
      <c r="G273" s="226" t="s">
        <v>541</v>
      </c>
      <c r="H273" s="226" t="s">
        <v>1948</v>
      </c>
      <c r="I273" s="226" t="s">
        <v>1977</v>
      </c>
      <c r="J273" s="325">
        <v>270</v>
      </c>
      <c r="K273" s="53" t="s">
        <v>813</v>
      </c>
      <c r="L273" s="53">
        <v>1905015</v>
      </c>
      <c r="M273" s="53" t="s">
        <v>66</v>
      </c>
      <c r="N273" s="53">
        <v>190501502</v>
      </c>
      <c r="O273" s="53" t="s">
        <v>1666</v>
      </c>
      <c r="P273" s="53" t="s">
        <v>2050</v>
      </c>
      <c r="Q273" s="53" t="s">
        <v>33</v>
      </c>
      <c r="R273" s="225" t="s">
        <v>1891</v>
      </c>
      <c r="S273" s="225">
        <v>0</v>
      </c>
      <c r="T273" s="225">
        <v>1</v>
      </c>
      <c r="U273" s="96">
        <v>1</v>
      </c>
      <c r="V273" s="225">
        <v>1</v>
      </c>
      <c r="W273" s="225">
        <v>1</v>
      </c>
      <c r="X273" s="225">
        <v>1</v>
      </c>
      <c r="Y273" s="273">
        <v>1</v>
      </c>
      <c r="Z273" s="276">
        <f>IF(
'Tablero de control'!$U273="NP",
 0,
  IF(
     'Tablero de control'!$Q273&lt;&gt;"Reducción",
     'Tablero de control'!$Y273*100/'Tablero de control'!$U273,
     IF(
       'Tablero de control'!$U273&gt;='Tablero de control'!$Y273,
       100,
       IF(
         'Tablero de control'!$S273&lt;='Tablero de control'!$Y273,
         0,
         (('Tablero de control'!$S273-'Tablero de control'!$U273)-('Tablero de control'!$Y273-'Tablero de control'!$U273))*100/('Tablero de control'!$S273-'Tablero de control'!$U273)
       )
     )
   )
)</f>
        <v>100</v>
      </c>
      <c r="AA273" s="302">
        <f>IF('Tablero de control'!$Z273&gt;100,100,'Tablero de control'!$Z273)</f>
        <v>100</v>
      </c>
      <c r="AB273" s="40" t="str">
        <f>IF(
  'Tablero de control'!$U273="NP",
  "NO PROGRAMADA",
  IF(
    OR('Tablero de control'!$Y273="",'Tablero de control'!$Z273&lt;=0),
    "SIN AVANCE",
    IF(
      'Tablero de control'!$Z273&lt;Parametros!$D$4*Parametros!$G$9,
      "MUY DEFICIENTE",
    IF(
      'Tablero de control'!$Z273&lt;Parametros!$D$4*Parametros!$G$8,
      "DEFICIENTE",
   IF(
      'Tablero de control'!$Z273&lt;Parametros!$D$4*Parametros!$G$7,
      "ACEPTABLE",
      IF(
        'Tablero de control'!$Z273&lt;Parametros!$D$4*Parametros!$G$6,
        "BUENO",
        IF(
          'Tablero de control'!$Z273&lt;Parametros!$D$4*Parametros!$G$5,
          "SATISFACTORIO",
          IF(
            'Tablero de control'!$Z273&gt;=Parametros!$D$4*Parametros!$G$4,
            "OPTIMO"
          )
        )
      )
    )
  )
)
)
)</f>
        <v>OPTIMO</v>
      </c>
      <c r="AC273" s="40"/>
      <c r="AD273" s="40"/>
      <c r="AE273" s="40"/>
      <c r="AF273" s="40"/>
      <c r="AG273" s="59">
        <v>0</v>
      </c>
      <c r="AH273" s="59">
        <v>0</v>
      </c>
      <c r="AI273" s="59">
        <v>0</v>
      </c>
      <c r="AJ273" s="57"/>
      <c r="AK273" s="276">
        <f>IF(
'Tablero de control'!$V273="NP",
 0,
  IF(
     'Tablero de control'!$Q273&lt;&gt;"Reducción",
     'Tablero de control'!$AJ273*100/'Tablero de control'!$V273,
     IF(
       'Tablero de control'!$V273&gt;='Tablero de control'!$AJ273,
       100,
       IF(
         'Tablero de control'!$S273&lt;='Tablero de control'!$AJ273,
         0,
         (('Tablero de control'!$S273-'Tablero de control'!$V273)-('Tablero de control'!$AJ273-'Tablero de control'!$V273))*100/('Tablero de control'!$S273-'Tablero de control'!$V273)
       )
     )
   )
)</f>
        <v>0</v>
      </c>
      <c r="AL273" s="40" t="str">
        <f>IF(
  'Tablero de control'!$V273="NP",
  "NO PROGRAMADA",
  IF(
    OR('Tablero de control'!$AJ273="",'Tablero de control'!$AK273&lt;=0),
    "SIN AVANCE",
    IF(
      'Tablero de control'!$AK273&lt;Parametros!$D$4*Parametros!$G$9,
      "MUY DEFICIENTE",
    IF(
      'Tablero de control'!$AK273&lt;Parametros!$D$4*Parametros!$G$8,
      "DEFICIENTE",
   IF(
      'Tablero de control'!$AK273&lt;Parametros!$D$4*Parametros!$G$7,
      "ACEPTABLE",
      IF(
        'Tablero de control'!$AK273&lt;Parametros!$D$4*Parametros!$G$6,
        "BUENO",
        IF(
          'Tablero de control'!$AK273&lt;Parametros!$D$4*Parametros!$G$5,
          "SATISFACTORIO",
          IF(
            'Tablero de control'!$AK273&gt;=Parametros!$D$4*Parametros!$G$4,
            "OPTIMO"
          )
        )
      )
    )
  )
)
)
)</f>
        <v>SIN AVANCE</v>
      </c>
      <c r="AM273" s="38"/>
      <c r="AN273" s="38"/>
      <c r="AO273" s="38"/>
      <c r="AP273" s="286"/>
      <c r="AQ273" s="276">
        <f>IF(
'Tablero de control'!$W273="NP",
 0,
  IF(
     'Tablero de control'!$Q273&lt;&gt;"Reducción",
     'Tablero de control'!$AP273*100/'Tablero de control'!$W273,
     IF(
       'Tablero de control'!$W273&gt;='Tablero de control'!$AP273,
       100,
       IF(
         'Tablero de control'!$S273&lt;='Tablero de control'!$AP273,
         0,
         (('Tablero de control'!$S273-'Tablero de control'!$W273)-('Tablero de control'!$AP273-'Tablero de control'!$W273))*100/('Tablero de control'!$S273-'Tablero de control'!$W273)
       )
     )
   )
)</f>
        <v>0</v>
      </c>
      <c r="AR273" s="40" t="str">
        <f>IF(
  'Tablero de control'!$W273="NP",
  "NO PROGRAMADA",
  IF(
    OR('Tablero de control'!$AP273="",'Tablero de control'!$AQ273&lt;=0),
    "SIN AVANCE",
    IF(
      'Tablero de control'!$AQ273&lt;Parametros!$D$4*Parametros!$G$9,
      "MUY DEFICIENTE",
    IF(
      'Tablero de control'!$AQ273&lt;Parametros!$D$4*Parametros!$G$8,
      "DEFICIENTE",
   IF(
      'Tablero de control'!$AQ273&lt;Parametros!$D$4*Parametros!$G$7,
      "ACEPTABLE",
      IF(
        'Tablero de control'!$AQ273&lt;Parametros!$D$4*Parametros!$G$6,
        "BUENO",
        IF(
          'Tablero de control'!$AQ273&lt;Parametros!$D$4*Parametros!$G$5,
          "SATISFACTORIO",
          IF(
            'Tablero de control'!$AQ273&gt;=Parametros!$D$4*Parametros!$G$4,
            "OPTIMO"
          )
        )
      )
    )
  )
)
)
)</f>
        <v>SIN AVANCE</v>
      </c>
      <c r="AS273" s="38"/>
      <c r="AT273" s="38"/>
      <c r="AU273" s="38"/>
      <c r="AV273" s="39"/>
      <c r="AW273" s="276">
        <f>IF(
'Tablero de control'!$X273="NP",
 0,
  IF(
     'Tablero de control'!$Q273&lt;&gt;"Reducción",
     'Tablero de control'!$AV273*100/'Tablero de control'!$X273,
     IF(
       'Tablero de control'!$X273&gt;='Tablero de control'!$AV273,
       100,
       IF(
         'Tablero de control'!$S273&lt;='Tablero de control'!$AV273,
         0,
         (('Tablero de control'!$S273-'Tablero de control'!$X273)-('Tablero de control'!$AV273-'Tablero de control'!$X273))*100/('Tablero de control'!$S273-'Tablero de control'!$X273)
       )
     )
   )
)</f>
        <v>0</v>
      </c>
      <c r="AX273" s="46" t="str">
        <f>IF(
  'Tablero de control'!$X273="NP",
  "NO PROGRAMADA",
  IF(
    OR('Tablero de control'!$AV273="",'Tablero de control'!$AW273&lt;=0),
    "SIN AVANCE",
    IF(
      'Tablero de control'!$AW273&lt;Parametros!$D$4*Parametros!$G$9,
      "MUY DEFICIENTE",
    IF(
      'Tablero de control'!$AW273&lt;Parametros!$D$4*Parametros!$G$8,
      "DEFICIENTE",
   IF(
      'Tablero de control'!$AW273&lt;Parametros!$D$4*Parametros!$G$7,
      "ACEPTABLE",
      IF(
        'Tablero de control'!$AW273&lt;Parametros!$D$4*Parametros!$G$6,
        "BUENO",
        IF(
          'Tablero de control'!$AW273&lt;Parametros!$D$4*Parametros!$G$5,
          "SATISFACTORIO",
          IF(
            'Tablero de control'!$AW273&gt;=Parametros!$D$4*Parametros!$G$4,
            "OPTIMO"
          )
        )
      )
    )
  )
)
)
)</f>
        <v>SIN AVANCE</v>
      </c>
      <c r="AY273" s="38"/>
      <c r="AZ273" s="38"/>
      <c r="BA273" s="38"/>
      <c r="BB273" s="285">
        <f>IF('Tablero de control'!$R273="Acumulada",IF('Tablero de control'!$AV273="",IF('Tablero de control'!$AP273="",IF('Tablero de control'!$AJ273="",'Tablero de control'!$Y273,'Tablero de control'!$AJ273),'Tablero de control'!$AP273),'Tablero de control'!$AV273),'Tablero de control'!$Y273+'Tablero de control'!$AJ273+'Tablero de control'!$AP273+'Tablero de control'!$AV273)</f>
        <v>1</v>
      </c>
      <c r="BC273" s="41">
        <f>IF('Tablero de control'!$Q273="mantenimiento",'Tablero de control'!$BB273/COUNTA('Tablero de control'!$U273:$X273)*100,IF('Tablero de control'!$BB273*100/'Tablero de control'!$T273&gt;100,100,'Tablero de control'!$BB273*100/'Tablero de control'!$T273))</f>
        <v>25</v>
      </c>
      <c r="BD273" s="40" t="str">
        <f>IF(
    OR('Tablero de control'!$BB273="",'Tablero de control'!$BC273&lt;=0),
    "SIN AVANCE",
    IF(
      'Tablero de control'!$BC273&lt;Parametros!$D$4*Parametros!$G$9,
      "MUY DEFICIENTE",
    IF(
      'Tablero de control'!$BC273&lt;Parametros!$D$4*Parametros!$G$8,
      "DEFICIENTE",
   IF(
      'Tablero de control'!$BC273&lt;Parametros!$D$4*Parametros!$G$7,
      "ACEPTABLE",
      IF(
        'Tablero de control'!$BC273&lt;Parametros!$D$4*Parametros!$G$6,
        "BUENO",
        IF(
          'Tablero de control'!$BC273&lt;Parametros!$D$4*Parametros!$G$5,
          "SATISFACTORIO",
          IF(
            'Tablero de control'!$BC273&gt;=Parametros!$D$4*Parametros!$G$4,
            "OPTIMO"
          )
        )
      )
    )
  )
)
)</f>
        <v>MUY DEFICIENTE</v>
      </c>
      <c r="BE273" s="336"/>
      <c r="BF273" s="336"/>
      <c r="BG273" s="555"/>
      <c r="BH273" s="281"/>
      <c r="BI273" s="281"/>
      <c r="BJ273" s="281"/>
      <c r="BL273" s="337"/>
      <c r="BN273" s="504">
        <v>1</v>
      </c>
      <c r="BO273" s="425" t="s">
        <v>3388</v>
      </c>
      <c r="BP273" s="424">
        <v>602094</v>
      </c>
      <c r="BQ273" s="425" t="s">
        <v>3389</v>
      </c>
      <c r="BR273" s="598" t="s">
        <v>3390</v>
      </c>
      <c r="BS273" s="668"/>
      <c r="BT273" s="281"/>
    </row>
    <row r="274" spans="1:72" s="42" customFormat="1" ht="55.5" hidden="1" customHeight="1">
      <c r="A274" s="554" t="s">
        <v>252</v>
      </c>
      <c r="B274" s="53" t="s">
        <v>263</v>
      </c>
      <c r="C274" s="53" t="s">
        <v>304</v>
      </c>
      <c r="D274" s="53" t="s">
        <v>361</v>
      </c>
      <c r="E274" s="53" t="s">
        <v>443</v>
      </c>
      <c r="F274" s="222" t="s">
        <v>524</v>
      </c>
      <c r="G274" s="226" t="s">
        <v>541</v>
      </c>
      <c r="H274" s="226" t="s">
        <v>1948</v>
      </c>
      <c r="I274" s="226" t="s">
        <v>1977</v>
      </c>
      <c r="J274" s="325">
        <v>271</v>
      </c>
      <c r="K274" s="53" t="s">
        <v>814</v>
      </c>
      <c r="L274" s="53">
        <v>1905035</v>
      </c>
      <c r="M274" s="53" t="s">
        <v>1291</v>
      </c>
      <c r="N274" s="53">
        <v>190503505</v>
      </c>
      <c r="O274" s="53" t="s">
        <v>1667</v>
      </c>
      <c r="P274" s="53" t="s">
        <v>2050</v>
      </c>
      <c r="Q274" s="53" t="s">
        <v>33</v>
      </c>
      <c r="R274" s="225" t="s">
        <v>1891</v>
      </c>
      <c r="S274" s="225">
        <v>0</v>
      </c>
      <c r="T274" s="225">
        <v>1</v>
      </c>
      <c r="U274" s="96">
        <v>1</v>
      </c>
      <c r="V274" s="225">
        <v>1</v>
      </c>
      <c r="W274" s="225">
        <v>1</v>
      </c>
      <c r="X274" s="225">
        <v>1</v>
      </c>
      <c r="Y274" s="273">
        <v>1</v>
      </c>
      <c r="Z274" s="276">
        <f>IF(
'Tablero de control'!$U274="NP",
 0,
  IF(
     'Tablero de control'!$Q274&lt;&gt;"Reducción",
     'Tablero de control'!$Y274*100/'Tablero de control'!$U274,
     IF(
       'Tablero de control'!$U274&gt;='Tablero de control'!$Y274,
       100,
       IF(
         'Tablero de control'!$S274&lt;='Tablero de control'!$Y274,
         0,
         (('Tablero de control'!$S274-'Tablero de control'!$U274)-('Tablero de control'!$Y274-'Tablero de control'!$U274))*100/('Tablero de control'!$S274-'Tablero de control'!$U274)
       )
     )
   )
)</f>
        <v>100</v>
      </c>
      <c r="AA274" s="302">
        <f>IF('Tablero de control'!$Z274&gt;100,100,'Tablero de control'!$Z274)</f>
        <v>100</v>
      </c>
      <c r="AB274" s="40" t="str">
        <f>IF(
  'Tablero de control'!$U274="NP",
  "NO PROGRAMADA",
  IF(
    OR('Tablero de control'!$Y274="",'Tablero de control'!$Z274&lt;=0),
    "SIN AVANCE",
    IF(
      'Tablero de control'!$Z274&lt;Parametros!$D$4*Parametros!$G$9,
      "MUY DEFICIENTE",
    IF(
      'Tablero de control'!$Z274&lt;Parametros!$D$4*Parametros!$G$8,
      "DEFICIENTE",
   IF(
      'Tablero de control'!$Z274&lt;Parametros!$D$4*Parametros!$G$7,
      "ACEPTABLE",
      IF(
        'Tablero de control'!$Z274&lt;Parametros!$D$4*Parametros!$G$6,
        "BUENO",
        IF(
          'Tablero de control'!$Z274&lt;Parametros!$D$4*Parametros!$G$5,
          "SATISFACTORIO",
          IF(
            'Tablero de control'!$Z274&gt;=Parametros!$D$4*Parametros!$G$4,
            "OPTIMO"
          )
        )
      )
    )
  )
)
)
)</f>
        <v>OPTIMO</v>
      </c>
      <c r="AC274" s="40"/>
      <c r="AD274" s="40"/>
      <c r="AE274" s="40"/>
      <c r="AF274" s="40"/>
      <c r="AG274" s="59">
        <v>0</v>
      </c>
      <c r="AH274" s="59">
        <v>0</v>
      </c>
      <c r="AI274" s="59">
        <v>0</v>
      </c>
      <c r="AJ274" s="57"/>
      <c r="AK274" s="276">
        <f>IF(
'Tablero de control'!$V274="NP",
 0,
  IF(
     'Tablero de control'!$Q274&lt;&gt;"Reducción",
     'Tablero de control'!$AJ274*100/'Tablero de control'!$V274,
     IF(
       'Tablero de control'!$V274&gt;='Tablero de control'!$AJ274,
       100,
       IF(
         'Tablero de control'!$S274&lt;='Tablero de control'!$AJ274,
         0,
         (('Tablero de control'!$S274-'Tablero de control'!$V274)-('Tablero de control'!$AJ274-'Tablero de control'!$V274))*100/('Tablero de control'!$S274-'Tablero de control'!$V274)
       )
     )
   )
)</f>
        <v>0</v>
      </c>
      <c r="AL274" s="40" t="str">
        <f>IF(
  'Tablero de control'!$V274="NP",
  "NO PROGRAMADA",
  IF(
    OR('Tablero de control'!$AJ274="",'Tablero de control'!$AK274&lt;=0),
    "SIN AVANCE",
    IF(
      'Tablero de control'!$AK274&lt;Parametros!$D$4*Parametros!$G$9,
      "MUY DEFICIENTE",
    IF(
      'Tablero de control'!$AK274&lt;Parametros!$D$4*Parametros!$G$8,
      "DEFICIENTE",
   IF(
      'Tablero de control'!$AK274&lt;Parametros!$D$4*Parametros!$G$7,
      "ACEPTABLE",
      IF(
        'Tablero de control'!$AK274&lt;Parametros!$D$4*Parametros!$G$6,
        "BUENO",
        IF(
          'Tablero de control'!$AK274&lt;Parametros!$D$4*Parametros!$G$5,
          "SATISFACTORIO",
          IF(
            'Tablero de control'!$AK274&gt;=Parametros!$D$4*Parametros!$G$4,
            "OPTIMO"
          )
        )
      )
    )
  )
)
)
)</f>
        <v>SIN AVANCE</v>
      </c>
      <c r="AM274" s="38"/>
      <c r="AN274" s="38"/>
      <c r="AO274" s="38"/>
      <c r="AP274" s="286"/>
      <c r="AQ274" s="276">
        <f>IF(
'Tablero de control'!$W274="NP",
 0,
  IF(
     'Tablero de control'!$Q274&lt;&gt;"Reducción",
     'Tablero de control'!$AP274*100/'Tablero de control'!$W274,
     IF(
       'Tablero de control'!$W274&gt;='Tablero de control'!$AP274,
       100,
       IF(
         'Tablero de control'!$S274&lt;='Tablero de control'!$AP274,
         0,
         (('Tablero de control'!$S274-'Tablero de control'!$W274)-('Tablero de control'!$AP274-'Tablero de control'!$W274))*100/('Tablero de control'!$S274-'Tablero de control'!$W274)
       )
     )
   )
)</f>
        <v>0</v>
      </c>
      <c r="AR274" s="40" t="str">
        <f>IF(
  'Tablero de control'!$W274="NP",
  "NO PROGRAMADA",
  IF(
    OR('Tablero de control'!$AP274="",'Tablero de control'!$AQ274&lt;=0),
    "SIN AVANCE",
    IF(
      'Tablero de control'!$AQ274&lt;Parametros!$D$4*Parametros!$G$9,
      "MUY DEFICIENTE",
    IF(
      'Tablero de control'!$AQ274&lt;Parametros!$D$4*Parametros!$G$8,
      "DEFICIENTE",
   IF(
      'Tablero de control'!$AQ274&lt;Parametros!$D$4*Parametros!$G$7,
      "ACEPTABLE",
      IF(
        'Tablero de control'!$AQ274&lt;Parametros!$D$4*Parametros!$G$6,
        "BUENO",
        IF(
          'Tablero de control'!$AQ274&lt;Parametros!$D$4*Parametros!$G$5,
          "SATISFACTORIO",
          IF(
            'Tablero de control'!$AQ274&gt;=Parametros!$D$4*Parametros!$G$4,
            "OPTIMO"
          )
        )
      )
    )
  )
)
)
)</f>
        <v>SIN AVANCE</v>
      </c>
      <c r="AS274" s="38"/>
      <c r="AT274" s="38"/>
      <c r="AU274" s="38"/>
      <c r="AV274" s="39"/>
      <c r="AW274" s="276">
        <f>IF(
'Tablero de control'!$X274="NP",
 0,
  IF(
     'Tablero de control'!$Q274&lt;&gt;"Reducción",
     'Tablero de control'!$AV274*100/'Tablero de control'!$X274,
     IF(
       'Tablero de control'!$X274&gt;='Tablero de control'!$AV274,
       100,
       IF(
         'Tablero de control'!$S274&lt;='Tablero de control'!$AV274,
         0,
         (('Tablero de control'!$S274-'Tablero de control'!$X274)-('Tablero de control'!$AV274-'Tablero de control'!$X274))*100/('Tablero de control'!$S274-'Tablero de control'!$X274)
       )
     )
   )
)</f>
        <v>0</v>
      </c>
      <c r="AX274" s="46" t="str">
        <f>IF(
  'Tablero de control'!$X274="NP",
  "NO PROGRAMADA",
  IF(
    OR('Tablero de control'!$AV274="",'Tablero de control'!$AW274&lt;=0),
    "SIN AVANCE",
    IF(
      'Tablero de control'!$AW274&lt;Parametros!$D$4*Parametros!$G$9,
      "MUY DEFICIENTE",
    IF(
      'Tablero de control'!$AW274&lt;Parametros!$D$4*Parametros!$G$8,
      "DEFICIENTE",
   IF(
      'Tablero de control'!$AW274&lt;Parametros!$D$4*Parametros!$G$7,
      "ACEPTABLE",
      IF(
        'Tablero de control'!$AW274&lt;Parametros!$D$4*Parametros!$G$6,
        "BUENO",
        IF(
          'Tablero de control'!$AW274&lt;Parametros!$D$4*Parametros!$G$5,
          "SATISFACTORIO",
          IF(
            'Tablero de control'!$AW274&gt;=Parametros!$D$4*Parametros!$G$4,
            "OPTIMO"
          )
        )
      )
    )
  )
)
)
)</f>
        <v>SIN AVANCE</v>
      </c>
      <c r="AY274" s="38"/>
      <c r="AZ274" s="38"/>
      <c r="BA274" s="38"/>
      <c r="BB274" s="285">
        <f>IF('Tablero de control'!$R274="Acumulada",IF('Tablero de control'!$AV274="",IF('Tablero de control'!$AP274="",IF('Tablero de control'!$AJ274="",'Tablero de control'!$Y274,'Tablero de control'!$AJ274),'Tablero de control'!$AP274),'Tablero de control'!$AV274),'Tablero de control'!$Y274+'Tablero de control'!$AJ274+'Tablero de control'!$AP274+'Tablero de control'!$AV274)</f>
        <v>1</v>
      </c>
      <c r="BC274" s="41">
        <f>IF('Tablero de control'!$Q274="mantenimiento",'Tablero de control'!$BB274/COUNTA('Tablero de control'!$U274:$X274)*100,IF('Tablero de control'!$BB274*100/'Tablero de control'!$T274&gt;100,100,'Tablero de control'!$BB274*100/'Tablero de control'!$T274))</f>
        <v>25</v>
      </c>
      <c r="BD274" s="40" t="str">
        <f>IF(
    OR('Tablero de control'!$BB274="",'Tablero de control'!$BC274&lt;=0),
    "SIN AVANCE",
    IF(
      'Tablero de control'!$BC274&lt;Parametros!$D$4*Parametros!$G$9,
      "MUY DEFICIENTE",
    IF(
      'Tablero de control'!$BC274&lt;Parametros!$D$4*Parametros!$G$8,
      "DEFICIENTE",
   IF(
      'Tablero de control'!$BC274&lt;Parametros!$D$4*Parametros!$G$7,
      "ACEPTABLE",
      IF(
        'Tablero de control'!$BC274&lt;Parametros!$D$4*Parametros!$G$6,
        "BUENO",
        IF(
          'Tablero de control'!$BC274&lt;Parametros!$D$4*Parametros!$G$5,
          "SATISFACTORIO",
          IF(
            'Tablero de control'!$BC274&gt;=Parametros!$D$4*Parametros!$G$4,
            "OPTIMO"
          )
        )
      )
    )
  )
)
)</f>
        <v>MUY DEFICIENTE</v>
      </c>
      <c r="BE274" s="336"/>
      <c r="BF274" s="336"/>
      <c r="BG274" s="555"/>
      <c r="BH274" s="281"/>
      <c r="BI274" s="281"/>
      <c r="BJ274" s="281"/>
      <c r="BL274" s="337"/>
      <c r="BN274" s="504">
        <v>1</v>
      </c>
      <c r="BO274" s="425" t="s">
        <v>3391</v>
      </c>
      <c r="BP274" s="424">
        <v>602094</v>
      </c>
      <c r="BQ274" s="425" t="s">
        <v>3389</v>
      </c>
      <c r="BR274" s="598" t="s">
        <v>3390</v>
      </c>
      <c r="BS274" s="668"/>
      <c r="BT274" s="281"/>
    </row>
    <row r="275" spans="1:72" s="42" customFormat="1" ht="63.75" hidden="1" customHeight="1">
      <c r="A275" s="554" t="s">
        <v>252</v>
      </c>
      <c r="B275" s="53" t="s">
        <v>263</v>
      </c>
      <c r="C275" s="53" t="s">
        <v>305</v>
      </c>
      <c r="D275" s="53" t="s">
        <v>361</v>
      </c>
      <c r="E275" s="53" t="s">
        <v>444</v>
      </c>
      <c r="F275" s="223">
        <v>0.23</v>
      </c>
      <c r="G275" s="223">
        <v>0.8</v>
      </c>
      <c r="H275" s="223" t="s">
        <v>1948</v>
      </c>
      <c r="I275" s="223" t="s">
        <v>1978</v>
      </c>
      <c r="J275" s="325">
        <v>272</v>
      </c>
      <c r="K275" s="53" t="s">
        <v>815</v>
      </c>
      <c r="L275" s="53">
        <v>1903016</v>
      </c>
      <c r="M275" s="53" t="s">
        <v>1292</v>
      </c>
      <c r="N275" s="53">
        <v>190301600</v>
      </c>
      <c r="O275" s="53" t="s">
        <v>1668</v>
      </c>
      <c r="P275" s="53" t="s">
        <v>2050</v>
      </c>
      <c r="Q275" s="53" t="s">
        <v>32</v>
      </c>
      <c r="R275" s="225" t="s">
        <v>1890</v>
      </c>
      <c r="S275" s="232">
        <v>12</v>
      </c>
      <c r="T275" s="232">
        <v>23</v>
      </c>
      <c r="U275" s="96">
        <v>17</v>
      </c>
      <c r="V275" s="232">
        <v>19</v>
      </c>
      <c r="W275" s="232">
        <v>21</v>
      </c>
      <c r="X275" s="232">
        <v>23</v>
      </c>
      <c r="Y275" s="273">
        <v>11</v>
      </c>
      <c r="Z275" s="276">
        <f>IF(
'Tablero de control'!$U275="NP",
 0,
  IF(
     'Tablero de control'!$Q275&lt;&gt;"Reducción",
     'Tablero de control'!$Y275*100/'Tablero de control'!$U275,
     IF(
       'Tablero de control'!$U275&gt;='Tablero de control'!$Y275,
       100,
       IF(
         'Tablero de control'!$S275&lt;='Tablero de control'!$Y275,
         0,
         (('Tablero de control'!$S275-'Tablero de control'!$U275)-('Tablero de control'!$Y275-'Tablero de control'!$U275))*100/('Tablero de control'!$S275-'Tablero de control'!$U275)
       )
     )
   )
)</f>
        <v>64.705882352941174</v>
      </c>
      <c r="AA275" s="302">
        <f>IF('Tablero de control'!$Z275&gt;100,100,'Tablero de control'!$Z275)</f>
        <v>64.705882352941174</v>
      </c>
      <c r="AB275" s="40" t="str">
        <f>IF(
  'Tablero de control'!$U275="NP",
  "NO PROGRAMADA",
  IF(
    OR('Tablero de control'!$Y275="",'Tablero de control'!$Z275&lt;=0),
    "SIN AVANCE",
    IF(
      'Tablero de control'!$Z275&lt;Parametros!$D$4*Parametros!$G$9,
      "MUY DEFICIENTE",
    IF(
      'Tablero de control'!$Z275&lt;Parametros!$D$4*Parametros!$G$8,
      "DEFICIENTE",
   IF(
      'Tablero de control'!$Z275&lt;Parametros!$D$4*Parametros!$G$7,
      "ACEPTABLE",
      IF(
        'Tablero de control'!$Z275&lt;Parametros!$D$4*Parametros!$G$6,
        "BUENO",
        IF(
          'Tablero de control'!$Z275&lt;Parametros!$D$4*Parametros!$G$5,
          "SATISFACTORIO",
          IF(
            'Tablero de control'!$Z275&gt;=Parametros!$D$4*Parametros!$G$4,
            "OPTIMO"
          )
        )
      )
    )
  )
)
)
)</f>
        <v>ACEPTABLE</v>
      </c>
      <c r="AC275" s="40"/>
      <c r="AD275" s="40"/>
      <c r="AE275" s="40"/>
      <c r="AF275" s="40"/>
      <c r="AG275" s="59">
        <v>0</v>
      </c>
      <c r="AH275" s="59">
        <v>0</v>
      </c>
      <c r="AI275" s="59">
        <v>0</v>
      </c>
      <c r="AJ275" s="57"/>
      <c r="AK275" s="276">
        <f>IF(
'Tablero de control'!$V275="NP",
 0,
  IF(
     'Tablero de control'!$Q275&lt;&gt;"Reducción",
     'Tablero de control'!$AJ275*100/'Tablero de control'!$V275,
     IF(
       'Tablero de control'!$V275&gt;='Tablero de control'!$AJ275,
       100,
       IF(
         'Tablero de control'!$S275&lt;='Tablero de control'!$AJ275,
         0,
         (('Tablero de control'!$S275-'Tablero de control'!$V275)-('Tablero de control'!$AJ275-'Tablero de control'!$V275))*100/('Tablero de control'!$S275-'Tablero de control'!$V275)
       )
     )
   )
)</f>
        <v>0</v>
      </c>
      <c r="AL275" s="40" t="str">
        <f>IF(
  'Tablero de control'!$V275="NP",
  "NO PROGRAMADA",
  IF(
    OR('Tablero de control'!$AJ275="",'Tablero de control'!$AK275&lt;=0),
    "SIN AVANCE",
    IF(
      'Tablero de control'!$AK275&lt;Parametros!$D$4*Parametros!$G$9,
      "MUY DEFICIENTE",
    IF(
      'Tablero de control'!$AK275&lt;Parametros!$D$4*Parametros!$G$8,
      "DEFICIENTE",
   IF(
      'Tablero de control'!$AK275&lt;Parametros!$D$4*Parametros!$G$7,
      "ACEPTABLE",
      IF(
        'Tablero de control'!$AK275&lt;Parametros!$D$4*Parametros!$G$6,
        "BUENO",
        IF(
          'Tablero de control'!$AK275&lt;Parametros!$D$4*Parametros!$G$5,
          "SATISFACTORIO",
          IF(
            'Tablero de control'!$AK275&gt;=Parametros!$D$4*Parametros!$G$4,
            "OPTIMO"
          )
        )
      )
    )
  )
)
)
)</f>
        <v>SIN AVANCE</v>
      </c>
      <c r="AM275" s="38"/>
      <c r="AN275" s="38"/>
      <c r="AO275" s="38"/>
      <c r="AP275" s="286"/>
      <c r="AQ275" s="276">
        <f>IF(
'Tablero de control'!$W275="NP",
 0,
  IF(
     'Tablero de control'!$Q275&lt;&gt;"Reducción",
     'Tablero de control'!$AP275*100/'Tablero de control'!$W275,
     IF(
       'Tablero de control'!$W275&gt;='Tablero de control'!$AP275,
       100,
       IF(
         'Tablero de control'!$S275&lt;='Tablero de control'!$AP275,
         0,
         (('Tablero de control'!$S275-'Tablero de control'!$W275)-('Tablero de control'!$AP275-'Tablero de control'!$W275))*100/('Tablero de control'!$S275-'Tablero de control'!$W275)
       )
     )
   )
)</f>
        <v>0</v>
      </c>
      <c r="AR275" s="40" t="str">
        <f>IF(
  'Tablero de control'!$W275="NP",
  "NO PROGRAMADA",
  IF(
    OR('Tablero de control'!$AP275="",'Tablero de control'!$AQ275&lt;=0),
    "SIN AVANCE",
    IF(
      'Tablero de control'!$AQ275&lt;Parametros!$D$4*Parametros!$G$9,
      "MUY DEFICIENTE",
    IF(
      'Tablero de control'!$AQ275&lt;Parametros!$D$4*Parametros!$G$8,
      "DEFICIENTE",
   IF(
      'Tablero de control'!$AQ275&lt;Parametros!$D$4*Parametros!$G$7,
      "ACEPTABLE",
      IF(
        'Tablero de control'!$AQ275&lt;Parametros!$D$4*Parametros!$G$6,
        "BUENO",
        IF(
          'Tablero de control'!$AQ275&lt;Parametros!$D$4*Parametros!$G$5,
          "SATISFACTORIO",
          IF(
            'Tablero de control'!$AQ275&gt;=Parametros!$D$4*Parametros!$G$4,
            "OPTIMO"
          )
        )
      )
    )
  )
)
)
)</f>
        <v>SIN AVANCE</v>
      </c>
      <c r="AS275" s="38"/>
      <c r="AT275" s="38"/>
      <c r="AU275" s="38"/>
      <c r="AV275" s="39"/>
      <c r="AW275" s="276">
        <f>IF(
'Tablero de control'!$X275="NP",
 0,
  IF(
     'Tablero de control'!$Q275&lt;&gt;"Reducción",
     'Tablero de control'!$AV275*100/'Tablero de control'!$X275,
     IF(
       'Tablero de control'!$X275&gt;='Tablero de control'!$AV275,
       100,
       IF(
         'Tablero de control'!$S275&lt;='Tablero de control'!$AV275,
         0,
         (('Tablero de control'!$S275-'Tablero de control'!$X275)-('Tablero de control'!$AV275-'Tablero de control'!$X275))*100/('Tablero de control'!$S275-'Tablero de control'!$X275)
       )
     )
   )
)</f>
        <v>0</v>
      </c>
      <c r="AX275" s="46" t="str">
        <f>IF(
  'Tablero de control'!$X275="NP",
  "NO PROGRAMADA",
  IF(
    OR('Tablero de control'!$AV275="",'Tablero de control'!$AW275&lt;=0),
    "SIN AVANCE",
    IF(
      'Tablero de control'!$AW275&lt;Parametros!$D$4*Parametros!$G$9,
      "MUY DEFICIENTE",
    IF(
      'Tablero de control'!$AW275&lt;Parametros!$D$4*Parametros!$G$8,
      "DEFICIENTE",
   IF(
      'Tablero de control'!$AW275&lt;Parametros!$D$4*Parametros!$G$7,
      "ACEPTABLE",
      IF(
        'Tablero de control'!$AW275&lt;Parametros!$D$4*Parametros!$G$6,
        "BUENO",
        IF(
          'Tablero de control'!$AW275&lt;Parametros!$D$4*Parametros!$G$5,
          "SATISFACTORIO",
          IF(
            'Tablero de control'!$AW275&gt;=Parametros!$D$4*Parametros!$G$4,
            "OPTIMO"
          )
        )
      )
    )
  )
)
)
)</f>
        <v>SIN AVANCE</v>
      </c>
      <c r="AY275" s="38"/>
      <c r="AZ275" s="38"/>
      <c r="BA275" s="38"/>
      <c r="BB275" s="285">
        <f>IF('Tablero de control'!$R275="Acumulada",IF('Tablero de control'!$AV275="",IF('Tablero de control'!$AP275="",IF('Tablero de control'!$AJ275="",'Tablero de control'!$Y275,'Tablero de control'!$AJ275),'Tablero de control'!$AP275),'Tablero de control'!$AV275),'Tablero de control'!$Y275+'Tablero de control'!$AJ275+'Tablero de control'!$AP275+'Tablero de control'!$AV275)</f>
        <v>11</v>
      </c>
      <c r="BC275" s="41">
        <f>IF('Tablero de control'!$Q275="mantenimiento",'Tablero de control'!$BB275/COUNTA('Tablero de control'!$U275:$X275)*100,IF('Tablero de control'!$BB275*100/'Tablero de control'!$T275&gt;100,100,'Tablero de control'!$BB275*100/'Tablero de control'!$T275))</f>
        <v>47.826086956521742</v>
      </c>
      <c r="BD275" s="40" t="str">
        <f>IF(
    OR('Tablero de control'!$BB275="",'Tablero de control'!$BC275&lt;=0),
    "SIN AVANCE",
    IF(
      'Tablero de control'!$BC275&lt;Parametros!$D$4*Parametros!$G$9,
      "MUY DEFICIENTE",
    IF(
      'Tablero de control'!$BC275&lt;Parametros!$D$4*Parametros!$G$8,
      "DEFICIENTE",
   IF(
      'Tablero de control'!$BC275&lt;Parametros!$D$4*Parametros!$G$7,
      "ACEPTABLE",
      IF(
        'Tablero de control'!$BC275&lt;Parametros!$D$4*Parametros!$G$6,
        "BUENO",
        IF(
          'Tablero de control'!$BC275&lt;Parametros!$D$4*Parametros!$G$5,
          "SATISFACTORIO",
          IF(
            'Tablero de control'!$BC275&gt;=Parametros!$D$4*Parametros!$G$4,
            "OPTIMO"
          )
        )
      )
    )
  )
)
)</f>
        <v>DEFICIENTE</v>
      </c>
      <c r="BE275" s="336"/>
      <c r="BF275" s="336"/>
      <c r="BG275" s="555"/>
      <c r="BH275" s="281"/>
      <c r="BI275" s="281"/>
      <c r="BJ275" s="281"/>
      <c r="BL275" s="337"/>
      <c r="BN275" s="495">
        <v>11</v>
      </c>
      <c r="BO275" s="429" t="s">
        <v>3392</v>
      </c>
      <c r="BP275" s="429" t="s">
        <v>3271</v>
      </c>
      <c r="BQ275" s="429" t="s">
        <v>3272</v>
      </c>
      <c r="BR275" s="602" t="s">
        <v>3393</v>
      </c>
      <c r="BS275" s="668"/>
      <c r="BT275" s="281"/>
    </row>
    <row r="276" spans="1:72" s="42" customFormat="1" ht="51" hidden="1" customHeight="1">
      <c r="A276" s="554" t="s">
        <v>252</v>
      </c>
      <c r="B276" s="53" t="s">
        <v>263</v>
      </c>
      <c r="C276" s="53" t="s">
        <v>305</v>
      </c>
      <c r="D276" s="53" t="s">
        <v>361</v>
      </c>
      <c r="E276" s="53" t="s">
        <v>444</v>
      </c>
      <c r="F276" s="223">
        <v>0.23</v>
      </c>
      <c r="G276" s="223">
        <v>0.8</v>
      </c>
      <c r="H276" s="223" t="s">
        <v>1948</v>
      </c>
      <c r="I276" s="223" t="s">
        <v>1978</v>
      </c>
      <c r="J276" s="325">
        <v>273</v>
      </c>
      <c r="K276" s="53" t="s">
        <v>816</v>
      </c>
      <c r="L276" s="53">
        <v>1903012</v>
      </c>
      <c r="M276" s="53" t="s">
        <v>1293</v>
      </c>
      <c r="N276" s="53">
        <v>190301200</v>
      </c>
      <c r="O276" s="53" t="s">
        <v>1669</v>
      </c>
      <c r="P276" s="53" t="s">
        <v>2050</v>
      </c>
      <c r="Q276" s="53" t="s">
        <v>33</v>
      </c>
      <c r="R276" s="225" t="s">
        <v>1891</v>
      </c>
      <c r="S276" s="225">
        <v>14000</v>
      </c>
      <c r="T276" s="225">
        <v>16000</v>
      </c>
      <c r="U276" s="96">
        <v>16000</v>
      </c>
      <c r="V276" s="225">
        <v>16000</v>
      </c>
      <c r="W276" s="225">
        <v>16000</v>
      </c>
      <c r="X276" s="225">
        <v>16000</v>
      </c>
      <c r="Y276" s="273">
        <v>18727</v>
      </c>
      <c r="Z276" s="276">
        <f>IF(
'Tablero de control'!$U276="NP",
 0,
  IF(
     'Tablero de control'!$Q276&lt;&gt;"Reducción",
     'Tablero de control'!$Y276*100/'Tablero de control'!$U276,
     IF(
       'Tablero de control'!$U276&gt;='Tablero de control'!$Y276,
       100,
       IF(
         'Tablero de control'!$S276&lt;='Tablero de control'!$Y276,
         0,
         (('Tablero de control'!$S276-'Tablero de control'!$U276)-('Tablero de control'!$Y276-'Tablero de control'!$U276))*100/('Tablero de control'!$S276-'Tablero de control'!$U276)
       )
     )
   )
)</f>
        <v>117.04375</v>
      </c>
      <c r="AA276" s="302">
        <f>IF('Tablero de control'!$Z276&gt;100,100,'Tablero de control'!$Z276)</f>
        <v>100</v>
      </c>
      <c r="AB276" s="40" t="str">
        <f>IF(
  'Tablero de control'!$U276="NP",
  "NO PROGRAMADA",
  IF(
    OR('Tablero de control'!$Y276="",'Tablero de control'!$Z276&lt;=0),
    "SIN AVANCE",
    IF(
      'Tablero de control'!$Z276&lt;Parametros!$D$4*Parametros!$G$9,
      "MUY DEFICIENTE",
    IF(
      'Tablero de control'!$Z276&lt;Parametros!$D$4*Parametros!$G$8,
      "DEFICIENTE",
   IF(
      'Tablero de control'!$Z276&lt;Parametros!$D$4*Parametros!$G$7,
      "ACEPTABLE",
      IF(
        'Tablero de control'!$Z276&lt;Parametros!$D$4*Parametros!$G$6,
        "BUENO",
        IF(
          'Tablero de control'!$Z276&lt;Parametros!$D$4*Parametros!$G$5,
          "SATISFACTORIO",
          IF(
            'Tablero de control'!$Z276&gt;=Parametros!$D$4*Parametros!$G$4,
            "OPTIMO"
          )
        )
      )
    )
  )
)
)
)</f>
        <v>OPTIMO</v>
      </c>
      <c r="AC276" s="40"/>
      <c r="AD276" s="40"/>
      <c r="AE276" s="40"/>
      <c r="AF276" s="40"/>
      <c r="AG276" s="59">
        <v>0</v>
      </c>
      <c r="AH276" s="59">
        <v>0</v>
      </c>
      <c r="AI276" s="59">
        <v>0</v>
      </c>
      <c r="AJ276" s="57"/>
      <c r="AK276" s="276">
        <f>IF(
'Tablero de control'!$V276="NP",
 0,
  IF(
     'Tablero de control'!$Q276&lt;&gt;"Reducción",
     'Tablero de control'!$AJ276*100/'Tablero de control'!$V276,
     IF(
       'Tablero de control'!$V276&gt;='Tablero de control'!$AJ276,
       100,
       IF(
         'Tablero de control'!$S276&lt;='Tablero de control'!$AJ276,
         0,
         (('Tablero de control'!$S276-'Tablero de control'!$V276)-('Tablero de control'!$AJ276-'Tablero de control'!$V276))*100/('Tablero de control'!$S276-'Tablero de control'!$V276)
       )
     )
   )
)</f>
        <v>0</v>
      </c>
      <c r="AL276" s="40" t="str">
        <f>IF(
  'Tablero de control'!$V276="NP",
  "NO PROGRAMADA",
  IF(
    OR('Tablero de control'!$AJ276="",'Tablero de control'!$AK276&lt;=0),
    "SIN AVANCE",
    IF(
      'Tablero de control'!$AK276&lt;Parametros!$D$4*Parametros!$G$9,
      "MUY DEFICIENTE",
    IF(
      'Tablero de control'!$AK276&lt;Parametros!$D$4*Parametros!$G$8,
      "DEFICIENTE",
   IF(
      'Tablero de control'!$AK276&lt;Parametros!$D$4*Parametros!$G$7,
      "ACEPTABLE",
      IF(
        'Tablero de control'!$AK276&lt;Parametros!$D$4*Parametros!$G$6,
        "BUENO",
        IF(
          'Tablero de control'!$AK276&lt;Parametros!$D$4*Parametros!$G$5,
          "SATISFACTORIO",
          IF(
            'Tablero de control'!$AK276&gt;=Parametros!$D$4*Parametros!$G$4,
            "OPTIMO"
          )
        )
      )
    )
  )
)
)
)</f>
        <v>SIN AVANCE</v>
      </c>
      <c r="AM276" s="38"/>
      <c r="AN276" s="38"/>
      <c r="AO276" s="38"/>
      <c r="AP276" s="286"/>
      <c r="AQ276" s="276">
        <f>IF(
'Tablero de control'!$W276="NP",
 0,
  IF(
     'Tablero de control'!$Q276&lt;&gt;"Reducción",
     'Tablero de control'!$AP276*100/'Tablero de control'!$W276,
     IF(
       'Tablero de control'!$W276&gt;='Tablero de control'!$AP276,
       100,
       IF(
         'Tablero de control'!$S276&lt;='Tablero de control'!$AP276,
         0,
         (('Tablero de control'!$S276-'Tablero de control'!$W276)-('Tablero de control'!$AP276-'Tablero de control'!$W276))*100/('Tablero de control'!$S276-'Tablero de control'!$W276)
       )
     )
   )
)</f>
        <v>0</v>
      </c>
      <c r="AR276" s="40" t="str">
        <f>IF(
  'Tablero de control'!$W276="NP",
  "NO PROGRAMADA",
  IF(
    OR('Tablero de control'!$AP276="",'Tablero de control'!$AQ276&lt;=0),
    "SIN AVANCE",
    IF(
      'Tablero de control'!$AQ276&lt;Parametros!$D$4*Parametros!$G$9,
      "MUY DEFICIENTE",
    IF(
      'Tablero de control'!$AQ276&lt;Parametros!$D$4*Parametros!$G$8,
      "DEFICIENTE",
   IF(
      'Tablero de control'!$AQ276&lt;Parametros!$D$4*Parametros!$G$7,
      "ACEPTABLE",
      IF(
        'Tablero de control'!$AQ276&lt;Parametros!$D$4*Parametros!$G$6,
        "BUENO",
        IF(
          'Tablero de control'!$AQ276&lt;Parametros!$D$4*Parametros!$G$5,
          "SATISFACTORIO",
          IF(
            'Tablero de control'!$AQ276&gt;=Parametros!$D$4*Parametros!$G$4,
            "OPTIMO"
          )
        )
      )
    )
  )
)
)
)</f>
        <v>SIN AVANCE</v>
      </c>
      <c r="AS276" s="38"/>
      <c r="AT276" s="38"/>
      <c r="AU276" s="38"/>
      <c r="AV276" s="39"/>
      <c r="AW276" s="276">
        <f>IF(
'Tablero de control'!$X276="NP",
 0,
  IF(
     'Tablero de control'!$Q276&lt;&gt;"Reducción",
     'Tablero de control'!$AV276*100/'Tablero de control'!$X276,
     IF(
       'Tablero de control'!$X276&gt;='Tablero de control'!$AV276,
       100,
       IF(
         'Tablero de control'!$S276&lt;='Tablero de control'!$AV276,
         0,
         (('Tablero de control'!$S276-'Tablero de control'!$X276)-('Tablero de control'!$AV276-'Tablero de control'!$X276))*100/('Tablero de control'!$S276-'Tablero de control'!$X276)
       )
     )
   )
)</f>
        <v>0</v>
      </c>
      <c r="AX276" s="46" t="str">
        <f>IF(
  'Tablero de control'!$X276="NP",
  "NO PROGRAMADA",
  IF(
    OR('Tablero de control'!$AV276="",'Tablero de control'!$AW276&lt;=0),
    "SIN AVANCE",
    IF(
      'Tablero de control'!$AW276&lt;Parametros!$D$4*Parametros!$G$9,
      "MUY DEFICIENTE",
    IF(
      'Tablero de control'!$AW276&lt;Parametros!$D$4*Parametros!$G$8,
      "DEFICIENTE",
   IF(
      'Tablero de control'!$AW276&lt;Parametros!$D$4*Parametros!$G$7,
      "ACEPTABLE",
      IF(
        'Tablero de control'!$AW276&lt;Parametros!$D$4*Parametros!$G$6,
        "BUENO",
        IF(
          'Tablero de control'!$AW276&lt;Parametros!$D$4*Parametros!$G$5,
          "SATISFACTORIO",
          IF(
            'Tablero de control'!$AW276&gt;=Parametros!$D$4*Parametros!$G$4,
            "OPTIMO"
          )
        )
      )
    )
  )
)
)
)</f>
        <v>SIN AVANCE</v>
      </c>
      <c r="AY276" s="38"/>
      <c r="AZ276" s="38"/>
      <c r="BA276" s="38"/>
      <c r="BB276" s="285">
        <f>IF('Tablero de control'!$R276="Acumulada",IF('Tablero de control'!$AV276="",IF('Tablero de control'!$AP276="",IF('Tablero de control'!$AJ276="",'Tablero de control'!$Y276,'Tablero de control'!$AJ276),'Tablero de control'!$AP276),'Tablero de control'!$AV276),'Tablero de control'!$Y276+'Tablero de control'!$AJ276+'Tablero de control'!$AP276+'Tablero de control'!$AV276)</f>
        <v>18727</v>
      </c>
      <c r="BC276" s="41">
        <f>IF('Tablero de control'!$Q276="mantenimiento",'Tablero de control'!$BB276/COUNTA('Tablero de control'!$U276:$X276)*100,IF('Tablero de control'!$BB276*100/'Tablero de control'!$T276&gt;100,100,'Tablero de control'!$BB276*100/'Tablero de control'!$T276))</f>
        <v>468175</v>
      </c>
      <c r="BD276" s="40" t="str">
        <f>IF(
    OR('Tablero de control'!$BB276="",'Tablero de control'!$BC276&lt;=0),
    "SIN AVANCE",
    IF(
      'Tablero de control'!$BC276&lt;Parametros!$D$4*Parametros!$G$9,
      "MUY DEFICIENTE",
    IF(
      'Tablero de control'!$BC276&lt;Parametros!$D$4*Parametros!$G$8,
      "DEFICIENTE",
   IF(
      'Tablero de control'!$BC276&lt;Parametros!$D$4*Parametros!$G$7,
      "ACEPTABLE",
      IF(
        'Tablero de control'!$BC276&lt;Parametros!$D$4*Parametros!$G$6,
        "BUENO",
        IF(
          'Tablero de control'!$BC276&lt;Parametros!$D$4*Parametros!$G$5,
          "SATISFACTORIO",
          IF(
            'Tablero de control'!$BC276&gt;=Parametros!$D$4*Parametros!$G$4,
            "OPTIMO"
          )
        )
      )
    )
  )
)
)</f>
        <v>OPTIMO</v>
      </c>
      <c r="BE276" s="336"/>
      <c r="BF276" s="336"/>
      <c r="BG276" s="555"/>
      <c r="BH276" s="281"/>
      <c r="BI276" s="281"/>
      <c r="BJ276" s="281"/>
      <c r="BL276" s="337"/>
      <c r="BN276" s="495">
        <v>18727</v>
      </c>
      <c r="BO276" s="429" t="s">
        <v>3394</v>
      </c>
      <c r="BP276" s="429" t="s">
        <v>3271</v>
      </c>
      <c r="BQ276" s="429" t="s">
        <v>3272</v>
      </c>
      <c r="BR276" s="602" t="s">
        <v>3395</v>
      </c>
      <c r="BS276" s="668"/>
      <c r="BT276" s="281"/>
    </row>
    <row r="277" spans="1:72" s="42" customFormat="1" ht="51" hidden="1" customHeight="1">
      <c r="A277" s="554" t="s">
        <v>252</v>
      </c>
      <c r="B277" s="53" t="s">
        <v>263</v>
      </c>
      <c r="C277" s="53" t="s">
        <v>305</v>
      </c>
      <c r="D277" s="53" t="s">
        <v>361</v>
      </c>
      <c r="E277" s="53" t="s">
        <v>444</v>
      </c>
      <c r="F277" s="223">
        <v>0.23</v>
      </c>
      <c r="G277" s="223">
        <v>0.8</v>
      </c>
      <c r="H277" s="223" t="s">
        <v>1948</v>
      </c>
      <c r="I277" s="223" t="s">
        <v>1978</v>
      </c>
      <c r="J277" s="325">
        <v>274</v>
      </c>
      <c r="K277" s="53" t="s">
        <v>817</v>
      </c>
      <c r="L277" s="53">
        <v>1903034</v>
      </c>
      <c r="M277" s="53" t="s">
        <v>60</v>
      </c>
      <c r="N277" s="53">
        <v>190303400</v>
      </c>
      <c r="O277" s="53" t="s">
        <v>59</v>
      </c>
      <c r="P277" s="53" t="s">
        <v>2050</v>
      </c>
      <c r="Q277" s="53" t="s">
        <v>33</v>
      </c>
      <c r="R277" s="225" t="s">
        <v>1891</v>
      </c>
      <c r="S277" s="225">
        <v>141</v>
      </c>
      <c r="T277" s="225">
        <v>150</v>
      </c>
      <c r="U277" s="96">
        <v>150</v>
      </c>
      <c r="V277" s="225">
        <v>150</v>
      </c>
      <c r="W277" s="225">
        <v>150</v>
      </c>
      <c r="X277" s="225">
        <v>150</v>
      </c>
      <c r="Y277" s="273">
        <v>130</v>
      </c>
      <c r="Z277" s="276">
        <f>IF(
'Tablero de control'!$U277="NP",
 0,
  IF(
     'Tablero de control'!$Q277&lt;&gt;"Reducción",
     'Tablero de control'!$Y277*100/'Tablero de control'!$U277,
     IF(
       'Tablero de control'!$U277&gt;='Tablero de control'!$Y277,
       100,
       IF(
         'Tablero de control'!$S277&lt;='Tablero de control'!$Y277,
         0,
         (('Tablero de control'!$S277-'Tablero de control'!$U277)-('Tablero de control'!$Y277-'Tablero de control'!$U277))*100/('Tablero de control'!$S277-'Tablero de control'!$U277)
       )
     )
   )
)</f>
        <v>86.666666666666671</v>
      </c>
      <c r="AA277" s="302">
        <f>IF('Tablero de control'!$Z277&gt;100,100,'Tablero de control'!$Z277)</f>
        <v>86.666666666666671</v>
      </c>
      <c r="AB277" s="40" t="str">
        <f>IF(
  'Tablero de control'!$U277="NP",
  "NO PROGRAMADA",
  IF(
    OR('Tablero de control'!$Y277="",'Tablero de control'!$Z277&lt;=0),
    "SIN AVANCE",
    IF(
      'Tablero de control'!$Z277&lt;Parametros!$D$4*Parametros!$G$9,
      "MUY DEFICIENTE",
    IF(
      'Tablero de control'!$Z277&lt;Parametros!$D$4*Parametros!$G$8,
      "DEFICIENTE",
   IF(
      'Tablero de control'!$Z277&lt;Parametros!$D$4*Parametros!$G$7,
      "ACEPTABLE",
      IF(
        'Tablero de control'!$Z277&lt;Parametros!$D$4*Parametros!$G$6,
        "BUENO",
        IF(
          'Tablero de control'!$Z277&lt;Parametros!$D$4*Parametros!$G$5,
          "SATISFACTORIO",
          IF(
            'Tablero de control'!$Z277&gt;=Parametros!$D$4*Parametros!$G$4,
            "OPTIMO"
          )
        )
      )
    )
  )
)
)
)</f>
        <v>BUENO</v>
      </c>
      <c r="AC277" s="40"/>
      <c r="AD277" s="40"/>
      <c r="AE277" s="40"/>
      <c r="AF277" s="40"/>
      <c r="AG277" s="59">
        <v>0</v>
      </c>
      <c r="AH277" s="59">
        <v>0</v>
      </c>
      <c r="AI277" s="59">
        <v>0</v>
      </c>
      <c r="AJ277" s="57"/>
      <c r="AK277" s="276">
        <f>IF(
'Tablero de control'!$V277="NP",
 0,
  IF(
     'Tablero de control'!$Q277&lt;&gt;"Reducción",
     'Tablero de control'!$AJ277*100/'Tablero de control'!$V277,
     IF(
       'Tablero de control'!$V277&gt;='Tablero de control'!$AJ277,
       100,
       IF(
         'Tablero de control'!$S277&lt;='Tablero de control'!$AJ277,
         0,
         (('Tablero de control'!$S277-'Tablero de control'!$V277)-('Tablero de control'!$AJ277-'Tablero de control'!$V277))*100/('Tablero de control'!$S277-'Tablero de control'!$V277)
       )
     )
   )
)</f>
        <v>0</v>
      </c>
      <c r="AL277" s="40" t="str">
        <f>IF(
  'Tablero de control'!$V277="NP",
  "NO PROGRAMADA",
  IF(
    OR('Tablero de control'!$AJ277="",'Tablero de control'!$AK277&lt;=0),
    "SIN AVANCE",
    IF(
      'Tablero de control'!$AK277&lt;Parametros!$D$4*Parametros!$G$9,
      "MUY DEFICIENTE",
    IF(
      'Tablero de control'!$AK277&lt;Parametros!$D$4*Parametros!$G$8,
      "DEFICIENTE",
   IF(
      'Tablero de control'!$AK277&lt;Parametros!$D$4*Parametros!$G$7,
      "ACEPTABLE",
      IF(
        'Tablero de control'!$AK277&lt;Parametros!$D$4*Parametros!$G$6,
        "BUENO",
        IF(
          'Tablero de control'!$AK277&lt;Parametros!$D$4*Parametros!$G$5,
          "SATISFACTORIO",
          IF(
            'Tablero de control'!$AK277&gt;=Parametros!$D$4*Parametros!$G$4,
            "OPTIMO"
          )
        )
      )
    )
  )
)
)
)</f>
        <v>SIN AVANCE</v>
      </c>
      <c r="AM277" s="38"/>
      <c r="AN277" s="38"/>
      <c r="AO277" s="38"/>
      <c r="AP277" s="286"/>
      <c r="AQ277" s="276">
        <f>IF(
'Tablero de control'!$W277="NP",
 0,
  IF(
     'Tablero de control'!$Q277&lt;&gt;"Reducción",
     'Tablero de control'!$AP277*100/'Tablero de control'!$W277,
     IF(
       'Tablero de control'!$W277&gt;='Tablero de control'!$AP277,
       100,
       IF(
         'Tablero de control'!$S277&lt;='Tablero de control'!$AP277,
         0,
         (('Tablero de control'!$S277-'Tablero de control'!$W277)-('Tablero de control'!$AP277-'Tablero de control'!$W277))*100/('Tablero de control'!$S277-'Tablero de control'!$W277)
       )
     )
   )
)</f>
        <v>0</v>
      </c>
      <c r="AR277" s="40" t="str">
        <f>IF(
  'Tablero de control'!$W277="NP",
  "NO PROGRAMADA",
  IF(
    OR('Tablero de control'!$AP277="",'Tablero de control'!$AQ277&lt;=0),
    "SIN AVANCE",
    IF(
      'Tablero de control'!$AQ277&lt;Parametros!$D$4*Parametros!$G$9,
      "MUY DEFICIENTE",
    IF(
      'Tablero de control'!$AQ277&lt;Parametros!$D$4*Parametros!$G$8,
      "DEFICIENTE",
   IF(
      'Tablero de control'!$AQ277&lt;Parametros!$D$4*Parametros!$G$7,
      "ACEPTABLE",
      IF(
        'Tablero de control'!$AQ277&lt;Parametros!$D$4*Parametros!$G$6,
        "BUENO",
        IF(
          'Tablero de control'!$AQ277&lt;Parametros!$D$4*Parametros!$G$5,
          "SATISFACTORIO",
          IF(
            'Tablero de control'!$AQ277&gt;=Parametros!$D$4*Parametros!$G$4,
            "OPTIMO"
          )
        )
      )
    )
  )
)
)
)</f>
        <v>SIN AVANCE</v>
      </c>
      <c r="AS277" s="38"/>
      <c r="AT277" s="38"/>
      <c r="AU277" s="38"/>
      <c r="AV277" s="39"/>
      <c r="AW277" s="276">
        <f>IF(
'Tablero de control'!$X277="NP",
 0,
  IF(
     'Tablero de control'!$Q277&lt;&gt;"Reducción",
     'Tablero de control'!$AV277*100/'Tablero de control'!$X277,
     IF(
       'Tablero de control'!$X277&gt;='Tablero de control'!$AV277,
       100,
       IF(
         'Tablero de control'!$S277&lt;='Tablero de control'!$AV277,
         0,
         (('Tablero de control'!$S277-'Tablero de control'!$X277)-('Tablero de control'!$AV277-'Tablero de control'!$X277))*100/('Tablero de control'!$S277-'Tablero de control'!$X277)
       )
     )
   )
)</f>
        <v>0</v>
      </c>
      <c r="AX277" s="46" t="str">
        <f>IF(
  'Tablero de control'!$X277="NP",
  "NO PROGRAMADA",
  IF(
    OR('Tablero de control'!$AV277="",'Tablero de control'!$AW277&lt;=0),
    "SIN AVANCE",
    IF(
      'Tablero de control'!$AW277&lt;Parametros!$D$4*Parametros!$G$9,
      "MUY DEFICIENTE",
    IF(
      'Tablero de control'!$AW277&lt;Parametros!$D$4*Parametros!$G$8,
      "DEFICIENTE",
   IF(
      'Tablero de control'!$AW277&lt;Parametros!$D$4*Parametros!$G$7,
      "ACEPTABLE",
      IF(
        'Tablero de control'!$AW277&lt;Parametros!$D$4*Parametros!$G$6,
        "BUENO",
        IF(
          'Tablero de control'!$AW277&lt;Parametros!$D$4*Parametros!$G$5,
          "SATISFACTORIO",
          IF(
            'Tablero de control'!$AW277&gt;=Parametros!$D$4*Parametros!$G$4,
            "OPTIMO"
          )
        )
      )
    )
  )
)
)
)</f>
        <v>SIN AVANCE</v>
      </c>
      <c r="AY277" s="38"/>
      <c r="AZ277" s="38"/>
      <c r="BA277" s="38"/>
      <c r="BB277" s="285">
        <f>IF('Tablero de control'!$R277="Acumulada",IF('Tablero de control'!$AV277="",IF('Tablero de control'!$AP277="",IF('Tablero de control'!$AJ277="",'Tablero de control'!$Y277,'Tablero de control'!$AJ277),'Tablero de control'!$AP277),'Tablero de control'!$AV277),'Tablero de control'!$Y277+'Tablero de control'!$AJ277+'Tablero de control'!$AP277+'Tablero de control'!$AV277)</f>
        <v>130</v>
      </c>
      <c r="BC277" s="41">
        <f>IF('Tablero de control'!$Q277="mantenimiento",'Tablero de control'!$BB277/COUNTA('Tablero de control'!$U277:$X277)*100,IF('Tablero de control'!$BB277*100/'Tablero de control'!$T277&gt;100,100,'Tablero de control'!$BB277*100/'Tablero de control'!$T277))</f>
        <v>3250</v>
      </c>
      <c r="BD277" s="40" t="str">
        <f>IF(
    OR('Tablero de control'!$BB277="",'Tablero de control'!$BC277&lt;=0),
    "SIN AVANCE",
    IF(
      'Tablero de control'!$BC277&lt;Parametros!$D$4*Parametros!$G$9,
      "MUY DEFICIENTE",
    IF(
      'Tablero de control'!$BC277&lt;Parametros!$D$4*Parametros!$G$8,
      "DEFICIENTE",
   IF(
      'Tablero de control'!$BC277&lt;Parametros!$D$4*Parametros!$G$7,
      "ACEPTABLE",
      IF(
        'Tablero de control'!$BC277&lt;Parametros!$D$4*Parametros!$G$6,
        "BUENO",
        IF(
          'Tablero de control'!$BC277&lt;Parametros!$D$4*Parametros!$G$5,
          "SATISFACTORIO",
          IF(
            'Tablero de control'!$BC277&gt;=Parametros!$D$4*Parametros!$G$4,
            "OPTIMO"
          )
        )
      )
    )
  )
)
)</f>
        <v>OPTIMO</v>
      </c>
      <c r="BE277" s="336"/>
      <c r="BF277" s="336"/>
      <c r="BG277" s="555"/>
      <c r="BH277" s="281"/>
      <c r="BI277" s="281"/>
      <c r="BJ277" s="281"/>
      <c r="BL277" s="337"/>
      <c r="BN277" s="495">
        <v>130</v>
      </c>
      <c r="BO277" s="429" t="s">
        <v>3396</v>
      </c>
      <c r="BP277" s="429" t="s">
        <v>3271</v>
      </c>
      <c r="BQ277" s="429" t="s">
        <v>3272</v>
      </c>
      <c r="BR277" s="602" t="s">
        <v>3397</v>
      </c>
      <c r="BS277" s="668"/>
      <c r="BT277" s="281"/>
    </row>
    <row r="278" spans="1:72" s="42" customFormat="1" ht="63.75" hidden="1" customHeight="1">
      <c r="A278" s="554" t="s">
        <v>252</v>
      </c>
      <c r="B278" s="53" t="s">
        <v>263</v>
      </c>
      <c r="C278" s="53" t="s">
        <v>305</v>
      </c>
      <c r="D278" s="53" t="s">
        <v>361</v>
      </c>
      <c r="E278" s="53" t="s">
        <v>444</v>
      </c>
      <c r="F278" s="223">
        <v>0.23</v>
      </c>
      <c r="G278" s="223">
        <v>0.8</v>
      </c>
      <c r="H278" s="223" t="s">
        <v>1948</v>
      </c>
      <c r="I278" s="223" t="s">
        <v>1978</v>
      </c>
      <c r="J278" s="325">
        <v>275</v>
      </c>
      <c r="K278" s="53" t="s">
        <v>818</v>
      </c>
      <c r="L278" s="53">
        <v>1903047</v>
      </c>
      <c r="M278" s="53" t="s">
        <v>69</v>
      </c>
      <c r="N278" s="53">
        <v>190304700</v>
      </c>
      <c r="O278" s="53" t="s">
        <v>161</v>
      </c>
      <c r="P278" s="53" t="s">
        <v>2046</v>
      </c>
      <c r="Q278" s="53" t="s">
        <v>32</v>
      </c>
      <c r="R278" s="225" t="s">
        <v>1890</v>
      </c>
      <c r="S278" s="232">
        <v>460</v>
      </c>
      <c r="T278" s="232">
        <v>850</v>
      </c>
      <c r="U278" s="96">
        <v>700</v>
      </c>
      <c r="V278" s="232">
        <v>750</v>
      </c>
      <c r="W278" s="232">
        <v>800</v>
      </c>
      <c r="X278" s="232">
        <v>850</v>
      </c>
      <c r="Y278" s="273">
        <v>1361</v>
      </c>
      <c r="Z278" s="276">
        <f>IF(
'Tablero de control'!$U278="NP",
 0,
  IF(
     'Tablero de control'!$Q278&lt;&gt;"Reducción",
     'Tablero de control'!$Y278*100/'Tablero de control'!$U278,
     IF(
       'Tablero de control'!$U278&gt;='Tablero de control'!$Y278,
       100,
       IF(
         'Tablero de control'!$S278&lt;='Tablero de control'!$Y278,
         0,
         (('Tablero de control'!$S278-'Tablero de control'!$U278)-('Tablero de control'!$Y278-'Tablero de control'!$U278))*100/('Tablero de control'!$S278-'Tablero de control'!$U278)
       )
     )
   )
)</f>
        <v>194.42857142857142</v>
      </c>
      <c r="AA278" s="302">
        <f>IF('Tablero de control'!$Z278&gt;100,100,'Tablero de control'!$Z278)</f>
        <v>100</v>
      </c>
      <c r="AB278" s="40" t="str">
        <f>IF(
  'Tablero de control'!$U278="NP",
  "NO PROGRAMADA",
  IF(
    OR('Tablero de control'!$Y278="",'Tablero de control'!$Z278&lt;=0),
    "SIN AVANCE",
    IF(
      'Tablero de control'!$Z278&lt;Parametros!$D$4*Parametros!$G$9,
      "MUY DEFICIENTE",
    IF(
      'Tablero de control'!$Z278&lt;Parametros!$D$4*Parametros!$G$8,
      "DEFICIENTE",
   IF(
      'Tablero de control'!$Z278&lt;Parametros!$D$4*Parametros!$G$7,
      "ACEPTABLE",
      IF(
        'Tablero de control'!$Z278&lt;Parametros!$D$4*Parametros!$G$6,
        "BUENO",
        IF(
          'Tablero de control'!$Z278&lt;Parametros!$D$4*Parametros!$G$5,
          "SATISFACTORIO",
          IF(
            'Tablero de control'!$Z278&gt;=Parametros!$D$4*Parametros!$G$4,
            "OPTIMO"
          )
        )
      )
    )
  )
)
)
)</f>
        <v>OPTIMO</v>
      </c>
      <c r="AC278" s="40"/>
      <c r="AD278" s="40"/>
      <c r="AE278" s="40"/>
      <c r="AF278" s="40"/>
      <c r="AG278" s="59">
        <v>0</v>
      </c>
      <c r="AH278" s="59">
        <v>0</v>
      </c>
      <c r="AI278" s="59">
        <v>0</v>
      </c>
      <c r="AJ278" s="57"/>
      <c r="AK278" s="276">
        <f>IF(
'Tablero de control'!$V278="NP",
 0,
  IF(
     'Tablero de control'!$Q278&lt;&gt;"Reducción",
     'Tablero de control'!$AJ278*100/'Tablero de control'!$V278,
     IF(
       'Tablero de control'!$V278&gt;='Tablero de control'!$AJ278,
       100,
       IF(
         'Tablero de control'!$S278&lt;='Tablero de control'!$AJ278,
         0,
         (('Tablero de control'!$S278-'Tablero de control'!$V278)-('Tablero de control'!$AJ278-'Tablero de control'!$V278))*100/('Tablero de control'!$S278-'Tablero de control'!$V278)
       )
     )
   )
)</f>
        <v>0</v>
      </c>
      <c r="AL278" s="40" t="str">
        <f>IF(
  'Tablero de control'!$V278="NP",
  "NO PROGRAMADA",
  IF(
    OR('Tablero de control'!$AJ278="",'Tablero de control'!$AK278&lt;=0),
    "SIN AVANCE",
    IF(
      'Tablero de control'!$AK278&lt;Parametros!$D$4*Parametros!$G$9,
      "MUY DEFICIENTE",
    IF(
      'Tablero de control'!$AK278&lt;Parametros!$D$4*Parametros!$G$8,
      "DEFICIENTE",
   IF(
      'Tablero de control'!$AK278&lt;Parametros!$D$4*Parametros!$G$7,
      "ACEPTABLE",
      IF(
        'Tablero de control'!$AK278&lt;Parametros!$D$4*Parametros!$G$6,
        "BUENO",
        IF(
          'Tablero de control'!$AK278&lt;Parametros!$D$4*Parametros!$G$5,
          "SATISFACTORIO",
          IF(
            'Tablero de control'!$AK278&gt;=Parametros!$D$4*Parametros!$G$4,
            "OPTIMO"
          )
        )
      )
    )
  )
)
)
)</f>
        <v>SIN AVANCE</v>
      </c>
      <c r="AM278" s="38"/>
      <c r="AN278" s="38"/>
      <c r="AO278" s="38"/>
      <c r="AP278" s="286"/>
      <c r="AQ278" s="276">
        <f>IF(
'Tablero de control'!$W278="NP",
 0,
  IF(
     'Tablero de control'!$Q278&lt;&gt;"Reducción",
     'Tablero de control'!$AP278*100/'Tablero de control'!$W278,
     IF(
       'Tablero de control'!$W278&gt;='Tablero de control'!$AP278,
       100,
       IF(
         'Tablero de control'!$S278&lt;='Tablero de control'!$AP278,
         0,
         (('Tablero de control'!$S278-'Tablero de control'!$W278)-('Tablero de control'!$AP278-'Tablero de control'!$W278))*100/('Tablero de control'!$S278-'Tablero de control'!$W278)
       )
     )
   )
)</f>
        <v>0</v>
      </c>
      <c r="AR278" s="40" t="str">
        <f>IF(
  'Tablero de control'!$W278="NP",
  "NO PROGRAMADA",
  IF(
    OR('Tablero de control'!$AP278="",'Tablero de control'!$AQ278&lt;=0),
    "SIN AVANCE",
    IF(
      'Tablero de control'!$AQ278&lt;Parametros!$D$4*Parametros!$G$9,
      "MUY DEFICIENTE",
    IF(
      'Tablero de control'!$AQ278&lt;Parametros!$D$4*Parametros!$G$8,
      "DEFICIENTE",
   IF(
      'Tablero de control'!$AQ278&lt;Parametros!$D$4*Parametros!$G$7,
      "ACEPTABLE",
      IF(
        'Tablero de control'!$AQ278&lt;Parametros!$D$4*Parametros!$G$6,
        "BUENO",
        IF(
          'Tablero de control'!$AQ278&lt;Parametros!$D$4*Parametros!$G$5,
          "SATISFACTORIO",
          IF(
            'Tablero de control'!$AQ278&gt;=Parametros!$D$4*Parametros!$G$4,
            "OPTIMO"
          )
        )
      )
    )
  )
)
)
)</f>
        <v>SIN AVANCE</v>
      </c>
      <c r="AS278" s="38"/>
      <c r="AT278" s="38"/>
      <c r="AU278" s="38"/>
      <c r="AV278" s="39"/>
      <c r="AW278" s="276">
        <f>IF(
'Tablero de control'!$X278="NP",
 0,
  IF(
     'Tablero de control'!$Q278&lt;&gt;"Reducción",
     'Tablero de control'!$AV278*100/'Tablero de control'!$X278,
     IF(
       'Tablero de control'!$X278&gt;='Tablero de control'!$AV278,
       100,
       IF(
         'Tablero de control'!$S278&lt;='Tablero de control'!$AV278,
         0,
         (('Tablero de control'!$S278-'Tablero de control'!$X278)-('Tablero de control'!$AV278-'Tablero de control'!$X278))*100/('Tablero de control'!$S278-'Tablero de control'!$X278)
       )
     )
   )
)</f>
        <v>0</v>
      </c>
      <c r="AX278" s="46" t="str">
        <f>IF(
  'Tablero de control'!$X278="NP",
  "NO PROGRAMADA",
  IF(
    OR('Tablero de control'!$AV278="",'Tablero de control'!$AW278&lt;=0),
    "SIN AVANCE",
    IF(
      'Tablero de control'!$AW278&lt;Parametros!$D$4*Parametros!$G$9,
      "MUY DEFICIENTE",
    IF(
      'Tablero de control'!$AW278&lt;Parametros!$D$4*Parametros!$G$8,
      "DEFICIENTE",
   IF(
      'Tablero de control'!$AW278&lt;Parametros!$D$4*Parametros!$G$7,
      "ACEPTABLE",
      IF(
        'Tablero de control'!$AW278&lt;Parametros!$D$4*Parametros!$G$6,
        "BUENO",
        IF(
          'Tablero de control'!$AW278&lt;Parametros!$D$4*Parametros!$G$5,
          "SATISFACTORIO",
          IF(
            'Tablero de control'!$AW278&gt;=Parametros!$D$4*Parametros!$G$4,
            "OPTIMO"
          )
        )
      )
    )
  )
)
)
)</f>
        <v>SIN AVANCE</v>
      </c>
      <c r="AY278" s="38"/>
      <c r="AZ278" s="38"/>
      <c r="BA278" s="38"/>
      <c r="BB278" s="285">
        <f>IF('Tablero de control'!$R278="Acumulada",IF('Tablero de control'!$AV278="",IF('Tablero de control'!$AP278="",IF('Tablero de control'!$AJ278="",'Tablero de control'!$Y278,'Tablero de control'!$AJ278),'Tablero de control'!$AP278),'Tablero de control'!$AV278),'Tablero de control'!$Y278+'Tablero de control'!$AJ278+'Tablero de control'!$AP278+'Tablero de control'!$AV278)</f>
        <v>1361</v>
      </c>
      <c r="BC278" s="41">
        <f>IF('Tablero de control'!$Q278="mantenimiento",'Tablero de control'!$BB278/COUNTA('Tablero de control'!$U278:$X278)*100,IF('Tablero de control'!$BB278*100/'Tablero de control'!$T278&gt;100,100,'Tablero de control'!$BB278*100/'Tablero de control'!$T278))</f>
        <v>100</v>
      </c>
      <c r="BD278" s="40" t="str">
        <f>IF(
    OR('Tablero de control'!$BB278="",'Tablero de control'!$BC278&lt;=0),
    "SIN AVANCE",
    IF(
      'Tablero de control'!$BC278&lt;Parametros!$D$4*Parametros!$G$9,
      "MUY DEFICIENTE",
    IF(
      'Tablero de control'!$BC278&lt;Parametros!$D$4*Parametros!$G$8,
      "DEFICIENTE",
   IF(
      'Tablero de control'!$BC278&lt;Parametros!$D$4*Parametros!$G$7,
      "ACEPTABLE",
      IF(
        'Tablero de control'!$BC278&lt;Parametros!$D$4*Parametros!$G$6,
        "BUENO",
        IF(
          'Tablero de control'!$BC278&lt;Parametros!$D$4*Parametros!$G$5,
          "SATISFACTORIO",
          IF(
            'Tablero de control'!$BC278&gt;=Parametros!$D$4*Parametros!$G$4,
            "OPTIMO"
          )
        )
      )
    )
  )
)
)</f>
        <v>OPTIMO</v>
      </c>
      <c r="BE278" s="336"/>
      <c r="BF278" s="336"/>
      <c r="BG278" s="555"/>
      <c r="BH278" s="281"/>
      <c r="BI278" s="281"/>
      <c r="BJ278" s="281"/>
      <c r="BL278" s="337"/>
      <c r="BN278" s="505">
        <v>1361</v>
      </c>
      <c r="BO278" s="506" t="s">
        <v>3398</v>
      </c>
      <c r="BP278" s="506" t="s">
        <v>3399</v>
      </c>
      <c r="BQ278" s="506" t="s">
        <v>3400</v>
      </c>
      <c r="BR278" s="604" t="s">
        <v>3401</v>
      </c>
      <c r="BS278" s="668"/>
      <c r="BT278" s="281"/>
    </row>
    <row r="279" spans="1:72" s="42" customFormat="1" ht="63.75" hidden="1" customHeight="1">
      <c r="A279" s="554" t="s">
        <v>252</v>
      </c>
      <c r="B279" s="53" t="s">
        <v>263</v>
      </c>
      <c r="C279" s="53" t="s">
        <v>306</v>
      </c>
      <c r="D279" s="53" t="s">
        <v>361</v>
      </c>
      <c r="E279" s="53" t="s">
        <v>445</v>
      </c>
      <c r="F279" s="227">
        <v>0.9839</v>
      </c>
      <c r="G279" s="227">
        <v>0.98799999999999999</v>
      </c>
      <c r="H279" s="227" t="s">
        <v>1948</v>
      </c>
      <c r="I279" s="227" t="s">
        <v>1979</v>
      </c>
      <c r="J279" s="325">
        <v>276</v>
      </c>
      <c r="K279" s="53" t="s">
        <v>819</v>
      </c>
      <c r="L279" s="53">
        <v>1906040</v>
      </c>
      <c r="M279" s="53" t="s">
        <v>58</v>
      </c>
      <c r="N279" s="53">
        <v>190604000</v>
      </c>
      <c r="O279" s="53" t="s">
        <v>65</v>
      </c>
      <c r="P279" s="53" t="s">
        <v>2050</v>
      </c>
      <c r="Q279" s="53" t="s">
        <v>32</v>
      </c>
      <c r="R279" s="225" t="s">
        <v>1890</v>
      </c>
      <c r="S279" s="232">
        <v>100</v>
      </c>
      <c r="T279" s="232">
        <v>115</v>
      </c>
      <c r="U279" s="96">
        <v>100</v>
      </c>
      <c r="V279" s="232">
        <v>105</v>
      </c>
      <c r="W279" s="232">
        <v>110</v>
      </c>
      <c r="X279" s="232">
        <v>115</v>
      </c>
      <c r="Y279" s="273">
        <v>87</v>
      </c>
      <c r="Z279" s="276">
        <f>IF(
'Tablero de control'!$U279="NP",
 0,
  IF(
     'Tablero de control'!$Q279&lt;&gt;"Reducción",
     'Tablero de control'!$Y279*100/'Tablero de control'!$U279,
     IF(
       'Tablero de control'!$U279&gt;='Tablero de control'!$Y279,
       100,
       IF(
         'Tablero de control'!$S279&lt;='Tablero de control'!$Y279,
         0,
         (('Tablero de control'!$S279-'Tablero de control'!$U279)-('Tablero de control'!$Y279-'Tablero de control'!$U279))*100/('Tablero de control'!$S279-'Tablero de control'!$U279)
       )
     )
   )
)</f>
        <v>87</v>
      </c>
      <c r="AA279" s="302">
        <f>IF('Tablero de control'!$Z279&gt;100,100,'Tablero de control'!$Z279)</f>
        <v>87</v>
      </c>
      <c r="AB279" s="40" t="str">
        <f>IF(
  'Tablero de control'!$U279="NP",
  "NO PROGRAMADA",
  IF(
    OR('Tablero de control'!$Y279="",'Tablero de control'!$Z279&lt;=0),
    "SIN AVANCE",
    IF(
      'Tablero de control'!$Z279&lt;Parametros!$D$4*Parametros!$G$9,
      "MUY DEFICIENTE",
    IF(
      'Tablero de control'!$Z279&lt;Parametros!$D$4*Parametros!$G$8,
      "DEFICIENTE",
   IF(
      'Tablero de control'!$Z279&lt;Parametros!$D$4*Parametros!$G$7,
      "ACEPTABLE",
      IF(
        'Tablero de control'!$Z279&lt;Parametros!$D$4*Parametros!$G$6,
        "BUENO",
        IF(
          'Tablero de control'!$Z279&lt;Parametros!$D$4*Parametros!$G$5,
          "SATISFACTORIO",
          IF(
            'Tablero de control'!$Z279&gt;=Parametros!$D$4*Parametros!$G$4,
            "OPTIMO"
          )
        )
      )
    )
  )
)
)
)</f>
        <v>BUENO</v>
      </c>
      <c r="AC279" s="40"/>
      <c r="AD279" s="40"/>
      <c r="AE279" s="40"/>
      <c r="AF279" s="40"/>
      <c r="AG279" s="59">
        <v>234181221</v>
      </c>
      <c r="AH279" s="59">
        <v>131223568</v>
      </c>
      <c r="AI279" s="59">
        <v>60670960</v>
      </c>
      <c r="AJ279" s="57"/>
      <c r="AK279" s="276">
        <f>IF(
'Tablero de control'!$V279="NP",
 0,
  IF(
     'Tablero de control'!$Q279&lt;&gt;"Reducción",
     'Tablero de control'!$AJ279*100/'Tablero de control'!$V279,
     IF(
       'Tablero de control'!$V279&gt;='Tablero de control'!$AJ279,
       100,
       IF(
         'Tablero de control'!$S279&lt;='Tablero de control'!$AJ279,
         0,
         (('Tablero de control'!$S279-'Tablero de control'!$V279)-('Tablero de control'!$AJ279-'Tablero de control'!$V279))*100/('Tablero de control'!$S279-'Tablero de control'!$V279)
       )
     )
   )
)</f>
        <v>0</v>
      </c>
      <c r="AL279" s="40" t="str">
        <f>IF(
  'Tablero de control'!$V279="NP",
  "NO PROGRAMADA",
  IF(
    OR('Tablero de control'!$AJ279="",'Tablero de control'!$AK279&lt;=0),
    "SIN AVANCE",
    IF(
      'Tablero de control'!$AK279&lt;Parametros!$D$4*Parametros!$G$9,
      "MUY DEFICIENTE",
    IF(
      'Tablero de control'!$AK279&lt;Parametros!$D$4*Parametros!$G$8,
      "DEFICIENTE",
   IF(
      'Tablero de control'!$AK279&lt;Parametros!$D$4*Parametros!$G$7,
      "ACEPTABLE",
      IF(
        'Tablero de control'!$AK279&lt;Parametros!$D$4*Parametros!$G$6,
        "BUENO",
        IF(
          'Tablero de control'!$AK279&lt;Parametros!$D$4*Parametros!$G$5,
          "SATISFACTORIO",
          IF(
            'Tablero de control'!$AK279&gt;=Parametros!$D$4*Parametros!$G$4,
            "OPTIMO"
          )
        )
      )
    )
  )
)
)
)</f>
        <v>SIN AVANCE</v>
      </c>
      <c r="AM279" s="38"/>
      <c r="AN279" s="38"/>
      <c r="AO279" s="38"/>
      <c r="AP279" s="286"/>
      <c r="AQ279" s="276">
        <f>IF(
'Tablero de control'!$W279="NP",
 0,
  IF(
     'Tablero de control'!$Q279&lt;&gt;"Reducción",
     'Tablero de control'!$AP279*100/'Tablero de control'!$W279,
     IF(
       'Tablero de control'!$W279&gt;='Tablero de control'!$AP279,
       100,
       IF(
         'Tablero de control'!$S279&lt;='Tablero de control'!$AP279,
         0,
         (('Tablero de control'!$S279-'Tablero de control'!$W279)-('Tablero de control'!$AP279-'Tablero de control'!$W279))*100/('Tablero de control'!$S279-'Tablero de control'!$W279)
       )
     )
   )
)</f>
        <v>0</v>
      </c>
      <c r="AR279" s="40" t="str">
        <f>IF(
  'Tablero de control'!$W279="NP",
  "NO PROGRAMADA",
  IF(
    OR('Tablero de control'!$AP279="",'Tablero de control'!$AQ279&lt;=0),
    "SIN AVANCE",
    IF(
      'Tablero de control'!$AQ279&lt;Parametros!$D$4*Parametros!$G$9,
      "MUY DEFICIENTE",
    IF(
      'Tablero de control'!$AQ279&lt;Parametros!$D$4*Parametros!$G$8,
      "DEFICIENTE",
   IF(
      'Tablero de control'!$AQ279&lt;Parametros!$D$4*Parametros!$G$7,
      "ACEPTABLE",
      IF(
        'Tablero de control'!$AQ279&lt;Parametros!$D$4*Parametros!$G$6,
        "BUENO",
        IF(
          'Tablero de control'!$AQ279&lt;Parametros!$D$4*Parametros!$G$5,
          "SATISFACTORIO",
          IF(
            'Tablero de control'!$AQ279&gt;=Parametros!$D$4*Parametros!$G$4,
            "OPTIMO"
          )
        )
      )
    )
  )
)
)
)</f>
        <v>SIN AVANCE</v>
      </c>
      <c r="AS279" s="38"/>
      <c r="AT279" s="38"/>
      <c r="AU279" s="38"/>
      <c r="AV279" s="39"/>
      <c r="AW279" s="276">
        <f>IF(
'Tablero de control'!$X279="NP",
 0,
  IF(
     'Tablero de control'!$Q279&lt;&gt;"Reducción",
     'Tablero de control'!$AV279*100/'Tablero de control'!$X279,
     IF(
       'Tablero de control'!$X279&gt;='Tablero de control'!$AV279,
       100,
       IF(
         'Tablero de control'!$S279&lt;='Tablero de control'!$AV279,
         0,
         (('Tablero de control'!$S279-'Tablero de control'!$X279)-('Tablero de control'!$AV279-'Tablero de control'!$X279))*100/('Tablero de control'!$S279-'Tablero de control'!$X279)
       )
     )
   )
)</f>
        <v>0</v>
      </c>
      <c r="AX279" s="46" t="str">
        <f>IF(
  'Tablero de control'!$X279="NP",
  "NO PROGRAMADA",
  IF(
    OR('Tablero de control'!$AV279="",'Tablero de control'!$AW279&lt;=0),
    "SIN AVANCE",
    IF(
      'Tablero de control'!$AW279&lt;Parametros!$D$4*Parametros!$G$9,
      "MUY DEFICIENTE",
    IF(
      'Tablero de control'!$AW279&lt;Parametros!$D$4*Parametros!$G$8,
      "DEFICIENTE",
   IF(
      'Tablero de control'!$AW279&lt;Parametros!$D$4*Parametros!$G$7,
      "ACEPTABLE",
      IF(
        'Tablero de control'!$AW279&lt;Parametros!$D$4*Parametros!$G$6,
        "BUENO",
        IF(
          'Tablero de control'!$AW279&lt;Parametros!$D$4*Parametros!$G$5,
          "SATISFACTORIO",
          IF(
            'Tablero de control'!$AW279&gt;=Parametros!$D$4*Parametros!$G$4,
            "OPTIMO"
          )
        )
      )
    )
  )
)
)
)</f>
        <v>SIN AVANCE</v>
      </c>
      <c r="AY279" s="38"/>
      <c r="AZ279" s="38"/>
      <c r="BA279" s="38"/>
      <c r="BB279" s="285">
        <f>IF('Tablero de control'!$R279="Acumulada",IF('Tablero de control'!$AV279="",IF('Tablero de control'!$AP279="",IF('Tablero de control'!$AJ279="",'Tablero de control'!$Y279,'Tablero de control'!$AJ279),'Tablero de control'!$AP279),'Tablero de control'!$AV279),'Tablero de control'!$Y279+'Tablero de control'!$AJ279+'Tablero de control'!$AP279+'Tablero de control'!$AV279)</f>
        <v>87</v>
      </c>
      <c r="BC279" s="41">
        <f>IF('Tablero de control'!$Q279="mantenimiento",'Tablero de control'!$BB279/COUNTA('Tablero de control'!$U279:$X279)*100,IF('Tablero de control'!$BB279*100/'Tablero de control'!$T279&gt;100,100,'Tablero de control'!$BB279*100/'Tablero de control'!$T279))</f>
        <v>75.652173913043484</v>
      </c>
      <c r="BD279" s="40" t="str">
        <f>IF(
    OR('Tablero de control'!$BB279="",'Tablero de control'!$BC279&lt;=0),
    "SIN AVANCE",
    IF(
      'Tablero de control'!$BC279&lt;Parametros!$D$4*Parametros!$G$9,
      "MUY DEFICIENTE",
    IF(
      'Tablero de control'!$BC279&lt;Parametros!$D$4*Parametros!$G$8,
      "DEFICIENTE",
   IF(
      'Tablero de control'!$BC279&lt;Parametros!$D$4*Parametros!$G$7,
      "ACEPTABLE",
      IF(
        'Tablero de control'!$BC279&lt;Parametros!$D$4*Parametros!$G$6,
        "BUENO",
        IF(
          'Tablero de control'!$BC279&lt;Parametros!$D$4*Parametros!$G$5,
          "SATISFACTORIO",
          IF(
            'Tablero de control'!$BC279&gt;=Parametros!$D$4*Parametros!$G$4,
            "OPTIMO"
          )
        )
      )
    )
  )
)
)</f>
        <v>BUENO</v>
      </c>
      <c r="BE279" s="336"/>
      <c r="BF279" s="336"/>
      <c r="BG279" s="555"/>
      <c r="BH279" s="281"/>
      <c r="BI279" s="281"/>
      <c r="BJ279" s="281"/>
      <c r="BL279" s="337"/>
      <c r="BN279" s="491">
        <v>87</v>
      </c>
      <c r="BO279" s="424"/>
      <c r="BP279" s="494" t="s">
        <v>3271</v>
      </c>
      <c r="BQ279" s="494" t="s">
        <v>3272</v>
      </c>
      <c r="BR279" s="597"/>
      <c r="BS279" s="668"/>
      <c r="BT279" s="281"/>
    </row>
    <row r="280" spans="1:72" s="42" customFormat="1" ht="51" hidden="1" customHeight="1">
      <c r="A280" s="554" t="s">
        <v>252</v>
      </c>
      <c r="B280" s="53" t="s">
        <v>263</v>
      </c>
      <c r="C280" s="53" t="s">
        <v>306</v>
      </c>
      <c r="D280" s="53" t="s">
        <v>361</v>
      </c>
      <c r="E280" s="53" t="s">
        <v>445</v>
      </c>
      <c r="F280" s="227">
        <v>0.9839</v>
      </c>
      <c r="G280" s="227">
        <v>0.98799999999999999</v>
      </c>
      <c r="H280" s="227" t="s">
        <v>1948</v>
      </c>
      <c r="I280" s="227" t="s">
        <v>1979</v>
      </c>
      <c r="J280" s="325">
        <v>277</v>
      </c>
      <c r="K280" s="53" t="s">
        <v>820</v>
      </c>
      <c r="L280" s="53">
        <v>1906035</v>
      </c>
      <c r="M280" s="53" t="s">
        <v>1294</v>
      </c>
      <c r="N280" s="53">
        <v>190603500</v>
      </c>
      <c r="O280" s="53" t="s">
        <v>1670</v>
      </c>
      <c r="P280" s="53" t="s">
        <v>2050</v>
      </c>
      <c r="Q280" s="53" t="s">
        <v>33</v>
      </c>
      <c r="R280" s="98" t="s">
        <v>1891</v>
      </c>
      <c r="S280" s="232">
        <v>64</v>
      </c>
      <c r="T280" s="232">
        <v>64</v>
      </c>
      <c r="U280" s="96">
        <v>64</v>
      </c>
      <c r="V280" s="232">
        <v>64</v>
      </c>
      <c r="W280" s="232">
        <v>64</v>
      </c>
      <c r="X280" s="232">
        <v>64</v>
      </c>
      <c r="Y280" s="273">
        <v>64</v>
      </c>
      <c r="Z280" s="276">
        <f>IF(
'Tablero de control'!$U280="NP",
 0,
  IF(
     'Tablero de control'!$Q280&lt;&gt;"Reducción",
     'Tablero de control'!$Y280*100/'Tablero de control'!$U280,
     IF(
       'Tablero de control'!$U280&gt;='Tablero de control'!$Y280,
       100,
       IF(
         'Tablero de control'!$S280&lt;='Tablero de control'!$Y280,
         0,
         (('Tablero de control'!$S280-'Tablero de control'!$U280)-('Tablero de control'!$Y280-'Tablero de control'!$U280))*100/('Tablero de control'!$S280-'Tablero de control'!$U280)
       )
     )
   )
)</f>
        <v>100</v>
      </c>
      <c r="AA280" s="302">
        <f>IF('Tablero de control'!$Z280&gt;100,100,'Tablero de control'!$Z280)</f>
        <v>100</v>
      </c>
      <c r="AB280" s="40" t="str">
        <f>IF(
  'Tablero de control'!$U280="NP",
  "NO PROGRAMADA",
  IF(
    OR('Tablero de control'!$Y280="",'Tablero de control'!$Z280&lt;=0),
    "SIN AVANCE",
    IF(
      'Tablero de control'!$Z280&lt;Parametros!$D$4*Parametros!$G$9,
      "MUY DEFICIENTE",
    IF(
      'Tablero de control'!$Z280&lt;Parametros!$D$4*Parametros!$G$8,
      "DEFICIENTE",
   IF(
      'Tablero de control'!$Z280&lt;Parametros!$D$4*Parametros!$G$7,
      "ACEPTABLE",
      IF(
        'Tablero de control'!$Z280&lt;Parametros!$D$4*Parametros!$G$6,
        "BUENO",
        IF(
          'Tablero de control'!$Z280&lt;Parametros!$D$4*Parametros!$G$5,
          "SATISFACTORIO",
          IF(
            'Tablero de control'!$Z280&gt;=Parametros!$D$4*Parametros!$G$4,
            "OPTIMO"
          )
        )
      )
    )
  )
)
)
)</f>
        <v>OPTIMO</v>
      </c>
      <c r="AC280" s="40"/>
      <c r="AD280" s="40"/>
      <c r="AE280" s="40"/>
      <c r="AF280" s="40"/>
      <c r="AG280" s="59">
        <v>65253488868</v>
      </c>
      <c r="AH280" s="59">
        <v>37870531475</v>
      </c>
      <c r="AI280" s="59">
        <v>37870531475</v>
      </c>
      <c r="AJ280" s="57"/>
      <c r="AK280" s="276">
        <f>IF(
'Tablero de control'!$V280="NP",
 0,
  IF(
     'Tablero de control'!$Q280&lt;&gt;"Reducción",
     'Tablero de control'!$AJ280*100/'Tablero de control'!$V280,
     IF(
       'Tablero de control'!$V280&gt;='Tablero de control'!$AJ280,
       100,
       IF(
         'Tablero de control'!$S280&lt;='Tablero de control'!$AJ280,
         0,
         (('Tablero de control'!$S280-'Tablero de control'!$V280)-('Tablero de control'!$AJ280-'Tablero de control'!$V280))*100/('Tablero de control'!$S280-'Tablero de control'!$V280)
       )
     )
   )
)</f>
        <v>0</v>
      </c>
      <c r="AL280" s="40" t="str">
        <f>IF(
  'Tablero de control'!$V280="NP",
  "NO PROGRAMADA",
  IF(
    OR('Tablero de control'!$AJ280="",'Tablero de control'!$AK280&lt;=0),
    "SIN AVANCE",
    IF(
      'Tablero de control'!$AK280&lt;Parametros!$D$4*Parametros!$G$9,
      "MUY DEFICIENTE",
    IF(
      'Tablero de control'!$AK280&lt;Parametros!$D$4*Parametros!$G$8,
      "DEFICIENTE",
   IF(
      'Tablero de control'!$AK280&lt;Parametros!$D$4*Parametros!$G$7,
      "ACEPTABLE",
      IF(
        'Tablero de control'!$AK280&lt;Parametros!$D$4*Parametros!$G$6,
        "BUENO",
        IF(
          'Tablero de control'!$AK280&lt;Parametros!$D$4*Parametros!$G$5,
          "SATISFACTORIO",
          IF(
            'Tablero de control'!$AK280&gt;=Parametros!$D$4*Parametros!$G$4,
            "OPTIMO"
          )
        )
      )
    )
  )
)
)
)</f>
        <v>SIN AVANCE</v>
      </c>
      <c r="AM280" s="38"/>
      <c r="AN280" s="38"/>
      <c r="AO280" s="38"/>
      <c r="AP280" s="286"/>
      <c r="AQ280" s="276">
        <f>IF(
'Tablero de control'!$W280="NP",
 0,
  IF(
     'Tablero de control'!$Q280&lt;&gt;"Reducción",
     'Tablero de control'!$AP280*100/'Tablero de control'!$W280,
     IF(
       'Tablero de control'!$W280&gt;='Tablero de control'!$AP280,
       100,
       IF(
         'Tablero de control'!$S280&lt;='Tablero de control'!$AP280,
         0,
         (('Tablero de control'!$S280-'Tablero de control'!$W280)-('Tablero de control'!$AP280-'Tablero de control'!$W280))*100/('Tablero de control'!$S280-'Tablero de control'!$W280)
       )
     )
   )
)</f>
        <v>0</v>
      </c>
      <c r="AR280" s="40" t="str">
        <f>IF(
  'Tablero de control'!$W280="NP",
  "NO PROGRAMADA",
  IF(
    OR('Tablero de control'!$AP280="",'Tablero de control'!$AQ280&lt;=0),
    "SIN AVANCE",
    IF(
      'Tablero de control'!$AQ280&lt;Parametros!$D$4*Parametros!$G$9,
      "MUY DEFICIENTE",
    IF(
      'Tablero de control'!$AQ280&lt;Parametros!$D$4*Parametros!$G$8,
      "DEFICIENTE",
   IF(
      'Tablero de control'!$AQ280&lt;Parametros!$D$4*Parametros!$G$7,
      "ACEPTABLE",
      IF(
        'Tablero de control'!$AQ280&lt;Parametros!$D$4*Parametros!$G$6,
        "BUENO",
        IF(
          'Tablero de control'!$AQ280&lt;Parametros!$D$4*Parametros!$G$5,
          "SATISFACTORIO",
          IF(
            'Tablero de control'!$AQ280&gt;=Parametros!$D$4*Parametros!$G$4,
            "OPTIMO"
          )
        )
      )
    )
  )
)
)
)</f>
        <v>SIN AVANCE</v>
      </c>
      <c r="AS280" s="38"/>
      <c r="AT280" s="38"/>
      <c r="AU280" s="38"/>
      <c r="AV280" s="39"/>
      <c r="AW280" s="276">
        <f>IF(
'Tablero de control'!$X280="NP",
 0,
  IF(
     'Tablero de control'!$Q280&lt;&gt;"Reducción",
     'Tablero de control'!$AV280*100/'Tablero de control'!$X280,
     IF(
       'Tablero de control'!$X280&gt;='Tablero de control'!$AV280,
       100,
       IF(
         'Tablero de control'!$S280&lt;='Tablero de control'!$AV280,
         0,
         (('Tablero de control'!$S280-'Tablero de control'!$X280)-('Tablero de control'!$AV280-'Tablero de control'!$X280))*100/('Tablero de control'!$S280-'Tablero de control'!$X280)
       )
     )
   )
)</f>
        <v>0</v>
      </c>
      <c r="AX280" s="46" t="str">
        <f>IF(
  'Tablero de control'!$X280="NP",
  "NO PROGRAMADA",
  IF(
    OR('Tablero de control'!$AV280="",'Tablero de control'!$AW280&lt;=0),
    "SIN AVANCE",
    IF(
      'Tablero de control'!$AW280&lt;Parametros!$D$4*Parametros!$G$9,
      "MUY DEFICIENTE",
    IF(
      'Tablero de control'!$AW280&lt;Parametros!$D$4*Parametros!$G$8,
      "DEFICIENTE",
   IF(
      'Tablero de control'!$AW280&lt;Parametros!$D$4*Parametros!$G$7,
      "ACEPTABLE",
      IF(
        'Tablero de control'!$AW280&lt;Parametros!$D$4*Parametros!$G$6,
        "BUENO",
        IF(
          'Tablero de control'!$AW280&lt;Parametros!$D$4*Parametros!$G$5,
          "SATISFACTORIO",
          IF(
            'Tablero de control'!$AW280&gt;=Parametros!$D$4*Parametros!$G$4,
            "OPTIMO"
          )
        )
      )
    )
  )
)
)
)</f>
        <v>SIN AVANCE</v>
      </c>
      <c r="AY280" s="38"/>
      <c r="AZ280" s="38"/>
      <c r="BA280" s="38"/>
      <c r="BB280" s="285">
        <f>IF('Tablero de control'!$R280="Acumulada",IF('Tablero de control'!$AV280="",IF('Tablero de control'!$AP280="",IF('Tablero de control'!$AJ280="",'Tablero de control'!$Y280,'Tablero de control'!$AJ280),'Tablero de control'!$AP280),'Tablero de control'!$AV280),'Tablero de control'!$Y280+'Tablero de control'!$AJ280+'Tablero de control'!$AP280+'Tablero de control'!$AV280)</f>
        <v>64</v>
      </c>
      <c r="BC280" s="41">
        <f>IF('Tablero de control'!$Q280="mantenimiento",'Tablero de control'!$BB280/COUNTA('Tablero de control'!$U280:$X280)*100,IF('Tablero de control'!$BB280*100/'Tablero de control'!$T280&gt;100,100,'Tablero de control'!$BB280*100/'Tablero de control'!$T280))</f>
        <v>1600</v>
      </c>
      <c r="BD280" s="40" t="str">
        <f>IF(
    OR('Tablero de control'!$BB280="",'Tablero de control'!$BC280&lt;=0),
    "SIN AVANCE",
    IF(
      'Tablero de control'!$BC280&lt;Parametros!$D$4*Parametros!$G$9,
      "MUY DEFICIENTE",
    IF(
      'Tablero de control'!$BC280&lt;Parametros!$D$4*Parametros!$G$8,
      "DEFICIENTE",
   IF(
      'Tablero de control'!$BC280&lt;Parametros!$D$4*Parametros!$G$7,
      "ACEPTABLE",
      IF(
        'Tablero de control'!$BC280&lt;Parametros!$D$4*Parametros!$G$6,
        "BUENO",
        IF(
          'Tablero de control'!$BC280&lt;Parametros!$D$4*Parametros!$G$5,
          "SATISFACTORIO",
          IF(
            'Tablero de control'!$BC280&gt;=Parametros!$D$4*Parametros!$G$4,
            "OPTIMO"
          )
        )
      )
    )
  )
)
)</f>
        <v>OPTIMO</v>
      </c>
      <c r="BE280" s="336"/>
      <c r="BF280" s="336"/>
      <c r="BG280" s="555"/>
      <c r="BH280" s="281"/>
      <c r="BI280" s="281"/>
      <c r="BJ280" s="281"/>
      <c r="BL280" s="337"/>
      <c r="BN280" s="491">
        <v>64</v>
      </c>
      <c r="BO280" s="424"/>
      <c r="BP280" s="494" t="s">
        <v>3271</v>
      </c>
      <c r="BQ280" s="494" t="s">
        <v>3272</v>
      </c>
      <c r="BR280" s="597"/>
      <c r="BS280" s="668"/>
      <c r="BT280" s="281"/>
    </row>
    <row r="281" spans="1:72" s="42" customFormat="1" ht="51" hidden="1" customHeight="1">
      <c r="A281" s="554" t="s">
        <v>252</v>
      </c>
      <c r="B281" s="53" t="s">
        <v>263</v>
      </c>
      <c r="C281" s="53" t="s">
        <v>306</v>
      </c>
      <c r="D281" s="53" t="s">
        <v>361</v>
      </c>
      <c r="E281" s="53" t="s">
        <v>445</v>
      </c>
      <c r="F281" s="227">
        <v>0.9839</v>
      </c>
      <c r="G281" s="227">
        <v>0.98799999999999999</v>
      </c>
      <c r="H281" s="227" t="s">
        <v>1948</v>
      </c>
      <c r="I281" s="227" t="s">
        <v>1979</v>
      </c>
      <c r="J281" s="325">
        <v>278</v>
      </c>
      <c r="K281" s="53" t="s">
        <v>821</v>
      </c>
      <c r="L281" s="53">
        <v>1906041</v>
      </c>
      <c r="M281" s="53" t="s">
        <v>60</v>
      </c>
      <c r="N281" s="53">
        <v>190604100</v>
      </c>
      <c r="O281" s="53" t="s">
        <v>59</v>
      </c>
      <c r="P281" s="53" t="s">
        <v>2050</v>
      </c>
      <c r="Q281" s="53" t="s">
        <v>32</v>
      </c>
      <c r="R281" s="225" t="s">
        <v>1890</v>
      </c>
      <c r="S281" s="232">
        <v>32</v>
      </c>
      <c r="T281" s="236">
        <v>38</v>
      </c>
      <c r="U281" s="96">
        <v>32</v>
      </c>
      <c r="V281" s="236">
        <v>34</v>
      </c>
      <c r="W281" s="236">
        <v>36</v>
      </c>
      <c r="X281" s="236">
        <v>38</v>
      </c>
      <c r="Y281" s="273">
        <v>29</v>
      </c>
      <c r="Z281" s="276">
        <f>IF(
'Tablero de control'!$U281="NP",
 0,
  IF(
     'Tablero de control'!$Q281&lt;&gt;"Reducción",
     'Tablero de control'!$Y281*100/'Tablero de control'!$U281,
     IF(
       'Tablero de control'!$U281&gt;='Tablero de control'!$Y281,
       100,
       IF(
         'Tablero de control'!$S281&lt;='Tablero de control'!$Y281,
         0,
         (('Tablero de control'!$S281-'Tablero de control'!$U281)-('Tablero de control'!$Y281-'Tablero de control'!$U281))*100/('Tablero de control'!$S281-'Tablero de control'!$U281)
       )
     )
   )
)</f>
        <v>90.625</v>
      </c>
      <c r="AA281" s="302">
        <f>IF('Tablero de control'!$Z281&gt;100,100,'Tablero de control'!$Z281)</f>
        <v>90.625</v>
      </c>
      <c r="AB281" s="40" t="str">
        <f>IF(
  'Tablero de control'!$U281="NP",
  "NO PROGRAMADA",
  IF(
    OR('Tablero de control'!$Y281="",'Tablero de control'!$Z281&lt;=0),
    "SIN AVANCE",
    IF(
      'Tablero de control'!$Z281&lt;Parametros!$D$4*Parametros!$G$9,
      "MUY DEFICIENTE",
    IF(
      'Tablero de control'!$Z281&lt;Parametros!$D$4*Parametros!$G$8,
      "DEFICIENTE",
   IF(
      'Tablero de control'!$Z281&lt;Parametros!$D$4*Parametros!$G$7,
      "ACEPTABLE",
      IF(
        'Tablero de control'!$Z281&lt;Parametros!$D$4*Parametros!$G$6,
        "BUENO",
        IF(
          'Tablero de control'!$Z281&lt;Parametros!$D$4*Parametros!$G$5,
          "SATISFACTORIO",
          IF(
            'Tablero de control'!$Z281&gt;=Parametros!$D$4*Parametros!$G$4,
            "OPTIMO"
          )
        )
      )
    )
  )
)
)
)</f>
        <v>SATISFACTORIO</v>
      </c>
      <c r="AC281" s="40"/>
      <c r="AD281" s="40"/>
      <c r="AE281" s="40"/>
      <c r="AF281" s="40"/>
      <c r="AG281" s="59">
        <v>45046400858</v>
      </c>
      <c r="AH281" s="59">
        <v>1881953176</v>
      </c>
      <c r="AI281" s="59">
        <v>2851897508</v>
      </c>
      <c r="AJ281" s="57"/>
      <c r="AK281" s="276">
        <f>IF(
'Tablero de control'!$V281="NP",
 0,
  IF(
     'Tablero de control'!$Q281&lt;&gt;"Reducción",
     'Tablero de control'!$AJ281*100/'Tablero de control'!$V281,
     IF(
       'Tablero de control'!$V281&gt;='Tablero de control'!$AJ281,
       100,
       IF(
         'Tablero de control'!$S281&lt;='Tablero de control'!$AJ281,
         0,
         (('Tablero de control'!$S281-'Tablero de control'!$V281)-('Tablero de control'!$AJ281-'Tablero de control'!$V281))*100/('Tablero de control'!$S281-'Tablero de control'!$V281)
       )
     )
   )
)</f>
        <v>0</v>
      </c>
      <c r="AL281" s="40" t="str">
        <f>IF(
  'Tablero de control'!$V281="NP",
  "NO PROGRAMADA",
  IF(
    OR('Tablero de control'!$AJ281="",'Tablero de control'!$AK281&lt;=0),
    "SIN AVANCE",
    IF(
      'Tablero de control'!$AK281&lt;Parametros!$D$4*Parametros!$G$9,
      "MUY DEFICIENTE",
    IF(
      'Tablero de control'!$AK281&lt;Parametros!$D$4*Parametros!$G$8,
      "DEFICIENTE",
   IF(
      'Tablero de control'!$AK281&lt;Parametros!$D$4*Parametros!$G$7,
      "ACEPTABLE",
      IF(
        'Tablero de control'!$AK281&lt;Parametros!$D$4*Parametros!$G$6,
        "BUENO",
        IF(
          'Tablero de control'!$AK281&lt;Parametros!$D$4*Parametros!$G$5,
          "SATISFACTORIO",
          IF(
            'Tablero de control'!$AK281&gt;=Parametros!$D$4*Parametros!$G$4,
            "OPTIMO"
          )
        )
      )
    )
  )
)
)
)</f>
        <v>SIN AVANCE</v>
      </c>
      <c r="AM281" s="38"/>
      <c r="AN281" s="38"/>
      <c r="AO281" s="38"/>
      <c r="AP281" s="286"/>
      <c r="AQ281" s="276">
        <f>IF(
'Tablero de control'!$W281="NP",
 0,
  IF(
     'Tablero de control'!$Q281&lt;&gt;"Reducción",
     'Tablero de control'!$AP281*100/'Tablero de control'!$W281,
     IF(
       'Tablero de control'!$W281&gt;='Tablero de control'!$AP281,
       100,
       IF(
         'Tablero de control'!$S281&lt;='Tablero de control'!$AP281,
         0,
         (('Tablero de control'!$S281-'Tablero de control'!$W281)-('Tablero de control'!$AP281-'Tablero de control'!$W281))*100/('Tablero de control'!$S281-'Tablero de control'!$W281)
       )
     )
   )
)</f>
        <v>0</v>
      </c>
      <c r="AR281" s="40" t="str">
        <f>IF(
  'Tablero de control'!$W281="NP",
  "NO PROGRAMADA",
  IF(
    OR('Tablero de control'!$AP281="",'Tablero de control'!$AQ281&lt;=0),
    "SIN AVANCE",
    IF(
      'Tablero de control'!$AQ281&lt;Parametros!$D$4*Parametros!$G$9,
      "MUY DEFICIENTE",
    IF(
      'Tablero de control'!$AQ281&lt;Parametros!$D$4*Parametros!$G$8,
      "DEFICIENTE",
   IF(
      'Tablero de control'!$AQ281&lt;Parametros!$D$4*Parametros!$G$7,
      "ACEPTABLE",
      IF(
        'Tablero de control'!$AQ281&lt;Parametros!$D$4*Parametros!$G$6,
        "BUENO",
        IF(
          'Tablero de control'!$AQ281&lt;Parametros!$D$4*Parametros!$G$5,
          "SATISFACTORIO",
          IF(
            'Tablero de control'!$AQ281&gt;=Parametros!$D$4*Parametros!$G$4,
            "OPTIMO"
          )
        )
      )
    )
  )
)
)
)</f>
        <v>SIN AVANCE</v>
      </c>
      <c r="AS281" s="38"/>
      <c r="AT281" s="38"/>
      <c r="AU281" s="38"/>
      <c r="AV281" s="39"/>
      <c r="AW281" s="276">
        <f>IF(
'Tablero de control'!$X281="NP",
 0,
  IF(
     'Tablero de control'!$Q281&lt;&gt;"Reducción",
     'Tablero de control'!$AV281*100/'Tablero de control'!$X281,
     IF(
       'Tablero de control'!$X281&gt;='Tablero de control'!$AV281,
       100,
       IF(
         'Tablero de control'!$S281&lt;='Tablero de control'!$AV281,
         0,
         (('Tablero de control'!$S281-'Tablero de control'!$X281)-('Tablero de control'!$AV281-'Tablero de control'!$X281))*100/('Tablero de control'!$S281-'Tablero de control'!$X281)
       )
     )
   )
)</f>
        <v>0</v>
      </c>
      <c r="AX281" s="46" t="str">
        <f>IF(
  'Tablero de control'!$X281="NP",
  "NO PROGRAMADA",
  IF(
    OR('Tablero de control'!$AV281="",'Tablero de control'!$AW281&lt;=0),
    "SIN AVANCE",
    IF(
      'Tablero de control'!$AW281&lt;Parametros!$D$4*Parametros!$G$9,
      "MUY DEFICIENTE",
    IF(
      'Tablero de control'!$AW281&lt;Parametros!$D$4*Parametros!$G$8,
      "DEFICIENTE",
   IF(
      'Tablero de control'!$AW281&lt;Parametros!$D$4*Parametros!$G$7,
      "ACEPTABLE",
      IF(
        'Tablero de control'!$AW281&lt;Parametros!$D$4*Parametros!$G$6,
        "BUENO",
        IF(
          'Tablero de control'!$AW281&lt;Parametros!$D$4*Parametros!$G$5,
          "SATISFACTORIO",
          IF(
            'Tablero de control'!$AW281&gt;=Parametros!$D$4*Parametros!$G$4,
            "OPTIMO"
          )
        )
      )
    )
  )
)
)
)</f>
        <v>SIN AVANCE</v>
      </c>
      <c r="AY281" s="38"/>
      <c r="AZ281" s="38"/>
      <c r="BA281" s="38"/>
      <c r="BB281" s="285">
        <f>IF('Tablero de control'!$R281="Acumulada",IF('Tablero de control'!$AV281="",IF('Tablero de control'!$AP281="",IF('Tablero de control'!$AJ281="",'Tablero de control'!$Y281,'Tablero de control'!$AJ281),'Tablero de control'!$AP281),'Tablero de control'!$AV281),'Tablero de control'!$Y281+'Tablero de control'!$AJ281+'Tablero de control'!$AP281+'Tablero de control'!$AV281)</f>
        <v>29</v>
      </c>
      <c r="BC281" s="41">
        <f>IF('Tablero de control'!$Q281="mantenimiento",'Tablero de control'!$BB281/COUNTA('Tablero de control'!$U281:$X281)*100,IF('Tablero de control'!$BB281*100/'Tablero de control'!$T281&gt;100,100,'Tablero de control'!$BB281*100/'Tablero de control'!$T281))</f>
        <v>76.315789473684205</v>
      </c>
      <c r="BD281" s="40" t="str">
        <f>IF(
    OR('Tablero de control'!$BB281="",'Tablero de control'!$BC281&lt;=0),
    "SIN AVANCE",
    IF(
      'Tablero de control'!$BC281&lt;Parametros!$D$4*Parametros!$G$9,
      "MUY DEFICIENTE",
    IF(
      'Tablero de control'!$BC281&lt;Parametros!$D$4*Parametros!$G$8,
      "DEFICIENTE",
   IF(
      'Tablero de control'!$BC281&lt;Parametros!$D$4*Parametros!$G$7,
      "ACEPTABLE",
      IF(
        'Tablero de control'!$BC281&lt;Parametros!$D$4*Parametros!$G$6,
        "BUENO",
        IF(
          'Tablero de control'!$BC281&lt;Parametros!$D$4*Parametros!$G$5,
          "SATISFACTORIO",
          IF(
            'Tablero de control'!$BC281&gt;=Parametros!$D$4*Parametros!$G$4,
            "OPTIMO"
          )
        )
      )
    )
  )
)
)</f>
        <v>BUENO</v>
      </c>
      <c r="BE281" s="336"/>
      <c r="BF281" s="336"/>
      <c r="BG281" s="555"/>
      <c r="BH281" s="281"/>
      <c r="BI281" s="281"/>
      <c r="BJ281" s="281"/>
      <c r="BL281" s="337"/>
      <c r="BN281" s="491">
        <v>29</v>
      </c>
      <c r="BO281" s="424"/>
      <c r="BP281" s="494" t="s">
        <v>3271</v>
      </c>
      <c r="BQ281" s="494" t="s">
        <v>3272</v>
      </c>
      <c r="BR281" s="597"/>
      <c r="BS281" s="668"/>
      <c r="BT281" s="281"/>
    </row>
    <row r="282" spans="1:72" s="42" customFormat="1" ht="51" hidden="1" customHeight="1">
      <c r="A282" s="554" t="s">
        <v>252</v>
      </c>
      <c r="B282" s="53" t="s">
        <v>263</v>
      </c>
      <c r="C282" s="53" t="s">
        <v>306</v>
      </c>
      <c r="D282" s="53" t="s">
        <v>361</v>
      </c>
      <c r="E282" s="53" t="s">
        <v>446</v>
      </c>
      <c r="F282" s="227">
        <v>0.92500000000000004</v>
      </c>
      <c r="G282" s="227">
        <v>0.95</v>
      </c>
      <c r="H282" s="227" t="s">
        <v>1948</v>
      </c>
      <c r="I282" s="227" t="s">
        <v>1979</v>
      </c>
      <c r="J282" s="325">
        <v>279</v>
      </c>
      <c r="K282" s="53" t="s">
        <v>822</v>
      </c>
      <c r="L282" s="53">
        <v>1906040</v>
      </c>
      <c r="M282" s="53" t="s">
        <v>58</v>
      </c>
      <c r="N282" s="53">
        <v>190604000</v>
      </c>
      <c r="O282" s="53" t="s">
        <v>1671</v>
      </c>
      <c r="P282" s="53" t="s">
        <v>2050</v>
      </c>
      <c r="Q282" s="53" t="s">
        <v>32</v>
      </c>
      <c r="R282" s="225" t="s">
        <v>1890</v>
      </c>
      <c r="S282" s="225">
        <v>100</v>
      </c>
      <c r="T282" s="225">
        <v>275</v>
      </c>
      <c r="U282" s="96">
        <v>150</v>
      </c>
      <c r="V282" s="225">
        <v>225</v>
      </c>
      <c r="W282" s="225">
        <v>250</v>
      </c>
      <c r="X282" s="225">
        <v>275</v>
      </c>
      <c r="Y282" s="273">
        <v>172</v>
      </c>
      <c r="Z282" s="276">
        <f>IF(
'Tablero de control'!$U282="NP",
 0,
  IF(
     'Tablero de control'!$Q282&lt;&gt;"Reducción",
     'Tablero de control'!$Y282*100/'Tablero de control'!$U282,
     IF(
       'Tablero de control'!$U282&gt;='Tablero de control'!$Y282,
       100,
       IF(
         'Tablero de control'!$S282&lt;='Tablero de control'!$Y282,
         0,
         (('Tablero de control'!$S282-'Tablero de control'!$U282)-('Tablero de control'!$Y282-'Tablero de control'!$U282))*100/('Tablero de control'!$S282-'Tablero de control'!$U282)
       )
     )
   )
)</f>
        <v>114.66666666666667</v>
      </c>
      <c r="AA282" s="302">
        <f>IF('Tablero de control'!$Z282&gt;100,100,'Tablero de control'!$Z282)</f>
        <v>100</v>
      </c>
      <c r="AB282" s="40" t="str">
        <f>IF(
  'Tablero de control'!$U282="NP",
  "NO PROGRAMADA",
  IF(
    OR('Tablero de control'!$Y282="",'Tablero de control'!$Z282&lt;=0),
    "SIN AVANCE",
    IF(
      'Tablero de control'!$Z282&lt;Parametros!$D$4*Parametros!$G$9,
      "MUY DEFICIENTE",
    IF(
      'Tablero de control'!$Z282&lt;Parametros!$D$4*Parametros!$G$8,
      "DEFICIENTE",
   IF(
      'Tablero de control'!$Z282&lt;Parametros!$D$4*Parametros!$G$7,
      "ACEPTABLE",
      IF(
        'Tablero de control'!$Z282&lt;Parametros!$D$4*Parametros!$G$6,
        "BUENO",
        IF(
          'Tablero de control'!$Z282&lt;Parametros!$D$4*Parametros!$G$5,
          "SATISFACTORIO",
          IF(
            'Tablero de control'!$Z282&gt;=Parametros!$D$4*Parametros!$G$4,
            "OPTIMO"
          )
        )
      )
    )
  )
)
)
)</f>
        <v>OPTIMO</v>
      </c>
      <c r="AC282" s="40"/>
      <c r="AD282" s="40"/>
      <c r="AE282" s="40"/>
      <c r="AF282" s="40"/>
      <c r="AG282" s="59">
        <v>144409587</v>
      </c>
      <c r="AH282" s="59">
        <v>53869500</v>
      </c>
      <c r="AI282" s="59">
        <v>37492000</v>
      </c>
      <c r="AJ282" s="57"/>
      <c r="AK282" s="276">
        <f>IF(
'Tablero de control'!$V282="NP",
 0,
  IF(
     'Tablero de control'!$Q282&lt;&gt;"Reducción",
     'Tablero de control'!$AJ282*100/'Tablero de control'!$V282,
     IF(
       'Tablero de control'!$V282&gt;='Tablero de control'!$AJ282,
       100,
       IF(
         'Tablero de control'!$S282&lt;='Tablero de control'!$AJ282,
         0,
         (('Tablero de control'!$S282-'Tablero de control'!$V282)-('Tablero de control'!$AJ282-'Tablero de control'!$V282))*100/('Tablero de control'!$S282-'Tablero de control'!$V282)
       )
     )
   )
)</f>
        <v>0</v>
      </c>
      <c r="AL282" s="40" t="str">
        <f>IF(
  'Tablero de control'!$V282="NP",
  "NO PROGRAMADA",
  IF(
    OR('Tablero de control'!$AJ282="",'Tablero de control'!$AK282&lt;=0),
    "SIN AVANCE",
    IF(
      'Tablero de control'!$AK282&lt;Parametros!$D$4*Parametros!$G$9,
      "MUY DEFICIENTE",
    IF(
      'Tablero de control'!$AK282&lt;Parametros!$D$4*Parametros!$G$8,
      "DEFICIENTE",
   IF(
      'Tablero de control'!$AK282&lt;Parametros!$D$4*Parametros!$G$7,
      "ACEPTABLE",
      IF(
        'Tablero de control'!$AK282&lt;Parametros!$D$4*Parametros!$G$6,
        "BUENO",
        IF(
          'Tablero de control'!$AK282&lt;Parametros!$D$4*Parametros!$G$5,
          "SATISFACTORIO",
          IF(
            'Tablero de control'!$AK282&gt;=Parametros!$D$4*Parametros!$G$4,
            "OPTIMO"
          )
        )
      )
    )
  )
)
)
)</f>
        <v>SIN AVANCE</v>
      </c>
      <c r="AM282" s="38"/>
      <c r="AN282" s="38"/>
      <c r="AO282" s="38"/>
      <c r="AP282" s="286"/>
      <c r="AQ282" s="276">
        <f>IF(
'Tablero de control'!$W282="NP",
 0,
  IF(
     'Tablero de control'!$Q282&lt;&gt;"Reducción",
     'Tablero de control'!$AP282*100/'Tablero de control'!$W282,
     IF(
       'Tablero de control'!$W282&gt;='Tablero de control'!$AP282,
       100,
       IF(
         'Tablero de control'!$S282&lt;='Tablero de control'!$AP282,
         0,
         (('Tablero de control'!$S282-'Tablero de control'!$W282)-('Tablero de control'!$AP282-'Tablero de control'!$W282))*100/('Tablero de control'!$S282-'Tablero de control'!$W282)
       )
     )
   )
)</f>
        <v>0</v>
      </c>
      <c r="AR282" s="40" t="str">
        <f>IF(
  'Tablero de control'!$W282="NP",
  "NO PROGRAMADA",
  IF(
    OR('Tablero de control'!$AP282="",'Tablero de control'!$AQ282&lt;=0),
    "SIN AVANCE",
    IF(
      'Tablero de control'!$AQ282&lt;Parametros!$D$4*Parametros!$G$9,
      "MUY DEFICIENTE",
    IF(
      'Tablero de control'!$AQ282&lt;Parametros!$D$4*Parametros!$G$8,
      "DEFICIENTE",
   IF(
      'Tablero de control'!$AQ282&lt;Parametros!$D$4*Parametros!$G$7,
      "ACEPTABLE",
      IF(
        'Tablero de control'!$AQ282&lt;Parametros!$D$4*Parametros!$G$6,
        "BUENO",
        IF(
          'Tablero de control'!$AQ282&lt;Parametros!$D$4*Parametros!$G$5,
          "SATISFACTORIO",
          IF(
            'Tablero de control'!$AQ282&gt;=Parametros!$D$4*Parametros!$G$4,
            "OPTIMO"
          )
        )
      )
    )
  )
)
)
)</f>
        <v>SIN AVANCE</v>
      </c>
      <c r="AS282" s="38"/>
      <c r="AT282" s="38"/>
      <c r="AU282" s="38"/>
      <c r="AV282" s="39"/>
      <c r="AW282" s="276">
        <f>IF(
'Tablero de control'!$X282="NP",
 0,
  IF(
     'Tablero de control'!$Q282&lt;&gt;"Reducción",
     'Tablero de control'!$AV282*100/'Tablero de control'!$X282,
     IF(
       'Tablero de control'!$X282&gt;='Tablero de control'!$AV282,
       100,
       IF(
         'Tablero de control'!$S282&lt;='Tablero de control'!$AV282,
         0,
         (('Tablero de control'!$S282-'Tablero de control'!$X282)-('Tablero de control'!$AV282-'Tablero de control'!$X282))*100/('Tablero de control'!$S282-'Tablero de control'!$X282)
       )
     )
   )
)</f>
        <v>0</v>
      </c>
      <c r="AX282" s="46" t="str">
        <f>IF(
  'Tablero de control'!$X282="NP",
  "NO PROGRAMADA",
  IF(
    OR('Tablero de control'!$AV282="",'Tablero de control'!$AW282&lt;=0),
    "SIN AVANCE",
    IF(
      'Tablero de control'!$AW282&lt;Parametros!$D$4*Parametros!$G$9,
      "MUY DEFICIENTE",
    IF(
      'Tablero de control'!$AW282&lt;Parametros!$D$4*Parametros!$G$8,
      "DEFICIENTE",
   IF(
      'Tablero de control'!$AW282&lt;Parametros!$D$4*Parametros!$G$7,
      "ACEPTABLE",
      IF(
        'Tablero de control'!$AW282&lt;Parametros!$D$4*Parametros!$G$6,
        "BUENO",
        IF(
          'Tablero de control'!$AW282&lt;Parametros!$D$4*Parametros!$G$5,
          "SATISFACTORIO",
          IF(
            'Tablero de control'!$AW282&gt;=Parametros!$D$4*Parametros!$G$4,
            "OPTIMO"
          )
        )
      )
    )
  )
)
)
)</f>
        <v>SIN AVANCE</v>
      </c>
      <c r="AY282" s="38"/>
      <c r="AZ282" s="38"/>
      <c r="BA282" s="38"/>
      <c r="BB282" s="285">
        <f>IF('Tablero de control'!$R282="Acumulada",IF('Tablero de control'!$AV282="",IF('Tablero de control'!$AP282="",IF('Tablero de control'!$AJ282="",'Tablero de control'!$Y282,'Tablero de control'!$AJ282),'Tablero de control'!$AP282),'Tablero de control'!$AV282),'Tablero de control'!$Y282+'Tablero de control'!$AJ282+'Tablero de control'!$AP282+'Tablero de control'!$AV282)</f>
        <v>172</v>
      </c>
      <c r="BC282" s="41">
        <f>IF('Tablero de control'!$Q282="mantenimiento",'Tablero de control'!$BB282/COUNTA('Tablero de control'!$U282:$X282)*100,IF('Tablero de control'!$BB282*100/'Tablero de control'!$T282&gt;100,100,'Tablero de control'!$BB282*100/'Tablero de control'!$T282))</f>
        <v>62.545454545454547</v>
      </c>
      <c r="BD282" s="40" t="str">
        <f>IF(
    OR('Tablero de control'!$BB282="",'Tablero de control'!$BC282&lt;=0),
    "SIN AVANCE",
    IF(
      'Tablero de control'!$BC282&lt;Parametros!$D$4*Parametros!$G$9,
      "MUY DEFICIENTE",
    IF(
      'Tablero de control'!$BC282&lt;Parametros!$D$4*Parametros!$G$8,
      "DEFICIENTE",
   IF(
      'Tablero de control'!$BC282&lt;Parametros!$D$4*Parametros!$G$7,
      "ACEPTABLE",
      IF(
        'Tablero de control'!$BC282&lt;Parametros!$D$4*Parametros!$G$6,
        "BUENO",
        IF(
          'Tablero de control'!$BC282&lt;Parametros!$D$4*Parametros!$G$5,
          "SATISFACTORIO",
          IF(
            'Tablero de control'!$BC282&gt;=Parametros!$D$4*Parametros!$G$4,
            "OPTIMO"
          )
        )
      )
    )
  )
)
)</f>
        <v>ACEPTABLE</v>
      </c>
      <c r="BE282" s="336"/>
      <c r="BF282" s="336"/>
      <c r="BG282" s="555"/>
      <c r="BH282" s="281"/>
      <c r="BI282" s="281"/>
      <c r="BJ282" s="281"/>
      <c r="BL282" s="337"/>
      <c r="BN282" s="491">
        <v>172</v>
      </c>
      <c r="BO282" s="424"/>
      <c r="BP282" s="494" t="s">
        <v>3271</v>
      </c>
      <c r="BQ282" s="494" t="s">
        <v>3272</v>
      </c>
      <c r="BR282" s="597"/>
      <c r="BS282" s="668"/>
      <c r="BT282" s="281"/>
    </row>
    <row r="283" spans="1:72" s="42" customFormat="1" ht="63.75" hidden="1" customHeight="1">
      <c r="A283" s="554" t="s">
        <v>252</v>
      </c>
      <c r="B283" s="53" t="s">
        <v>263</v>
      </c>
      <c r="C283" s="53" t="s">
        <v>306</v>
      </c>
      <c r="D283" s="53" t="s">
        <v>361</v>
      </c>
      <c r="E283" s="53" t="s">
        <v>446</v>
      </c>
      <c r="F283" s="227">
        <v>0.92500000000000004</v>
      </c>
      <c r="G283" s="227">
        <v>0.95</v>
      </c>
      <c r="H283" s="227" t="s">
        <v>1948</v>
      </c>
      <c r="I283" s="227" t="s">
        <v>1979</v>
      </c>
      <c r="J283" s="325">
        <v>280</v>
      </c>
      <c r="K283" s="53" t="s">
        <v>823</v>
      </c>
      <c r="L283" s="53">
        <v>1906040</v>
      </c>
      <c r="M283" s="53" t="s">
        <v>58</v>
      </c>
      <c r="N283" s="53">
        <v>190604000</v>
      </c>
      <c r="O283" s="53" t="s">
        <v>1672</v>
      </c>
      <c r="P283" s="53" t="s">
        <v>2050</v>
      </c>
      <c r="Q283" s="53" t="s">
        <v>32</v>
      </c>
      <c r="R283" s="225" t="s">
        <v>1890</v>
      </c>
      <c r="S283" s="225">
        <v>40</v>
      </c>
      <c r="T283" s="225">
        <v>52</v>
      </c>
      <c r="U283" s="96">
        <v>43</v>
      </c>
      <c r="V283" s="225">
        <v>45</v>
      </c>
      <c r="W283" s="225">
        <v>49</v>
      </c>
      <c r="X283" s="225">
        <v>52</v>
      </c>
      <c r="Y283" s="273">
        <v>37</v>
      </c>
      <c r="Z283" s="276">
        <f>IF(
'Tablero de control'!$U283="NP",
 0,
  IF(
     'Tablero de control'!$Q283&lt;&gt;"Reducción",
     'Tablero de control'!$Y283*100/'Tablero de control'!$U283,
     IF(
       'Tablero de control'!$U283&gt;='Tablero de control'!$Y283,
       100,
       IF(
         'Tablero de control'!$S283&lt;='Tablero de control'!$Y283,
         0,
         (('Tablero de control'!$S283-'Tablero de control'!$U283)-('Tablero de control'!$Y283-'Tablero de control'!$U283))*100/('Tablero de control'!$S283-'Tablero de control'!$U283)
       )
     )
   )
)</f>
        <v>86.04651162790698</v>
      </c>
      <c r="AA283" s="302">
        <f>IF('Tablero de control'!$Z283&gt;100,100,'Tablero de control'!$Z283)</f>
        <v>86.04651162790698</v>
      </c>
      <c r="AB283" s="40" t="str">
        <f>IF(
  'Tablero de control'!$U283="NP",
  "NO PROGRAMADA",
  IF(
    OR('Tablero de control'!$Y283="",'Tablero de control'!$Z283&lt;=0),
    "SIN AVANCE",
    IF(
      'Tablero de control'!$Z283&lt;Parametros!$D$4*Parametros!$G$9,
      "MUY DEFICIENTE",
    IF(
      'Tablero de control'!$Z283&lt;Parametros!$D$4*Parametros!$G$8,
      "DEFICIENTE",
   IF(
      'Tablero de control'!$Z283&lt;Parametros!$D$4*Parametros!$G$7,
      "ACEPTABLE",
      IF(
        'Tablero de control'!$Z283&lt;Parametros!$D$4*Parametros!$G$6,
        "BUENO",
        IF(
          'Tablero de control'!$Z283&lt;Parametros!$D$4*Parametros!$G$5,
          "SATISFACTORIO",
          IF(
            'Tablero de control'!$Z283&gt;=Parametros!$D$4*Parametros!$G$4,
            "OPTIMO"
          )
        )
      )
    )
  )
)
)
)</f>
        <v>BUENO</v>
      </c>
      <c r="AC283" s="40"/>
      <c r="AD283" s="40"/>
      <c r="AE283" s="40"/>
      <c r="AF283" s="40"/>
      <c r="AG283" s="59">
        <v>61749256</v>
      </c>
      <c r="AH283" s="59">
        <v>5133500</v>
      </c>
      <c r="AI283" s="59">
        <v>4013500</v>
      </c>
      <c r="AJ283" s="57"/>
      <c r="AK283" s="276">
        <f>IF(
'Tablero de control'!$V283="NP",
 0,
  IF(
     'Tablero de control'!$Q283&lt;&gt;"Reducción",
     'Tablero de control'!$AJ283*100/'Tablero de control'!$V283,
     IF(
       'Tablero de control'!$V283&gt;='Tablero de control'!$AJ283,
       100,
       IF(
         'Tablero de control'!$S283&lt;='Tablero de control'!$AJ283,
         0,
         (('Tablero de control'!$S283-'Tablero de control'!$V283)-('Tablero de control'!$AJ283-'Tablero de control'!$V283))*100/('Tablero de control'!$S283-'Tablero de control'!$V283)
       )
     )
   )
)</f>
        <v>0</v>
      </c>
      <c r="AL283" s="40" t="str">
        <f>IF(
  'Tablero de control'!$V283="NP",
  "NO PROGRAMADA",
  IF(
    OR('Tablero de control'!$AJ283="",'Tablero de control'!$AK283&lt;=0),
    "SIN AVANCE",
    IF(
      'Tablero de control'!$AK283&lt;Parametros!$D$4*Parametros!$G$9,
      "MUY DEFICIENTE",
    IF(
      'Tablero de control'!$AK283&lt;Parametros!$D$4*Parametros!$G$8,
      "DEFICIENTE",
   IF(
      'Tablero de control'!$AK283&lt;Parametros!$D$4*Parametros!$G$7,
      "ACEPTABLE",
      IF(
        'Tablero de control'!$AK283&lt;Parametros!$D$4*Parametros!$G$6,
        "BUENO",
        IF(
          'Tablero de control'!$AK283&lt;Parametros!$D$4*Parametros!$G$5,
          "SATISFACTORIO",
          IF(
            'Tablero de control'!$AK283&gt;=Parametros!$D$4*Parametros!$G$4,
            "OPTIMO"
          )
        )
      )
    )
  )
)
)
)</f>
        <v>SIN AVANCE</v>
      </c>
      <c r="AM283" s="38"/>
      <c r="AN283" s="38"/>
      <c r="AO283" s="38"/>
      <c r="AP283" s="286"/>
      <c r="AQ283" s="276">
        <f>IF(
'Tablero de control'!$W283="NP",
 0,
  IF(
     'Tablero de control'!$Q283&lt;&gt;"Reducción",
     'Tablero de control'!$AP283*100/'Tablero de control'!$W283,
     IF(
       'Tablero de control'!$W283&gt;='Tablero de control'!$AP283,
       100,
       IF(
         'Tablero de control'!$S283&lt;='Tablero de control'!$AP283,
         0,
         (('Tablero de control'!$S283-'Tablero de control'!$W283)-('Tablero de control'!$AP283-'Tablero de control'!$W283))*100/('Tablero de control'!$S283-'Tablero de control'!$W283)
       )
     )
   )
)</f>
        <v>0</v>
      </c>
      <c r="AR283" s="40" t="str">
        <f>IF(
  'Tablero de control'!$W283="NP",
  "NO PROGRAMADA",
  IF(
    OR('Tablero de control'!$AP283="",'Tablero de control'!$AQ283&lt;=0),
    "SIN AVANCE",
    IF(
      'Tablero de control'!$AQ283&lt;Parametros!$D$4*Parametros!$G$9,
      "MUY DEFICIENTE",
    IF(
      'Tablero de control'!$AQ283&lt;Parametros!$D$4*Parametros!$G$8,
      "DEFICIENTE",
   IF(
      'Tablero de control'!$AQ283&lt;Parametros!$D$4*Parametros!$G$7,
      "ACEPTABLE",
      IF(
        'Tablero de control'!$AQ283&lt;Parametros!$D$4*Parametros!$G$6,
        "BUENO",
        IF(
          'Tablero de control'!$AQ283&lt;Parametros!$D$4*Parametros!$G$5,
          "SATISFACTORIO",
          IF(
            'Tablero de control'!$AQ283&gt;=Parametros!$D$4*Parametros!$G$4,
            "OPTIMO"
          )
        )
      )
    )
  )
)
)
)</f>
        <v>SIN AVANCE</v>
      </c>
      <c r="AS283" s="38"/>
      <c r="AT283" s="38"/>
      <c r="AU283" s="38"/>
      <c r="AV283" s="39"/>
      <c r="AW283" s="276">
        <f>IF(
'Tablero de control'!$X283="NP",
 0,
  IF(
     'Tablero de control'!$Q283&lt;&gt;"Reducción",
     'Tablero de control'!$AV283*100/'Tablero de control'!$X283,
     IF(
       'Tablero de control'!$X283&gt;='Tablero de control'!$AV283,
       100,
       IF(
         'Tablero de control'!$S283&lt;='Tablero de control'!$AV283,
         0,
         (('Tablero de control'!$S283-'Tablero de control'!$X283)-('Tablero de control'!$AV283-'Tablero de control'!$X283))*100/('Tablero de control'!$S283-'Tablero de control'!$X283)
       )
     )
   )
)</f>
        <v>0</v>
      </c>
      <c r="AX283" s="46" t="str">
        <f>IF(
  'Tablero de control'!$X283="NP",
  "NO PROGRAMADA",
  IF(
    OR('Tablero de control'!$AV283="",'Tablero de control'!$AW283&lt;=0),
    "SIN AVANCE",
    IF(
      'Tablero de control'!$AW283&lt;Parametros!$D$4*Parametros!$G$9,
      "MUY DEFICIENTE",
    IF(
      'Tablero de control'!$AW283&lt;Parametros!$D$4*Parametros!$G$8,
      "DEFICIENTE",
   IF(
      'Tablero de control'!$AW283&lt;Parametros!$D$4*Parametros!$G$7,
      "ACEPTABLE",
      IF(
        'Tablero de control'!$AW283&lt;Parametros!$D$4*Parametros!$G$6,
        "BUENO",
        IF(
          'Tablero de control'!$AW283&lt;Parametros!$D$4*Parametros!$G$5,
          "SATISFACTORIO",
          IF(
            'Tablero de control'!$AW283&gt;=Parametros!$D$4*Parametros!$G$4,
            "OPTIMO"
          )
        )
      )
    )
  )
)
)
)</f>
        <v>SIN AVANCE</v>
      </c>
      <c r="AY283" s="38"/>
      <c r="AZ283" s="38"/>
      <c r="BA283" s="38"/>
      <c r="BB283" s="285">
        <f>IF('Tablero de control'!$R283="Acumulada",IF('Tablero de control'!$AV283="",IF('Tablero de control'!$AP283="",IF('Tablero de control'!$AJ283="",'Tablero de control'!$Y283,'Tablero de control'!$AJ283),'Tablero de control'!$AP283),'Tablero de control'!$AV283),'Tablero de control'!$Y283+'Tablero de control'!$AJ283+'Tablero de control'!$AP283+'Tablero de control'!$AV283)</f>
        <v>37</v>
      </c>
      <c r="BC283" s="41">
        <f>IF('Tablero de control'!$Q283="mantenimiento",'Tablero de control'!$BB283/COUNTA('Tablero de control'!$U283:$X283)*100,IF('Tablero de control'!$BB283*100/'Tablero de control'!$T283&gt;100,100,'Tablero de control'!$BB283*100/'Tablero de control'!$T283))</f>
        <v>71.15384615384616</v>
      </c>
      <c r="BD283" s="40" t="str">
        <f>IF(
    OR('Tablero de control'!$BB283="",'Tablero de control'!$BC283&lt;=0),
    "SIN AVANCE",
    IF(
      'Tablero de control'!$BC283&lt;Parametros!$D$4*Parametros!$G$9,
      "MUY DEFICIENTE",
    IF(
      'Tablero de control'!$BC283&lt;Parametros!$D$4*Parametros!$G$8,
      "DEFICIENTE",
   IF(
      'Tablero de control'!$BC283&lt;Parametros!$D$4*Parametros!$G$7,
      "ACEPTABLE",
      IF(
        'Tablero de control'!$BC283&lt;Parametros!$D$4*Parametros!$G$6,
        "BUENO",
        IF(
          'Tablero de control'!$BC283&lt;Parametros!$D$4*Parametros!$G$5,
          "SATISFACTORIO",
          IF(
            'Tablero de control'!$BC283&gt;=Parametros!$D$4*Parametros!$G$4,
            "OPTIMO"
          )
        )
      )
    )
  )
)
)</f>
        <v>BUENO</v>
      </c>
      <c r="BE283" s="336"/>
      <c r="BF283" s="336"/>
      <c r="BG283" s="555"/>
      <c r="BH283" s="281"/>
      <c r="BI283" s="281"/>
      <c r="BJ283" s="281"/>
      <c r="BL283" s="337"/>
      <c r="BN283" s="491">
        <v>37</v>
      </c>
      <c r="BO283" s="424"/>
      <c r="BP283" s="494" t="s">
        <v>3271</v>
      </c>
      <c r="BQ283" s="494" t="s">
        <v>3272</v>
      </c>
      <c r="BR283" s="597"/>
      <c r="BS283" s="668"/>
      <c r="BT283" s="281"/>
    </row>
    <row r="284" spans="1:72" s="42" customFormat="1" ht="63.75" hidden="1" customHeight="1">
      <c r="A284" s="554" t="s">
        <v>252</v>
      </c>
      <c r="B284" s="53" t="s">
        <v>263</v>
      </c>
      <c r="C284" s="53" t="s">
        <v>306</v>
      </c>
      <c r="D284" s="53" t="s">
        <v>361</v>
      </c>
      <c r="E284" s="53" t="s">
        <v>446</v>
      </c>
      <c r="F284" s="227">
        <v>0.92500000000000004</v>
      </c>
      <c r="G284" s="227">
        <v>0.95</v>
      </c>
      <c r="H284" s="227" t="s">
        <v>1948</v>
      </c>
      <c r="I284" s="227" t="s">
        <v>1979</v>
      </c>
      <c r="J284" s="325">
        <v>281</v>
      </c>
      <c r="K284" s="53" t="s">
        <v>824</v>
      </c>
      <c r="L284" s="53">
        <v>1906040</v>
      </c>
      <c r="M284" s="53" t="s">
        <v>58</v>
      </c>
      <c r="N284" s="53">
        <v>190604000</v>
      </c>
      <c r="O284" s="53" t="s">
        <v>1673</v>
      </c>
      <c r="P284" s="53" t="s">
        <v>2050</v>
      </c>
      <c r="Q284" s="53" t="s">
        <v>33</v>
      </c>
      <c r="R284" s="98" t="s">
        <v>1891</v>
      </c>
      <c r="S284" s="225">
        <v>21</v>
      </c>
      <c r="T284" s="225">
        <v>21</v>
      </c>
      <c r="U284" s="96">
        <v>21</v>
      </c>
      <c r="V284" s="225">
        <v>21</v>
      </c>
      <c r="W284" s="225">
        <v>21</v>
      </c>
      <c r="X284" s="225">
        <v>21</v>
      </c>
      <c r="Y284" s="273">
        <v>21</v>
      </c>
      <c r="Z284" s="276">
        <f>IF(
'Tablero de control'!$U284="NP",
 0,
  IF(
     'Tablero de control'!$Q284&lt;&gt;"Reducción",
     'Tablero de control'!$Y284*100/'Tablero de control'!$U284,
     IF(
       'Tablero de control'!$U284&gt;='Tablero de control'!$Y284,
       100,
       IF(
         'Tablero de control'!$S284&lt;='Tablero de control'!$Y284,
         0,
         (('Tablero de control'!$S284-'Tablero de control'!$U284)-('Tablero de control'!$Y284-'Tablero de control'!$U284))*100/('Tablero de control'!$S284-'Tablero de control'!$U284)
       )
     )
   )
)</f>
        <v>100</v>
      </c>
      <c r="AA284" s="302">
        <f>IF('Tablero de control'!$Z284&gt;100,100,'Tablero de control'!$Z284)</f>
        <v>100</v>
      </c>
      <c r="AB284" s="40" t="str">
        <f>IF(
  'Tablero de control'!$U284="NP",
  "NO PROGRAMADA",
  IF(
    OR('Tablero de control'!$Y284="",'Tablero de control'!$Z284&lt;=0),
    "SIN AVANCE",
    IF(
      'Tablero de control'!$Z284&lt;Parametros!$D$4*Parametros!$G$9,
      "MUY DEFICIENTE",
    IF(
      'Tablero de control'!$Z284&lt;Parametros!$D$4*Parametros!$G$8,
      "DEFICIENTE",
   IF(
      'Tablero de control'!$Z284&lt;Parametros!$D$4*Parametros!$G$7,
      "ACEPTABLE",
      IF(
        'Tablero de control'!$Z284&lt;Parametros!$D$4*Parametros!$G$6,
        "BUENO",
        IF(
          'Tablero de control'!$Z284&lt;Parametros!$D$4*Parametros!$G$5,
          "SATISFACTORIO",
          IF(
            'Tablero de control'!$Z284&gt;=Parametros!$D$4*Parametros!$G$4,
            "OPTIMO"
          )
        )
      )
    )
  )
)
)
)</f>
        <v>OPTIMO</v>
      </c>
      <c r="AC284" s="40"/>
      <c r="AD284" s="40"/>
      <c r="AE284" s="40"/>
      <c r="AF284" s="40"/>
      <c r="AG284" s="59">
        <v>0</v>
      </c>
      <c r="AH284" s="59">
        <v>0</v>
      </c>
      <c r="AI284" s="59">
        <v>0</v>
      </c>
      <c r="AJ284" s="57"/>
      <c r="AK284" s="276">
        <f>IF(
'Tablero de control'!$V284="NP",
 0,
  IF(
     'Tablero de control'!$Q284&lt;&gt;"Reducción",
     'Tablero de control'!$AJ284*100/'Tablero de control'!$V284,
     IF(
       'Tablero de control'!$V284&gt;='Tablero de control'!$AJ284,
       100,
       IF(
         'Tablero de control'!$S284&lt;='Tablero de control'!$AJ284,
         0,
         (('Tablero de control'!$S284-'Tablero de control'!$V284)-('Tablero de control'!$AJ284-'Tablero de control'!$V284))*100/('Tablero de control'!$S284-'Tablero de control'!$V284)
       )
     )
   )
)</f>
        <v>0</v>
      </c>
      <c r="AL284" s="40" t="str">
        <f>IF(
  'Tablero de control'!$V284="NP",
  "NO PROGRAMADA",
  IF(
    OR('Tablero de control'!$AJ284="",'Tablero de control'!$AK284&lt;=0),
    "SIN AVANCE",
    IF(
      'Tablero de control'!$AK284&lt;Parametros!$D$4*Parametros!$G$9,
      "MUY DEFICIENTE",
    IF(
      'Tablero de control'!$AK284&lt;Parametros!$D$4*Parametros!$G$8,
      "DEFICIENTE",
   IF(
      'Tablero de control'!$AK284&lt;Parametros!$D$4*Parametros!$G$7,
      "ACEPTABLE",
      IF(
        'Tablero de control'!$AK284&lt;Parametros!$D$4*Parametros!$G$6,
        "BUENO",
        IF(
          'Tablero de control'!$AK284&lt;Parametros!$D$4*Parametros!$G$5,
          "SATISFACTORIO",
          IF(
            'Tablero de control'!$AK284&gt;=Parametros!$D$4*Parametros!$G$4,
            "OPTIMO"
          )
        )
      )
    )
  )
)
)
)</f>
        <v>SIN AVANCE</v>
      </c>
      <c r="AM284" s="38"/>
      <c r="AN284" s="38"/>
      <c r="AO284" s="38"/>
      <c r="AP284" s="286"/>
      <c r="AQ284" s="276">
        <f>IF(
'Tablero de control'!$W284="NP",
 0,
  IF(
     'Tablero de control'!$Q284&lt;&gt;"Reducción",
     'Tablero de control'!$AP284*100/'Tablero de control'!$W284,
     IF(
       'Tablero de control'!$W284&gt;='Tablero de control'!$AP284,
       100,
       IF(
         'Tablero de control'!$S284&lt;='Tablero de control'!$AP284,
         0,
         (('Tablero de control'!$S284-'Tablero de control'!$W284)-('Tablero de control'!$AP284-'Tablero de control'!$W284))*100/('Tablero de control'!$S284-'Tablero de control'!$W284)
       )
     )
   )
)</f>
        <v>0</v>
      </c>
      <c r="AR284" s="40" t="str">
        <f>IF(
  'Tablero de control'!$W284="NP",
  "NO PROGRAMADA",
  IF(
    OR('Tablero de control'!$AP284="",'Tablero de control'!$AQ284&lt;=0),
    "SIN AVANCE",
    IF(
      'Tablero de control'!$AQ284&lt;Parametros!$D$4*Parametros!$G$9,
      "MUY DEFICIENTE",
    IF(
      'Tablero de control'!$AQ284&lt;Parametros!$D$4*Parametros!$G$8,
      "DEFICIENTE",
   IF(
      'Tablero de control'!$AQ284&lt;Parametros!$D$4*Parametros!$G$7,
      "ACEPTABLE",
      IF(
        'Tablero de control'!$AQ284&lt;Parametros!$D$4*Parametros!$G$6,
        "BUENO",
        IF(
          'Tablero de control'!$AQ284&lt;Parametros!$D$4*Parametros!$G$5,
          "SATISFACTORIO",
          IF(
            'Tablero de control'!$AQ284&gt;=Parametros!$D$4*Parametros!$G$4,
            "OPTIMO"
          )
        )
      )
    )
  )
)
)
)</f>
        <v>SIN AVANCE</v>
      </c>
      <c r="AS284" s="38"/>
      <c r="AT284" s="38"/>
      <c r="AU284" s="38"/>
      <c r="AV284" s="39"/>
      <c r="AW284" s="276">
        <f>IF(
'Tablero de control'!$X284="NP",
 0,
  IF(
     'Tablero de control'!$Q284&lt;&gt;"Reducción",
     'Tablero de control'!$AV284*100/'Tablero de control'!$X284,
     IF(
       'Tablero de control'!$X284&gt;='Tablero de control'!$AV284,
       100,
       IF(
         'Tablero de control'!$S284&lt;='Tablero de control'!$AV284,
         0,
         (('Tablero de control'!$S284-'Tablero de control'!$X284)-('Tablero de control'!$AV284-'Tablero de control'!$X284))*100/('Tablero de control'!$S284-'Tablero de control'!$X284)
       )
     )
   )
)</f>
        <v>0</v>
      </c>
      <c r="AX284" s="46" t="str">
        <f>IF(
  'Tablero de control'!$X284="NP",
  "NO PROGRAMADA",
  IF(
    OR('Tablero de control'!$AV284="",'Tablero de control'!$AW284&lt;=0),
    "SIN AVANCE",
    IF(
      'Tablero de control'!$AW284&lt;Parametros!$D$4*Parametros!$G$9,
      "MUY DEFICIENTE",
    IF(
      'Tablero de control'!$AW284&lt;Parametros!$D$4*Parametros!$G$8,
      "DEFICIENTE",
   IF(
      'Tablero de control'!$AW284&lt;Parametros!$D$4*Parametros!$G$7,
      "ACEPTABLE",
      IF(
        'Tablero de control'!$AW284&lt;Parametros!$D$4*Parametros!$G$6,
        "BUENO",
        IF(
          'Tablero de control'!$AW284&lt;Parametros!$D$4*Parametros!$G$5,
          "SATISFACTORIO",
          IF(
            'Tablero de control'!$AW284&gt;=Parametros!$D$4*Parametros!$G$4,
            "OPTIMO"
          )
        )
      )
    )
  )
)
)
)</f>
        <v>SIN AVANCE</v>
      </c>
      <c r="AY284" s="38"/>
      <c r="AZ284" s="38"/>
      <c r="BA284" s="38"/>
      <c r="BB284" s="285">
        <f>IF('Tablero de control'!$R284="Acumulada",IF('Tablero de control'!$AV284="",IF('Tablero de control'!$AP284="",IF('Tablero de control'!$AJ284="",'Tablero de control'!$Y284,'Tablero de control'!$AJ284),'Tablero de control'!$AP284),'Tablero de control'!$AV284),'Tablero de control'!$Y284+'Tablero de control'!$AJ284+'Tablero de control'!$AP284+'Tablero de control'!$AV284)</f>
        <v>21</v>
      </c>
      <c r="BC284" s="41">
        <f>IF('Tablero de control'!$Q284="mantenimiento",'Tablero de control'!$BB284/COUNTA('Tablero de control'!$U284:$X284)*100,IF('Tablero de control'!$BB284*100/'Tablero de control'!$T284&gt;100,100,'Tablero de control'!$BB284*100/'Tablero de control'!$T284))</f>
        <v>525</v>
      </c>
      <c r="BD284" s="40" t="str">
        <f>IF(
    OR('Tablero de control'!$BB284="",'Tablero de control'!$BC284&lt;=0),
    "SIN AVANCE",
    IF(
      'Tablero de control'!$BC284&lt;Parametros!$D$4*Parametros!$G$9,
      "MUY DEFICIENTE",
    IF(
      'Tablero de control'!$BC284&lt;Parametros!$D$4*Parametros!$G$8,
      "DEFICIENTE",
   IF(
      'Tablero de control'!$BC284&lt;Parametros!$D$4*Parametros!$G$7,
      "ACEPTABLE",
      IF(
        'Tablero de control'!$BC284&lt;Parametros!$D$4*Parametros!$G$6,
        "BUENO",
        IF(
          'Tablero de control'!$BC284&lt;Parametros!$D$4*Parametros!$G$5,
          "SATISFACTORIO",
          IF(
            'Tablero de control'!$BC284&gt;=Parametros!$D$4*Parametros!$G$4,
            "OPTIMO"
          )
        )
      )
    )
  )
)
)</f>
        <v>OPTIMO</v>
      </c>
      <c r="BE284" s="336"/>
      <c r="BF284" s="336"/>
      <c r="BG284" s="555"/>
      <c r="BH284" s="281"/>
      <c r="BI284" s="281"/>
      <c r="BJ284" s="281"/>
      <c r="BL284" s="337"/>
      <c r="BN284" s="491">
        <v>21</v>
      </c>
      <c r="BO284" s="424"/>
      <c r="BP284" s="494" t="s">
        <v>3271</v>
      </c>
      <c r="BQ284" s="494" t="s">
        <v>3272</v>
      </c>
      <c r="BR284" s="597"/>
      <c r="BS284" s="668"/>
      <c r="BT284" s="281"/>
    </row>
    <row r="285" spans="1:72" s="42" customFormat="1" ht="44.1" hidden="1" customHeight="1">
      <c r="A285" s="554" t="s">
        <v>252</v>
      </c>
      <c r="B285" s="53" t="s">
        <v>263</v>
      </c>
      <c r="C285" s="53" t="s">
        <v>306</v>
      </c>
      <c r="D285" s="53" t="s">
        <v>361</v>
      </c>
      <c r="E285" s="53" t="s">
        <v>446</v>
      </c>
      <c r="F285" s="227">
        <v>0.92500000000000004</v>
      </c>
      <c r="G285" s="227">
        <v>0.95</v>
      </c>
      <c r="H285" s="227" t="s">
        <v>1948</v>
      </c>
      <c r="I285" s="227" t="s">
        <v>1979</v>
      </c>
      <c r="J285" s="325">
        <v>282</v>
      </c>
      <c r="K285" s="53" t="s">
        <v>825</v>
      </c>
      <c r="L285" s="53">
        <v>1906040</v>
      </c>
      <c r="M285" s="53" t="s">
        <v>58</v>
      </c>
      <c r="N285" s="53">
        <v>190604000</v>
      </c>
      <c r="O285" s="53" t="s">
        <v>1674</v>
      </c>
      <c r="P285" s="53" t="s">
        <v>2050</v>
      </c>
      <c r="Q285" s="53" t="s">
        <v>33</v>
      </c>
      <c r="R285" s="98" t="s">
        <v>1891</v>
      </c>
      <c r="S285" s="225">
        <v>44</v>
      </c>
      <c r="T285" s="225">
        <v>44</v>
      </c>
      <c r="U285" s="96">
        <v>44</v>
      </c>
      <c r="V285" s="225">
        <v>44</v>
      </c>
      <c r="W285" s="225">
        <v>44</v>
      </c>
      <c r="X285" s="225">
        <v>44</v>
      </c>
      <c r="Y285" s="273">
        <v>33</v>
      </c>
      <c r="Z285" s="276">
        <f>IF(
'Tablero de control'!$U285="NP",
 0,
  IF(
     'Tablero de control'!$Q285&lt;&gt;"Reducción",
     'Tablero de control'!$Y285*100/'Tablero de control'!$U285,
     IF(
       'Tablero de control'!$U285&gt;='Tablero de control'!$Y285,
       100,
       IF(
         'Tablero de control'!$S285&lt;='Tablero de control'!$Y285,
         0,
         (('Tablero de control'!$S285-'Tablero de control'!$U285)-('Tablero de control'!$Y285-'Tablero de control'!$U285))*100/('Tablero de control'!$S285-'Tablero de control'!$U285)
       )
     )
   )
)</f>
        <v>75</v>
      </c>
      <c r="AA285" s="302">
        <f>IF('Tablero de control'!$Z285&gt;100,100,'Tablero de control'!$Z285)</f>
        <v>75</v>
      </c>
      <c r="AB285" s="40" t="str">
        <f>IF(
  'Tablero de control'!$U285="NP",
  "NO PROGRAMADA",
  IF(
    OR('Tablero de control'!$Y285="",'Tablero de control'!$Z285&lt;=0),
    "SIN AVANCE",
    IF(
      'Tablero de control'!$Z285&lt;Parametros!$D$4*Parametros!$G$9,
      "MUY DEFICIENTE",
    IF(
      'Tablero de control'!$Z285&lt;Parametros!$D$4*Parametros!$G$8,
      "DEFICIENTE",
   IF(
      'Tablero de control'!$Z285&lt;Parametros!$D$4*Parametros!$G$7,
      "ACEPTABLE",
      IF(
        'Tablero de control'!$Z285&lt;Parametros!$D$4*Parametros!$G$6,
        "BUENO",
        IF(
          'Tablero de control'!$Z285&lt;Parametros!$D$4*Parametros!$G$5,
          "SATISFACTORIO",
          IF(
            'Tablero de control'!$Z285&gt;=Parametros!$D$4*Parametros!$G$4,
            "OPTIMO"
          )
        )
      )
    )
  )
)
)
)</f>
        <v>BUENO</v>
      </c>
      <c r="AC285" s="40"/>
      <c r="AD285" s="40"/>
      <c r="AE285" s="40"/>
      <c r="AF285" s="40"/>
      <c r="AG285" s="59">
        <v>35247768</v>
      </c>
      <c r="AH285" s="59">
        <v>33336710</v>
      </c>
      <c r="AI285" s="59">
        <v>18183660</v>
      </c>
      <c r="AJ285" s="57"/>
      <c r="AK285" s="276">
        <f>IF(
'Tablero de control'!$V285="NP",
 0,
  IF(
     'Tablero de control'!$Q285&lt;&gt;"Reducción",
     'Tablero de control'!$AJ285*100/'Tablero de control'!$V285,
     IF(
       'Tablero de control'!$V285&gt;='Tablero de control'!$AJ285,
       100,
       IF(
         'Tablero de control'!$S285&lt;='Tablero de control'!$AJ285,
         0,
         (('Tablero de control'!$S285-'Tablero de control'!$V285)-('Tablero de control'!$AJ285-'Tablero de control'!$V285))*100/('Tablero de control'!$S285-'Tablero de control'!$V285)
       )
     )
   )
)</f>
        <v>0</v>
      </c>
      <c r="AL285" s="40" t="str">
        <f>IF(
  'Tablero de control'!$V285="NP",
  "NO PROGRAMADA",
  IF(
    OR('Tablero de control'!$AJ285="",'Tablero de control'!$AK285&lt;=0),
    "SIN AVANCE",
    IF(
      'Tablero de control'!$AK285&lt;Parametros!$D$4*Parametros!$G$9,
      "MUY DEFICIENTE",
    IF(
      'Tablero de control'!$AK285&lt;Parametros!$D$4*Parametros!$G$8,
      "DEFICIENTE",
   IF(
      'Tablero de control'!$AK285&lt;Parametros!$D$4*Parametros!$G$7,
      "ACEPTABLE",
      IF(
        'Tablero de control'!$AK285&lt;Parametros!$D$4*Parametros!$G$6,
        "BUENO",
        IF(
          'Tablero de control'!$AK285&lt;Parametros!$D$4*Parametros!$G$5,
          "SATISFACTORIO",
          IF(
            'Tablero de control'!$AK285&gt;=Parametros!$D$4*Parametros!$G$4,
            "OPTIMO"
          )
        )
      )
    )
  )
)
)
)</f>
        <v>SIN AVANCE</v>
      </c>
      <c r="AM285" s="38"/>
      <c r="AN285" s="38"/>
      <c r="AO285" s="38"/>
      <c r="AP285" s="286"/>
      <c r="AQ285" s="276">
        <f>IF(
'Tablero de control'!$W285="NP",
 0,
  IF(
     'Tablero de control'!$Q285&lt;&gt;"Reducción",
     'Tablero de control'!$AP285*100/'Tablero de control'!$W285,
     IF(
       'Tablero de control'!$W285&gt;='Tablero de control'!$AP285,
       100,
       IF(
         'Tablero de control'!$S285&lt;='Tablero de control'!$AP285,
         0,
         (('Tablero de control'!$S285-'Tablero de control'!$W285)-('Tablero de control'!$AP285-'Tablero de control'!$W285))*100/('Tablero de control'!$S285-'Tablero de control'!$W285)
       )
     )
   )
)</f>
        <v>0</v>
      </c>
      <c r="AR285" s="40" t="str">
        <f>IF(
  'Tablero de control'!$W285="NP",
  "NO PROGRAMADA",
  IF(
    OR('Tablero de control'!$AP285="",'Tablero de control'!$AQ285&lt;=0),
    "SIN AVANCE",
    IF(
      'Tablero de control'!$AQ285&lt;Parametros!$D$4*Parametros!$G$9,
      "MUY DEFICIENTE",
    IF(
      'Tablero de control'!$AQ285&lt;Parametros!$D$4*Parametros!$G$8,
      "DEFICIENTE",
   IF(
      'Tablero de control'!$AQ285&lt;Parametros!$D$4*Parametros!$G$7,
      "ACEPTABLE",
      IF(
        'Tablero de control'!$AQ285&lt;Parametros!$D$4*Parametros!$G$6,
        "BUENO",
        IF(
          'Tablero de control'!$AQ285&lt;Parametros!$D$4*Parametros!$G$5,
          "SATISFACTORIO",
          IF(
            'Tablero de control'!$AQ285&gt;=Parametros!$D$4*Parametros!$G$4,
            "OPTIMO"
          )
        )
      )
    )
  )
)
)
)</f>
        <v>SIN AVANCE</v>
      </c>
      <c r="AS285" s="38"/>
      <c r="AT285" s="38"/>
      <c r="AU285" s="38"/>
      <c r="AV285" s="39"/>
      <c r="AW285" s="276">
        <f>IF(
'Tablero de control'!$X285="NP",
 0,
  IF(
     'Tablero de control'!$Q285&lt;&gt;"Reducción",
     'Tablero de control'!$AV285*100/'Tablero de control'!$X285,
     IF(
       'Tablero de control'!$X285&gt;='Tablero de control'!$AV285,
       100,
       IF(
         'Tablero de control'!$S285&lt;='Tablero de control'!$AV285,
         0,
         (('Tablero de control'!$S285-'Tablero de control'!$X285)-('Tablero de control'!$AV285-'Tablero de control'!$X285))*100/('Tablero de control'!$S285-'Tablero de control'!$X285)
       )
     )
   )
)</f>
        <v>0</v>
      </c>
      <c r="AX285" s="46" t="str">
        <f>IF(
  'Tablero de control'!$X285="NP",
  "NO PROGRAMADA",
  IF(
    OR('Tablero de control'!$AV285="",'Tablero de control'!$AW285&lt;=0),
    "SIN AVANCE",
    IF(
      'Tablero de control'!$AW285&lt;Parametros!$D$4*Parametros!$G$9,
      "MUY DEFICIENTE",
    IF(
      'Tablero de control'!$AW285&lt;Parametros!$D$4*Parametros!$G$8,
      "DEFICIENTE",
   IF(
      'Tablero de control'!$AW285&lt;Parametros!$D$4*Parametros!$G$7,
      "ACEPTABLE",
      IF(
        'Tablero de control'!$AW285&lt;Parametros!$D$4*Parametros!$G$6,
        "BUENO",
        IF(
          'Tablero de control'!$AW285&lt;Parametros!$D$4*Parametros!$G$5,
          "SATISFACTORIO",
          IF(
            'Tablero de control'!$AW285&gt;=Parametros!$D$4*Parametros!$G$4,
            "OPTIMO"
          )
        )
      )
    )
  )
)
)
)</f>
        <v>SIN AVANCE</v>
      </c>
      <c r="AY285" s="38"/>
      <c r="AZ285" s="38"/>
      <c r="BA285" s="38"/>
      <c r="BB285" s="285">
        <f>IF('Tablero de control'!$R285="Acumulada",IF('Tablero de control'!$AV285="",IF('Tablero de control'!$AP285="",IF('Tablero de control'!$AJ285="",'Tablero de control'!$Y285,'Tablero de control'!$AJ285),'Tablero de control'!$AP285),'Tablero de control'!$AV285),'Tablero de control'!$Y285+'Tablero de control'!$AJ285+'Tablero de control'!$AP285+'Tablero de control'!$AV285)</f>
        <v>33</v>
      </c>
      <c r="BC285" s="41">
        <f>IF('Tablero de control'!$Q285="mantenimiento",'Tablero de control'!$BB285/COUNTA('Tablero de control'!$U285:$X285)*100,IF('Tablero de control'!$BB285*100/'Tablero de control'!$T285&gt;100,100,'Tablero de control'!$BB285*100/'Tablero de control'!$T285))</f>
        <v>825</v>
      </c>
      <c r="BD285" s="40" t="str">
        <f>IF(
    OR('Tablero de control'!$BB285="",'Tablero de control'!$BC285&lt;=0),
    "SIN AVANCE",
    IF(
      'Tablero de control'!$BC285&lt;Parametros!$D$4*Parametros!$G$9,
      "MUY DEFICIENTE",
    IF(
      'Tablero de control'!$BC285&lt;Parametros!$D$4*Parametros!$G$8,
      "DEFICIENTE",
   IF(
      'Tablero de control'!$BC285&lt;Parametros!$D$4*Parametros!$G$7,
      "ACEPTABLE",
      IF(
        'Tablero de control'!$BC285&lt;Parametros!$D$4*Parametros!$G$6,
        "BUENO",
        IF(
          'Tablero de control'!$BC285&lt;Parametros!$D$4*Parametros!$G$5,
          "SATISFACTORIO",
          IF(
            'Tablero de control'!$BC285&gt;=Parametros!$D$4*Parametros!$G$4,
            "OPTIMO"
          )
        )
      )
    )
  )
)
)</f>
        <v>OPTIMO</v>
      </c>
      <c r="BE285" s="336"/>
      <c r="BF285" s="336"/>
      <c r="BG285" s="555"/>
      <c r="BH285" s="281"/>
      <c r="BI285" s="281"/>
      <c r="BJ285" s="281"/>
      <c r="BL285" s="337"/>
      <c r="BN285" s="491">
        <v>33</v>
      </c>
      <c r="BO285" s="424"/>
      <c r="BP285" s="494" t="s">
        <v>3271</v>
      </c>
      <c r="BQ285" s="494" t="s">
        <v>3272</v>
      </c>
      <c r="BR285" s="597"/>
      <c r="BS285" s="668"/>
      <c r="BT285" s="281"/>
    </row>
    <row r="286" spans="1:72" s="42" customFormat="1" ht="51" hidden="1" customHeight="1">
      <c r="A286" s="554" t="s">
        <v>252</v>
      </c>
      <c r="B286" s="53" t="s">
        <v>263</v>
      </c>
      <c r="C286" s="53" t="s">
        <v>306</v>
      </c>
      <c r="D286" s="53" t="s">
        <v>361</v>
      </c>
      <c r="E286" s="53" t="s">
        <v>447</v>
      </c>
      <c r="F286" s="222">
        <v>62.1</v>
      </c>
      <c r="G286" s="231">
        <v>65</v>
      </c>
      <c r="H286" s="231" t="s">
        <v>1948</v>
      </c>
      <c r="I286" s="231" t="s">
        <v>1979</v>
      </c>
      <c r="J286" s="325">
        <v>283</v>
      </c>
      <c r="K286" s="53" t="s">
        <v>826</v>
      </c>
      <c r="L286" s="53">
        <v>1906039</v>
      </c>
      <c r="M286" s="53" t="s">
        <v>53</v>
      </c>
      <c r="N286" s="53">
        <v>190603900</v>
      </c>
      <c r="O286" s="53" t="s">
        <v>170</v>
      </c>
      <c r="P286" s="53" t="s">
        <v>2050</v>
      </c>
      <c r="Q286" s="53" t="s">
        <v>33</v>
      </c>
      <c r="R286" s="98" t="s">
        <v>1891</v>
      </c>
      <c r="S286" s="225">
        <v>1</v>
      </c>
      <c r="T286" s="225">
        <v>1</v>
      </c>
      <c r="U286" s="96">
        <v>1</v>
      </c>
      <c r="V286" s="225">
        <v>1</v>
      </c>
      <c r="W286" s="225">
        <v>1</v>
      </c>
      <c r="X286" s="225">
        <v>1</v>
      </c>
      <c r="Y286" s="273">
        <v>1</v>
      </c>
      <c r="Z286" s="276">
        <f>IF(
'Tablero de control'!$U286="NP",
 0,
  IF(
     'Tablero de control'!$Q286&lt;&gt;"Reducción",
     'Tablero de control'!$Y286*100/'Tablero de control'!$U286,
     IF(
       'Tablero de control'!$U286&gt;='Tablero de control'!$Y286,
       100,
       IF(
         'Tablero de control'!$S286&lt;='Tablero de control'!$Y286,
         0,
         (('Tablero de control'!$S286-'Tablero de control'!$U286)-('Tablero de control'!$Y286-'Tablero de control'!$U286))*100/('Tablero de control'!$S286-'Tablero de control'!$U286)
       )
     )
   )
)</f>
        <v>100</v>
      </c>
      <c r="AA286" s="302">
        <f>IF('Tablero de control'!$Z286&gt;100,100,'Tablero de control'!$Z286)</f>
        <v>100</v>
      </c>
      <c r="AB286" s="40" t="str">
        <f>IF(
  'Tablero de control'!$U286="NP",
  "NO PROGRAMADA",
  IF(
    OR('Tablero de control'!$Y286="",'Tablero de control'!$Z286&lt;=0),
    "SIN AVANCE",
    IF(
      'Tablero de control'!$Z286&lt;Parametros!$D$4*Parametros!$G$9,
      "MUY DEFICIENTE",
    IF(
      'Tablero de control'!$Z286&lt;Parametros!$D$4*Parametros!$G$8,
      "DEFICIENTE",
   IF(
      'Tablero de control'!$Z286&lt;Parametros!$D$4*Parametros!$G$7,
      "ACEPTABLE",
      IF(
        'Tablero de control'!$Z286&lt;Parametros!$D$4*Parametros!$G$6,
        "BUENO",
        IF(
          'Tablero de control'!$Z286&lt;Parametros!$D$4*Parametros!$G$5,
          "SATISFACTORIO",
          IF(
            'Tablero de control'!$Z286&gt;=Parametros!$D$4*Parametros!$G$4,
            "OPTIMO"
          )
        )
      )
    )
  )
)
)
)</f>
        <v>OPTIMO</v>
      </c>
      <c r="AC286" s="40"/>
      <c r="AD286" s="40"/>
      <c r="AE286" s="40"/>
      <c r="AF286" s="40"/>
      <c r="AG286" s="59">
        <v>85833998</v>
      </c>
      <c r="AH286" s="59">
        <v>52900930</v>
      </c>
      <c r="AI286" s="59">
        <v>21988465</v>
      </c>
      <c r="AJ286" s="57"/>
      <c r="AK286" s="276">
        <f>IF(
'Tablero de control'!$V286="NP",
 0,
  IF(
     'Tablero de control'!$Q286&lt;&gt;"Reducción",
     'Tablero de control'!$AJ286*100/'Tablero de control'!$V286,
     IF(
       'Tablero de control'!$V286&gt;='Tablero de control'!$AJ286,
       100,
       IF(
         'Tablero de control'!$S286&lt;='Tablero de control'!$AJ286,
         0,
         (('Tablero de control'!$S286-'Tablero de control'!$V286)-('Tablero de control'!$AJ286-'Tablero de control'!$V286))*100/('Tablero de control'!$S286-'Tablero de control'!$V286)
       )
     )
   )
)</f>
        <v>0</v>
      </c>
      <c r="AL286" s="46" t="str">
        <f>IF(
  'Tablero de control'!$V286="NP",
  "NO PROGRAMADA",
  IF(
    OR('Tablero de control'!$AJ286="",'Tablero de control'!$AK286&lt;=0),
    "SIN AVANCE",
    IF(
      'Tablero de control'!$AK286&lt;Parametros!$D$4*Parametros!$G$9,
      "MUY DEFICIENTE",
    IF(
      'Tablero de control'!$AK286&lt;Parametros!$D$4*Parametros!$G$8,
      "DEFICIENTE",
   IF(
      'Tablero de control'!$AK286&lt;Parametros!$D$4*Parametros!$G$7,
      "ACEPTABLE",
      IF(
        'Tablero de control'!$AK286&lt;Parametros!$D$4*Parametros!$G$6,
        "BUENO",
        IF(
          'Tablero de control'!$AK286&lt;Parametros!$D$4*Parametros!$G$5,
          "SATISFACTORIO",
          IF(
            'Tablero de control'!$AK286&gt;=Parametros!$D$4*Parametros!$G$4,
            "OPTIMO"
          )
        )
      )
    )
  )
)
)
)</f>
        <v>SIN AVANCE</v>
      </c>
      <c r="AM286" s="38"/>
      <c r="AN286" s="38"/>
      <c r="AO286" s="38"/>
      <c r="AP286" s="286"/>
      <c r="AQ286" s="276">
        <f>IF(
'Tablero de control'!$W286="NP",
 0,
  IF(
     'Tablero de control'!$Q286&lt;&gt;"Reducción",
     'Tablero de control'!$AP286*100/'Tablero de control'!$W286,
     IF(
       'Tablero de control'!$W286&gt;='Tablero de control'!$AP286,
       100,
       IF(
         'Tablero de control'!$S286&lt;='Tablero de control'!$AP286,
         0,
         (('Tablero de control'!$S286-'Tablero de control'!$W286)-('Tablero de control'!$AP286-'Tablero de control'!$W286))*100/('Tablero de control'!$S286-'Tablero de control'!$W286)
       )
     )
   )
)</f>
        <v>0</v>
      </c>
      <c r="AR286" s="46" t="str">
        <f>IF(
  'Tablero de control'!$W286="NP",
  "NO PROGRAMADA",
  IF(
    OR('Tablero de control'!$AP286="",'Tablero de control'!$AQ286&lt;=0),
    "SIN AVANCE",
    IF(
      'Tablero de control'!$AQ286&lt;Parametros!$D$4*Parametros!$G$9,
      "MUY DEFICIENTE",
    IF(
      'Tablero de control'!$AQ286&lt;Parametros!$D$4*Parametros!$G$8,
      "DEFICIENTE",
   IF(
      'Tablero de control'!$AQ286&lt;Parametros!$D$4*Parametros!$G$7,
      "ACEPTABLE",
      IF(
        'Tablero de control'!$AQ286&lt;Parametros!$D$4*Parametros!$G$6,
        "BUENO",
        IF(
          'Tablero de control'!$AQ286&lt;Parametros!$D$4*Parametros!$G$5,
          "SATISFACTORIO",
          IF(
            'Tablero de control'!$AQ286&gt;=Parametros!$D$4*Parametros!$G$4,
            "OPTIMO"
          )
        )
      )
    )
  )
)
)
)</f>
        <v>SIN AVANCE</v>
      </c>
      <c r="AS286" s="38"/>
      <c r="AT286" s="38"/>
      <c r="AU286" s="38"/>
      <c r="AV286" s="39"/>
      <c r="AW286" s="276">
        <f>IF(
'Tablero de control'!$X286="NP",
 0,
  IF(
     'Tablero de control'!$Q286&lt;&gt;"Reducción",
     'Tablero de control'!$AV286*100/'Tablero de control'!$X286,
     IF(
       'Tablero de control'!$X286&gt;='Tablero de control'!$AV286,
       100,
       IF(
         'Tablero de control'!$S286&lt;='Tablero de control'!$AV286,
         0,
         (('Tablero de control'!$S286-'Tablero de control'!$X286)-('Tablero de control'!$AV286-'Tablero de control'!$X286))*100/('Tablero de control'!$S286-'Tablero de control'!$X286)
       )
     )
   )
)</f>
        <v>0</v>
      </c>
      <c r="AX286" s="46" t="str">
        <f>IF(
  'Tablero de control'!$X286="NP",
  "NO PROGRAMADA",
  IF(
    OR('Tablero de control'!$AV286="",'Tablero de control'!$AW286&lt;=0),
    "SIN AVANCE",
    IF(
      'Tablero de control'!$AW286&lt;Parametros!$D$4*Parametros!$G$9,
      "MUY DEFICIENTE",
    IF(
      'Tablero de control'!$AW286&lt;Parametros!$D$4*Parametros!$G$8,
      "DEFICIENTE",
   IF(
      'Tablero de control'!$AW286&lt;Parametros!$D$4*Parametros!$G$7,
      "ACEPTABLE",
      IF(
        'Tablero de control'!$AW286&lt;Parametros!$D$4*Parametros!$G$6,
        "BUENO",
        IF(
          'Tablero de control'!$AW286&lt;Parametros!$D$4*Parametros!$G$5,
          "SATISFACTORIO",
          IF(
            'Tablero de control'!$AW286&gt;=Parametros!$D$4*Parametros!$G$4,
            "OPTIMO"
          )
        )
      )
    )
  )
)
)
)</f>
        <v>SIN AVANCE</v>
      </c>
      <c r="AY286" s="38"/>
      <c r="AZ286" s="38"/>
      <c r="BA286" s="38"/>
      <c r="BB286" s="285">
        <f>IF('Tablero de control'!$R286="Acumulada",IF('Tablero de control'!$AV286="",IF('Tablero de control'!$AP286="",IF('Tablero de control'!$AJ286="",'Tablero de control'!$Y286,'Tablero de control'!$AJ286),'Tablero de control'!$AP286),'Tablero de control'!$AV286),'Tablero de control'!$Y286+'Tablero de control'!$AJ286+'Tablero de control'!$AP286+'Tablero de control'!$AV286)</f>
        <v>1</v>
      </c>
      <c r="BC286" s="41">
        <f>IF('Tablero de control'!$Q286="mantenimiento",'Tablero de control'!$BB286/COUNTA('Tablero de control'!$U286:$X286)*100,IF('Tablero de control'!$BB286*100/'Tablero de control'!$T286&gt;100,100,'Tablero de control'!$BB286*100/'Tablero de control'!$T286))</f>
        <v>25</v>
      </c>
      <c r="BD286" s="40" t="str">
        <f>IF(
    OR('Tablero de control'!$BB286="",'Tablero de control'!$BC286&lt;=0),
    "SIN AVANCE",
    IF(
      'Tablero de control'!$BC286&lt;Parametros!$D$4*Parametros!$G$9,
      "MUY DEFICIENTE",
    IF(
      'Tablero de control'!$BC286&lt;Parametros!$D$4*Parametros!$G$8,
      "DEFICIENTE",
   IF(
      'Tablero de control'!$BC286&lt;Parametros!$D$4*Parametros!$G$7,
      "ACEPTABLE",
      IF(
        'Tablero de control'!$BC286&lt;Parametros!$D$4*Parametros!$G$6,
        "BUENO",
        IF(
          'Tablero de control'!$BC286&lt;Parametros!$D$4*Parametros!$G$5,
          "SATISFACTORIO",
          IF(
            'Tablero de control'!$BC286&gt;=Parametros!$D$4*Parametros!$G$4,
            "OPTIMO"
          )
        )
      )
    )
  )
)
)</f>
        <v>MUY DEFICIENTE</v>
      </c>
      <c r="BE286" s="336"/>
      <c r="BF286" s="336"/>
      <c r="BG286" s="555"/>
      <c r="BH286" s="281"/>
      <c r="BI286" s="281"/>
      <c r="BJ286" s="281"/>
      <c r="BL286" s="337"/>
      <c r="BN286" s="491">
        <v>1</v>
      </c>
      <c r="BO286" s="425" t="s">
        <v>3402</v>
      </c>
      <c r="BP286" s="424"/>
      <c r="BQ286" s="425" t="s">
        <v>3403</v>
      </c>
      <c r="BR286" s="597"/>
      <c r="BS286" s="668"/>
      <c r="BT286" s="281"/>
    </row>
    <row r="287" spans="1:72" s="42" customFormat="1" ht="51" hidden="1" customHeight="1">
      <c r="A287" s="554" t="s">
        <v>252</v>
      </c>
      <c r="B287" s="53" t="s">
        <v>263</v>
      </c>
      <c r="C287" s="53" t="s">
        <v>305</v>
      </c>
      <c r="D287" s="53" t="s">
        <v>361</v>
      </c>
      <c r="E287" s="53" t="s">
        <v>447</v>
      </c>
      <c r="F287" s="237">
        <v>62.1</v>
      </c>
      <c r="G287" s="238">
        <v>65</v>
      </c>
      <c r="H287" s="238" t="s">
        <v>1948</v>
      </c>
      <c r="I287" s="238" t="s">
        <v>1976</v>
      </c>
      <c r="J287" s="325">
        <v>284</v>
      </c>
      <c r="K287" s="53" t="s">
        <v>827</v>
      </c>
      <c r="L287" s="53">
        <v>1905052</v>
      </c>
      <c r="M287" s="53" t="s">
        <v>1295</v>
      </c>
      <c r="N287" s="53">
        <v>190505200</v>
      </c>
      <c r="O287" s="53" t="s">
        <v>1675</v>
      </c>
      <c r="P287" s="53" t="s">
        <v>2050</v>
      </c>
      <c r="Q287" s="53" t="s">
        <v>32</v>
      </c>
      <c r="R287" s="225" t="s">
        <v>1890</v>
      </c>
      <c r="S287" s="225">
        <v>10</v>
      </c>
      <c r="T287" s="225">
        <v>15</v>
      </c>
      <c r="U287" s="96">
        <v>10</v>
      </c>
      <c r="V287" s="225">
        <v>15</v>
      </c>
      <c r="W287" s="225">
        <v>15</v>
      </c>
      <c r="X287" s="225">
        <v>15</v>
      </c>
      <c r="Y287" s="273">
        <v>9</v>
      </c>
      <c r="Z287" s="276">
        <f>IF(
'Tablero de control'!$U287="NP",
 0,
  IF(
     'Tablero de control'!$Q287&lt;&gt;"Reducción",
     'Tablero de control'!$Y287*100/'Tablero de control'!$U287,
     IF(
       'Tablero de control'!$U287&gt;='Tablero de control'!$Y287,
       100,
       IF(
         'Tablero de control'!$S287&lt;='Tablero de control'!$Y287,
         0,
         (('Tablero de control'!$S287-'Tablero de control'!$U287)-('Tablero de control'!$Y287-'Tablero de control'!$U287))*100/('Tablero de control'!$S287-'Tablero de control'!$U287)
       )
     )
   )
)</f>
        <v>90</v>
      </c>
      <c r="AA287" s="302">
        <f>IF('Tablero de control'!$Z287&gt;100,100,'Tablero de control'!$Z287)</f>
        <v>90</v>
      </c>
      <c r="AB287" s="40" t="str">
        <f>IF(
  'Tablero de control'!$U287="NP",
  "NO PROGRAMADA",
  IF(
    OR('Tablero de control'!$Y287="",'Tablero de control'!$Z287&lt;=0),
    "SIN AVANCE",
    IF(
      'Tablero de control'!$Z287&lt;Parametros!$D$4*Parametros!$G$9,
      "MUY DEFICIENTE",
    IF(
      'Tablero de control'!$Z287&lt;Parametros!$D$4*Parametros!$G$8,
      "DEFICIENTE",
   IF(
      'Tablero de control'!$Z287&lt;Parametros!$D$4*Parametros!$G$7,
      "ACEPTABLE",
      IF(
        'Tablero de control'!$Z287&lt;Parametros!$D$4*Parametros!$G$6,
        "BUENO",
        IF(
          'Tablero de control'!$Z287&lt;Parametros!$D$4*Parametros!$G$5,
          "SATISFACTORIO",
          IF(
            'Tablero de control'!$Z287&gt;=Parametros!$D$4*Parametros!$G$4,
            "OPTIMO"
          )
        )
      )
    )
  )
)
)
)</f>
        <v>SATISFACTORIO</v>
      </c>
      <c r="AC287" s="40"/>
      <c r="AD287" s="40"/>
      <c r="AE287" s="40"/>
      <c r="AF287" s="40"/>
      <c r="AG287" s="59">
        <v>2342946758</v>
      </c>
      <c r="AH287" s="59">
        <v>200000000</v>
      </c>
      <c r="AI287" s="59">
        <v>100000000</v>
      </c>
      <c r="AJ287" s="57"/>
      <c r="AK287" s="276">
        <f>IF(
'Tablero de control'!$V287="NP",
 0,
  IF(
     'Tablero de control'!$Q287&lt;&gt;"Reducción",
     'Tablero de control'!$AJ287*100/'Tablero de control'!$V287,
     IF(
       'Tablero de control'!$V287&gt;='Tablero de control'!$AJ287,
       100,
       IF(
         'Tablero de control'!$S287&lt;='Tablero de control'!$AJ287,
         0,
         (('Tablero de control'!$S287-'Tablero de control'!$V287)-('Tablero de control'!$AJ287-'Tablero de control'!$V287))*100/('Tablero de control'!$S287-'Tablero de control'!$V287)
       )
     )
   )
)</f>
        <v>0</v>
      </c>
      <c r="AL287" s="46" t="str">
        <f>IF(
  'Tablero de control'!$V287="NP",
  "NO PROGRAMADA",
  IF(
    OR('Tablero de control'!$AJ287="",'Tablero de control'!$AK287&lt;=0),
    "SIN AVANCE",
    IF(
      'Tablero de control'!$AK287&lt;Parametros!$D$4*Parametros!$G$9,
      "MUY DEFICIENTE",
    IF(
      'Tablero de control'!$AK287&lt;Parametros!$D$4*Parametros!$G$8,
      "DEFICIENTE",
   IF(
      'Tablero de control'!$AK287&lt;Parametros!$D$4*Parametros!$G$7,
      "ACEPTABLE",
      IF(
        'Tablero de control'!$AK287&lt;Parametros!$D$4*Parametros!$G$6,
        "BUENO",
        IF(
          'Tablero de control'!$AK287&lt;Parametros!$D$4*Parametros!$G$5,
          "SATISFACTORIO",
          IF(
            'Tablero de control'!$AK287&gt;=Parametros!$D$4*Parametros!$G$4,
            "OPTIMO"
          )
        )
      )
    )
  )
)
)
)</f>
        <v>SIN AVANCE</v>
      </c>
      <c r="AM287" s="38"/>
      <c r="AN287" s="38"/>
      <c r="AO287" s="38"/>
      <c r="AP287" s="286"/>
      <c r="AQ287" s="276">
        <f>IF(
'Tablero de control'!$W287="NP",
 0,
  IF(
     'Tablero de control'!$Q287&lt;&gt;"Reducción",
     'Tablero de control'!$AP287*100/'Tablero de control'!$W287,
     IF(
       'Tablero de control'!$W287&gt;='Tablero de control'!$AP287,
       100,
       IF(
         'Tablero de control'!$S287&lt;='Tablero de control'!$AP287,
         0,
         (('Tablero de control'!$S287-'Tablero de control'!$W287)-('Tablero de control'!$AP287-'Tablero de control'!$W287))*100/('Tablero de control'!$S287-'Tablero de control'!$W287)
       )
     )
   )
)</f>
        <v>0</v>
      </c>
      <c r="AR287" s="46" t="str">
        <f>IF(
  'Tablero de control'!$W287="NP",
  "NO PROGRAMADA",
  IF(
    OR('Tablero de control'!$AP287="",'Tablero de control'!$AQ287&lt;=0),
    "SIN AVANCE",
    IF(
      'Tablero de control'!$AQ287&lt;Parametros!$D$4*Parametros!$G$9,
      "MUY DEFICIENTE",
    IF(
      'Tablero de control'!$AQ287&lt;Parametros!$D$4*Parametros!$G$8,
      "DEFICIENTE",
   IF(
      'Tablero de control'!$AQ287&lt;Parametros!$D$4*Parametros!$G$7,
      "ACEPTABLE",
      IF(
        'Tablero de control'!$AQ287&lt;Parametros!$D$4*Parametros!$G$6,
        "BUENO",
        IF(
          'Tablero de control'!$AQ287&lt;Parametros!$D$4*Parametros!$G$5,
          "SATISFACTORIO",
          IF(
            'Tablero de control'!$AQ287&gt;=Parametros!$D$4*Parametros!$G$4,
            "OPTIMO"
          )
        )
      )
    )
  )
)
)
)</f>
        <v>SIN AVANCE</v>
      </c>
      <c r="AS287" s="38"/>
      <c r="AT287" s="38"/>
      <c r="AU287" s="38"/>
      <c r="AV287" s="39"/>
      <c r="AW287" s="276">
        <f>IF(
'Tablero de control'!$X287="NP",
 0,
  IF(
     'Tablero de control'!$Q287&lt;&gt;"Reducción",
     'Tablero de control'!$AV287*100/'Tablero de control'!$X287,
     IF(
       'Tablero de control'!$X287&gt;='Tablero de control'!$AV287,
       100,
       IF(
         'Tablero de control'!$S287&lt;='Tablero de control'!$AV287,
         0,
         (('Tablero de control'!$S287-'Tablero de control'!$X287)-('Tablero de control'!$AV287-'Tablero de control'!$X287))*100/('Tablero de control'!$S287-'Tablero de control'!$X287)
       )
     )
   )
)</f>
        <v>0</v>
      </c>
      <c r="AX287" s="46" t="str">
        <f>IF(
  'Tablero de control'!$X287="NP",
  "NO PROGRAMADA",
  IF(
    OR('Tablero de control'!$AV287="",'Tablero de control'!$AW287&lt;=0),
    "SIN AVANCE",
    IF(
      'Tablero de control'!$AW287&lt;Parametros!$D$4*Parametros!$G$9,
      "MUY DEFICIENTE",
    IF(
      'Tablero de control'!$AW287&lt;Parametros!$D$4*Parametros!$G$8,
      "DEFICIENTE",
   IF(
      'Tablero de control'!$AW287&lt;Parametros!$D$4*Parametros!$G$7,
      "ACEPTABLE",
      IF(
        'Tablero de control'!$AW287&lt;Parametros!$D$4*Parametros!$G$6,
        "BUENO",
        IF(
          'Tablero de control'!$AW287&lt;Parametros!$D$4*Parametros!$G$5,
          "SATISFACTORIO",
          IF(
            'Tablero de control'!$AW287&gt;=Parametros!$D$4*Parametros!$G$4,
            "OPTIMO"
          )
        )
      )
    )
  )
)
)
)</f>
        <v>SIN AVANCE</v>
      </c>
      <c r="AY287" s="38"/>
      <c r="AZ287" s="38"/>
      <c r="BA287" s="38"/>
      <c r="BB287" s="285">
        <f>IF('Tablero de control'!$R287="Acumulada",IF('Tablero de control'!$AV287="",IF('Tablero de control'!$AP287="",IF('Tablero de control'!$AJ287="",'Tablero de control'!$Y287,'Tablero de control'!$AJ287),'Tablero de control'!$AP287),'Tablero de control'!$AV287),'Tablero de control'!$Y287+'Tablero de control'!$AJ287+'Tablero de control'!$AP287+'Tablero de control'!$AV287)</f>
        <v>9</v>
      </c>
      <c r="BC287" s="41">
        <f>IF('Tablero de control'!$Q287="mantenimiento",'Tablero de control'!$BB287/COUNTA('Tablero de control'!$U287:$X287)*100,IF('Tablero de control'!$BB287*100/'Tablero de control'!$T287&gt;100,100,'Tablero de control'!$BB287*100/'Tablero de control'!$T287))</f>
        <v>60</v>
      </c>
      <c r="BD287" s="40" t="str">
        <f>IF(
    OR('Tablero de control'!$BB287="",'Tablero de control'!$BC287&lt;=0),
    "SIN AVANCE",
    IF(
      'Tablero de control'!$BC287&lt;Parametros!$D$4*Parametros!$G$9,
      "MUY DEFICIENTE",
    IF(
      'Tablero de control'!$BC287&lt;Parametros!$D$4*Parametros!$G$8,
      "DEFICIENTE",
   IF(
      'Tablero de control'!$BC287&lt;Parametros!$D$4*Parametros!$G$7,
      "ACEPTABLE",
      IF(
        'Tablero de control'!$BC287&lt;Parametros!$D$4*Parametros!$G$6,
        "BUENO",
        IF(
          'Tablero de control'!$BC287&lt;Parametros!$D$4*Parametros!$G$5,
          "SATISFACTORIO",
          IF(
            'Tablero de control'!$BC287&gt;=Parametros!$D$4*Parametros!$G$4,
            "OPTIMO"
          )
        )
      )
    )
  )
)
)</f>
        <v>ACEPTABLE</v>
      </c>
      <c r="BE287" s="336"/>
      <c r="BF287" s="336"/>
      <c r="BG287" s="555"/>
      <c r="BH287" s="281"/>
      <c r="BI287" s="281"/>
      <c r="BJ287" s="281"/>
      <c r="BL287" s="337"/>
      <c r="BN287" s="491">
        <v>9</v>
      </c>
      <c r="BO287" s="425" t="s">
        <v>3404</v>
      </c>
      <c r="BP287" s="424" t="s">
        <v>3405</v>
      </c>
      <c r="BQ287" s="424" t="s">
        <v>3406</v>
      </c>
      <c r="BR287" s="598" t="s">
        <v>3407</v>
      </c>
      <c r="BS287" s="668"/>
      <c r="BT287" s="281"/>
    </row>
    <row r="288" spans="1:72" s="42" customFormat="1" ht="63.75" hidden="1" customHeight="1">
      <c r="A288" s="554" t="s">
        <v>252</v>
      </c>
      <c r="B288" s="53" t="s">
        <v>263</v>
      </c>
      <c r="C288" s="53" t="s">
        <v>305</v>
      </c>
      <c r="D288" s="53" t="s">
        <v>361</v>
      </c>
      <c r="E288" s="53" t="s">
        <v>447</v>
      </c>
      <c r="F288" s="237">
        <v>62.1</v>
      </c>
      <c r="G288" s="238">
        <v>65</v>
      </c>
      <c r="H288" s="238" t="s">
        <v>1948</v>
      </c>
      <c r="I288" s="238" t="s">
        <v>1976</v>
      </c>
      <c r="J288" s="325">
        <v>285</v>
      </c>
      <c r="K288" s="53" t="s">
        <v>828</v>
      </c>
      <c r="L288" s="53">
        <v>1905015</v>
      </c>
      <c r="M288" s="53" t="s">
        <v>66</v>
      </c>
      <c r="N288" s="53">
        <v>190501505</v>
      </c>
      <c r="O288" s="53" t="s">
        <v>160</v>
      </c>
      <c r="P288" s="53" t="s">
        <v>2050</v>
      </c>
      <c r="Q288" s="53" t="s">
        <v>33</v>
      </c>
      <c r="R288" s="98" t="s">
        <v>1891</v>
      </c>
      <c r="S288" s="225">
        <v>3</v>
      </c>
      <c r="T288" s="225">
        <v>3</v>
      </c>
      <c r="U288" s="96">
        <v>3</v>
      </c>
      <c r="V288" s="225">
        <v>3</v>
      </c>
      <c r="W288" s="225">
        <v>3</v>
      </c>
      <c r="X288" s="225">
        <v>3</v>
      </c>
      <c r="Y288" s="273">
        <v>3</v>
      </c>
      <c r="Z288" s="276">
        <f>IF(
'Tablero de control'!$U288="NP",
 0,
  IF(
     'Tablero de control'!$Q288&lt;&gt;"Reducción",
     'Tablero de control'!$Y288*100/'Tablero de control'!$U288,
     IF(
       'Tablero de control'!$U288&gt;='Tablero de control'!$Y288,
       100,
       IF(
         'Tablero de control'!$S288&lt;='Tablero de control'!$Y288,
         0,
         (('Tablero de control'!$S288-'Tablero de control'!$U288)-('Tablero de control'!$Y288-'Tablero de control'!$U288))*100/('Tablero de control'!$S288-'Tablero de control'!$U288)
       )
     )
   )
)</f>
        <v>100</v>
      </c>
      <c r="AA288" s="302">
        <f>IF('Tablero de control'!$Z288&gt;100,100,'Tablero de control'!$Z288)</f>
        <v>100</v>
      </c>
      <c r="AB288" s="40" t="str">
        <f>IF(
  'Tablero de control'!$U288="NP",
  "NO PROGRAMADA",
  IF(
    OR('Tablero de control'!$Y288="",'Tablero de control'!$Z288&lt;=0),
    "SIN AVANCE",
    IF(
      'Tablero de control'!$Z288&lt;Parametros!$D$4*Parametros!$G$9,
      "MUY DEFICIENTE",
    IF(
      'Tablero de control'!$Z288&lt;Parametros!$D$4*Parametros!$G$8,
      "DEFICIENTE",
   IF(
      'Tablero de control'!$Z288&lt;Parametros!$D$4*Parametros!$G$7,
      "ACEPTABLE",
      IF(
        'Tablero de control'!$Z288&lt;Parametros!$D$4*Parametros!$G$6,
        "BUENO",
        IF(
          'Tablero de control'!$Z288&lt;Parametros!$D$4*Parametros!$G$5,
          "SATISFACTORIO",
          IF(
            'Tablero de control'!$Z288&gt;=Parametros!$D$4*Parametros!$G$4,
            "OPTIMO"
          )
        )
      )
    )
  )
)
)
)</f>
        <v>OPTIMO</v>
      </c>
      <c r="AC288" s="40"/>
      <c r="AD288" s="40"/>
      <c r="AE288" s="40"/>
      <c r="AF288" s="40"/>
      <c r="AG288" s="59">
        <v>585736690</v>
      </c>
      <c r="AH288" s="59">
        <v>40620070</v>
      </c>
      <c r="AI288" s="59">
        <v>23353824</v>
      </c>
      <c r="AJ288" s="57"/>
      <c r="AK288" s="276">
        <f>IF(
'Tablero de control'!$V288="NP",
 0,
  IF(
     'Tablero de control'!$Q288&lt;&gt;"Reducción",
     'Tablero de control'!$AJ288*100/'Tablero de control'!$V288,
     IF(
       'Tablero de control'!$V288&gt;='Tablero de control'!$AJ288,
       100,
       IF(
         'Tablero de control'!$S288&lt;='Tablero de control'!$AJ288,
         0,
         (('Tablero de control'!$S288-'Tablero de control'!$V288)-('Tablero de control'!$AJ288-'Tablero de control'!$V288))*100/('Tablero de control'!$S288-'Tablero de control'!$V288)
       )
     )
   )
)</f>
        <v>0</v>
      </c>
      <c r="AL288" s="40" t="str">
        <f>IF(
  'Tablero de control'!$V288="NP",
  "NO PROGRAMADA",
  IF(
    OR('Tablero de control'!$AJ288="",'Tablero de control'!$AK288&lt;=0),
    "SIN AVANCE",
    IF(
      'Tablero de control'!$AK288&lt;Parametros!$D$4*Parametros!$G$9,
      "MUY DEFICIENTE",
    IF(
      'Tablero de control'!$AK288&lt;Parametros!$D$4*Parametros!$G$8,
      "DEFICIENTE",
   IF(
      'Tablero de control'!$AK288&lt;Parametros!$D$4*Parametros!$G$7,
      "ACEPTABLE",
      IF(
        'Tablero de control'!$AK288&lt;Parametros!$D$4*Parametros!$G$6,
        "BUENO",
        IF(
          'Tablero de control'!$AK288&lt;Parametros!$D$4*Parametros!$G$5,
          "SATISFACTORIO",
          IF(
            'Tablero de control'!$AK288&gt;=Parametros!$D$4*Parametros!$G$4,
            "OPTIMO"
          )
        )
      )
    )
  )
)
)
)</f>
        <v>SIN AVANCE</v>
      </c>
      <c r="AM288" s="38"/>
      <c r="AN288" s="38"/>
      <c r="AO288" s="38"/>
      <c r="AP288" s="286"/>
      <c r="AQ288" s="276">
        <f>IF(
'Tablero de control'!$W288="NP",
 0,
  IF(
     'Tablero de control'!$Q288&lt;&gt;"Reducción",
     'Tablero de control'!$AP288*100/'Tablero de control'!$W288,
     IF(
       'Tablero de control'!$W288&gt;='Tablero de control'!$AP288,
       100,
       IF(
         'Tablero de control'!$S288&lt;='Tablero de control'!$AP288,
         0,
         (('Tablero de control'!$S288-'Tablero de control'!$W288)-('Tablero de control'!$AP288-'Tablero de control'!$W288))*100/('Tablero de control'!$S288-'Tablero de control'!$W288)
       )
     )
   )
)</f>
        <v>0</v>
      </c>
      <c r="AR288" s="40" t="str">
        <f>IF(
  'Tablero de control'!$W288="NP",
  "NO PROGRAMADA",
  IF(
    OR('Tablero de control'!$AP288="",'Tablero de control'!$AQ288&lt;=0),
    "SIN AVANCE",
    IF(
      'Tablero de control'!$AQ288&lt;Parametros!$D$4*Parametros!$G$9,
      "MUY DEFICIENTE",
    IF(
      'Tablero de control'!$AQ288&lt;Parametros!$D$4*Parametros!$G$8,
      "DEFICIENTE",
   IF(
      'Tablero de control'!$AQ288&lt;Parametros!$D$4*Parametros!$G$7,
      "ACEPTABLE",
      IF(
        'Tablero de control'!$AQ288&lt;Parametros!$D$4*Parametros!$G$6,
        "BUENO",
        IF(
          'Tablero de control'!$AQ288&lt;Parametros!$D$4*Parametros!$G$5,
          "SATISFACTORIO",
          IF(
            'Tablero de control'!$AQ288&gt;=Parametros!$D$4*Parametros!$G$4,
            "OPTIMO"
          )
        )
      )
    )
  )
)
)
)</f>
        <v>SIN AVANCE</v>
      </c>
      <c r="AS288" s="38"/>
      <c r="AT288" s="38"/>
      <c r="AU288" s="38"/>
      <c r="AV288" s="39"/>
      <c r="AW288" s="276">
        <f>IF(
'Tablero de control'!$X288="NP",
 0,
  IF(
     'Tablero de control'!$Q288&lt;&gt;"Reducción",
     'Tablero de control'!$AV288*100/'Tablero de control'!$X288,
     IF(
       'Tablero de control'!$X288&gt;='Tablero de control'!$AV288,
       100,
       IF(
         'Tablero de control'!$S288&lt;='Tablero de control'!$AV288,
         0,
         (('Tablero de control'!$S288-'Tablero de control'!$X288)-('Tablero de control'!$AV288-'Tablero de control'!$X288))*100/('Tablero de control'!$S288-'Tablero de control'!$X288)
       )
     )
   )
)</f>
        <v>0</v>
      </c>
      <c r="AX288" s="46" t="str">
        <f>IF(
  'Tablero de control'!$X288="NP",
  "NO PROGRAMADA",
  IF(
    OR('Tablero de control'!$AV288="",'Tablero de control'!$AW288&lt;=0),
    "SIN AVANCE",
    IF(
      'Tablero de control'!$AW288&lt;Parametros!$D$4*Parametros!$G$9,
      "MUY DEFICIENTE",
    IF(
      'Tablero de control'!$AW288&lt;Parametros!$D$4*Parametros!$G$8,
      "DEFICIENTE",
   IF(
      'Tablero de control'!$AW288&lt;Parametros!$D$4*Parametros!$G$7,
      "ACEPTABLE",
      IF(
        'Tablero de control'!$AW288&lt;Parametros!$D$4*Parametros!$G$6,
        "BUENO",
        IF(
          'Tablero de control'!$AW288&lt;Parametros!$D$4*Parametros!$G$5,
          "SATISFACTORIO",
          IF(
            'Tablero de control'!$AW288&gt;=Parametros!$D$4*Parametros!$G$4,
            "OPTIMO"
          )
        )
      )
    )
  )
)
)
)</f>
        <v>SIN AVANCE</v>
      </c>
      <c r="AY288" s="38"/>
      <c r="AZ288" s="38"/>
      <c r="BA288" s="38"/>
      <c r="BB288" s="285">
        <f>IF('Tablero de control'!$R288="Acumulada",IF('Tablero de control'!$AV288="",IF('Tablero de control'!$AP288="",IF('Tablero de control'!$AJ288="",'Tablero de control'!$Y288,'Tablero de control'!$AJ288),'Tablero de control'!$AP288),'Tablero de control'!$AV288),'Tablero de control'!$Y288+'Tablero de control'!$AJ288+'Tablero de control'!$AP288+'Tablero de control'!$AV288)</f>
        <v>3</v>
      </c>
      <c r="BC288" s="41">
        <f>IF('Tablero de control'!$Q288="mantenimiento",'Tablero de control'!$BB288/COUNTA('Tablero de control'!$U288:$X288)*100,IF('Tablero de control'!$BB288*100/'Tablero de control'!$T288&gt;100,100,'Tablero de control'!$BB288*100/'Tablero de control'!$T288))</f>
        <v>75</v>
      </c>
      <c r="BD288" s="40" t="str">
        <f>IF(
    OR('Tablero de control'!$BB288="",'Tablero de control'!$BC288&lt;=0),
    "SIN AVANCE",
    IF(
      'Tablero de control'!$BC288&lt;Parametros!$D$4*Parametros!$G$9,
      "MUY DEFICIENTE",
    IF(
      'Tablero de control'!$BC288&lt;Parametros!$D$4*Parametros!$G$8,
      "DEFICIENTE",
   IF(
      'Tablero de control'!$BC288&lt;Parametros!$D$4*Parametros!$G$7,
      "ACEPTABLE",
      IF(
        'Tablero de control'!$BC288&lt;Parametros!$D$4*Parametros!$G$6,
        "BUENO",
        IF(
          'Tablero de control'!$BC288&lt;Parametros!$D$4*Parametros!$G$5,
          "SATISFACTORIO",
          IF(
            'Tablero de control'!$BC288&gt;=Parametros!$D$4*Parametros!$G$4,
            "OPTIMO"
          )
        )
      )
    )
  )
)
)</f>
        <v>BUENO</v>
      </c>
      <c r="BE288" s="336"/>
      <c r="BF288" s="336"/>
      <c r="BG288" s="555"/>
      <c r="BH288" s="281"/>
      <c r="BI288" s="281"/>
      <c r="BJ288" s="281"/>
      <c r="BL288" s="337"/>
      <c r="BN288" s="491">
        <v>3</v>
      </c>
      <c r="BO288" s="425" t="s">
        <v>3408</v>
      </c>
      <c r="BP288" s="424" t="s">
        <v>3405</v>
      </c>
      <c r="BQ288" s="424" t="s">
        <v>3406</v>
      </c>
      <c r="BR288" s="598" t="s">
        <v>3407</v>
      </c>
      <c r="BS288" s="668"/>
      <c r="BT288" s="281"/>
    </row>
    <row r="289" spans="1:72" s="42" customFormat="1" ht="51" hidden="1" customHeight="1">
      <c r="A289" s="554" t="s">
        <v>252</v>
      </c>
      <c r="B289" s="53" t="s">
        <v>263</v>
      </c>
      <c r="C289" s="53" t="s">
        <v>307</v>
      </c>
      <c r="D289" s="53" t="s">
        <v>361</v>
      </c>
      <c r="E289" s="53" t="s">
        <v>447</v>
      </c>
      <c r="F289" s="222">
        <v>62.1</v>
      </c>
      <c r="G289" s="231">
        <v>65</v>
      </c>
      <c r="H289" s="231" t="s">
        <v>1948</v>
      </c>
      <c r="I289" s="231" t="s">
        <v>1979</v>
      </c>
      <c r="J289" s="325">
        <v>286</v>
      </c>
      <c r="K289" s="53" t="s">
        <v>829</v>
      </c>
      <c r="L289" s="53">
        <v>1906024</v>
      </c>
      <c r="M289" s="53" t="s">
        <v>1296</v>
      </c>
      <c r="N289" s="53">
        <v>190602400</v>
      </c>
      <c r="O289" s="53" t="s">
        <v>166</v>
      </c>
      <c r="P289" s="53" t="s">
        <v>2050</v>
      </c>
      <c r="Q289" s="53" t="s">
        <v>33</v>
      </c>
      <c r="R289" s="98" t="s">
        <v>1891</v>
      </c>
      <c r="S289" s="224">
        <v>296</v>
      </c>
      <c r="T289" s="225">
        <v>296</v>
      </c>
      <c r="U289" s="96">
        <v>296</v>
      </c>
      <c r="V289" s="224">
        <v>296</v>
      </c>
      <c r="W289" s="224">
        <v>296</v>
      </c>
      <c r="X289" s="224">
        <v>296</v>
      </c>
      <c r="Y289" s="273">
        <v>80</v>
      </c>
      <c r="Z289" s="276">
        <f>IF(
'Tablero de control'!$U289="NP",
 0,
  IF(
     'Tablero de control'!$Q289&lt;&gt;"Reducción",
     'Tablero de control'!$Y289*100/'Tablero de control'!$U289,
     IF(
       'Tablero de control'!$U289&gt;='Tablero de control'!$Y289,
       100,
       IF(
         'Tablero de control'!$S289&lt;='Tablero de control'!$Y289,
         0,
         (('Tablero de control'!$S289-'Tablero de control'!$U289)-('Tablero de control'!$Y289-'Tablero de control'!$U289))*100/('Tablero de control'!$S289-'Tablero de control'!$U289)
       )
     )
   )
)</f>
        <v>27.027027027027028</v>
      </c>
      <c r="AA289" s="302">
        <f>IF('Tablero de control'!$Z289&gt;100,100,'Tablero de control'!$Z289)</f>
        <v>27.027027027027028</v>
      </c>
      <c r="AB289" s="40" t="str">
        <f>IF(
  'Tablero de control'!$U289="NP",
  "NO PROGRAMADA",
  IF(
    OR('Tablero de control'!$Y289="",'Tablero de control'!$Z289&lt;=0),
    "SIN AVANCE",
    IF(
      'Tablero de control'!$Z289&lt;Parametros!$D$4*Parametros!$G$9,
      "MUY DEFICIENTE",
    IF(
      'Tablero de control'!$Z289&lt;Parametros!$D$4*Parametros!$G$8,
      "DEFICIENTE",
   IF(
      'Tablero de control'!$Z289&lt;Parametros!$D$4*Parametros!$G$7,
      "ACEPTABLE",
      IF(
        'Tablero de control'!$Z289&lt;Parametros!$D$4*Parametros!$G$6,
        "BUENO",
        IF(
          'Tablero de control'!$Z289&lt;Parametros!$D$4*Parametros!$G$5,
          "SATISFACTORIO",
          IF(
            'Tablero de control'!$Z289&gt;=Parametros!$D$4*Parametros!$G$4,
            "OPTIMO"
          )
        )
      )
    )
  )
)
)
)</f>
        <v>MUY DEFICIENTE</v>
      </c>
      <c r="AC289" s="40"/>
      <c r="AD289" s="40"/>
      <c r="AE289" s="40"/>
      <c r="AF289" s="40"/>
      <c r="AG289" s="59">
        <v>1016800000</v>
      </c>
      <c r="AH289" s="59">
        <v>200000000</v>
      </c>
      <c r="AI289" s="59">
        <v>200000000</v>
      </c>
      <c r="AJ289" s="57"/>
      <c r="AK289" s="276">
        <f>IF(
'Tablero de control'!$V289="NP",
 0,
  IF(
     'Tablero de control'!$Q289&lt;&gt;"Reducción",
     'Tablero de control'!$AJ289*100/'Tablero de control'!$V289,
     IF(
       'Tablero de control'!$V289&gt;='Tablero de control'!$AJ289,
       100,
       IF(
         'Tablero de control'!$S289&lt;='Tablero de control'!$AJ289,
         0,
         (('Tablero de control'!$S289-'Tablero de control'!$V289)-('Tablero de control'!$AJ289-'Tablero de control'!$V289))*100/('Tablero de control'!$S289-'Tablero de control'!$V289)
       )
     )
   )
)</f>
        <v>0</v>
      </c>
      <c r="AL289" s="40" t="str">
        <f>IF(
  'Tablero de control'!$V289="NP",
  "NO PROGRAMADA",
  IF(
    OR('Tablero de control'!$AJ289="",'Tablero de control'!$AK289&lt;=0),
    "SIN AVANCE",
    IF(
      'Tablero de control'!$AK289&lt;Parametros!$D$4*Parametros!$G$9,
      "MUY DEFICIENTE",
    IF(
      'Tablero de control'!$AK289&lt;Parametros!$D$4*Parametros!$G$8,
      "DEFICIENTE",
   IF(
      'Tablero de control'!$AK289&lt;Parametros!$D$4*Parametros!$G$7,
      "ACEPTABLE",
      IF(
        'Tablero de control'!$AK289&lt;Parametros!$D$4*Parametros!$G$6,
        "BUENO",
        IF(
          'Tablero de control'!$AK289&lt;Parametros!$D$4*Parametros!$G$5,
          "SATISFACTORIO",
          IF(
            'Tablero de control'!$AK289&gt;=Parametros!$D$4*Parametros!$G$4,
            "OPTIMO"
          )
        )
      )
    )
  )
)
)
)</f>
        <v>SIN AVANCE</v>
      </c>
      <c r="AM289" s="38"/>
      <c r="AN289" s="38"/>
      <c r="AO289" s="38"/>
      <c r="AP289" s="286"/>
      <c r="AQ289" s="276">
        <f>IF(
'Tablero de control'!$W289="NP",
 0,
  IF(
     'Tablero de control'!$Q289&lt;&gt;"Reducción",
     'Tablero de control'!$AP289*100/'Tablero de control'!$W289,
     IF(
       'Tablero de control'!$W289&gt;='Tablero de control'!$AP289,
       100,
       IF(
         'Tablero de control'!$S289&lt;='Tablero de control'!$AP289,
         0,
         (('Tablero de control'!$S289-'Tablero de control'!$W289)-('Tablero de control'!$AP289-'Tablero de control'!$W289))*100/('Tablero de control'!$S289-'Tablero de control'!$W289)
       )
     )
   )
)</f>
        <v>0</v>
      </c>
      <c r="AR289" s="40" t="str">
        <f>IF(
  'Tablero de control'!$W289="NP",
  "NO PROGRAMADA",
  IF(
    OR('Tablero de control'!$AP289="",'Tablero de control'!$AQ289&lt;=0),
    "SIN AVANCE",
    IF(
      'Tablero de control'!$AQ289&lt;Parametros!$D$4*Parametros!$G$9,
      "MUY DEFICIENTE",
    IF(
      'Tablero de control'!$AQ289&lt;Parametros!$D$4*Parametros!$G$8,
      "DEFICIENTE",
   IF(
      'Tablero de control'!$AQ289&lt;Parametros!$D$4*Parametros!$G$7,
      "ACEPTABLE",
      IF(
        'Tablero de control'!$AQ289&lt;Parametros!$D$4*Parametros!$G$6,
        "BUENO",
        IF(
          'Tablero de control'!$AQ289&lt;Parametros!$D$4*Parametros!$G$5,
          "SATISFACTORIO",
          IF(
            'Tablero de control'!$AQ289&gt;=Parametros!$D$4*Parametros!$G$4,
            "OPTIMO"
          )
        )
      )
    )
  )
)
)
)</f>
        <v>SIN AVANCE</v>
      </c>
      <c r="AS289" s="38"/>
      <c r="AT289" s="38"/>
      <c r="AU289" s="38"/>
      <c r="AV289" s="39"/>
      <c r="AW289" s="276">
        <f>IF(
'Tablero de control'!$X289="NP",
 0,
  IF(
     'Tablero de control'!$Q289&lt;&gt;"Reducción",
     'Tablero de control'!$AV289*100/'Tablero de control'!$X289,
     IF(
       'Tablero de control'!$X289&gt;='Tablero de control'!$AV289,
       100,
       IF(
         'Tablero de control'!$S289&lt;='Tablero de control'!$AV289,
         0,
         (('Tablero de control'!$S289-'Tablero de control'!$X289)-('Tablero de control'!$AV289-'Tablero de control'!$X289))*100/('Tablero de control'!$S289-'Tablero de control'!$X289)
       )
     )
   )
)</f>
        <v>0</v>
      </c>
      <c r="AX289" s="46" t="str">
        <f>IF(
  'Tablero de control'!$X289="NP",
  "NO PROGRAMADA",
  IF(
    OR('Tablero de control'!$AV289="",'Tablero de control'!$AW289&lt;=0),
    "SIN AVANCE",
    IF(
      'Tablero de control'!$AW289&lt;Parametros!$D$4*Parametros!$G$9,
      "MUY DEFICIENTE",
    IF(
      'Tablero de control'!$AW289&lt;Parametros!$D$4*Parametros!$G$8,
      "DEFICIENTE",
   IF(
      'Tablero de control'!$AW289&lt;Parametros!$D$4*Parametros!$G$7,
      "ACEPTABLE",
      IF(
        'Tablero de control'!$AW289&lt;Parametros!$D$4*Parametros!$G$6,
        "BUENO",
        IF(
          'Tablero de control'!$AW289&lt;Parametros!$D$4*Parametros!$G$5,
          "SATISFACTORIO",
          IF(
            'Tablero de control'!$AW289&gt;=Parametros!$D$4*Parametros!$G$4,
            "OPTIMO"
          )
        )
      )
    )
  )
)
)
)</f>
        <v>SIN AVANCE</v>
      </c>
      <c r="AY289" s="38"/>
      <c r="AZ289" s="38"/>
      <c r="BA289" s="38"/>
      <c r="BB289" s="285">
        <f>IF('Tablero de control'!$R289="Acumulada",IF('Tablero de control'!$AV289="",IF('Tablero de control'!$AP289="",IF('Tablero de control'!$AJ289="",'Tablero de control'!$Y289,'Tablero de control'!$AJ289),'Tablero de control'!$AP289),'Tablero de control'!$AV289),'Tablero de control'!$Y289+'Tablero de control'!$AJ289+'Tablero de control'!$AP289+'Tablero de control'!$AV289)</f>
        <v>80</v>
      </c>
      <c r="BC289" s="41">
        <f>IF('Tablero de control'!$Q289="mantenimiento",'Tablero de control'!$BB289/COUNTA('Tablero de control'!$U289:$X289)*100,IF('Tablero de control'!$BB289*100/'Tablero de control'!$T289&gt;100,100,'Tablero de control'!$BB289*100/'Tablero de control'!$T289))</f>
        <v>2000</v>
      </c>
      <c r="BD289" s="40" t="str">
        <f>IF(
    OR('Tablero de control'!$BB289="",'Tablero de control'!$BC289&lt;=0),
    "SIN AVANCE",
    IF(
      'Tablero de control'!$BC289&lt;Parametros!$D$4*Parametros!$G$9,
      "MUY DEFICIENTE",
    IF(
      'Tablero de control'!$BC289&lt;Parametros!$D$4*Parametros!$G$8,
      "DEFICIENTE",
   IF(
      'Tablero de control'!$BC289&lt;Parametros!$D$4*Parametros!$G$7,
      "ACEPTABLE",
      IF(
        'Tablero de control'!$BC289&lt;Parametros!$D$4*Parametros!$G$6,
        "BUENO",
        IF(
          'Tablero de control'!$BC289&lt;Parametros!$D$4*Parametros!$G$5,
          "SATISFACTORIO",
          IF(
            'Tablero de control'!$BC289&gt;=Parametros!$D$4*Parametros!$G$4,
            "OPTIMO"
          )
        )
      )
    )
  )
)
)</f>
        <v>OPTIMO</v>
      </c>
      <c r="BE289" s="336"/>
      <c r="BF289" s="336"/>
      <c r="BG289" s="555"/>
      <c r="BH289" s="281"/>
      <c r="BI289" s="281"/>
      <c r="BJ289" s="281"/>
      <c r="BL289" s="337"/>
      <c r="BN289" s="491">
        <v>80</v>
      </c>
      <c r="BO289" s="425" t="s">
        <v>3409</v>
      </c>
      <c r="BP289" s="424" t="s">
        <v>3410</v>
      </c>
      <c r="BQ289" s="424" t="s">
        <v>3411</v>
      </c>
      <c r="BR289" s="598" t="s">
        <v>3412</v>
      </c>
      <c r="BS289" s="668"/>
      <c r="BT289" s="281"/>
    </row>
    <row r="290" spans="1:72" s="42" customFormat="1" ht="38.25" hidden="1" customHeight="1">
      <c r="A290" s="554" t="s">
        <v>252</v>
      </c>
      <c r="B290" s="53" t="s">
        <v>263</v>
      </c>
      <c r="C290" s="53" t="s">
        <v>307</v>
      </c>
      <c r="D290" s="53" t="s">
        <v>361</v>
      </c>
      <c r="E290" s="53" t="s">
        <v>447</v>
      </c>
      <c r="F290" s="222">
        <v>62.1</v>
      </c>
      <c r="G290" s="231">
        <v>65</v>
      </c>
      <c r="H290" s="231" t="s">
        <v>1948</v>
      </c>
      <c r="I290" s="231" t="s">
        <v>1979</v>
      </c>
      <c r="J290" s="325">
        <v>287</v>
      </c>
      <c r="K290" s="53" t="s">
        <v>830</v>
      </c>
      <c r="L290" s="53">
        <v>1906037</v>
      </c>
      <c r="M290" s="53" t="s">
        <v>66</v>
      </c>
      <c r="N290" s="53">
        <v>190603700</v>
      </c>
      <c r="O290" s="53" t="s">
        <v>170</v>
      </c>
      <c r="P290" s="53" t="s">
        <v>2050</v>
      </c>
      <c r="Q290" s="53" t="s">
        <v>33</v>
      </c>
      <c r="R290" s="225" t="s">
        <v>1891</v>
      </c>
      <c r="S290" s="224">
        <v>0</v>
      </c>
      <c r="T290" s="225">
        <v>1</v>
      </c>
      <c r="U290" s="96">
        <v>1</v>
      </c>
      <c r="V290" s="224">
        <v>1</v>
      </c>
      <c r="W290" s="224">
        <v>1</v>
      </c>
      <c r="X290" s="224">
        <v>1</v>
      </c>
      <c r="Y290" s="273">
        <v>0</v>
      </c>
      <c r="Z290" s="276">
        <f>IF(
'Tablero de control'!$U290="NP",
 0,
  IF(
     'Tablero de control'!$Q290&lt;&gt;"Reducción",
     'Tablero de control'!$Y290*100/'Tablero de control'!$U290,
     IF(
       'Tablero de control'!$U290&gt;='Tablero de control'!$Y290,
       100,
       IF(
         'Tablero de control'!$S290&lt;='Tablero de control'!$Y290,
         0,
         (('Tablero de control'!$S290-'Tablero de control'!$U290)-('Tablero de control'!$Y290-'Tablero de control'!$U290))*100/('Tablero de control'!$S290-'Tablero de control'!$U290)
       )
     )
   )
)</f>
        <v>0</v>
      </c>
      <c r="AA290" s="302">
        <f>IF('Tablero de control'!$Z290&gt;100,100,'Tablero de control'!$Z290)</f>
        <v>0</v>
      </c>
      <c r="AB290" s="40" t="str">
        <f>IF(
  'Tablero de control'!$U290="NP",
  "NO PROGRAMADA",
  IF(
    OR('Tablero de control'!$Y290="",'Tablero de control'!$Z290&lt;=0),
    "SIN AVANCE",
    IF(
      'Tablero de control'!$Z290&lt;Parametros!$D$4*Parametros!$G$9,
      "MUY DEFICIENTE",
    IF(
      'Tablero de control'!$Z290&lt;Parametros!$D$4*Parametros!$G$8,
      "DEFICIENTE",
   IF(
      'Tablero de control'!$Z290&lt;Parametros!$D$4*Parametros!$G$7,
      "ACEPTABLE",
      IF(
        'Tablero de control'!$Z290&lt;Parametros!$D$4*Parametros!$G$6,
        "BUENO",
        IF(
          'Tablero de control'!$Z290&lt;Parametros!$D$4*Parametros!$G$5,
          "SATISFACTORIO",
          IF(
            'Tablero de control'!$Z290&gt;=Parametros!$D$4*Parametros!$G$4,
            "OPTIMO"
          )
        )
      )
    )
  )
)
)
)</f>
        <v>SIN AVANCE</v>
      </c>
      <c r="AC290" s="40"/>
      <c r="AD290" s="40"/>
      <c r="AE290" s="40"/>
      <c r="AF290" s="40"/>
      <c r="AG290" s="59">
        <v>254200000</v>
      </c>
      <c r="AH290" s="59">
        <v>119266300</v>
      </c>
      <c r="AI290" s="59">
        <v>114443300</v>
      </c>
      <c r="AJ290" s="57"/>
      <c r="AK290" s="276">
        <f>IF(
'Tablero de control'!$V290="NP",
 0,
  IF(
     'Tablero de control'!$Q290&lt;&gt;"Reducción",
     'Tablero de control'!$AJ290*100/'Tablero de control'!$V290,
     IF(
       'Tablero de control'!$V290&gt;='Tablero de control'!$AJ290,
       100,
       IF(
         'Tablero de control'!$S290&lt;='Tablero de control'!$AJ290,
         0,
         (('Tablero de control'!$S290-'Tablero de control'!$V290)-('Tablero de control'!$AJ290-'Tablero de control'!$V290))*100/('Tablero de control'!$S290-'Tablero de control'!$V290)
       )
     )
   )
)</f>
        <v>0</v>
      </c>
      <c r="AL290" s="40" t="str">
        <f>IF(
  'Tablero de control'!$V290="NP",
  "NO PROGRAMADA",
  IF(
    OR('Tablero de control'!$AJ290="",'Tablero de control'!$AK290&lt;=0),
    "SIN AVANCE",
    IF(
      'Tablero de control'!$AK290&lt;Parametros!$D$4*Parametros!$G$9,
      "MUY DEFICIENTE",
    IF(
      'Tablero de control'!$AK290&lt;Parametros!$D$4*Parametros!$G$8,
      "DEFICIENTE",
   IF(
      'Tablero de control'!$AK290&lt;Parametros!$D$4*Parametros!$G$7,
      "ACEPTABLE",
      IF(
        'Tablero de control'!$AK290&lt;Parametros!$D$4*Parametros!$G$6,
        "BUENO",
        IF(
          'Tablero de control'!$AK290&lt;Parametros!$D$4*Parametros!$G$5,
          "SATISFACTORIO",
          IF(
            'Tablero de control'!$AK290&gt;=Parametros!$D$4*Parametros!$G$4,
            "OPTIMO"
          )
        )
      )
    )
  )
)
)
)</f>
        <v>SIN AVANCE</v>
      </c>
      <c r="AM290" s="38"/>
      <c r="AN290" s="38"/>
      <c r="AO290" s="38"/>
      <c r="AP290" s="286"/>
      <c r="AQ290" s="276">
        <f>IF(
'Tablero de control'!$W290="NP",
 0,
  IF(
     'Tablero de control'!$Q290&lt;&gt;"Reducción",
     'Tablero de control'!$AP290*100/'Tablero de control'!$W290,
     IF(
       'Tablero de control'!$W290&gt;='Tablero de control'!$AP290,
       100,
       IF(
         'Tablero de control'!$S290&lt;='Tablero de control'!$AP290,
         0,
         (('Tablero de control'!$S290-'Tablero de control'!$W290)-('Tablero de control'!$AP290-'Tablero de control'!$W290))*100/('Tablero de control'!$S290-'Tablero de control'!$W290)
       )
     )
   )
)</f>
        <v>0</v>
      </c>
      <c r="AR290" s="40" t="str">
        <f>IF(
  'Tablero de control'!$W290="NP",
  "NO PROGRAMADA",
  IF(
    OR('Tablero de control'!$AP290="",'Tablero de control'!$AQ290&lt;=0),
    "SIN AVANCE",
    IF(
      'Tablero de control'!$AQ290&lt;Parametros!$D$4*Parametros!$G$9,
      "MUY DEFICIENTE",
    IF(
      'Tablero de control'!$AQ290&lt;Parametros!$D$4*Parametros!$G$8,
      "DEFICIENTE",
   IF(
      'Tablero de control'!$AQ290&lt;Parametros!$D$4*Parametros!$G$7,
      "ACEPTABLE",
      IF(
        'Tablero de control'!$AQ290&lt;Parametros!$D$4*Parametros!$G$6,
        "BUENO",
        IF(
          'Tablero de control'!$AQ290&lt;Parametros!$D$4*Parametros!$G$5,
          "SATISFACTORIO",
          IF(
            'Tablero de control'!$AQ290&gt;=Parametros!$D$4*Parametros!$G$4,
            "OPTIMO"
          )
        )
      )
    )
  )
)
)
)</f>
        <v>SIN AVANCE</v>
      </c>
      <c r="AS290" s="38"/>
      <c r="AT290" s="38"/>
      <c r="AU290" s="38"/>
      <c r="AV290" s="39"/>
      <c r="AW290" s="276">
        <f>IF(
'Tablero de control'!$X290="NP",
 0,
  IF(
     'Tablero de control'!$Q290&lt;&gt;"Reducción",
     'Tablero de control'!$AV290*100/'Tablero de control'!$X290,
     IF(
       'Tablero de control'!$X290&gt;='Tablero de control'!$AV290,
       100,
       IF(
         'Tablero de control'!$S290&lt;='Tablero de control'!$AV290,
         0,
         (('Tablero de control'!$S290-'Tablero de control'!$X290)-('Tablero de control'!$AV290-'Tablero de control'!$X290))*100/('Tablero de control'!$S290-'Tablero de control'!$X290)
       )
     )
   )
)</f>
        <v>0</v>
      </c>
      <c r="AX290" s="46" t="str">
        <f>IF(
  'Tablero de control'!$X290="NP",
  "NO PROGRAMADA",
  IF(
    OR('Tablero de control'!$AV290="",'Tablero de control'!$AW290&lt;=0),
    "SIN AVANCE",
    IF(
      'Tablero de control'!$AW290&lt;Parametros!$D$4*Parametros!$G$9,
      "MUY DEFICIENTE",
    IF(
      'Tablero de control'!$AW290&lt;Parametros!$D$4*Parametros!$G$8,
      "DEFICIENTE",
   IF(
      'Tablero de control'!$AW290&lt;Parametros!$D$4*Parametros!$G$7,
      "ACEPTABLE",
      IF(
        'Tablero de control'!$AW290&lt;Parametros!$D$4*Parametros!$G$6,
        "BUENO",
        IF(
          'Tablero de control'!$AW290&lt;Parametros!$D$4*Parametros!$G$5,
          "SATISFACTORIO",
          IF(
            'Tablero de control'!$AW290&gt;=Parametros!$D$4*Parametros!$G$4,
            "OPTIMO"
          )
        )
      )
    )
  )
)
)
)</f>
        <v>SIN AVANCE</v>
      </c>
      <c r="AY290" s="38"/>
      <c r="AZ290" s="38"/>
      <c r="BA290" s="38"/>
      <c r="BB290" s="285">
        <f>IF('Tablero de control'!$R290="Acumulada",IF('Tablero de control'!$AV290="",IF('Tablero de control'!$AP290="",IF('Tablero de control'!$AJ290="",'Tablero de control'!$Y290,'Tablero de control'!$AJ290),'Tablero de control'!$AP290),'Tablero de control'!$AV290),'Tablero de control'!$Y290+'Tablero de control'!$AJ290+'Tablero de control'!$AP290+'Tablero de control'!$AV290)</f>
        <v>0</v>
      </c>
      <c r="BC290" s="41">
        <f>IF('Tablero de control'!$Q290="mantenimiento",'Tablero de control'!$BB290/COUNTA('Tablero de control'!$U290:$X290)*100,IF('Tablero de control'!$BB290*100/'Tablero de control'!$T290&gt;100,100,'Tablero de control'!$BB290*100/'Tablero de control'!$T290))</f>
        <v>0</v>
      </c>
      <c r="BD290" s="40" t="str">
        <f>IF(
    OR('Tablero de control'!$BB290="",'Tablero de control'!$BC290&lt;=0),
    "SIN AVANCE",
    IF(
      'Tablero de control'!$BC290&lt;Parametros!$D$4*Parametros!$G$9,
      "MUY DEFICIENTE",
    IF(
      'Tablero de control'!$BC290&lt;Parametros!$D$4*Parametros!$G$8,
      "DEFICIENTE",
   IF(
      'Tablero de control'!$BC290&lt;Parametros!$D$4*Parametros!$G$7,
      "ACEPTABLE",
      IF(
        'Tablero de control'!$BC290&lt;Parametros!$D$4*Parametros!$G$6,
        "BUENO",
        IF(
          'Tablero de control'!$BC290&lt;Parametros!$D$4*Parametros!$G$5,
          "SATISFACTORIO",
          IF(
            'Tablero de control'!$BC290&gt;=Parametros!$D$4*Parametros!$G$4,
            "OPTIMO"
          )
        )
      )
    )
  )
)
)</f>
        <v>SIN AVANCE</v>
      </c>
      <c r="BE290" s="336"/>
      <c r="BF290" s="336"/>
      <c r="BG290" s="555"/>
      <c r="BH290" s="281"/>
      <c r="BI290" s="281"/>
      <c r="BJ290" s="281"/>
      <c r="BL290" s="337"/>
      <c r="BN290" s="491">
        <v>0</v>
      </c>
      <c r="BO290" s="425" t="s">
        <v>3413</v>
      </c>
      <c r="BP290" s="424" t="s">
        <v>3410</v>
      </c>
      <c r="BQ290" s="424" t="s">
        <v>3411</v>
      </c>
      <c r="BR290" s="598" t="s">
        <v>3414</v>
      </c>
      <c r="BS290" s="668"/>
      <c r="BT290" s="281"/>
    </row>
    <row r="291" spans="1:72" s="42" customFormat="1" ht="39" hidden="1" customHeight="1">
      <c r="A291" s="554" t="s">
        <v>252</v>
      </c>
      <c r="B291" s="53" t="s">
        <v>263</v>
      </c>
      <c r="C291" s="53" t="s">
        <v>307</v>
      </c>
      <c r="D291" s="53" t="s">
        <v>361</v>
      </c>
      <c r="E291" s="53" t="s">
        <v>447</v>
      </c>
      <c r="F291" s="222">
        <v>62.1</v>
      </c>
      <c r="G291" s="231">
        <v>65</v>
      </c>
      <c r="H291" s="231" t="s">
        <v>1948</v>
      </c>
      <c r="I291" s="231" t="s">
        <v>1979</v>
      </c>
      <c r="J291" s="325">
        <v>288</v>
      </c>
      <c r="K291" s="53" t="s">
        <v>831</v>
      </c>
      <c r="L291" s="53" t="s">
        <v>1297</v>
      </c>
      <c r="M291" s="53" t="s">
        <v>1298</v>
      </c>
      <c r="N291" s="293">
        <v>190604000</v>
      </c>
      <c r="O291" s="53" t="s">
        <v>65</v>
      </c>
      <c r="P291" s="53" t="s">
        <v>2050</v>
      </c>
      <c r="Q291" s="53" t="s">
        <v>33</v>
      </c>
      <c r="R291" s="98" t="s">
        <v>1891</v>
      </c>
      <c r="S291" s="224">
        <v>1</v>
      </c>
      <c r="T291" s="225">
        <v>1</v>
      </c>
      <c r="U291" s="96">
        <v>1</v>
      </c>
      <c r="V291" s="224">
        <v>1</v>
      </c>
      <c r="W291" s="224">
        <v>1</v>
      </c>
      <c r="X291" s="224">
        <v>1</v>
      </c>
      <c r="Y291" s="273">
        <v>0.8</v>
      </c>
      <c r="Z291" s="276">
        <f>IF(
'Tablero de control'!$U291="NP",
 0,
  IF(
     'Tablero de control'!$Q291&lt;&gt;"Reducción",
     'Tablero de control'!$Y291*100/'Tablero de control'!$U291,
     IF(
       'Tablero de control'!$U291&gt;='Tablero de control'!$Y291,
       100,
       IF(
         'Tablero de control'!$S291&lt;='Tablero de control'!$Y291,
         0,
         (('Tablero de control'!$S291-'Tablero de control'!$U291)-('Tablero de control'!$Y291-'Tablero de control'!$U291))*100/('Tablero de control'!$S291-'Tablero de control'!$U291)
       )
     )
   )
)</f>
        <v>80</v>
      </c>
      <c r="AA291" s="302">
        <f>IF('Tablero de control'!$Z291&gt;100,100,'Tablero de control'!$Z291)</f>
        <v>80</v>
      </c>
      <c r="AB291" s="40" t="str">
        <f>IF(
  'Tablero de control'!$U291="NP",
  "NO PROGRAMADA",
  IF(
    OR('Tablero de control'!$Y291="",'Tablero de control'!$Z291&lt;=0),
    "SIN AVANCE",
    IF(
      'Tablero de control'!$Z291&lt;Parametros!$D$4*Parametros!$G$9,
      "MUY DEFICIENTE",
    IF(
      'Tablero de control'!$Z291&lt;Parametros!$D$4*Parametros!$G$8,
      "DEFICIENTE",
   IF(
      'Tablero de control'!$Z291&lt;Parametros!$D$4*Parametros!$G$7,
      "ACEPTABLE",
      IF(
        'Tablero de control'!$Z291&lt;Parametros!$D$4*Parametros!$G$6,
        "BUENO",
        IF(
          'Tablero de control'!$Z291&lt;Parametros!$D$4*Parametros!$G$5,
          "SATISFACTORIO",
          IF(
            'Tablero de control'!$Z291&gt;=Parametros!$D$4*Parametros!$G$4,
            "OPTIMO"
          )
        )
      )
    )
  )
)
)
)</f>
        <v>BUENO</v>
      </c>
      <c r="AC291" s="40"/>
      <c r="AD291" s="40"/>
      <c r="AE291" s="40"/>
      <c r="AF291" s="40"/>
      <c r="AG291" s="59">
        <v>1281000000</v>
      </c>
      <c r="AH291" s="59">
        <v>98222790</v>
      </c>
      <c r="AI291" s="59">
        <v>37234409</v>
      </c>
      <c r="AJ291" s="57"/>
      <c r="AK291" s="276">
        <f>IF(
'Tablero de control'!$V291="NP",
 0,
  IF(
     'Tablero de control'!$Q291&lt;&gt;"Reducción",
     'Tablero de control'!$AJ291*100/'Tablero de control'!$V291,
     IF(
       'Tablero de control'!$V291&gt;='Tablero de control'!$AJ291,
       100,
       IF(
         'Tablero de control'!$S291&lt;='Tablero de control'!$AJ291,
         0,
         (('Tablero de control'!$S291-'Tablero de control'!$V291)-('Tablero de control'!$AJ291-'Tablero de control'!$V291))*100/('Tablero de control'!$S291-'Tablero de control'!$V291)
       )
     )
   )
)</f>
        <v>0</v>
      </c>
      <c r="AL291" s="40" t="str">
        <f>IF(
  'Tablero de control'!$V291="NP",
  "NO PROGRAMADA",
  IF(
    OR('Tablero de control'!$AJ291="",'Tablero de control'!$AK291&lt;=0),
    "SIN AVANCE",
    IF(
      'Tablero de control'!$AK291&lt;Parametros!$D$4*Parametros!$G$9,
      "MUY DEFICIENTE",
    IF(
      'Tablero de control'!$AK291&lt;Parametros!$D$4*Parametros!$G$8,
      "DEFICIENTE",
   IF(
      'Tablero de control'!$AK291&lt;Parametros!$D$4*Parametros!$G$7,
      "ACEPTABLE",
      IF(
        'Tablero de control'!$AK291&lt;Parametros!$D$4*Parametros!$G$6,
        "BUENO",
        IF(
          'Tablero de control'!$AK291&lt;Parametros!$D$4*Parametros!$G$5,
          "SATISFACTORIO",
          IF(
            'Tablero de control'!$AK291&gt;=Parametros!$D$4*Parametros!$G$4,
            "OPTIMO"
          )
        )
      )
    )
  )
)
)
)</f>
        <v>SIN AVANCE</v>
      </c>
      <c r="AM291" s="38"/>
      <c r="AN291" s="38"/>
      <c r="AO291" s="38"/>
      <c r="AP291" s="286"/>
      <c r="AQ291" s="276">
        <f>IF(
'Tablero de control'!$W291="NP",
 0,
  IF(
     'Tablero de control'!$Q291&lt;&gt;"Reducción",
     'Tablero de control'!$AP291*100/'Tablero de control'!$W291,
     IF(
       'Tablero de control'!$W291&gt;='Tablero de control'!$AP291,
       100,
       IF(
         'Tablero de control'!$S291&lt;='Tablero de control'!$AP291,
         0,
         (('Tablero de control'!$S291-'Tablero de control'!$W291)-('Tablero de control'!$AP291-'Tablero de control'!$W291))*100/('Tablero de control'!$S291-'Tablero de control'!$W291)
       )
     )
   )
)</f>
        <v>0</v>
      </c>
      <c r="AR291" s="40" t="str">
        <f>IF(
  'Tablero de control'!$W291="NP",
  "NO PROGRAMADA",
  IF(
    OR('Tablero de control'!$AP291="",'Tablero de control'!$AQ291&lt;=0),
    "SIN AVANCE",
    IF(
      'Tablero de control'!$AQ291&lt;Parametros!$D$4*Parametros!$G$9,
      "MUY DEFICIENTE",
    IF(
      'Tablero de control'!$AQ291&lt;Parametros!$D$4*Parametros!$G$8,
      "DEFICIENTE",
   IF(
      'Tablero de control'!$AQ291&lt;Parametros!$D$4*Parametros!$G$7,
      "ACEPTABLE",
      IF(
        'Tablero de control'!$AQ291&lt;Parametros!$D$4*Parametros!$G$6,
        "BUENO",
        IF(
          'Tablero de control'!$AQ291&lt;Parametros!$D$4*Parametros!$G$5,
          "SATISFACTORIO",
          IF(
            'Tablero de control'!$AQ291&gt;=Parametros!$D$4*Parametros!$G$4,
            "OPTIMO"
          )
        )
      )
    )
  )
)
)
)</f>
        <v>SIN AVANCE</v>
      </c>
      <c r="AS291" s="38"/>
      <c r="AT291" s="38"/>
      <c r="AU291" s="38"/>
      <c r="AV291" s="39"/>
      <c r="AW291" s="276">
        <f>IF(
'Tablero de control'!$X291="NP",
 0,
  IF(
     'Tablero de control'!$Q291&lt;&gt;"Reducción",
     'Tablero de control'!$AV291*100/'Tablero de control'!$X291,
     IF(
       'Tablero de control'!$X291&gt;='Tablero de control'!$AV291,
       100,
       IF(
         'Tablero de control'!$S291&lt;='Tablero de control'!$AV291,
         0,
         (('Tablero de control'!$S291-'Tablero de control'!$X291)-('Tablero de control'!$AV291-'Tablero de control'!$X291))*100/('Tablero de control'!$S291-'Tablero de control'!$X291)
       )
     )
   )
)</f>
        <v>0</v>
      </c>
      <c r="AX291" s="46" t="str">
        <f>IF(
  'Tablero de control'!$X291="NP",
  "NO PROGRAMADA",
  IF(
    OR('Tablero de control'!$AV291="",'Tablero de control'!$AW291&lt;=0),
    "SIN AVANCE",
    IF(
      'Tablero de control'!$AW291&lt;Parametros!$D$4*Parametros!$G$9,
      "MUY DEFICIENTE",
    IF(
      'Tablero de control'!$AW291&lt;Parametros!$D$4*Parametros!$G$8,
      "DEFICIENTE",
   IF(
      'Tablero de control'!$AW291&lt;Parametros!$D$4*Parametros!$G$7,
      "ACEPTABLE",
      IF(
        'Tablero de control'!$AW291&lt;Parametros!$D$4*Parametros!$G$6,
        "BUENO",
        IF(
          'Tablero de control'!$AW291&lt;Parametros!$D$4*Parametros!$G$5,
          "SATISFACTORIO",
          IF(
            'Tablero de control'!$AW291&gt;=Parametros!$D$4*Parametros!$G$4,
            "OPTIMO"
          )
        )
      )
    )
  )
)
)
)</f>
        <v>SIN AVANCE</v>
      </c>
      <c r="AY291" s="38"/>
      <c r="AZ291" s="38"/>
      <c r="BA291" s="38"/>
      <c r="BB291" s="285">
        <f>IF('Tablero de control'!$R291="Acumulada",IF('Tablero de control'!$AV291="",IF('Tablero de control'!$AP291="",IF('Tablero de control'!$AJ291="",'Tablero de control'!$Y291,'Tablero de control'!$AJ291),'Tablero de control'!$AP291),'Tablero de control'!$AV291),'Tablero de control'!$Y291+'Tablero de control'!$AJ291+'Tablero de control'!$AP291+'Tablero de control'!$AV291)</f>
        <v>0.8</v>
      </c>
      <c r="BC291" s="41">
        <f>IF('Tablero de control'!$Q291="mantenimiento",'Tablero de control'!$BB291/COUNTA('Tablero de control'!$U291:$X291)*100,IF('Tablero de control'!$BB291*100/'Tablero de control'!$T291&gt;100,100,'Tablero de control'!$BB291*100/'Tablero de control'!$T291))</f>
        <v>20</v>
      </c>
      <c r="BD291" s="40" t="str">
        <f>IF(
    OR('Tablero de control'!$BB291="",'Tablero de control'!$BC291&lt;=0),
    "SIN AVANCE",
    IF(
      'Tablero de control'!$BC291&lt;Parametros!$D$4*Parametros!$G$9,
      "MUY DEFICIENTE",
    IF(
      'Tablero de control'!$BC291&lt;Parametros!$D$4*Parametros!$G$8,
      "DEFICIENTE",
   IF(
      'Tablero de control'!$BC291&lt;Parametros!$D$4*Parametros!$G$7,
      "ACEPTABLE",
      IF(
        'Tablero de control'!$BC291&lt;Parametros!$D$4*Parametros!$G$6,
        "BUENO",
        IF(
          'Tablero de control'!$BC291&lt;Parametros!$D$4*Parametros!$G$5,
          "SATISFACTORIO",
          IF(
            'Tablero de control'!$BC291&gt;=Parametros!$D$4*Parametros!$G$4,
            "OPTIMO"
          )
        )
      )
    )
  )
)
)</f>
        <v>MUY DEFICIENTE</v>
      </c>
      <c r="BE291" s="336"/>
      <c r="BF291" s="336"/>
      <c r="BG291" s="555"/>
      <c r="BH291" s="281"/>
      <c r="BI291" s="281"/>
      <c r="BJ291" s="281"/>
      <c r="BL291" s="337"/>
      <c r="BN291" s="503">
        <v>0.8</v>
      </c>
      <c r="BO291" s="494" t="s">
        <v>3415</v>
      </c>
      <c r="BP291" s="494" t="s">
        <v>3416</v>
      </c>
      <c r="BQ291" s="494" t="s">
        <v>3417</v>
      </c>
      <c r="BR291" s="603"/>
      <c r="BS291" s="668"/>
      <c r="BT291" s="281"/>
    </row>
    <row r="292" spans="1:72" s="42" customFormat="1" ht="43.5" hidden="1" customHeight="1">
      <c r="A292" s="554" t="s">
        <v>252</v>
      </c>
      <c r="B292" s="53" t="s">
        <v>263</v>
      </c>
      <c r="C292" s="53" t="s">
        <v>307</v>
      </c>
      <c r="D292" s="53" t="s">
        <v>361</v>
      </c>
      <c r="E292" s="53" t="s">
        <v>447</v>
      </c>
      <c r="F292" s="222">
        <v>62.1</v>
      </c>
      <c r="G292" s="231">
        <v>65</v>
      </c>
      <c r="H292" s="231" t="s">
        <v>1948</v>
      </c>
      <c r="I292" s="231" t="s">
        <v>1979</v>
      </c>
      <c r="J292" s="325">
        <v>289</v>
      </c>
      <c r="K292" s="53" t="s">
        <v>832</v>
      </c>
      <c r="L292" s="53">
        <v>1906039</v>
      </c>
      <c r="M292" s="53" t="s">
        <v>1299</v>
      </c>
      <c r="N292" s="53">
        <v>190603900</v>
      </c>
      <c r="O292" s="53" t="s">
        <v>170</v>
      </c>
      <c r="P292" s="53" t="s">
        <v>2050</v>
      </c>
      <c r="Q292" s="53" t="s">
        <v>33</v>
      </c>
      <c r="R292" s="98" t="s">
        <v>1891</v>
      </c>
      <c r="S292" s="225">
        <v>1</v>
      </c>
      <c r="T292" s="225">
        <v>1</v>
      </c>
      <c r="U292" s="96">
        <v>1</v>
      </c>
      <c r="V292" s="225">
        <v>1</v>
      </c>
      <c r="W292" s="225">
        <v>1</v>
      </c>
      <c r="X292" s="225">
        <v>1</v>
      </c>
      <c r="Y292" s="273">
        <v>1</v>
      </c>
      <c r="Z292" s="276">
        <f>IF(
'Tablero de control'!$U292="NP",
 0,
  IF(
     'Tablero de control'!$Q292&lt;&gt;"Reducción",
     'Tablero de control'!$Y292*100/'Tablero de control'!$U292,
     IF(
       'Tablero de control'!$U292&gt;='Tablero de control'!$Y292,
       100,
       IF(
         'Tablero de control'!$S292&lt;='Tablero de control'!$Y292,
         0,
         (('Tablero de control'!$S292-'Tablero de control'!$U292)-('Tablero de control'!$Y292-'Tablero de control'!$U292))*100/('Tablero de control'!$S292-'Tablero de control'!$U292)
       )
     )
   )
)</f>
        <v>100</v>
      </c>
      <c r="AA292" s="302">
        <f>IF('Tablero de control'!$Z292&gt;100,100,'Tablero de control'!$Z292)</f>
        <v>100</v>
      </c>
      <c r="AB292" s="40" t="str">
        <f>IF(
  'Tablero de control'!$U292="NP",
  "NO PROGRAMADA",
  IF(
    OR('Tablero de control'!$Y292="",'Tablero de control'!$Z292&lt;=0),
    "SIN AVANCE",
    IF(
      'Tablero de control'!$Z292&lt;Parametros!$D$4*Parametros!$G$9,
      "MUY DEFICIENTE",
    IF(
      'Tablero de control'!$Z292&lt;Parametros!$D$4*Parametros!$G$8,
      "DEFICIENTE",
   IF(
      'Tablero de control'!$Z292&lt;Parametros!$D$4*Parametros!$G$7,
      "ACEPTABLE",
      IF(
        'Tablero de control'!$Z292&lt;Parametros!$D$4*Parametros!$G$6,
        "BUENO",
        IF(
          'Tablero de control'!$Z292&lt;Parametros!$D$4*Parametros!$G$5,
          "SATISFACTORIO",
          IF(
            'Tablero de control'!$Z292&gt;=Parametros!$D$4*Parametros!$G$4,
            "OPTIMO"
          )
        )
      )
    )
  )
)
)
)</f>
        <v>OPTIMO</v>
      </c>
      <c r="AC292" s="40"/>
      <c r="AD292" s="40"/>
      <c r="AE292" s="40"/>
      <c r="AF292" s="40"/>
      <c r="AG292" s="59">
        <v>0</v>
      </c>
      <c r="AH292" s="59">
        <v>0</v>
      </c>
      <c r="AI292" s="59">
        <v>0</v>
      </c>
      <c r="AJ292" s="57"/>
      <c r="AK292" s="276">
        <f>IF(
'Tablero de control'!$V292="NP",
 0,
  IF(
     'Tablero de control'!$Q292&lt;&gt;"Reducción",
     'Tablero de control'!$AJ292*100/'Tablero de control'!$V292,
     IF(
       'Tablero de control'!$V292&gt;='Tablero de control'!$AJ292,
       100,
       IF(
         'Tablero de control'!$S292&lt;='Tablero de control'!$AJ292,
         0,
         (('Tablero de control'!$S292-'Tablero de control'!$V292)-('Tablero de control'!$AJ292-'Tablero de control'!$V292))*100/('Tablero de control'!$S292-'Tablero de control'!$V292)
       )
     )
   )
)</f>
        <v>0</v>
      </c>
      <c r="AL292" s="40" t="str">
        <f>IF(
  'Tablero de control'!$V292="NP",
  "NO PROGRAMADA",
  IF(
    OR('Tablero de control'!$AJ292="",'Tablero de control'!$AK292&lt;=0),
    "SIN AVANCE",
    IF(
      'Tablero de control'!$AK292&lt;Parametros!$D$4*Parametros!$G$9,
      "MUY DEFICIENTE",
    IF(
      'Tablero de control'!$AK292&lt;Parametros!$D$4*Parametros!$G$8,
      "DEFICIENTE",
   IF(
      'Tablero de control'!$AK292&lt;Parametros!$D$4*Parametros!$G$7,
      "ACEPTABLE",
      IF(
        'Tablero de control'!$AK292&lt;Parametros!$D$4*Parametros!$G$6,
        "BUENO",
        IF(
          'Tablero de control'!$AK292&lt;Parametros!$D$4*Parametros!$G$5,
          "SATISFACTORIO",
          IF(
            'Tablero de control'!$AK292&gt;=Parametros!$D$4*Parametros!$G$4,
            "OPTIMO"
          )
        )
      )
    )
  )
)
)
)</f>
        <v>SIN AVANCE</v>
      </c>
      <c r="AM292" s="38"/>
      <c r="AN292" s="38"/>
      <c r="AO292" s="38"/>
      <c r="AP292" s="286"/>
      <c r="AQ292" s="276">
        <f>IF(
'Tablero de control'!$W292="NP",
 0,
  IF(
     'Tablero de control'!$Q292&lt;&gt;"Reducción",
     'Tablero de control'!$AP292*100/'Tablero de control'!$W292,
     IF(
       'Tablero de control'!$W292&gt;='Tablero de control'!$AP292,
       100,
       IF(
         'Tablero de control'!$S292&lt;='Tablero de control'!$AP292,
         0,
         (('Tablero de control'!$S292-'Tablero de control'!$W292)-('Tablero de control'!$AP292-'Tablero de control'!$W292))*100/('Tablero de control'!$S292-'Tablero de control'!$W292)
       )
     )
   )
)</f>
        <v>0</v>
      </c>
      <c r="AR292" s="40" t="str">
        <f>IF(
  'Tablero de control'!$W292="NP",
  "NO PROGRAMADA",
  IF(
    OR('Tablero de control'!$AP292="",'Tablero de control'!$AQ292&lt;=0),
    "SIN AVANCE",
    IF(
      'Tablero de control'!$AQ292&lt;Parametros!$D$4*Parametros!$G$9,
      "MUY DEFICIENTE",
    IF(
      'Tablero de control'!$AQ292&lt;Parametros!$D$4*Parametros!$G$8,
      "DEFICIENTE",
   IF(
      'Tablero de control'!$AQ292&lt;Parametros!$D$4*Parametros!$G$7,
      "ACEPTABLE",
      IF(
        'Tablero de control'!$AQ292&lt;Parametros!$D$4*Parametros!$G$6,
        "BUENO",
        IF(
          'Tablero de control'!$AQ292&lt;Parametros!$D$4*Parametros!$G$5,
          "SATISFACTORIO",
          IF(
            'Tablero de control'!$AQ292&gt;=Parametros!$D$4*Parametros!$G$4,
            "OPTIMO"
          )
        )
      )
    )
  )
)
)
)</f>
        <v>SIN AVANCE</v>
      </c>
      <c r="AS292" s="38"/>
      <c r="AT292" s="38"/>
      <c r="AU292" s="38"/>
      <c r="AV292" s="39"/>
      <c r="AW292" s="276">
        <f>IF(
'Tablero de control'!$X292="NP",
 0,
  IF(
     'Tablero de control'!$Q292&lt;&gt;"Reducción",
     'Tablero de control'!$AV292*100/'Tablero de control'!$X292,
     IF(
       'Tablero de control'!$X292&gt;='Tablero de control'!$AV292,
       100,
       IF(
         'Tablero de control'!$S292&lt;='Tablero de control'!$AV292,
         0,
         (('Tablero de control'!$S292-'Tablero de control'!$X292)-('Tablero de control'!$AV292-'Tablero de control'!$X292))*100/('Tablero de control'!$S292-'Tablero de control'!$X292)
       )
     )
   )
)</f>
        <v>0</v>
      </c>
      <c r="AX292" s="46" t="str">
        <f>IF(
  'Tablero de control'!$X292="NP",
  "NO PROGRAMADA",
  IF(
    OR('Tablero de control'!$AV292="",'Tablero de control'!$AW292&lt;=0),
    "SIN AVANCE",
    IF(
      'Tablero de control'!$AW292&lt;Parametros!$D$4*Parametros!$G$9,
      "MUY DEFICIENTE",
    IF(
      'Tablero de control'!$AW292&lt;Parametros!$D$4*Parametros!$G$8,
      "DEFICIENTE",
   IF(
      'Tablero de control'!$AW292&lt;Parametros!$D$4*Parametros!$G$7,
      "ACEPTABLE",
      IF(
        'Tablero de control'!$AW292&lt;Parametros!$D$4*Parametros!$G$6,
        "BUENO",
        IF(
          'Tablero de control'!$AW292&lt;Parametros!$D$4*Parametros!$G$5,
          "SATISFACTORIO",
          IF(
            'Tablero de control'!$AW292&gt;=Parametros!$D$4*Parametros!$G$4,
            "OPTIMO"
          )
        )
      )
    )
  )
)
)
)</f>
        <v>SIN AVANCE</v>
      </c>
      <c r="AY292" s="38"/>
      <c r="AZ292" s="38"/>
      <c r="BA292" s="38"/>
      <c r="BB292" s="285">
        <f>IF('Tablero de control'!$R292="Acumulada",IF('Tablero de control'!$AV292="",IF('Tablero de control'!$AP292="",IF('Tablero de control'!$AJ292="",'Tablero de control'!$Y292,'Tablero de control'!$AJ292),'Tablero de control'!$AP292),'Tablero de control'!$AV292),'Tablero de control'!$Y292+'Tablero de control'!$AJ292+'Tablero de control'!$AP292+'Tablero de control'!$AV292)</f>
        <v>1</v>
      </c>
      <c r="BC292" s="41">
        <f>IF('Tablero de control'!$Q292="mantenimiento",'Tablero de control'!$BB292/COUNTA('Tablero de control'!$U292:$X292)*100,IF('Tablero de control'!$BB292*100/'Tablero de control'!$T292&gt;100,100,'Tablero de control'!$BB292*100/'Tablero de control'!$T292))</f>
        <v>25</v>
      </c>
      <c r="BD292" s="40" t="str">
        <f>IF(
    OR('Tablero de control'!$BB292="",'Tablero de control'!$BC292&lt;=0),
    "SIN AVANCE",
    IF(
      'Tablero de control'!$BC292&lt;Parametros!$D$4*Parametros!$G$9,
      "MUY DEFICIENTE",
    IF(
      'Tablero de control'!$BC292&lt;Parametros!$D$4*Parametros!$G$8,
      "DEFICIENTE",
   IF(
      'Tablero de control'!$BC292&lt;Parametros!$D$4*Parametros!$G$7,
      "ACEPTABLE",
      IF(
        'Tablero de control'!$BC292&lt;Parametros!$D$4*Parametros!$G$6,
        "BUENO",
        IF(
          'Tablero de control'!$BC292&lt;Parametros!$D$4*Parametros!$G$5,
          "SATISFACTORIO",
          IF(
            'Tablero de control'!$BC292&gt;=Parametros!$D$4*Parametros!$G$4,
            "OPTIMO"
          )
        )
      )
    )
  )
)
)</f>
        <v>MUY DEFICIENTE</v>
      </c>
      <c r="BE292" s="336"/>
      <c r="BF292" s="336"/>
      <c r="BG292" s="555"/>
      <c r="BH292" s="281"/>
      <c r="BI292" s="281"/>
      <c r="BJ292" s="281"/>
      <c r="BL292" s="337"/>
      <c r="BN292" s="492">
        <v>1</v>
      </c>
      <c r="BO292" s="493" t="s">
        <v>3418</v>
      </c>
      <c r="BP292" s="424" t="s">
        <v>3419</v>
      </c>
      <c r="BQ292" s="425" t="s">
        <v>3420</v>
      </c>
      <c r="BR292" s="605" t="s">
        <v>3421</v>
      </c>
      <c r="BS292" s="668"/>
      <c r="BT292" s="281"/>
    </row>
    <row r="293" spans="1:72" s="42" customFormat="1" ht="46.5" hidden="1" customHeight="1">
      <c r="A293" s="554" t="s">
        <v>252</v>
      </c>
      <c r="B293" s="53" t="s">
        <v>263</v>
      </c>
      <c r="C293" s="53" t="s">
        <v>306</v>
      </c>
      <c r="D293" s="53" t="s">
        <v>361</v>
      </c>
      <c r="E293" s="53" t="s">
        <v>448</v>
      </c>
      <c r="F293" s="227">
        <v>0.92500000000000004</v>
      </c>
      <c r="G293" s="223">
        <v>0.95</v>
      </c>
      <c r="H293" s="223" t="s">
        <v>1948</v>
      </c>
      <c r="I293" s="223" t="s">
        <v>1979</v>
      </c>
      <c r="J293" s="325">
        <v>290</v>
      </c>
      <c r="K293" s="53" t="s">
        <v>833</v>
      </c>
      <c r="L293" s="53" t="s">
        <v>1300</v>
      </c>
      <c r="M293" s="53" t="s">
        <v>66</v>
      </c>
      <c r="N293" s="293">
        <v>190603700</v>
      </c>
      <c r="O293" s="53" t="s">
        <v>170</v>
      </c>
      <c r="P293" s="53" t="s">
        <v>2050</v>
      </c>
      <c r="Q293" s="53" t="s">
        <v>33</v>
      </c>
      <c r="R293" s="98" t="s">
        <v>1891</v>
      </c>
      <c r="S293" s="225">
        <v>1</v>
      </c>
      <c r="T293" s="225">
        <v>1</v>
      </c>
      <c r="U293" s="97" t="s">
        <v>13</v>
      </c>
      <c r="V293" s="225">
        <v>1</v>
      </c>
      <c r="W293" s="97" t="s">
        <v>13</v>
      </c>
      <c r="X293" s="225">
        <v>1</v>
      </c>
      <c r="Y293" s="273">
        <v>1</v>
      </c>
      <c r="Z293" s="276">
        <f>IF(
'Tablero de control'!$U293="NP",
 0,
  IF(
     'Tablero de control'!$Q293&lt;&gt;"Reducción",
     'Tablero de control'!$Y293*100/'Tablero de control'!$U293,
     IF(
       'Tablero de control'!$U293&gt;='Tablero de control'!$Y293,
       100,
       IF(
         'Tablero de control'!$S293&lt;='Tablero de control'!$Y293,
         0,
         (('Tablero de control'!$S293-'Tablero de control'!$U293)-('Tablero de control'!$Y293-'Tablero de control'!$U293))*100/('Tablero de control'!$S293-'Tablero de control'!$U293)
       )
     )
   )
)</f>
        <v>0</v>
      </c>
      <c r="AA293" s="302">
        <f>IF('Tablero de control'!$Z293&gt;100,100,'Tablero de control'!$Z293)</f>
        <v>0</v>
      </c>
      <c r="AB293" s="40" t="str">
        <f>IF(
  'Tablero de control'!$U293="NP",
  "NO PROGRAMADA",
  IF(
    OR('Tablero de control'!$Y293="",'Tablero de control'!$Z293&lt;=0),
    "SIN AVANCE",
    IF(
      'Tablero de control'!$Z293&lt;Parametros!$D$4*Parametros!$G$9,
      "MUY DEFICIENTE",
    IF(
      'Tablero de control'!$Z293&lt;Parametros!$D$4*Parametros!$G$8,
      "DEFICIENTE",
   IF(
      'Tablero de control'!$Z293&lt;Parametros!$D$4*Parametros!$G$7,
      "ACEPTABLE",
      IF(
        'Tablero de control'!$Z293&lt;Parametros!$D$4*Parametros!$G$6,
        "BUENO",
        IF(
          'Tablero de control'!$Z293&lt;Parametros!$D$4*Parametros!$G$5,
          "SATISFACTORIO",
          IF(
            'Tablero de control'!$Z293&gt;=Parametros!$D$4*Parametros!$G$4,
            "OPTIMO"
          )
        )
      )
    )
  )
)
)
)</f>
        <v>NO PROGRAMADA</v>
      </c>
      <c r="AC293" s="40"/>
      <c r="AD293" s="40"/>
      <c r="AE293" s="40"/>
      <c r="AF293" s="40"/>
      <c r="AG293" s="59">
        <v>0</v>
      </c>
      <c r="AH293" s="59">
        <v>0</v>
      </c>
      <c r="AI293" s="59">
        <v>0</v>
      </c>
      <c r="AJ293" s="57"/>
      <c r="AK293" s="276">
        <f>IF(
'Tablero de control'!$V293="NP",
 0,
  IF(
     'Tablero de control'!$Q293&lt;&gt;"Reducción",
     'Tablero de control'!$AJ293*100/'Tablero de control'!$V293,
     IF(
       'Tablero de control'!$V293&gt;='Tablero de control'!$AJ293,
       100,
       IF(
         'Tablero de control'!$S293&lt;='Tablero de control'!$AJ293,
         0,
         (('Tablero de control'!$S293-'Tablero de control'!$V293)-('Tablero de control'!$AJ293-'Tablero de control'!$V293))*100/('Tablero de control'!$S293-'Tablero de control'!$V293)
       )
     )
   )
)</f>
        <v>0</v>
      </c>
      <c r="AL293" s="40" t="str">
        <f>IF(
  'Tablero de control'!$V293="NP",
  "NO PROGRAMADA",
  IF(
    OR('Tablero de control'!$AJ293="",'Tablero de control'!$AK293&lt;=0),
    "SIN AVANCE",
    IF(
      'Tablero de control'!$AK293&lt;Parametros!$D$4*Parametros!$G$9,
      "MUY DEFICIENTE",
    IF(
      'Tablero de control'!$AK293&lt;Parametros!$D$4*Parametros!$G$8,
      "DEFICIENTE",
   IF(
      'Tablero de control'!$AK293&lt;Parametros!$D$4*Parametros!$G$7,
      "ACEPTABLE",
      IF(
        'Tablero de control'!$AK293&lt;Parametros!$D$4*Parametros!$G$6,
        "BUENO",
        IF(
          'Tablero de control'!$AK293&lt;Parametros!$D$4*Parametros!$G$5,
          "SATISFACTORIO",
          IF(
            'Tablero de control'!$AK293&gt;=Parametros!$D$4*Parametros!$G$4,
            "OPTIMO"
          )
        )
      )
    )
  )
)
)
)</f>
        <v>SIN AVANCE</v>
      </c>
      <c r="AM293" s="38"/>
      <c r="AN293" s="38"/>
      <c r="AO293" s="38"/>
      <c r="AP293" s="286"/>
      <c r="AQ293" s="276">
        <f>IF(
'Tablero de control'!$W293="NP",
 0,
  IF(
     'Tablero de control'!$Q293&lt;&gt;"Reducción",
     'Tablero de control'!$AP293*100/'Tablero de control'!$W293,
     IF(
       'Tablero de control'!$W293&gt;='Tablero de control'!$AP293,
       100,
       IF(
         'Tablero de control'!$S293&lt;='Tablero de control'!$AP293,
         0,
         (('Tablero de control'!$S293-'Tablero de control'!$W293)-('Tablero de control'!$AP293-'Tablero de control'!$W293))*100/('Tablero de control'!$S293-'Tablero de control'!$W293)
       )
     )
   )
)</f>
        <v>0</v>
      </c>
      <c r="AR293" s="40" t="str">
        <f>IF(
  'Tablero de control'!$W293="NP",
  "NO PROGRAMADA",
  IF(
    OR('Tablero de control'!$AP293="",'Tablero de control'!$AQ293&lt;=0),
    "SIN AVANCE",
    IF(
      'Tablero de control'!$AQ293&lt;Parametros!$D$4*Parametros!$G$9,
      "MUY DEFICIENTE",
    IF(
      'Tablero de control'!$AQ293&lt;Parametros!$D$4*Parametros!$G$8,
      "DEFICIENTE",
   IF(
      'Tablero de control'!$AQ293&lt;Parametros!$D$4*Parametros!$G$7,
      "ACEPTABLE",
      IF(
        'Tablero de control'!$AQ293&lt;Parametros!$D$4*Parametros!$G$6,
        "BUENO",
        IF(
          'Tablero de control'!$AQ293&lt;Parametros!$D$4*Parametros!$G$5,
          "SATISFACTORIO",
          IF(
            'Tablero de control'!$AQ293&gt;=Parametros!$D$4*Parametros!$G$4,
            "OPTIMO"
          )
        )
      )
    )
  )
)
)
)</f>
        <v>NO PROGRAMADA</v>
      </c>
      <c r="AS293" s="38"/>
      <c r="AT293" s="38"/>
      <c r="AU293" s="38"/>
      <c r="AV293" s="39"/>
      <c r="AW293" s="276">
        <f>IF(
'Tablero de control'!$X293="NP",
 0,
  IF(
     'Tablero de control'!$Q293&lt;&gt;"Reducción",
     'Tablero de control'!$AV293*100/'Tablero de control'!$X293,
     IF(
       'Tablero de control'!$X293&gt;='Tablero de control'!$AV293,
       100,
       IF(
         'Tablero de control'!$S293&lt;='Tablero de control'!$AV293,
         0,
         (('Tablero de control'!$S293-'Tablero de control'!$X293)-('Tablero de control'!$AV293-'Tablero de control'!$X293))*100/('Tablero de control'!$S293-'Tablero de control'!$X293)
       )
     )
   )
)</f>
        <v>0</v>
      </c>
      <c r="AX293" s="46" t="str">
        <f>IF(
  'Tablero de control'!$X293="NP",
  "NO PROGRAMADA",
  IF(
    OR('Tablero de control'!$AV293="",'Tablero de control'!$AW293&lt;=0),
    "SIN AVANCE",
    IF(
      'Tablero de control'!$AW293&lt;Parametros!$D$4*Parametros!$G$9,
      "MUY DEFICIENTE",
    IF(
      'Tablero de control'!$AW293&lt;Parametros!$D$4*Parametros!$G$8,
      "DEFICIENTE",
   IF(
      'Tablero de control'!$AW293&lt;Parametros!$D$4*Parametros!$G$7,
      "ACEPTABLE",
      IF(
        'Tablero de control'!$AW293&lt;Parametros!$D$4*Parametros!$G$6,
        "BUENO",
        IF(
          'Tablero de control'!$AW293&lt;Parametros!$D$4*Parametros!$G$5,
          "SATISFACTORIO",
          IF(
            'Tablero de control'!$AW293&gt;=Parametros!$D$4*Parametros!$G$4,
            "OPTIMO"
          )
        )
      )
    )
  )
)
)
)</f>
        <v>SIN AVANCE</v>
      </c>
      <c r="AY293" s="38"/>
      <c r="AZ293" s="38"/>
      <c r="BA293" s="38"/>
      <c r="BB293" s="285">
        <f>IF('Tablero de control'!$R293="Acumulada",IF('Tablero de control'!$AV293="",IF('Tablero de control'!$AP293="",IF('Tablero de control'!$AJ293="",'Tablero de control'!$Y293,'Tablero de control'!$AJ293),'Tablero de control'!$AP293),'Tablero de control'!$AV293),'Tablero de control'!$Y293+'Tablero de control'!$AJ293+'Tablero de control'!$AP293+'Tablero de control'!$AV293)</f>
        <v>1</v>
      </c>
      <c r="BC293" s="41">
        <f>IF('Tablero de control'!$Q293="mantenimiento",'Tablero de control'!$BB293/COUNTA('Tablero de control'!$U293:$X293)*100,IF('Tablero de control'!$BB293*100/'Tablero de control'!$T293&gt;100,100,'Tablero de control'!$BB293*100/'Tablero de control'!$T293))</f>
        <v>25</v>
      </c>
      <c r="BD293" s="40" t="str">
        <f>IF(
    OR('Tablero de control'!$BB293="",'Tablero de control'!$BC293&lt;=0),
    "SIN AVANCE",
    IF(
      'Tablero de control'!$BC293&lt;Parametros!$D$4*Parametros!$G$9,
      "MUY DEFICIENTE",
    IF(
      'Tablero de control'!$BC293&lt;Parametros!$D$4*Parametros!$G$8,
      "DEFICIENTE",
   IF(
      'Tablero de control'!$BC293&lt;Parametros!$D$4*Parametros!$G$7,
      "ACEPTABLE",
      IF(
        'Tablero de control'!$BC293&lt;Parametros!$D$4*Parametros!$G$6,
        "BUENO",
        IF(
          'Tablero de control'!$BC293&lt;Parametros!$D$4*Parametros!$G$5,
          "SATISFACTORIO",
          IF(
            'Tablero de control'!$BC293&gt;=Parametros!$D$4*Parametros!$G$4,
            "OPTIMO"
          )
        )
      )
    )
  )
)
)</f>
        <v>MUY DEFICIENTE</v>
      </c>
      <c r="BE293" s="336"/>
      <c r="BF293" s="336"/>
      <c r="BG293" s="555"/>
      <c r="BH293" s="281"/>
      <c r="BI293" s="281"/>
      <c r="BJ293" s="281"/>
      <c r="BL293" s="337"/>
      <c r="BN293" s="493">
        <v>1</v>
      </c>
      <c r="BO293" s="507" t="s">
        <v>3422</v>
      </c>
      <c r="BP293" s="507" t="s">
        <v>3423</v>
      </c>
      <c r="BQ293" s="507" t="s">
        <v>3272</v>
      </c>
      <c r="BR293" s="597"/>
      <c r="BS293" s="668"/>
      <c r="BT293" s="281"/>
    </row>
    <row r="294" spans="1:72" s="42" customFormat="1" ht="110.25" hidden="1" customHeight="1">
      <c r="A294" s="554" t="s">
        <v>252</v>
      </c>
      <c r="B294" s="53" t="s">
        <v>263</v>
      </c>
      <c r="C294" s="53" t="s">
        <v>306</v>
      </c>
      <c r="D294" s="53" t="s">
        <v>361</v>
      </c>
      <c r="E294" s="53" t="s">
        <v>448</v>
      </c>
      <c r="F294" s="227">
        <v>0.92500000000000004</v>
      </c>
      <c r="G294" s="223">
        <v>0.95</v>
      </c>
      <c r="H294" s="223" t="s">
        <v>1948</v>
      </c>
      <c r="I294" s="223" t="s">
        <v>1979</v>
      </c>
      <c r="J294" s="325">
        <v>291</v>
      </c>
      <c r="K294" s="53" t="s">
        <v>834</v>
      </c>
      <c r="L294" s="53">
        <v>1906002</v>
      </c>
      <c r="M294" s="53" t="s">
        <v>1301</v>
      </c>
      <c r="N294" s="293">
        <v>190600200</v>
      </c>
      <c r="O294" s="53" t="s">
        <v>1301</v>
      </c>
      <c r="P294" s="53" t="s">
        <v>2052</v>
      </c>
      <c r="Q294" s="53" t="s">
        <v>32</v>
      </c>
      <c r="R294" s="225" t="s">
        <v>1891</v>
      </c>
      <c r="S294" s="225">
        <v>5</v>
      </c>
      <c r="T294" s="225">
        <v>15</v>
      </c>
      <c r="U294" s="97" t="s">
        <v>13</v>
      </c>
      <c r="V294" s="225">
        <v>5</v>
      </c>
      <c r="W294" s="225">
        <v>5</v>
      </c>
      <c r="X294" s="225">
        <v>5</v>
      </c>
      <c r="Y294" s="273">
        <v>0</v>
      </c>
      <c r="Z294" s="276">
        <f>IF(
'Tablero de control'!$U294="NP",
 0,
  IF(
     'Tablero de control'!$Q294&lt;&gt;"Reducción",
     'Tablero de control'!$Y294*100/'Tablero de control'!$U294,
     IF(
       'Tablero de control'!$U294&gt;='Tablero de control'!$Y294,
       100,
       IF(
         'Tablero de control'!$S294&lt;='Tablero de control'!$Y294,
         0,
         (('Tablero de control'!$S294-'Tablero de control'!$U294)-('Tablero de control'!$Y294-'Tablero de control'!$U294))*100/('Tablero de control'!$S294-'Tablero de control'!$U294)
       )
     )
   )
)</f>
        <v>0</v>
      </c>
      <c r="AA294" s="302">
        <f>IF('Tablero de control'!$Z294&gt;100,100,'Tablero de control'!$Z294)</f>
        <v>0</v>
      </c>
      <c r="AB294" s="40" t="str">
        <f>IF(
  'Tablero de control'!$U294="NP",
  "NO PROGRAMADA",
  IF(
    OR('Tablero de control'!$Y294="",'Tablero de control'!$Z294&lt;=0),
    "SIN AVANCE",
    IF(
      'Tablero de control'!$Z294&lt;Parametros!$D$4*Parametros!$G$9,
      "MUY DEFICIENTE",
    IF(
      'Tablero de control'!$Z294&lt;Parametros!$D$4*Parametros!$G$8,
      "DEFICIENTE",
   IF(
      'Tablero de control'!$Z294&lt;Parametros!$D$4*Parametros!$G$7,
      "ACEPTABLE",
      IF(
        'Tablero de control'!$Z294&lt;Parametros!$D$4*Parametros!$G$6,
        "BUENO",
        IF(
          'Tablero de control'!$Z294&lt;Parametros!$D$4*Parametros!$G$5,
          "SATISFACTORIO",
          IF(
            'Tablero de control'!$Z294&gt;=Parametros!$D$4*Parametros!$G$4,
            "OPTIMO"
          )
        )
      )
    )
  )
)
)
)</f>
        <v>NO PROGRAMADA</v>
      </c>
      <c r="AC294" s="40"/>
      <c r="AD294" s="40"/>
      <c r="AE294" s="40"/>
      <c r="AF294" s="40"/>
      <c r="AG294" s="59">
        <v>0</v>
      </c>
      <c r="AH294" s="59">
        <v>0</v>
      </c>
      <c r="AI294" s="59">
        <v>0</v>
      </c>
      <c r="AJ294" s="57"/>
      <c r="AK294" s="276">
        <f>IF(
'Tablero de control'!$V294="NP",
 0,
  IF(
     'Tablero de control'!$Q294&lt;&gt;"Reducción",
     'Tablero de control'!$AJ294*100/'Tablero de control'!$V294,
     IF(
       'Tablero de control'!$V294&gt;='Tablero de control'!$AJ294,
       100,
       IF(
         'Tablero de control'!$S294&lt;='Tablero de control'!$AJ294,
         0,
         (('Tablero de control'!$S294-'Tablero de control'!$V294)-('Tablero de control'!$AJ294-'Tablero de control'!$V294))*100/('Tablero de control'!$S294-'Tablero de control'!$V294)
       )
     )
   )
)</f>
        <v>0</v>
      </c>
      <c r="AL294" s="40" t="str">
        <f>IF(
  'Tablero de control'!$V294="NP",
  "NO PROGRAMADA",
  IF(
    OR('Tablero de control'!$AJ294="",'Tablero de control'!$AK294&lt;=0),
    "SIN AVANCE",
    IF(
      'Tablero de control'!$AK294&lt;Parametros!$D$4*Parametros!$G$9,
      "MUY DEFICIENTE",
    IF(
      'Tablero de control'!$AK294&lt;Parametros!$D$4*Parametros!$G$8,
      "DEFICIENTE",
   IF(
      'Tablero de control'!$AK294&lt;Parametros!$D$4*Parametros!$G$7,
      "ACEPTABLE",
      IF(
        'Tablero de control'!$AK294&lt;Parametros!$D$4*Parametros!$G$6,
        "BUENO",
        IF(
          'Tablero de control'!$AK294&lt;Parametros!$D$4*Parametros!$G$5,
          "SATISFACTORIO",
          IF(
            'Tablero de control'!$AK294&gt;=Parametros!$D$4*Parametros!$G$4,
            "OPTIMO"
          )
        )
      )
    )
  )
)
)
)</f>
        <v>SIN AVANCE</v>
      </c>
      <c r="AM294" s="38"/>
      <c r="AN294" s="38"/>
      <c r="AO294" s="38"/>
      <c r="AP294" s="286"/>
      <c r="AQ294" s="276">
        <f>IF(
'Tablero de control'!$W294="NP",
 0,
  IF(
     'Tablero de control'!$Q294&lt;&gt;"Reducción",
     'Tablero de control'!$AP294*100/'Tablero de control'!$W294,
     IF(
       'Tablero de control'!$W294&gt;='Tablero de control'!$AP294,
       100,
       IF(
         'Tablero de control'!$S294&lt;='Tablero de control'!$AP294,
         0,
         (('Tablero de control'!$S294-'Tablero de control'!$W294)-('Tablero de control'!$AP294-'Tablero de control'!$W294))*100/('Tablero de control'!$S294-'Tablero de control'!$W294)
       )
     )
   )
)</f>
        <v>0</v>
      </c>
      <c r="AR294" s="40" t="str">
        <f>IF(
  'Tablero de control'!$W294="NP",
  "NO PROGRAMADA",
  IF(
    OR('Tablero de control'!$AP294="",'Tablero de control'!$AQ294&lt;=0),
    "SIN AVANCE",
    IF(
      'Tablero de control'!$AQ294&lt;Parametros!$D$4*Parametros!$G$9,
      "MUY DEFICIENTE",
    IF(
      'Tablero de control'!$AQ294&lt;Parametros!$D$4*Parametros!$G$8,
      "DEFICIENTE",
   IF(
      'Tablero de control'!$AQ294&lt;Parametros!$D$4*Parametros!$G$7,
      "ACEPTABLE",
      IF(
        'Tablero de control'!$AQ294&lt;Parametros!$D$4*Parametros!$G$6,
        "BUENO",
        IF(
          'Tablero de control'!$AQ294&lt;Parametros!$D$4*Parametros!$G$5,
          "SATISFACTORIO",
          IF(
            'Tablero de control'!$AQ294&gt;=Parametros!$D$4*Parametros!$G$4,
            "OPTIMO"
          )
        )
      )
    )
  )
)
)
)</f>
        <v>SIN AVANCE</v>
      </c>
      <c r="AS294" s="38"/>
      <c r="AT294" s="38"/>
      <c r="AU294" s="38"/>
      <c r="AV294" s="39"/>
      <c r="AW294" s="276">
        <f>IF(
'Tablero de control'!$X294="NP",
 0,
  IF(
     'Tablero de control'!$Q294&lt;&gt;"Reducción",
     'Tablero de control'!$AV294*100/'Tablero de control'!$X294,
     IF(
       'Tablero de control'!$X294&gt;='Tablero de control'!$AV294,
       100,
       IF(
         'Tablero de control'!$S294&lt;='Tablero de control'!$AV294,
         0,
         (('Tablero de control'!$S294-'Tablero de control'!$X294)-('Tablero de control'!$AV294-'Tablero de control'!$X294))*100/('Tablero de control'!$S294-'Tablero de control'!$X294)
       )
     )
   )
)</f>
        <v>0</v>
      </c>
      <c r="AX294" s="46" t="str">
        <f>IF(
  'Tablero de control'!$X294="NP",
  "NO PROGRAMADA",
  IF(
    OR('Tablero de control'!$AV294="",'Tablero de control'!$AW294&lt;=0),
    "SIN AVANCE",
    IF(
      'Tablero de control'!$AW294&lt;Parametros!$D$4*Parametros!$G$9,
      "MUY DEFICIENTE",
    IF(
      'Tablero de control'!$AW294&lt;Parametros!$D$4*Parametros!$G$8,
      "DEFICIENTE",
   IF(
      'Tablero de control'!$AW294&lt;Parametros!$D$4*Parametros!$G$7,
      "ACEPTABLE",
      IF(
        'Tablero de control'!$AW294&lt;Parametros!$D$4*Parametros!$G$6,
        "BUENO",
        IF(
          'Tablero de control'!$AW294&lt;Parametros!$D$4*Parametros!$G$5,
          "SATISFACTORIO",
          IF(
            'Tablero de control'!$AW294&gt;=Parametros!$D$4*Parametros!$G$4,
            "OPTIMO"
          )
        )
      )
    )
  )
)
)
)</f>
        <v>SIN AVANCE</v>
      </c>
      <c r="AY294" s="38"/>
      <c r="AZ294" s="38"/>
      <c r="BA294" s="38"/>
      <c r="BB294" s="285">
        <f>IF('Tablero de control'!$R294="Acumulada",IF('Tablero de control'!$AV294="",IF('Tablero de control'!$AP294="",IF('Tablero de control'!$AJ294="",'Tablero de control'!$Y294,'Tablero de control'!$AJ294),'Tablero de control'!$AP294),'Tablero de control'!$AV294),'Tablero de control'!$Y294+'Tablero de control'!$AJ294+'Tablero de control'!$AP294+'Tablero de control'!$AV294)</f>
        <v>0</v>
      </c>
      <c r="BC294" s="41">
        <f>IF('Tablero de control'!$Q294="mantenimiento",'Tablero de control'!$BB294/COUNTA('Tablero de control'!$U294:$X294)*100,IF('Tablero de control'!$BB294*100/'Tablero de control'!$T294&gt;100,100,'Tablero de control'!$BB294*100/'Tablero de control'!$T294))</f>
        <v>0</v>
      </c>
      <c r="BD294" s="40" t="str">
        <f>IF(
    OR('Tablero de control'!$BB294="",'Tablero de control'!$BC294&lt;=0),
    "SIN AVANCE",
    IF(
      'Tablero de control'!$BC294&lt;Parametros!$D$4*Parametros!$G$9,
      "MUY DEFICIENTE",
    IF(
      'Tablero de control'!$BC294&lt;Parametros!$D$4*Parametros!$G$8,
      "DEFICIENTE",
   IF(
      'Tablero de control'!$BC294&lt;Parametros!$D$4*Parametros!$G$7,
      "ACEPTABLE",
      IF(
        'Tablero de control'!$BC294&lt;Parametros!$D$4*Parametros!$G$6,
        "BUENO",
        IF(
          'Tablero de control'!$BC294&lt;Parametros!$D$4*Parametros!$G$5,
          "SATISFACTORIO",
          IF(
            'Tablero de control'!$BC294&gt;=Parametros!$D$4*Parametros!$G$4,
            "OPTIMO"
          )
        )
      )
    )
  )
)
)</f>
        <v>SIN AVANCE</v>
      </c>
      <c r="BE294" s="336"/>
      <c r="BF294" s="336"/>
      <c r="BG294" s="555"/>
      <c r="BH294" s="281"/>
      <c r="BI294" s="281"/>
      <c r="BJ294" s="281"/>
      <c r="BL294" s="337"/>
      <c r="BN294" s="501"/>
      <c r="BO294" s="428"/>
      <c r="BP294" s="428"/>
      <c r="BQ294" s="428"/>
      <c r="BR294" s="599" t="s">
        <v>3424</v>
      </c>
      <c r="BS294" s="668"/>
      <c r="BT294" s="281"/>
    </row>
    <row r="295" spans="1:72" s="42" customFormat="1" ht="89.25" hidden="1" customHeight="1">
      <c r="A295" s="554" t="s">
        <v>252</v>
      </c>
      <c r="B295" s="53" t="s">
        <v>263</v>
      </c>
      <c r="C295" s="53" t="s">
        <v>306</v>
      </c>
      <c r="D295" s="53" t="s">
        <v>361</v>
      </c>
      <c r="E295" s="53" t="s">
        <v>448</v>
      </c>
      <c r="F295" s="227">
        <v>0.92500000000000004</v>
      </c>
      <c r="G295" s="223">
        <v>0.95</v>
      </c>
      <c r="H295" s="223" t="s">
        <v>1948</v>
      </c>
      <c r="I295" s="223" t="s">
        <v>1979</v>
      </c>
      <c r="J295" s="325">
        <v>292</v>
      </c>
      <c r="K295" s="53" t="s">
        <v>835</v>
      </c>
      <c r="L295" s="53" t="s">
        <v>1302</v>
      </c>
      <c r="M295" s="53" t="s">
        <v>1303</v>
      </c>
      <c r="N295" s="293">
        <v>190600900</v>
      </c>
      <c r="O295" s="53" t="s">
        <v>1303</v>
      </c>
      <c r="P295" s="53" t="s">
        <v>2052</v>
      </c>
      <c r="Q295" s="53" t="s">
        <v>32</v>
      </c>
      <c r="R295" s="225" t="s">
        <v>1891</v>
      </c>
      <c r="S295" s="225">
        <v>2</v>
      </c>
      <c r="T295" s="225">
        <v>4</v>
      </c>
      <c r="U295" s="97" t="s">
        <v>13</v>
      </c>
      <c r="V295" s="97" t="s">
        <v>13</v>
      </c>
      <c r="W295" s="225">
        <v>2</v>
      </c>
      <c r="X295" s="225">
        <v>2</v>
      </c>
      <c r="Y295" s="273">
        <v>0</v>
      </c>
      <c r="Z295" s="276">
        <f>IF(
'Tablero de control'!$U295="NP",
 0,
  IF(
     'Tablero de control'!$Q295&lt;&gt;"Reducción",
     'Tablero de control'!$Y295*100/'Tablero de control'!$U295,
     IF(
       'Tablero de control'!$U295&gt;='Tablero de control'!$Y295,
       100,
       IF(
         'Tablero de control'!$S295&lt;='Tablero de control'!$Y295,
         0,
         (('Tablero de control'!$S295-'Tablero de control'!$U295)-('Tablero de control'!$Y295-'Tablero de control'!$U295))*100/('Tablero de control'!$S295-'Tablero de control'!$U295)
       )
     )
   )
)</f>
        <v>0</v>
      </c>
      <c r="AA295" s="302">
        <f>IF('Tablero de control'!$Z295&gt;100,100,'Tablero de control'!$Z295)</f>
        <v>0</v>
      </c>
      <c r="AB295" s="40" t="str">
        <f>IF(
  'Tablero de control'!$U295="NP",
  "NO PROGRAMADA",
  IF(
    OR('Tablero de control'!$Y295="",'Tablero de control'!$Z295&lt;=0),
    "SIN AVANCE",
    IF(
      'Tablero de control'!$Z295&lt;Parametros!$D$4*Parametros!$G$9,
      "MUY DEFICIENTE",
    IF(
      'Tablero de control'!$Z295&lt;Parametros!$D$4*Parametros!$G$8,
      "DEFICIENTE",
   IF(
      'Tablero de control'!$Z295&lt;Parametros!$D$4*Parametros!$G$7,
      "ACEPTABLE",
      IF(
        'Tablero de control'!$Z295&lt;Parametros!$D$4*Parametros!$G$6,
        "BUENO",
        IF(
          'Tablero de control'!$Z295&lt;Parametros!$D$4*Parametros!$G$5,
          "SATISFACTORIO",
          IF(
            'Tablero de control'!$Z295&gt;=Parametros!$D$4*Parametros!$G$4,
            "OPTIMO"
          )
        )
      )
    )
  )
)
)
)</f>
        <v>NO PROGRAMADA</v>
      </c>
      <c r="AC295" s="40"/>
      <c r="AD295" s="40"/>
      <c r="AE295" s="40"/>
      <c r="AF295" s="40"/>
      <c r="AG295" s="59">
        <v>0</v>
      </c>
      <c r="AH295" s="59">
        <v>0</v>
      </c>
      <c r="AI295" s="59">
        <v>0</v>
      </c>
      <c r="AJ295" s="57"/>
      <c r="AK295" s="276">
        <f>IF(
'Tablero de control'!$V295="NP",
 0,
  IF(
     'Tablero de control'!$Q295&lt;&gt;"Reducción",
     'Tablero de control'!$AJ295*100/'Tablero de control'!$V295,
     IF(
       'Tablero de control'!$V295&gt;='Tablero de control'!$AJ295,
       100,
       IF(
         'Tablero de control'!$S295&lt;='Tablero de control'!$AJ295,
         0,
         (('Tablero de control'!$S295-'Tablero de control'!$V295)-('Tablero de control'!$AJ295-'Tablero de control'!$V295))*100/('Tablero de control'!$S295-'Tablero de control'!$V295)
       )
     )
   )
)</f>
        <v>0</v>
      </c>
      <c r="AL295" s="40" t="str">
        <f>IF(
  'Tablero de control'!$V295="NP",
  "NO PROGRAMADA",
  IF(
    OR('Tablero de control'!$AJ295="",'Tablero de control'!$AK295&lt;=0),
    "SIN AVANCE",
    IF(
      'Tablero de control'!$AK295&lt;Parametros!$D$4*Parametros!$G$9,
      "MUY DEFICIENTE",
    IF(
      'Tablero de control'!$AK295&lt;Parametros!$D$4*Parametros!$G$8,
      "DEFICIENTE",
   IF(
      'Tablero de control'!$AK295&lt;Parametros!$D$4*Parametros!$G$7,
      "ACEPTABLE",
      IF(
        'Tablero de control'!$AK295&lt;Parametros!$D$4*Parametros!$G$6,
        "BUENO",
        IF(
          'Tablero de control'!$AK295&lt;Parametros!$D$4*Parametros!$G$5,
          "SATISFACTORIO",
          IF(
            'Tablero de control'!$AK295&gt;=Parametros!$D$4*Parametros!$G$4,
            "OPTIMO"
          )
        )
      )
    )
  )
)
)
)</f>
        <v>NO PROGRAMADA</v>
      </c>
      <c r="AM295" s="38"/>
      <c r="AN295" s="38"/>
      <c r="AO295" s="38"/>
      <c r="AP295" s="286"/>
      <c r="AQ295" s="276">
        <f>IF(
'Tablero de control'!$W295="NP",
 0,
  IF(
     'Tablero de control'!$Q295&lt;&gt;"Reducción",
     'Tablero de control'!$AP295*100/'Tablero de control'!$W295,
     IF(
       'Tablero de control'!$W295&gt;='Tablero de control'!$AP295,
       100,
       IF(
         'Tablero de control'!$S295&lt;='Tablero de control'!$AP295,
         0,
         (('Tablero de control'!$S295-'Tablero de control'!$W295)-('Tablero de control'!$AP295-'Tablero de control'!$W295))*100/('Tablero de control'!$S295-'Tablero de control'!$W295)
       )
     )
   )
)</f>
        <v>0</v>
      </c>
      <c r="AR295" s="40" t="str">
        <f>IF(
  'Tablero de control'!$W295="NP",
  "NO PROGRAMADA",
  IF(
    OR('Tablero de control'!$AP295="",'Tablero de control'!$AQ295&lt;=0),
    "SIN AVANCE",
    IF(
      'Tablero de control'!$AQ295&lt;Parametros!$D$4*Parametros!$G$9,
      "MUY DEFICIENTE",
    IF(
      'Tablero de control'!$AQ295&lt;Parametros!$D$4*Parametros!$G$8,
      "DEFICIENTE",
   IF(
      'Tablero de control'!$AQ295&lt;Parametros!$D$4*Parametros!$G$7,
      "ACEPTABLE",
      IF(
        'Tablero de control'!$AQ295&lt;Parametros!$D$4*Parametros!$G$6,
        "BUENO",
        IF(
          'Tablero de control'!$AQ295&lt;Parametros!$D$4*Parametros!$G$5,
          "SATISFACTORIO",
          IF(
            'Tablero de control'!$AQ295&gt;=Parametros!$D$4*Parametros!$G$4,
            "OPTIMO"
          )
        )
      )
    )
  )
)
)
)</f>
        <v>SIN AVANCE</v>
      </c>
      <c r="AS295" s="38"/>
      <c r="AT295" s="38"/>
      <c r="AU295" s="38"/>
      <c r="AV295" s="39"/>
      <c r="AW295" s="276">
        <f>IF(
'Tablero de control'!$X295="NP",
 0,
  IF(
     'Tablero de control'!$Q295&lt;&gt;"Reducción",
     'Tablero de control'!$AV295*100/'Tablero de control'!$X295,
     IF(
       'Tablero de control'!$X295&gt;='Tablero de control'!$AV295,
       100,
       IF(
         'Tablero de control'!$S295&lt;='Tablero de control'!$AV295,
         0,
         (('Tablero de control'!$S295-'Tablero de control'!$X295)-('Tablero de control'!$AV295-'Tablero de control'!$X295))*100/('Tablero de control'!$S295-'Tablero de control'!$X295)
       )
     )
   )
)</f>
        <v>0</v>
      </c>
      <c r="AX295" s="46" t="str">
        <f>IF(
  'Tablero de control'!$X295="NP",
  "NO PROGRAMADA",
  IF(
    OR('Tablero de control'!$AV295="",'Tablero de control'!$AW295&lt;=0),
    "SIN AVANCE",
    IF(
      'Tablero de control'!$AW295&lt;Parametros!$D$4*Parametros!$G$9,
      "MUY DEFICIENTE",
    IF(
      'Tablero de control'!$AW295&lt;Parametros!$D$4*Parametros!$G$8,
      "DEFICIENTE",
   IF(
      'Tablero de control'!$AW295&lt;Parametros!$D$4*Parametros!$G$7,
      "ACEPTABLE",
      IF(
        'Tablero de control'!$AW295&lt;Parametros!$D$4*Parametros!$G$6,
        "BUENO",
        IF(
          'Tablero de control'!$AW295&lt;Parametros!$D$4*Parametros!$G$5,
          "SATISFACTORIO",
          IF(
            'Tablero de control'!$AW295&gt;=Parametros!$D$4*Parametros!$G$4,
            "OPTIMO"
          )
        )
      )
    )
  )
)
)
)</f>
        <v>SIN AVANCE</v>
      </c>
      <c r="AY295" s="38"/>
      <c r="AZ295" s="38"/>
      <c r="BA295" s="38"/>
      <c r="BB295" s="285">
        <f>IF('Tablero de control'!$R295="Acumulada",IF('Tablero de control'!$AV295="",IF('Tablero de control'!$AP295="",IF('Tablero de control'!$AJ295="",'Tablero de control'!$Y295,'Tablero de control'!$AJ295),'Tablero de control'!$AP295),'Tablero de control'!$AV295),'Tablero de control'!$Y295+'Tablero de control'!$AJ295+'Tablero de control'!$AP295+'Tablero de control'!$AV295)</f>
        <v>0</v>
      </c>
      <c r="BC295" s="41">
        <f>IF('Tablero de control'!$Q295="mantenimiento",'Tablero de control'!$BB295/COUNTA('Tablero de control'!$U295:$X295)*100,IF('Tablero de control'!$BB295*100/'Tablero de control'!$T295&gt;100,100,'Tablero de control'!$BB295*100/'Tablero de control'!$T295))</f>
        <v>0</v>
      </c>
      <c r="BD295" s="40" t="str">
        <f>IF(
    OR('Tablero de control'!$BB295="",'Tablero de control'!$BC295&lt;=0),
    "SIN AVANCE",
    IF(
      'Tablero de control'!$BC295&lt;Parametros!$D$4*Parametros!$G$9,
      "MUY DEFICIENTE",
    IF(
      'Tablero de control'!$BC295&lt;Parametros!$D$4*Parametros!$G$8,
      "DEFICIENTE",
   IF(
      'Tablero de control'!$BC295&lt;Parametros!$D$4*Parametros!$G$7,
      "ACEPTABLE",
      IF(
        'Tablero de control'!$BC295&lt;Parametros!$D$4*Parametros!$G$6,
        "BUENO",
        IF(
          'Tablero de control'!$BC295&lt;Parametros!$D$4*Parametros!$G$5,
          "SATISFACTORIO",
          IF(
            'Tablero de control'!$BC295&gt;=Parametros!$D$4*Parametros!$G$4,
            "OPTIMO"
          )
        )
      )
    )
  )
)
)</f>
        <v>SIN AVANCE</v>
      </c>
      <c r="BE295" s="336"/>
      <c r="BF295" s="336"/>
      <c r="BG295" s="555"/>
      <c r="BH295" s="281"/>
      <c r="BI295" s="281"/>
      <c r="BJ295" s="281"/>
      <c r="BL295" s="337"/>
      <c r="BN295" s="501"/>
      <c r="BO295" s="428"/>
      <c r="BP295" s="428"/>
      <c r="BQ295" s="428"/>
      <c r="BR295" s="599" t="s">
        <v>3424</v>
      </c>
      <c r="BS295" s="668"/>
      <c r="BT295" s="281"/>
    </row>
    <row r="296" spans="1:72" s="42" customFormat="1" ht="90" hidden="1" customHeight="1">
      <c r="A296" s="554" t="s">
        <v>252</v>
      </c>
      <c r="B296" s="53" t="s">
        <v>263</v>
      </c>
      <c r="C296" s="53" t="s">
        <v>306</v>
      </c>
      <c r="D296" s="53" t="s">
        <v>361</v>
      </c>
      <c r="E296" s="53" t="s">
        <v>448</v>
      </c>
      <c r="F296" s="227">
        <v>0.92500000000000004</v>
      </c>
      <c r="G296" s="223">
        <v>0.95</v>
      </c>
      <c r="H296" s="223" t="s">
        <v>1948</v>
      </c>
      <c r="I296" s="223" t="s">
        <v>1979</v>
      </c>
      <c r="J296" s="325">
        <v>293</v>
      </c>
      <c r="K296" s="53" t="s">
        <v>836</v>
      </c>
      <c r="L296" s="53" t="s">
        <v>1304</v>
      </c>
      <c r="M296" s="53" t="s">
        <v>1305</v>
      </c>
      <c r="N296" s="293">
        <v>190601100</v>
      </c>
      <c r="O296" s="53" t="s">
        <v>1305</v>
      </c>
      <c r="P296" s="53" t="s">
        <v>2052</v>
      </c>
      <c r="Q296" s="53" t="s">
        <v>32</v>
      </c>
      <c r="R296" s="225" t="s">
        <v>1891</v>
      </c>
      <c r="S296" s="225">
        <v>0</v>
      </c>
      <c r="T296" s="225">
        <v>2</v>
      </c>
      <c r="U296" s="97" t="s">
        <v>13</v>
      </c>
      <c r="V296" s="97" t="s">
        <v>13</v>
      </c>
      <c r="W296" s="97" t="s">
        <v>13</v>
      </c>
      <c r="X296" s="225">
        <v>2</v>
      </c>
      <c r="Y296" s="273">
        <v>0</v>
      </c>
      <c r="Z296" s="276">
        <f>IF(
'Tablero de control'!$U296="NP",
 0,
  IF(
     'Tablero de control'!$Q296&lt;&gt;"Reducción",
     'Tablero de control'!$Y296*100/'Tablero de control'!$U296,
     IF(
       'Tablero de control'!$U296&gt;='Tablero de control'!$Y296,
       100,
       IF(
         'Tablero de control'!$S296&lt;='Tablero de control'!$Y296,
         0,
         (('Tablero de control'!$S296-'Tablero de control'!$U296)-('Tablero de control'!$Y296-'Tablero de control'!$U296))*100/('Tablero de control'!$S296-'Tablero de control'!$U296)
       )
     )
   )
)</f>
        <v>0</v>
      </c>
      <c r="AA296" s="302">
        <f>IF('Tablero de control'!$Z296&gt;100,100,'Tablero de control'!$Z296)</f>
        <v>0</v>
      </c>
      <c r="AB296" s="40" t="str">
        <f>IF(
  'Tablero de control'!$U296="NP",
  "NO PROGRAMADA",
  IF(
    OR('Tablero de control'!$Y296="",'Tablero de control'!$Z296&lt;=0),
    "SIN AVANCE",
    IF(
      'Tablero de control'!$Z296&lt;Parametros!$D$4*Parametros!$G$9,
      "MUY DEFICIENTE",
    IF(
      'Tablero de control'!$Z296&lt;Parametros!$D$4*Parametros!$G$8,
      "DEFICIENTE",
   IF(
      'Tablero de control'!$Z296&lt;Parametros!$D$4*Parametros!$G$7,
      "ACEPTABLE",
      IF(
        'Tablero de control'!$Z296&lt;Parametros!$D$4*Parametros!$G$6,
        "BUENO",
        IF(
          'Tablero de control'!$Z296&lt;Parametros!$D$4*Parametros!$G$5,
          "SATISFACTORIO",
          IF(
            'Tablero de control'!$Z296&gt;=Parametros!$D$4*Parametros!$G$4,
            "OPTIMO"
          )
        )
      )
    )
  )
)
)
)</f>
        <v>NO PROGRAMADA</v>
      </c>
      <c r="AC296" s="40"/>
      <c r="AD296" s="40"/>
      <c r="AE296" s="40"/>
      <c r="AF296" s="40"/>
      <c r="AG296" s="59">
        <v>0</v>
      </c>
      <c r="AH296" s="59">
        <v>0</v>
      </c>
      <c r="AI296" s="59">
        <v>0</v>
      </c>
      <c r="AJ296" s="57"/>
      <c r="AK296" s="276">
        <f>IF(
'Tablero de control'!$V296="NP",
 0,
  IF(
     'Tablero de control'!$Q296&lt;&gt;"Reducción",
     'Tablero de control'!$AJ296*100/'Tablero de control'!$V296,
     IF(
       'Tablero de control'!$V296&gt;='Tablero de control'!$AJ296,
       100,
       IF(
         'Tablero de control'!$S296&lt;='Tablero de control'!$AJ296,
         0,
         (('Tablero de control'!$S296-'Tablero de control'!$V296)-('Tablero de control'!$AJ296-'Tablero de control'!$V296))*100/('Tablero de control'!$S296-'Tablero de control'!$V296)
       )
     )
   )
)</f>
        <v>0</v>
      </c>
      <c r="AL296" s="40" t="str">
        <f>IF(
  'Tablero de control'!$V296="NP",
  "NO PROGRAMADA",
  IF(
    OR('Tablero de control'!$AJ296="",'Tablero de control'!$AK296&lt;=0),
    "SIN AVANCE",
    IF(
      'Tablero de control'!$AK296&lt;Parametros!$D$4*Parametros!$G$9,
      "MUY DEFICIENTE",
    IF(
      'Tablero de control'!$AK296&lt;Parametros!$D$4*Parametros!$G$8,
      "DEFICIENTE",
   IF(
      'Tablero de control'!$AK296&lt;Parametros!$D$4*Parametros!$G$7,
      "ACEPTABLE",
      IF(
        'Tablero de control'!$AK296&lt;Parametros!$D$4*Parametros!$G$6,
        "BUENO",
        IF(
          'Tablero de control'!$AK296&lt;Parametros!$D$4*Parametros!$G$5,
          "SATISFACTORIO",
          IF(
            'Tablero de control'!$AK296&gt;=Parametros!$D$4*Parametros!$G$4,
            "OPTIMO"
          )
        )
      )
    )
  )
)
)
)</f>
        <v>NO PROGRAMADA</v>
      </c>
      <c r="AM296" s="38"/>
      <c r="AN296" s="38"/>
      <c r="AO296" s="38"/>
      <c r="AP296" s="286"/>
      <c r="AQ296" s="276">
        <f>IF(
'Tablero de control'!$W296="NP",
 0,
  IF(
     'Tablero de control'!$Q296&lt;&gt;"Reducción",
     'Tablero de control'!$AP296*100/'Tablero de control'!$W296,
     IF(
       'Tablero de control'!$W296&gt;='Tablero de control'!$AP296,
       100,
       IF(
         'Tablero de control'!$S296&lt;='Tablero de control'!$AP296,
         0,
         (('Tablero de control'!$S296-'Tablero de control'!$W296)-('Tablero de control'!$AP296-'Tablero de control'!$W296))*100/('Tablero de control'!$S296-'Tablero de control'!$W296)
       )
     )
   )
)</f>
        <v>0</v>
      </c>
      <c r="AR296" s="40" t="str">
        <f>IF(
  'Tablero de control'!$W296="NP",
  "NO PROGRAMADA",
  IF(
    OR('Tablero de control'!$AP296="",'Tablero de control'!$AQ296&lt;=0),
    "SIN AVANCE",
    IF(
      'Tablero de control'!$AQ296&lt;Parametros!$D$4*Parametros!$G$9,
      "MUY DEFICIENTE",
    IF(
      'Tablero de control'!$AQ296&lt;Parametros!$D$4*Parametros!$G$8,
      "DEFICIENTE",
   IF(
      'Tablero de control'!$AQ296&lt;Parametros!$D$4*Parametros!$G$7,
      "ACEPTABLE",
      IF(
        'Tablero de control'!$AQ296&lt;Parametros!$D$4*Parametros!$G$6,
        "BUENO",
        IF(
          'Tablero de control'!$AQ296&lt;Parametros!$D$4*Parametros!$G$5,
          "SATISFACTORIO",
          IF(
            'Tablero de control'!$AQ296&gt;=Parametros!$D$4*Parametros!$G$4,
            "OPTIMO"
          )
        )
      )
    )
  )
)
)
)</f>
        <v>NO PROGRAMADA</v>
      </c>
      <c r="AS296" s="38"/>
      <c r="AT296" s="38"/>
      <c r="AU296" s="38"/>
      <c r="AV296" s="39"/>
      <c r="AW296" s="276">
        <f>IF(
'Tablero de control'!$X296="NP",
 0,
  IF(
     'Tablero de control'!$Q296&lt;&gt;"Reducción",
     'Tablero de control'!$AV296*100/'Tablero de control'!$X296,
     IF(
       'Tablero de control'!$X296&gt;='Tablero de control'!$AV296,
       100,
       IF(
         'Tablero de control'!$S296&lt;='Tablero de control'!$AV296,
         0,
         (('Tablero de control'!$S296-'Tablero de control'!$X296)-('Tablero de control'!$AV296-'Tablero de control'!$X296))*100/('Tablero de control'!$S296-'Tablero de control'!$X296)
       )
     )
   )
)</f>
        <v>0</v>
      </c>
      <c r="AX296" s="46" t="str">
        <f>IF(
  'Tablero de control'!$X296="NP",
  "NO PROGRAMADA",
  IF(
    OR('Tablero de control'!$AV296="",'Tablero de control'!$AW296&lt;=0),
    "SIN AVANCE",
    IF(
      'Tablero de control'!$AW296&lt;Parametros!$D$4*Parametros!$G$9,
      "MUY DEFICIENTE",
    IF(
      'Tablero de control'!$AW296&lt;Parametros!$D$4*Parametros!$G$8,
      "DEFICIENTE",
   IF(
      'Tablero de control'!$AW296&lt;Parametros!$D$4*Parametros!$G$7,
      "ACEPTABLE",
      IF(
        'Tablero de control'!$AW296&lt;Parametros!$D$4*Parametros!$G$6,
        "BUENO",
        IF(
          'Tablero de control'!$AW296&lt;Parametros!$D$4*Parametros!$G$5,
          "SATISFACTORIO",
          IF(
            'Tablero de control'!$AW296&gt;=Parametros!$D$4*Parametros!$G$4,
            "OPTIMO"
          )
        )
      )
    )
  )
)
)
)</f>
        <v>SIN AVANCE</v>
      </c>
      <c r="AY296" s="38"/>
      <c r="AZ296" s="38"/>
      <c r="BA296" s="38"/>
      <c r="BB296" s="285">
        <f>IF('Tablero de control'!$R296="Acumulada",IF('Tablero de control'!$AV296="",IF('Tablero de control'!$AP296="",IF('Tablero de control'!$AJ296="",'Tablero de control'!$Y296,'Tablero de control'!$AJ296),'Tablero de control'!$AP296),'Tablero de control'!$AV296),'Tablero de control'!$Y296+'Tablero de control'!$AJ296+'Tablero de control'!$AP296+'Tablero de control'!$AV296)</f>
        <v>0</v>
      </c>
      <c r="BC296" s="41">
        <f>IF('Tablero de control'!$Q296="mantenimiento",'Tablero de control'!$BB296/COUNTA('Tablero de control'!$U296:$X296)*100,IF('Tablero de control'!$BB296*100/'Tablero de control'!$T296&gt;100,100,'Tablero de control'!$BB296*100/'Tablero de control'!$T296))</f>
        <v>0</v>
      </c>
      <c r="BD296" s="40" t="str">
        <f>IF(
    OR('Tablero de control'!$BB296="",'Tablero de control'!$BC296&lt;=0),
    "SIN AVANCE",
    IF(
      'Tablero de control'!$BC296&lt;Parametros!$D$4*Parametros!$G$9,
      "MUY DEFICIENTE",
    IF(
      'Tablero de control'!$BC296&lt;Parametros!$D$4*Parametros!$G$8,
      "DEFICIENTE",
   IF(
      'Tablero de control'!$BC296&lt;Parametros!$D$4*Parametros!$G$7,
      "ACEPTABLE",
      IF(
        'Tablero de control'!$BC296&lt;Parametros!$D$4*Parametros!$G$6,
        "BUENO",
        IF(
          'Tablero de control'!$BC296&lt;Parametros!$D$4*Parametros!$G$5,
          "SATISFACTORIO",
          IF(
            'Tablero de control'!$BC296&gt;=Parametros!$D$4*Parametros!$G$4,
            "OPTIMO"
          )
        )
      )
    )
  )
)
)</f>
        <v>SIN AVANCE</v>
      </c>
      <c r="BE296" s="336"/>
      <c r="BF296" s="336"/>
      <c r="BG296" s="555"/>
      <c r="BH296" s="281"/>
      <c r="BI296" s="281"/>
      <c r="BJ296" s="281"/>
      <c r="BL296" s="337"/>
      <c r="BN296" s="501"/>
      <c r="BO296" s="428"/>
      <c r="BP296" s="428"/>
      <c r="BQ296" s="428"/>
      <c r="BR296" s="599" t="s">
        <v>3424</v>
      </c>
      <c r="BS296" s="668"/>
      <c r="BT296" s="281"/>
    </row>
    <row r="297" spans="1:72" s="42" customFormat="1" ht="58.5" hidden="1" customHeight="1">
      <c r="A297" s="554" t="s">
        <v>252</v>
      </c>
      <c r="B297" s="53" t="s">
        <v>263</v>
      </c>
      <c r="C297" s="53" t="s">
        <v>306</v>
      </c>
      <c r="D297" s="53" t="s">
        <v>361</v>
      </c>
      <c r="E297" s="53" t="s">
        <v>448</v>
      </c>
      <c r="F297" s="227">
        <v>0.92500000000000004</v>
      </c>
      <c r="G297" s="223">
        <v>0.95</v>
      </c>
      <c r="H297" s="223" t="s">
        <v>1948</v>
      </c>
      <c r="I297" s="223" t="s">
        <v>1979</v>
      </c>
      <c r="J297" s="325">
        <v>294</v>
      </c>
      <c r="K297" s="53" t="s">
        <v>837</v>
      </c>
      <c r="L297" s="53" t="s">
        <v>1306</v>
      </c>
      <c r="M297" s="53" t="s">
        <v>1307</v>
      </c>
      <c r="N297" s="293">
        <v>190601600</v>
      </c>
      <c r="O297" s="53" t="s">
        <v>1676</v>
      </c>
      <c r="P297" s="53" t="s">
        <v>2052</v>
      </c>
      <c r="Q297" s="53" t="s">
        <v>32</v>
      </c>
      <c r="R297" s="225" t="s">
        <v>1891</v>
      </c>
      <c r="S297" s="225">
        <v>0</v>
      </c>
      <c r="T297" s="225">
        <v>2</v>
      </c>
      <c r="U297" s="97" t="s">
        <v>13</v>
      </c>
      <c r="V297" s="97" t="s">
        <v>13</v>
      </c>
      <c r="W297" s="97" t="s">
        <v>13</v>
      </c>
      <c r="X297" s="225">
        <v>2</v>
      </c>
      <c r="Y297" s="273">
        <v>0</v>
      </c>
      <c r="Z297" s="276">
        <f>IF(
'Tablero de control'!$U297="NP",
 0,
  IF(
     'Tablero de control'!$Q297&lt;&gt;"Reducción",
     'Tablero de control'!$Y297*100/'Tablero de control'!$U297,
     IF(
       'Tablero de control'!$U297&gt;='Tablero de control'!$Y297,
       100,
       IF(
         'Tablero de control'!$S297&lt;='Tablero de control'!$Y297,
         0,
         (('Tablero de control'!$S297-'Tablero de control'!$U297)-('Tablero de control'!$Y297-'Tablero de control'!$U297))*100/('Tablero de control'!$S297-'Tablero de control'!$U297)
       )
     )
   )
)</f>
        <v>0</v>
      </c>
      <c r="AA297" s="302">
        <f>IF('Tablero de control'!$Z297&gt;100,100,'Tablero de control'!$Z297)</f>
        <v>0</v>
      </c>
      <c r="AB297" s="40" t="str">
        <f>IF(
  'Tablero de control'!$U297="NP",
  "NO PROGRAMADA",
  IF(
    OR('Tablero de control'!$Y297="",'Tablero de control'!$Z297&lt;=0),
    "SIN AVANCE",
    IF(
      'Tablero de control'!$Z297&lt;Parametros!$D$4*Parametros!$G$9,
      "MUY DEFICIENTE",
    IF(
      'Tablero de control'!$Z297&lt;Parametros!$D$4*Parametros!$G$8,
      "DEFICIENTE",
   IF(
      'Tablero de control'!$Z297&lt;Parametros!$D$4*Parametros!$G$7,
      "ACEPTABLE",
      IF(
        'Tablero de control'!$Z297&lt;Parametros!$D$4*Parametros!$G$6,
        "BUENO",
        IF(
          'Tablero de control'!$Z297&lt;Parametros!$D$4*Parametros!$G$5,
          "SATISFACTORIO",
          IF(
            'Tablero de control'!$Z297&gt;=Parametros!$D$4*Parametros!$G$4,
            "OPTIMO"
          )
        )
      )
    )
  )
)
)
)</f>
        <v>NO PROGRAMADA</v>
      </c>
      <c r="AC297" s="40"/>
      <c r="AD297" s="40"/>
      <c r="AE297" s="40"/>
      <c r="AF297" s="40"/>
      <c r="AG297" s="59">
        <v>0</v>
      </c>
      <c r="AH297" s="59">
        <v>0</v>
      </c>
      <c r="AI297" s="59">
        <v>0</v>
      </c>
      <c r="AJ297" s="57"/>
      <c r="AK297" s="276">
        <f>IF(
'Tablero de control'!$V297="NP",
 0,
  IF(
     'Tablero de control'!$Q297&lt;&gt;"Reducción",
     'Tablero de control'!$AJ297*100/'Tablero de control'!$V297,
     IF(
       'Tablero de control'!$V297&gt;='Tablero de control'!$AJ297,
       100,
       IF(
         'Tablero de control'!$S297&lt;='Tablero de control'!$AJ297,
         0,
         (('Tablero de control'!$S297-'Tablero de control'!$V297)-('Tablero de control'!$AJ297-'Tablero de control'!$V297))*100/('Tablero de control'!$S297-'Tablero de control'!$V297)
       )
     )
   )
)</f>
        <v>0</v>
      </c>
      <c r="AL297" s="40" t="str">
        <f>IF(
  'Tablero de control'!$V297="NP",
  "NO PROGRAMADA",
  IF(
    OR('Tablero de control'!$AJ297="",'Tablero de control'!$AK297&lt;=0),
    "SIN AVANCE",
    IF(
      'Tablero de control'!$AK297&lt;Parametros!$D$4*Parametros!$G$9,
      "MUY DEFICIENTE",
    IF(
      'Tablero de control'!$AK297&lt;Parametros!$D$4*Parametros!$G$8,
      "DEFICIENTE",
   IF(
      'Tablero de control'!$AK297&lt;Parametros!$D$4*Parametros!$G$7,
      "ACEPTABLE",
      IF(
        'Tablero de control'!$AK297&lt;Parametros!$D$4*Parametros!$G$6,
        "BUENO",
        IF(
          'Tablero de control'!$AK297&lt;Parametros!$D$4*Parametros!$G$5,
          "SATISFACTORIO",
          IF(
            'Tablero de control'!$AK297&gt;=Parametros!$D$4*Parametros!$G$4,
            "OPTIMO"
          )
        )
      )
    )
  )
)
)
)</f>
        <v>NO PROGRAMADA</v>
      </c>
      <c r="AM297" s="38"/>
      <c r="AN297" s="38"/>
      <c r="AO297" s="38"/>
      <c r="AP297" s="47"/>
      <c r="AQ297" s="276">
        <f>IF(
'Tablero de control'!$W297="NP",
 0,
  IF(
     'Tablero de control'!$Q297&lt;&gt;"Reducción",
     'Tablero de control'!$AP297*100/'Tablero de control'!$W297,
     IF(
       'Tablero de control'!$W297&gt;='Tablero de control'!$AP297,
       100,
       IF(
         'Tablero de control'!$S297&lt;='Tablero de control'!$AP297,
         0,
         (('Tablero de control'!$S297-'Tablero de control'!$W297)-('Tablero de control'!$AP297-'Tablero de control'!$W297))*100/('Tablero de control'!$S297-'Tablero de control'!$W297)
       )
     )
   )
)</f>
        <v>0</v>
      </c>
      <c r="AR297" s="40" t="str">
        <f>IF(
  'Tablero de control'!$W297="NP",
  "NO PROGRAMADA",
  IF(
    OR('Tablero de control'!$AP297="",'Tablero de control'!$AQ297&lt;=0),
    "SIN AVANCE",
    IF(
      'Tablero de control'!$AQ297&lt;Parametros!$D$4*Parametros!$G$9,
      "MUY DEFICIENTE",
    IF(
      'Tablero de control'!$AQ297&lt;Parametros!$D$4*Parametros!$G$8,
      "DEFICIENTE",
   IF(
      'Tablero de control'!$AQ297&lt;Parametros!$D$4*Parametros!$G$7,
      "ACEPTABLE",
      IF(
        'Tablero de control'!$AQ297&lt;Parametros!$D$4*Parametros!$G$6,
        "BUENO",
        IF(
          'Tablero de control'!$AQ297&lt;Parametros!$D$4*Parametros!$G$5,
          "SATISFACTORIO",
          IF(
            'Tablero de control'!$AQ297&gt;=Parametros!$D$4*Parametros!$G$4,
            "OPTIMO"
          )
        )
      )
    )
  )
)
)
)</f>
        <v>NO PROGRAMADA</v>
      </c>
      <c r="AS297" s="38"/>
      <c r="AT297" s="38"/>
      <c r="AU297" s="38"/>
      <c r="AV297" s="39"/>
      <c r="AW297" s="276">
        <f>IF(
'Tablero de control'!$X297="NP",
 0,
  IF(
     'Tablero de control'!$Q297&lt;&gt;"Reducción",
     'Tablero de control'!$AV297*100/'Tablero de control'!$X297,
     IF(
       'Tablero de control'!$X297&gt;='Tablero de control'!$AV297,
       100,
       IF(
         'Tablero de control'!$S297&lt;='Tablero de control'!$AV297,
         0,
         (('Tablero de control'!$S297-'Tablero de control'!$X297)-('Tablero de control'!$AV297-'Tablero de control'!$X297))*100/('Tablero de control'!$S297-'Tablero de control'!$X297)
       )
     )
   )
)</f>
        <v>0</v>
      </c>
      <c r="AX297" s="46" t="str">
        <f>IF(
  'Tablero de control'!$X297="NP",
  "NO PROGRAMADA",
  IF(
    OR('Tablero de control'!$AV297="",'Tablero de control'!$AW297&lt;=0),
    "SIN AVANCE",
    IF(
      'Tablero de control'!$AW297&lt;Parametros!$D$4*Parametros!$G$9,
      "MUY DEFICIENTE",
    IF(
      'Tablero de control'!$AW297&lt;Parametros!$D$4*Parametros!$G$8,
      "DEFICIENTE",
   IF(
      'Tablero de control'!$AW297&lt;Parametros!$D$4*Parametros!$G$7,
      "ACEPTABLE",
      IF(
        'Tablero de control'!$AW297&lt;Parametros!$D$4*Parametros!$G$6,
        "BUENO",
        IF(
          'Tablero de control'!$AW297&lt;Parametros!$D$4*Parametros!$G$5,
          "SATISFACTORIO",
          IF(
            'Tablero de control'!$AW297&gt;=Parametros!$D$4*Parametros!$G$4,
            "OPTIMO"
          )
        )
      )
    )
  )
)
)
)</f>
        <v>SIN AVANCE</v>
      </c>
      <c r="AY297" s="38"/>
      <c r="AZ297" s="38"/>
      <c r="BA297" s="38"/>
      <c r="BB297" s="285">
        <f>IF('Tablero de control'!$R297="Acumulada",IF('Tablero de control'!$AV297="",IF('Tablero de control'!$AP297="",IF('Tablero de control'!$AJ297="",'Tablero de control'!$Y297,'Tablero de control'!$AJ297),'Tablero de control'!$AP297),'Tablero de control'!$AV297),'Tablero de control'!$Y297+'Tablero de control'!$AJ297+'Tablero de control'!$AP297+'Tablero de control'!$AV297)</f>
        <v>0</v>
      </c>
      <c r="BC297" s="41">
        <f>IF('Tablero de control'!$Q297="mantenimiento",'Tablero de control'!$BB297/COUNTA('Tablero de control'!$U297:$X297)*100,IF('Tablero de control'!$BB297*100/'Tablero de control'!$T297&gt;100,100,'Tablero de control'!$BB297*100/'Tablero de control'!$T297))</f>
        <v>0</v>
      </c>
      <c r="BD297" s="40" t="str">
        <f>IF(
    OR('Tablero de control'!$BB297="",'Tablero de control'!$BC297&lt;=0),
    "SIN AVANCE",
    IF(
      'Tablero de control'!$BC297&lt;Parametros!$D$4*Parametros!$G$9,
      "MUY DEFICIENTE",
    IF(
      'Tablero de control'!$BC297&lt;Parametros!$D$4*Parametros!$G$8,
      "DEFICIENTE",
   IF(
      'Tablero de control'!$BC297&lt;Parametros!$D$4*Parametros!$G$7,
      "ACEPTABLE",
      IF(
        'Tablero de control'!$BC297&lt;Parametros!$D$4*Parametros!$G$6,
        "BUENO",
        IF(
          'Tablero de control'!$BC297&lt;Parametros!$D$4*Parametros!$G$5,
          "SATISFACTORIO",
          IF(
            'Tablero de control'!$BC297&gt;=Parametros!$D$4*Parametros!$G$4,
            "OPTIMO"
          )
        )
      )
    )
  )
)
)</f>
        <v>SIN AVANCE</v>
      </c>
      <c r="BE297" s="336"/>
      <c r="BF297" s="336"/>
      <c r="BG297" s="555"/>
      <c r="BH297" s="281"/>
      <c r="BI297" s="281"/>
      <c r="BJ297" s="281"/>
      <c r="BL297" s="337"/>
      <c r="BN297" s="508"/>
      <c r="BO297" s="424"/>
      <c r="BP297" s="424"/>
      <c r="BQ297" s="424"/>
      <c r="BR297" s="599" t="s">
        <v>3424</v>
      </c>
      <c r="BS297" s="668"/>
      <c r="BT297" s="281"/>
    </row>
    <row r="298" spans="1:72" s="42" customFormat="1" ht="69.75" hidden="1" customHeight="1">
      <c r="A298" s="554" t="s">
        <v>252</v>
      </c>
      <c r="B298" s="53" t="s">
        <v>263</v>
      </c>
      <c r="C298" s="53" t="s">
        <v>306</v>
      </c>
      <c r="D298" s="53" t="s">
        <v>361</v>
      </c>
      <c r="E298" s="53" t="s">
        <v>448</v>
      </c>
      <c r="F298" s="227">
        <v>0.92500000000000004</v>
      </c>
      <c r="G298" s="223">
        <v>0.95</v>
      </c>
      <c r="H298" s="223" t="s">
        <v>1948</v>
      </c>
      <c r="I298" s="223" t="s">
        <v>1979</v>
      </c>
      <c r="J298" s="325">
        <v>295</v>
      </c>
      <c r="K298" s="53" t="s">
        <v>838</v>
      </c>
      <c r="L298" s="53" t="s">
        <v>1308</v>
      </c>
      <c r="M298" s="53" t="s">
        <v>1309</v>
      </c>
      <c r="N298" s="293">
        <v>190602200</v>
      </c>
      <c r="O298" s="53" t="s">
        <v>1677</v>
      </c>
      <c r="P298" s="53" t="s">
        <v>2052</v>
      </c>
      <c r="Q298" s="53" t="s">
        <v>32</v>
      </c>
      <c r="R298" s="225" t="s">
        <v>1891</v>
      </c>
      <c r="S298" s="225">
        <v>30</v>
      </c>
      <c r="T298" s="225">
        <v>39</v>
      </c>
      <c r="U298" s="96">
        <v>9</v>
      </c>
      <c r="V298" s="225">
        <v>10</v>
      </c>
      <c r="W298" s="225">
        <v>10</v>
      </c>
      <c r="X298" s="225">
        <v>10</v>
      </c>
      <c r="Y298" s="274">
        <v>8</v>
      </c>
      <c r="Z298" s="276">
        <f>IF(
'Tablero de control'!$U298="NP",
 0,
  IF(
     'Tablero de control'!$Q298&lt;&gt;"Reducción",
     'Tablero de control'!$Y298*100/'Tablero de control'!$U298,
     IF(
       'Tablero de control'!$U298&gt;='Tablero de control'!$Y298,
       100,
       IF(
         'Tablero de control'!$S298&lt;='Tablero de control'!$Y298,
         0,
         (('Tablero de control'!$S298-'Tablero de control'!$U298)-('Tablero de control'!$Y298-'Tablero de control'!$U298))*100/('Tablero de control'!$S298-'Tablero de control'!$U298)
       )
     )
   )
)</f>
        <v>88.888888888888886</v>
      </c>
      <c r="AA298" s="302">
        <f>IF('Tablero de control'!$Z298&gt;100,100,'Tablero de control'!$Z298)</f>
        <v>88.888888888888886</v>
      </c>
      <c r="AB298" s="40" t="str">
        <f>IF(
  'Tablero de control'!$U298="NP",
  "NO PROGRAMADA",
  IF(
    OR('Tablero de control'!$Y298="",'Tablero de control'!$Z298&lt;=0),
    "SIN AVANCE",
    IF(
      'Tablero de control'!$Z298&lt;Parametros!$D$4*Parametros!$G$9,
      "MUY DEFICIENTE",
    IF(
      'Tablero de control'!$Z298&lt;Parametros!$D$4*Parametros!$G$8,
      "DEFICIENTE",
   IF(
      'Tablero de control'!$Z298&lt;Parametros!$D$4*Parametros!$G$7,
      "ACEPTABLE",
      IF(
        'Tablero de control'!$Z298&lt;Parametros!$D$4*Parametros!$G$6,
        "BUENO",
        IF(
          'Tablero de control'!$Z298&lt;Parametros!$D$4*Parametros!$G$5,
          "SATISFACTORIO",
          IF(
            'Tablero de control'!$Z298&gt;=Parametros!$D$4*Parametros!$G$4,
            "OPTIMO"
          )
        )
      )
    )
  )
)
)
)</f>
        <v>BUENO</v>
      </c>
      <c r="AC298" s="40"/>
      <c r="AD298" s="40"/>
      <c r="AE298" s="40"/>
      <c r="AF298" s="40"/>
      <c r="AG298" s="59">
        <v>0</v>
      </c>
      <c r="AH298" s="59">
        <v>0</v>
      </c>
      <c r="AI298" s="59">
        <v>0</v>
      </c>
      <c r="AJ298" s="57"/>
      <c r="AK298" s="276">
        <f>IF(
'Tablero de control'!$V298="NP",
 0,
  IF(
     'Tablero de control'!$Q298&lt;&gt;"Reducción",
     'Tablero de control'!$AJ298*100/'Tablero de control'!$V298,
     IF(
       'Tablero de control'!$V298&gt;='Tablero de control'!$AJ298,
       100,
       IF(
         'Tablero de control'!$S298&lt;='Tablero de control'!$AJ298,
         0,
         (('Tablero de control'!$S298-'Tablero de control'!$V298)-('Tablero de control'!$AJ298-'Tablero de control'!$V298))*100/('Tablero de control'!$S298-'Tablero de control'!$V298)
       )
     )
   )
)</f>
        <v>0</v>
      </c>
      <c r="AL298" s="40" t="str">
        <f>IF(
  'Tablero de control'!$V298="NP",
  "NO PROGRAMADA",
  IF(
    OR('Tablero de control'!$AJ298="",'Tablero de control'!$AK298&lt;=0),
    "SIN AVANCE",
    IF(
      'Tablero de control'!$AK298&lt;Parametros!$D$4*Parametros!$G$9,
      "MUY DEFICIENTE",
    IF(
      'Tablero de control'!$AK298&lt;Parametros!$D$4*Parametros!$G$8,
      "DEFICIENTE",
   IF(
      'Tablero de control'!$AK298&lt;Parametros!$D$4*Parametros!$G$7,
      "ACEPTABLE",
      IF(
        'Tablero de control'!$AK298&lt;Parametros!$D$4*Parametros!$G$6,
        "BUENO",
        IF(
          'Tablero de control'!$AK298&lt;Parametros!$D$4*Parametros!$G$5,
          "SATISFACTORIO",
          IF(
            'Tablero de control'!$AK298&gt;=Parametros!$D$4*Parametros!$G$4,
            "OPTIMO"
          )
        )
      )
    )
  )
)
)
)</f>
        <v>SIN AVANCE</v>
      </c>
      <c r="AM298" s="38"/>
      <c r="AN298" s="38"/>
      <c r="AO298" s="38"/>
      <c r="AP298" s="47"/>
      <c r="AQ298" s="276">
        <f>IF(
'Tablero de control'!$W298="NP",
 0,
  IF(
     'Tablero de control'!$Q298&lt;&gt;"Reducción",
     'Tablero de control'!$AP298*100/'Tablero de control'!$W298,
     IF(
       'Tablero de control'!$W298&gt;='Tablero de control'!$AP298,
       100,
       IF(
         'Tablero de control'!$S298&lt;='Tablero de control'!$AP298,
         0,
         (('Tablero de control'!$S298-'Tablero de control'!$W298)-('Tablero de control'!$AP298-'Tablero de control'!$W298))*100/('Tablero de control'!$S298-'Tablero de control'!$W298)
       )
     )
   )
)</f>
        <v>0</v>
      </c>
      <c r="AR298" s="40" t="str">
        <f>IF(
  'Tablero de control'!$W298="NP",
  "NO PROGRAMADA",
  IF(
    OR('Tablero de control'!$AP298="",'Tablero de control'!$AQ298&lt;=0),
    "SIN AVANCE",
    IF(
      'Tablero de control'!$AQ298&lt;Parametros!$D$4*Parametros!$G$9,
      "MUY DEFICIENTE",
    IF(
      'Tablero de control'!$AQ298&lt;Parametros!$D$4*Parametros!$G$8,
      "DEFICIENTE",
   IF(
      'Tablero de control'!$AQ298&lt;Parametros!$D$4*Parametros!$G$7,
      "ACEPTABLE",
      IF(
        'Tablero de control'!$AQ298&lt;Parametros!$D$4*Parametros!$G$6,
        "BUENO",
        IF(
          'Tablero de control'!$AQ298&lt;Parametros!$D$4*Parametros!$G$5,
          "SATISFACTORIO",
          IF(
            'Tablero de control'!$AQ298&gt;=Parametros!$D$4*Parametros!$G$4,
            "OPTIMO"
          )
        )
      )
    )
  )
)
)
)</f>
        <v>SIN AVANCE</v>
      </c>
      <c r="AS298" s="38"/>
      <c r="AT298" s="38"/>
      <c r="AU298" s="38"/>
      <c r="AV298" s="39"/>
      <c r="AW298" s="276">
        <f>IF(
'Tablero de control'!$X298="NP",
 0,
  IF(
     'Tablero de control'!$Q298&lt;&gt;"Reducción",
     'Tablero de control'!$AV298*100/'Tablero de control'!$X298,
     IF(
       'Tablero de control'!$X298&gt;='Tablero de control'!$AV298,
       100,
       IF(
         'Tablero de control'!$S298&lt;='Tablero de control'!$AV298,
         0,
         (('Tablero de control'!$S298-'Tablero de control'!$X298)-('Tablero de control'!$AV298-'Tablero de control'!$X298))*100/('Tablero de control'!$S298-'Tablero de control'!$X298)
       )
     )
   )
)</f>
        <v>0</v>
      </c>
      <c r="AX298" s="46" t="str">
        <f>IF(
  'Tablero de control'!$X298="NP",
  "NO PROGRAMADA",
  IF(
    OR('Tablero de control'!$AV298="",'Tablero de control'!$AW298&lt;=0),
    "SIN AVANCE",
    IF(
      'Tablero de control'!$AW298&lt;Parametros!$D$4*Parametros!$G$9,
      "MUY DEFICIENTE",
    IF(
      'Tablero de control'!$AW298&lt;Parametros!$D$4*Parametros!$G$8,
      "DEFICIENTE",
   IF(
      'Tablero de control'!$AW298&lt;Parametros!$D$4*Parametros!$G$7,
      "ACEPTABLE",
      IF(
        'Tablero de control'!$AW298&lt;Parametros!$D$4*Parametros!$G$6,
        "BUENO",
        IF(
          'Tablero de control'!$AW298&lt;Parametros!$D$4*Parametros!$G$5,
          "SATISFACTORIO",
          IF(
            'Tablero de control'!$AW298&gt;=Parametros!$D$4*Parametros!$G$4,
            "OPTIMO"
          )
        )
      )
    )
  )
)
)
)</f>
        <v>SIN AVANCE</v>
      </c>
      <c r="AY298" s="38"/>
      <c r="AZ298" s="38"/>
      <c r="BA298" s="38"/>
      <c r="BB298" s="285">
        <f>IF('Tablero de control'!$R298="Acumulada",IF('Tablero de control'!$AV298="",IF('Tablero de control'!$AP298="",IF('Tablero de control'!$AJ298="",'Tablero de control'!$Y298,'Tablero de control'!$AJ298),'Tablero de control'!$AP298),'Tablero de control'!$AV298),'Tablero de control'!$Y298+'Tablero de control'!$AJ298+'Tablero de control'!$AP298+'Tablero de control'!$AV298)</f>
        <v>8</v>
      </c>
      <c r="BC298" s="41">
        <f>IF('Tablero de control'!$Q298="mantenimiento",'Tablero de control'!$BB298/COUNTA('Tablero de control'!$U298:$X298)*100,IF('Tablero de control'!$BB298*100/'Tablero de control'!$T298&gt;100,100,'Tablero de control'!$BB298*100/'Tablero de control'!$T298))</f>
        <v>20.512820512820515</v>
      </c>
      <c r="BD298" s="40" t="str">
        <f>IF(
    OR('Tablero de control'!$BB298="",'Tablero de control'!$BC298&lt;=0),
    "SIN AVANCE",
    IF(
      'Tablero de control'!$BC298&lt;Parametros!$D$4*Parametros!$G$9,
      "MUY DEFICIENTE",
    IF(
      'Tablero de control'!$BC298&lt;Parametros!$D$4*Parametros!$G$8,
      "DEFICIENTE",
   IF(
      'Tablero de control'!$BC298&lt;Parametros!$D$4*Parametros!$G$7,
      "ACEPTABLE",
      IF(
        'Tablero de control'!$BC298&lt;Parametros!$D$4*Parametros!$G$6,
        "BUENO",
        IF(
          'Tablero de control'!$BC298&lt;Parametros!$D$4*Parametros!$G$5,
          "SATISFACTORIO",
          IF(
            'Tablero de control'!$BC298&gt;=Parametros!$D$4*Parametros!$G$4,
            "OPTIMO"
          )
        )
      )
    )
  )
)
)</f>
        <v>MUY DEFICIENTE</v>
      </c>
      <c r="BE298" s="336"/>
      <c r="BF298" s="336"/>
      <c r="BG298" s="555"/>
      <c r="BH298" s="281"/>
      <c r="BI298" s="281"/>
      <c r="BJ298" s="281"/>
      <c r="BL298" s="337"/>
      <c r="BN298" s="491">
        <v>8</v>
      </c>
      <c r="BO298" s="425" t="s">
        <v>3425</v>
      </c>
      <c r="BP298" s="425" t="s">
        <v>3426</v>
      </c>
      <c r="BQ298" s="425" t="s">
        <v>3427</v>
      </c>
      <c r="BR298" s="598" t="s">
        <v>3428</v>
      </c>
      <c r="BS298" s="668"/>
      <c r="BT298" s="281"/>
    </row>
    <row r="299" spans="1:72" s="42" customFormat="1" ht="51.75" hidden="1" customHeight="1">
      <c r="A299" s="554" t="s">
        <v>252</v>
      </c>
      <c r="B299" s="53" t="s">
        <v>263</v>
      </c>
      <c r="C299" s="53" t="s">
        <v>306</v>
      </c>
      <c r="D299" s="53" t="s">
        <v>361</v>
      </c>
      <c r="E299" s="53" t="s">
        <v>448</v>
      </c>
      <c r="F299" s="227">
        <v>0.92500000000000004</v>
      </c>
      <c r="G299" s="223">
        <v>0.95</v>
      </c>
      <c r="H299" s="223" t="s">
        <v>1948</v>
      </c>
      <c r="I299" s="223" t="s">
        <v>1979</v>
      </c>
      <c r="J299" s="325">
        <v>296</v>
      </c>
      <c r="K299" s="53" t="s">
        <v>839</v>
      </c>
      <c r="L299" s="53" t="s">
        <v>1310</v>
      </c>
      <c r="M299" s="53" t="s">
        <v>1311</v>
      </c>
      <c r="N299" s="293">
        <v>190602600</v>
      </c>
      <c r="O299" s="53" t="s">
        <v>1678</v>
      </c>
      <c r="P299" s="53" t="s">
        <v>2052</v>
      </c>
      <c r="Q299" s="53" t="s">
        <v>32</v>
      </c>
      <c r="R299" s="225" t="s">
        <v>1891</v>
      </c>
      <c r="S299" s="232">
        <v>5172</v>
      </c>
      <c r="T299" s="232">
        <v>3500</v>
      </c>
      <c r="U299" s="96">
        <v>500</v>
      </c>
      <c r="V299" s="232">
        <v>1000</v>
      </c>
      <c r="W299" s="232">
        <v>1000</v>
      </c>
      <c r="X299" s="232">
        <v>1000</v>
      </c>
      <c r="Y299" s="274">
        <v>132</v>
      </c>
      <c r="Z299" s="276">
        <f>IF(
'Tablero de control'!$U299="NP",
 0,
  IF(
     'Tablero de control'!$Q299&lt;&gt;"Reducción",
     'Tablero de control'!$Y299*100/'Tablero de control'!$U299,
     IF(
       'Tablero de control'!$U299&gt;='Tablero de control'!$Y299,
       100,
       IF(
         'Tablero de control'!$S299&lt;='Tablero de control'!$Y299,
         0,
         (('Tablero de control'!$S299-'Tablero de control'!$U299)-('Tablero de control'!$Y299-'Tablero de control'!$U299))*100/('Tablero de control'!$S299-'Tablero de control'!$U299)
       )
     )
   )
)</f>
        <v>26.4</v>
      </c>
      <c r="AA299" s="302">
        <f>IF('Tablero de control'!$Z299&gt;100,100,'Tablero de control'!$Z299)</f>
        <v>26.4</v>
      </c>
      <c r="AB299" s="40" t="str">
        <f>IF(
  'Tablero de control'!$U299="NP",
  "NO PROGRAMADA",
  IF(
    OR('Tablero de control'!$Y299="",'Tablero de control'!$Z299&lt;=0),
    "SIN AVANCE",
    IF(
      'Tablero de control'!$Z299&lt;Parametros!$D$4*Parametros!$G$9,
      "MUY DEFICIENTE",
    IF(
      'Tablero de control'!$Z299&lt;Parametros!$D$4*Parametros!$G$8,
      "DEFICIENTE",
   IF(
      'Tablero de control'!$Z299&lt;Parametros!$D$4*Parametros!$G$7,
      "ACEPTABLE",
      IF(
        'Tablero de control'!$Z299&lt;Parametros!$D$4*Parametros!$G$6,
        "BUENO",
        IF(
          'Tablero de control'!$Z299&lt;Parametros!$D$4*Parametros!$G$5,
          "SATISFACTORIO",
          IF(
            'Tablero de control'!$Z299&gt;=Parametros!$D$4*Parametros!$G$4,
            "OPTIMO"
          )
        )
      )
    )
  )
)
)
)</f>
        <v>MUY DEFICIENTE</v>
      </c>
      <c r="AC299" s="40"/>
      <c r="AD299" s="40"/>
      <c r="AE299" s="40"/>
      <c r="AF299" s="40"/>
      <c r="AG299" s="59">
        <v>0</v>
      </c>
      <c r="AH299" s="59">
        <v>0</v>
      </c>
      <c r="AI299" s="59">
        <v>0</v>
      </c>
      <c r="AJ299" s="57"/>
      <c r="AK299" s="276">
        <f>IF(
'Tablero de control'!$V299="NP",
 0,
  IF(
     'Tablero de control'!$Q299&lt;&gt;"Reducción",
     'Tablero de control'!$AJ299*100/'Tablero de control'!$V299,
     IF(
       'Tablero de control'!$V299&gt;='Tablero de control'!$AJ299,
       100,
       IF(
         'Tablero de control'!$S299&lt;='Tablero de control'!$AJ299,
         0,
         (('Tablero de control'!$S299-'Tablero de control'!$V299)-('Tablero de control'!$AJ299-'Tablero de control'!$V299))*100/('Tablero de control'!$S299-'Tablero de control'!$V299)
       )
     )
   )
)</f>
        <v>0</v>
      </c>
      <c r="AL299" s="40" t="str">
        <f>IF(
  'Tablero de control'!$V299="NP",
  "NO PROGRAMADA",
  IF(
    OR('Tablero de control'!$AJ299="",'Tablero de control'!$AK299&lt;=0),
    "SIN AVANCE",
    IF(
      'Tablero de control'!$AK299&lt;Parametros!$D$4*Parametros!$G$9,
      "MUY DEFICIENTE",
    IF(
      'Tablero de control'!$AK299&lt;Parametros!$D$4*Parametros!$G$8,
      "DEFICIENTE",
   IF(
      'Tablero de control'!$AK299&lt;Parametros!$D$4*Parametros!$G$7,
      "ACEPTABLE",
      IF(
        'Tablero de control'!$AK299&lt;Parametros!$D$4*Parametros!$G$6,
        "BUENO",
        IF(
          'Tablero de control'!$AK299&lt;Parametros!$D$4*Parametros!$G$5,
          "SATISFACTORIO",
          IF(
            'Tablero de control'!$AK299&gt;=Parametros!$D$4*Parametros!$G$4,
            "OPTIMO"
          )
        )
      )
    )
  )
)
)
)</f>
        <v>SIN AVANCE</v>
      </c>
      <c r="AM299" s="38"/>
      <c r="AN299" s="38"/>
      <c r="AO299" s="38"/>
      <c r="AP299" s="47"/>
      <c r="AQ299" s="276">
        <f>IF(
'Tablero de control'!$W299="NP",
 0,
  IF(
     'Tablero de control'!$Q299&lt;&gt;"Reducción",
     'Tablero de control'!$AP299*100/'Tablero de control'!$W299,
     IF(
       'Tablero de control'!$W299&gt;='Tablero de control'!$AP299,
       100,
       IF(
         'Tablero de control'!$S299&lt;='Tablero de control'!$AP299,
         0,
         (('Tablero de control'!$S299-'Tablero de control'!$W299)-('Tablero de control'!$AP299-'Tablero de control'!$W299))*100/('Tablero de control'!$S299-'Tablero de control'!$W299)
       )
     )
   )
)</f>
        <v>0</v>
      </c>
      <c r="AR299" s="40" t="str">
        <f>IF(
  'Tablero de control'!$W299="NP",
  "NO PROGRAMADA",
  IF(
    OR('Tablero de control'!$AP299="",'Tablero de control'!$AQ299&lt;=0),
    "SIN AVANCE",
    IF(
      'Tablero de control'!$AQ299&lt;Parametros!$D$4*Parametros!$G$9,
      "MUY DEFICIENTE",
    IF(
      'Tablero de control'!$AQ299&lt;Parametros!$D$4*Parametros!$G$8,
      "DEFICIENTE",
   IF(
      'Tablero de control'!$AQ299&lt;Parametros!$D$4*Parametros!$G$7,
      "ACEPTABLE",
      IF(
        'Tablero de control'!$AQ299&lt;Parametros!$D$4*Parametros!$G$6,
        "BUENO",
        IF(
          'Tablero de control'!$AQ299&lt;Parametros!$D$4*Parametros!$G$5,
          "SATISFACTORIO",
          IF(
            'Tablero de control'!$AQ299&gt;=Parametros!$D$4*Parametros!$G$4,
            "OPTIMO"
          )
        )
      )
    )
  )
)
)
)</f>
        <v>SIN AVANCE</v>
      </c>
      <c r="AS299" s="38"/>
      <c r="AT299" s="38"/>
      <c r="AU299" s="38"/>
      <c r="AV299" s="39"/>
      <c r="AW299" s="276">
        <f>IF(
'Tablero de control'!$X299="NP",
 0,
  IF(
     'Tablero de control'!$Q299&lt;&gt;"Reducción",
     'Tablero de control'!$AV299*100/'Tablero de control'!$X299,
     IF(
       'Tablero de control'!$X299&gt;='Tablero de control'!$AV299,
       100,
       IF(
         'Tablero de control'!$S299&lt;='Tablero de control'!$AV299,
         0,
         (('Tablero de control'!$S299-'Tablero de control'!$X299)-('Tablero de control'!$AV299-'Tablero de control'!$X299))*100/('Tablero de control'!$S299-'Tablero de control'!$X299)
       )
     )
   )
)</f>
        <v>0</v>
      </c>
      <c r="AX299" s="46" t="str">
        <f>IF(
  'Tablero de control'!$X299="NP",
  "NO PROGRAMADA",
  IF(
    OR('Tablero de control'!$AV299="",'Tablero de control'!$AW299&lt;=0),
    "SIN AVANCE",
    IF(
      'Tablero de control'!$AW299&lt;Parametros!$D$4*Parametros!$G$9,
      "MUY DEFICIENTE",
    IF(
      'Tablero de control'!$AW299&lt;Parametros!$D$4*Parametros!$G$8,
      "DEFICIENTE",
   IF(
      'Tablero de control'!$AW299&lt;Parametros!$D$4*Parametros!$G$7,
      "ACEPTABLE",
      IF(
        'Tablero de control'!$AW299&lt;Parametros!$D$4*Parametros!$G$6,
        "BUENO",
        IF(
          'Tablero de control'!$AW299&lt;Parametros!$D$4*Parametros!$G$5,
          "SATISFACTORIO",
          IF(
            'Tablero de control'!$AW299&gt;=Parametros!$D$4*Parametros!$G$4,
            "OPTIMO"
          )
        )
      )
    )
  )
)
)
)</f>
        <v>SIN AVANCE</v>
      </c>
      <c r="AY299" s="38"/>
      <c r="AZ299" s="38"/>
      <c r="BA299" s="38"/>
      <c r="BB299" s="285">
        <f>IF('Tablero de control'!$R299="Acumulada",IF('Tablero de control'!$AV299="",IF('Tablero de control'!$AP299="",IF('Tablero de control'!$AJ299="",'Tablero de control'!$Y299,'Tablero de control'!$AJ299),'Tablero de control'!$AP299),'Tablero de control'!$AV299),'Tablero de control'!$Y299+'Tablero de control'!$AJ299+'Tablero de control'!$AP299+'Tablero de control'!$AV299)</f>
        <v>132</v>
      </c>
      <c r="BC299" s="41">
        <f>IF('Tablero de control'!$Q299="mantenimiento",'Tablero de control'!$BB299/COUNTA('Tablero de control'!$U299:$X299)*100,IF('Tablero de control'!$BB299*100/'Tablero de control'!$T299&gt;100,100,'Tablero de control'!$BB299*100/'Tablero de control'!$T299))</f>
        <v>3.7714285714285714</v>
      </c>
      <c r="BD299" s="40" t="str">
        <f>IF(
    OR('Tablero de control'!$BB299="",'Tablero de control'!$BC299&lt;=0),
    "SIN AVANCE",
    IF(
      'Tablero de control'!$BC299&lt;Parametros!$D$4*Parametros!$G$9,
      "MUY DEFICIENTE",
    IF(
      'Tablero de control'!$BC299&lt;Parametros!$D$4*Parametros!$G$8,
      "DEFICIENTE",
   IF(
      'Tablero de control'!$BC299&lt;Parametros!$D$4*Parametros!$G$7,
      "ACEPTABLE",
      IF(
        'Tablero de control'!$BC299&lt;Parametros!$D$4*Parametros!$G$6,
        "BUENO",
        IF(
          'Tablero de control'!$BC299&lt;Parametros!$D$4*Parametros!$G$5,
          "SATISFACTORIO",
          IF(
            'Tablero de control'!$BC299&gt;=Parametros!$D$4*Parametros!$G$4,
            "OPTIMO"
          )
        )
      )
    )
  )
)
)</f>
        <v>MUY DEFICIENTE</v>
      </c>
      <c r="BE299" s="336"/>
      <c r="BF299" s="336"/>
      <c r="BG299" s="555"/>
      <c r="BH299" s="281"/>
      <c r="BI299" s="281"/>
      <c r="BJ299" s="281"/>
      <c r="BL299" s="337"/>
      <c r="BN299" s="491">
        <v>132</v>
      </c>
      <c r="BO299" s="425" t="s">
        <v>3429</v>
      </c>
      <c r="BP299" s="425" t="s">
        <v>3430</v>
      </c>
      <c r="BQ299" s="425" t="s">
        <v>3431</v>
      </c>
      <c r="BR299" s="597" t="s">
        <v>3432</v>
      </c>
      <c r="BS299" s="668"/>
      <c r="BT299" s="281"/>
    </row>
    <row r="300" spans="1:72" s="42" customFormat="1" ht="72" hidden="1" customHeight="1">
      <c r="A300" s="554" t="s">
        <v>252</v>
      </c>
      <c r="B300" s="53" t="s">
        <v>263</v>
      </c>
      <c r="C300" s="53" t="s">
        <v>306</v>
      </c>
      <c r="D300" s="53" t="s">
        <v>361</v>
      </c>
      <c r="E300" s="53" t="s">
        <v>448</v>
      </c>
      <c r="F300" s="227">
        <v>0.92500000000000004</v>
      </c>
      <c r="G300" s="223">
        <v>0.95</v>
      </c>
      <c r="H300" s="223" t="s">
        <v>1948</v>
      </c>
      <c r="I300" s="223" t="s">
        <v>1979</v>
      </c>
      <c r="J300" s="325">
        <v>297</v>
      </c>
      <c r="K300" s="53" t="s">
        <v>840</v>
      </c>
      <c r="L300" s="53" t="s">
        <v>1312</v>
      </c>
      <c r="M300" s="53" t="s">
        <v>1313</v>
      </c>
      <c r="N300" s="293">
        <v>190603000</v>
      </c>
      <c r="O300" s="53" t="s">
        <v>1313</v>
      </c>
      <c r="P300" s="53" t="s">
        <v>2052</v>
      </c>
      <c r="Q300" s="53" t="s">
        <v>32</v>
      </c>
      <c r="R300" s="225" t="s">
        <v>1891</v>
      </c>
      <c r="S300" s="225">
        <v>10</v>
      </c>
      <c r="T300" s="225">
        <v>35</v>
      </c>
      <c r="U300" s="96">
        <v>5</v>
      </c>
      <c r="V300" s="225">
        <v>10</v>
      </c>
      <c r="W300" s="225">
        <v>10</v>
      </c>
      <c r="X300" s="225">
        <v>10</v>
      </c>
      <c r="Y300" s="274">
        <v>4</v>
      </c>
      <c r="Z300" s="276">
        <f>IF(
'Tablero de control'!$U300="NP",
 0,
  IF(
     'Tablero de control'!$Q300&lt;&gt;"Reducción",
     'Tablero de control'!$Y300*100/'Tablero de control'!$U300,
     IF(
       'Tablero de control'!$U300&gt;='Tablero de control'!$Y300,
       100,
       IF(
         'Tablero de control'!$S300&lt;='Tablero de control'!$Y300,
         0,
         (('Tablero de control'!$S300-'Tablero de control'!$U300)-('Tablero de control'!$Y300-'Tablero de control'!$U300))*100/('Tablero de control'!$S300-'Tablero de control'!$U300)
       )
     )
   )
)</f>
        <v>80</v>
      </c>
      <c r="AA300" s="302">
        <f>IF('Tablero de control'!$Z300&gt;100,100,'Tablero de control'!$Z300)</f>
        <v>80</v>
      </c>
      <c r="AB300" s="40" t="str">
        <f>IF(
  'Tablero de control'!$U300="NP",
  "NO PROGRAMADA",
  IF(
    OR('Tablero de control'!$Y300="",'Tablero de control'!$Z300&lt;=0),
    "SIN AVANCE",
    IF(
      'Tablero de control'!$Z300&lt;Parametros!$D$4*Parametros!$G$9,
      "MUY DEFICIENTE",
    IF(
      'Tablero de control'!$Z300&lt;Parametros!$D$4*Parametros!$G$8,
      "DEFICIENTE",
   IF(
      'Tablero de control'!$Z300&lt;Parametros!$D$4*Parametros!$G$7,
      "ACEPTABLE",
      IF(
        'Tablero de control'!$Z300&lt;Parametros!$D$4*Parametros!$G$6,
        "BUENO",
        IF(
          'Tablero de control'!$Z300&lt;Parametros!$D$4*Parametros!$G$5,
          "SATISFACTORIO",
          IF(
            'Tablero de control'!$Z300&gt;=Parametros!$D$4*Parametros!$G$4,
            "OPTIMO"
          )
        )
      )
    )
  )
)
)
)</f>
        <v>BUENO</v>
      </c>
      <c r="AC300" s="40"/>
      <c r="AD300" s="40"/>
      <c r="AE300" s="40"/>
      <c r="AF300" s="40"/>
      <c r="AG300" s="59">
        <v>0</v>
      </c>
      <c r="AH300" s="59">
        <v>0</v>
      </c>
      <c r="AI300" s="59">
        <v>0</v>
      </c>
      <c r="AJ300" s="57"/>
      <c r="AK300" s="276">
        <f>IF(
'Tablero de control'!$V300="NP",
 0,
  IF(
     'Tablero de control'!$Q300&lt;&gt;"Reducción",
     'Tablero de control'!$AJ300*100/'Tablero de control'!$V300,
     IF(
       'Tablero de control'!$V300&gt;='Tablero de control'!$AJ300,
       100,
       IF(
         'Tablero de control'!$S300&lt;='Tablero de control'!$AJ300,
         0,
         (('Tablero de control'!$S300-'Tablero de control'!$V300)-('Tablero de control'!$AJ300-'Tablero de control'!$V300))*100/('Tablero de control'!$S300-'Tablero de control'!$V300)
       )
     )
   )
)</f>
        <v>0</v>
      </c>
      <c r="AL300" s="40" t="str">
        <f>IF(
  'Tablero de control'!$V300="NP",
  "NO PROGRAMADA",
  IF(
    OR('Tablero de control'!$AJ300="",'Tablero de control'!$AK300&lt;=0),
    "SIN AVANCE",
    IF(
      'Tablero de control'!$AK300&lt;Parametros!$D$4*Parametros!$G$9,
      "MUY DEFICIENTE",
    IF(
      'Tablero de control'!$AK300&lt;Parametros!$D$4*Parametros!$G$8,
      "DEFICIENTE",
   IF(
      'Tablero de control'!$AK300&lt;Parametros!$D$4*Parametros!$G$7,
      "ACEPTABLE",
      IF(
        'Tablero de control'!$AK300&lt;Parametros!$D$4*Parametros!$G$6,
        "BUENO",
        IF(
          'Tablero de control'!$AK300&lt;Parametros!$D$4*Parametros!$G$5,
          "SATISFACTORIO",
          IF(
            'Tablero de control'!$AK300&gt;=Parametros!$D$4*Parametros!$G$4,
            "OPTIMO"
          )
        )
      )
    )
  )
)
)
)</f>
        <v>SIN AVANCE</v>
      </c>
      <c r="AM300" s="38"/>
      <c r="AN300" s="38"/>
      <c r="AO300" s="38"/>
      <c r="AP300" s="47"/>
      <c r="AQ300" s="276">
        <f>IF(
'Tablero de control'!$W300="NP",
 0,
  IF(
     'Tablero de control'!$Q300&lt;&gt;"Reducción",
     'Tablero de control'!$AP300*100/'Tablero de control'!$W300,
     IF(
       'Tablero de control'!$W300&gt;='Tablero de control'!$AP300,
       100,
       IF(
         'Tablero de control'!$S300&lt;='Tablero de control'!$AP300,
         0,
         (('Tablero de control'!$S300-'Tablero de control'!$W300)-('Tablero de control'!$AP300-'Tablero de control'!$W300))*100/('Tablero de control'!$S300-'Tablero de control'!$W300)
       )
     )
   )
)</f>
        <v>0</v>
      </c>
      <c r="AR300" s="40" t="str">
        <f>IF(
  'Tablero de control'!$W300="NP",
  "NO PROGRAMADA",
  IF(
    OR('Tablero de control'!$AP300="",'Tablero de control'!$AQ300&lt;=0),
    "SIN AVANCE",
    IF(
      'Tablero de control'!$AQ300&lt;Parametros!$D$4*Parametros!$G$9,
      "MUY DEFICIENTE",
    IF(
      'Tablero de control'!$AQ300&lt;Parametros!$D$4*Parametros!$G$8,
      "DEFICIENTE",
   IF(
      'Tablero de control'!$AQ300&lt;Parametros!$D$4*Parametros!$G$7,
      "ACEPTABLE",
      IF(
        'Tablero de control'!$AQ300&lt;Parametros!$D$4*Parametros!$G$6,
        "BUENO",
        IF(
          'Tablero de control'!$AQ300&lt;Parametros!$D$4*Parametros!$G$5,
          "SATISFACTORIO",
          IF(
            'Tablero de control'!$AQ300&gt;=Parametros!$D$4*Parametros!$G$4,
            "OPTIMO"
          )
        )
      )
    )
  )
)
)
)</f>
        <v>SIN AVANCE</v>
      </c>
      <c r="AS300" s="38"/>
      <c r="AT300" s="38"/>
      <c r="AU300" s="38"/>
      <c r="AV300" s="39"/>
      <c r="AW300" s="276">
        <f>IF(
'Tablero de control'!$X300="NP",
 0,
  IF(
     'Tablero de control'!$Q300&lt;&gt;"Reducción",
     'Tablero de control'!$AV300*100/'Tablero de control'!$X300,
     IF(
       'Tablero de control'!$X300&gt;='Tablero de control'!$AV300,
       100,
       IF(
         'Tablero de control'!$S300&lt;='Tablero de control'!$AV300,
         0,
         (('Tablero de control'!$S300-'Tablero de control'!$X300)-('Tablero de control'!$AV300-'Tablero de control'!$X300))*100/('Tablero de control'!$S300-'Tablero de control'!$X300)
       )
     )
   )
)</f>
        <v>0</v>
      </c>
      <c r="AX300" s="46" t="str">
        <f>IF(
  'Tablero de control'!$X300="NP",
  "NO PROGRAMADA",
  IF(
    OR('Tablero de control'!$AV300="",'Tablero de control'!$AW300&lt;=0),
    "SIN AVANCE",
    IF(
      'Tablero de control'!$AW300&lt;Parametros!$D$4*Parametros!$G$9,
      "MUY DEFICIENTE",
    IF(
      'Tablero de control'!$AW300&lt;Parametros!$D$4*Parametros!$G$8,
      "DEFICIENTE",
   IF(
      'Tablero de control'!$AW300&lt;Parametros!$D$4*Parametros!$G$7,
      "ACEPTABLE",
      IF(
        'Tablero de control'!$AW300&lt;Parametros!$D$4*Parametros!$G$6,
        "BUENO",
        IF(
          'Tablero de control'!$AW300&lt;Parametros!$D$4*Parametros!$G$5,
          "SATISFACTORIO",
          IF(
            'Tablero de control'!$AW300&gt;=Parametros!$D$4*Parametros!$G$4,
            "OPTIMO"
          )
        )
      )
    )
  )
)
)
)</f>
        <v>SIN AVANCE</v>
      </c>
      <c r="AY300" s="38"/>
      <c r="AZ300" s="38"/>
      <c r="BA300" s="38"/>
      <c r="BB300" s="285">
        <f>IF('Tablero de control'!$R300="Acumulada",IF('Tablero de control'!$AV300="",IF('Tablero de control'!$AP300="",IF('Tablero de control'!$AJ300="",'Tablero de control'!$Y300,'Tablero de control'!$AJ300),'Tablero de control'!$AP300),'Tablero de control'!$AV300),'Tablero de control'!$Y300+'Tablero de control'!$AJ300+'Tablero de control'!$AP300+'Tablero de control'!$AV300)</f>
        <v>4</v>
      </c>
      <c r="BC300" s="41">
        <f>IF('Tablero de control'!$Q300="mantenimiento",'Tablero de control'!$BB300/COUNTA('Tablero de control'!$U300:$X300)*100,IF('Tablero de control'!$BB300*100/'Tablero de control'!$T300&gt;100,100,'Tablero de control'!$BB300*100/'Tablero de control'!$T300))</f>
        <v>11.428571428571429</v>
      </c>
      <c r="BD300" s="40" t="str">
        <f>IF(
    OR('Tablero de control'!$BB300="",'Tablero de control'!$BC300&lt;=0),
    "SIN AVANCE",
    IF(
      'Tablero de control'!$BC300&lt;Parametros!$D$4*Parametros!$G$9,
      "MUY DEFICIENTE",
    IF(
      'Tablero de control'!$BC300&lt;Parametros!$D$4*Parametros!$G$8,
      "DEFICIENTE",
   IF(
      'Tablero de control'!$BC300&lt;Parametros!$D$4*Parametros!$G$7,
      "ACEPTABLE",
      IF(
        'Tablero de control'!$BC300&lt;Parametros!$D$4*Parametros!$G$6,
        "BUENO",
        IF(
          'Tablero de control'!$BC300&lt;Parametros!$D$4*Parametros!$G$5,
          "SATISFACTORIO",
          IF(
            'Tablero de control'!$BC300&gt;=Parametros!$D$4*Parametros!$G$4,
            "OPTIMO"
          )
        )
      )
    )
  )
)
)</f>
        <v>MUY DEFICIENTE</v>
      </c>
      <c r="BE300" s="336"/>
      <c r="BF300" s="336"/>
      <c r="BG300" s="555"/>
      <c r="BH300" s="281"/>
      <c r="BI300" s="281"/>
      <c r="BJ300" s="281"/>
      <c r="BL300" s="337"/>
      <c r="BN300" s="491">
        <v>4</v>
      </c>
      <c r="BO300" s="425" t="s">
        <v>3433</v>
      </c>
      <c r="BP300" s="425" t="s">
        <v>3434</v>
      </c>
      <c r="BQ300" s="425" t="s">
        <v>3435</v>
      </c>
      <c r="BR300" s="597" t="s">
        <v>3432</v>
      </c>
      <c r="BS300" s="668"/>
      <c r="BT300" s="281"/>
    </row>
    <row r="301" spans="1:72" s="42" customFormat="1" ht="69.75" hidden="1" customHeight="1">
      <c r="A301" s="554" t="s">
        <v>252</v>
      </c>
      <c r="B301" s="53" t="s">
        <v>263</v>
      </c>
      <c r="C301" s="53" t="s">
        <v>306</v>
      </c>
      <c r="D301" s="53" t="s">
        <v>361</v>
      </c>
      <c r="E301" s="53" t="s">
        <v>448</v>
      </c>
      <c r="F301" s="227">
        <v>0.92500000000000004</v>
      </c>
      <c r="G301" s="223">
        <v>0.95</v>
      </c>
      <c r="H301" s="223" t="s">
        <v>1948</v>
      </c>
      <c r="I301" s="223" t="s">
        <v>1979</v>
      </c>
      <c r="J301" s="325">
        <v>298</v>
      </c>
      <c r="K301" s="53" t="s">
        <v>841</v>
      </c>
      <c r="L301" s="53" t="s">
        <v>1314</v>
      </c>
      <c r="M301" s="53" t="s">
        <v>1315</v>
      </c>
      <c r="N301" s="293">
        <v>190603300</v>
      </c>
      <c r="O301" s="53" t="s">
        <v>1315</v>
      </c>
      <c r="P301" s="53" t="s">
        <v>2052</v>
      </c>
      <c r="Q301" s="53" t="s">
        <v>32</v>
      </c>
      <c r="R301" s="225" t="s">
        <v>1891</v>
      </c>
      <c r="S301" s="225">
        <v>6</v>
      </c>
      <c r="T301" s="225">
        <v>24</v>
      </c>
      <c r="U301" s="96">
        <v>9</v>
      </c>
      <c r="V301" s="225">
        <v>5</v>
      </c>
      <c r="W301" s="225">
        <v>5</v>
      </c>
      <c r="X301" s="225">
        <v>5</v>
      </c>
      <c r="Y301" s="274">
        <v>5</v>
      </c>
      <c r="Z301" s="276">
        <f>IF(
'Tablero de control'!$U301="NP",
 0,
  IF(
     'Tablero de control'!$Q301&lt;&gt;"Reducción",
     'Tablero de control'!$Y301*100/'Tablero de control'!$U301,
     IF(
       'Tablero de control'!$U301&gt;='Tablero de control'!$Y301,
       100,
       IF(
         'Tablero de control'!$S301&lt;='Tablero de control'!$Y301,
         0,
         (('Tablero de control'!$S301-'Tablero de control'!$U301)-('Tablero de control'!$Y301-'Tablero de control'!$U301))*100/('Tablero de control'!$S301-'Tablero de control'!$U301)
       )
     )
   )
)</f>
        <v>55.555555555555557</v>
      </c>
      <c r="AA301" s="302">
        <f>IF('Tablero de control'!$Z301&gt;100,100,'Tablero de control'!$Z301)</f>
        <v>55.555555555555557</v>
      </c>
      <c r="AB301" s="40" t="str">
        <f>IF(
  'Tablero de control'!$U301="NP",
  "NO PROGRAMADA",
  IF(
    OR('Tablero de control'!$Y301="",'Tablero de control'!$Z301&lt;=0),
    "SIN AVANCE",
    IF(
      'Tablero de control'!$Z301&lt;Parametros!$D$4*Parametros!$G$9,
      "MUY DEFICIENTE",
    IF(
      'Tablero de control'!$Z301&lt;Parametros!$D$4*Parametros!$G$8,
      "DEFICIENTE",
   IF(
      'Tablero de control'!$Z301&lt;Parametros!$D$4*Parametros!$G$7,
      "ACEPTABLE",
      IF(
        'Tablero de control'!$Z301&lt;Parametros!$D$4*Parametros!$G$6,
        "BUENO",
        IF(
          'Tablero de control'!$Z301&lt;Parametros!$D$4*Parametros!$G$5,
          "SATISFACTORIO",
          IF(
            'Tablero de control'!$Z301&gt;=Parametros!$D$4*Parametros!$G$4,
            "OPTIMO"
          )
        )
      )
    )
  )
)
)
)</f>
        <v>ACEPTABLE</v>
      </c>
      <c r="AC301" s="40"/>
      <c r="AD301" s="40"/>
      <c r="AE301" s="40"/>
      <c r="AF301" s="40"/>
      <c r="AG301" s="59">
        <v>0</v>
      </c>
      <c r="AH301" s="59">
        <v>0</v>
      </c>
      <c r="AI301" s="59">
        <v>0</v>
      </c>
      <c r="AJ301" s="57"/>
      <c r="AK301" s="276">
        <f>IF(
'Tablero de control'!$V301="NP",
 0,
  IF(
     'Tablero de control'!$Q301&lt;&gt;"Reducción",
     'Tablero de control'!$AJ301*100/'Tablero de control'!$V301,
     IF(
       'Tablero de control'!$V301&gt;='Tablero de control'!$AJ301,
       100,
       IF(
         'Tablero de control'!$S301&lt;='Tablero de control'!$AJ301,
         0,
         (('Tablero de control'!$S301-'Tablero de control'!$V301)-('Tablero de control'!$AJ301-'Tablero de control'!$V301))*100/('Tablero de control'!$S301-'Tablero de control'!$V301)
       )
     )
   )
)</f>
        <v>0</v>
      </c>
      <c r="AL301" s="40" t="str">
        <f>IF(
  'Tablero de control'!$V301="NP",
  "NO PROGRAMADA",
  IF(
    OR('Tablero de control'!$AJ301="",'Tablero de control'!$AK301&lt;=0),
    "SIN AVANCE",
    IF(
      'Tablero de control'!$AK301&lt;Parametros!$D$4*Parametros!$G$9,
      "MUY DEFICIENTE",
    IF(
      'Tablero de control'!$AK301&lt;Parametros!$D$4*Parametros!$G$8,
      "DEFICIENTE",
   IF(
      'Tablero de control'!$AK301&lt;Parametros!$D$4*Parametros!$G$7,
      "ACEPTABLE",
      IF(
        'Tablero de control'!$AK301&lt;Parametros!$D$4*Parametros!$G$6,
        "BUENO",
        IF(
          'Tablero de control'!$AK301&lt;Parametros!$D$4*Parametros!$G$5,
          "SATISFACTORIO",
          IF(
            'Tablero de control'!$AK301&gt;=Parametros!$D$4*Parametros!$G$4,
            "OPTIMO"
          )
        )
      )
    )
  )
)
)
)</f>
        <v>SIN AVANCE</v>
      </c>
      <c r="AM301" s="38"/>
      <c r="AN301" s="38"/>
      <c r="AO301" s="38"/>
      <c r="AP301" s="47"/>
      <c r="AQ301" s="276">
        <f>IF(
'Tablero de control'!$W301="NP",
 0,
  IF(
     'Tablero de control'!$Q301&lt;&gt;"Reducción",
     'Tablero de control'!$AP301*100/'Tablero de control'!$W301,
     IF(
       'Tablero de control'!$W301&gt;='Tablero de control'!$AP301,
       100,
       IF(
         'Tablero de control'!$S301&lt;='Tablero de control'!$AP301,
         0,
         (('Tablero de control'!$S301-'Tablero de control'!$W301)-('Tablero de control'!$AP301-'Tablero de control'!$W301))*100/('Tablero de control'!$S301-'Tablero de control'!$W301)
       )
     )
   )
)</f>
        <v>0</v>
      </c>
      <c r="AR301" s="40" t="str">
        <f>IF(
  'Tablero de control'!$W301="NP",
  "NO PROGRAMADA",
  IF(
    OR('Tablero de control'!$AP301="",'Tablero de control'!$AQ301&lt;=0),
    "SIN AVANCE",
    IF(
      'Tablero de control'!$AQ301&lt;Parametros!$D$4*Parametros!$G$9,
      "MUY DEFICIENTE",
    IF(
      'Tablero de control'!$AQ301&lt;Parametros!$D$4*Parametros!$G$8,
      "DEFICIENTE",
   IF(
      'Tablero de control'!$AQ301&lt;Parametros!$D$4*Parametros!$G$7,
      "ACEPTABLE",
      IF(
        'Tablero de control'!$AQ301&lt;Parametros!$D$4*Parametros!$G$6,
        "BUENO",
        IF(
          'Tablero de control'!$AQ301&lt;Parametros!$D$4*Parametros!$G$5,
          "SATISFACTORIO",
          IF(
            'Tablero de control'!$AQ301&gt;=Parametros!$D$4*Parametros!$G$4,
            "OPTIMO"
          )
        )
      )
    )
  )
)
)
)</f>
        <v>SIN AVANCE</v>
      </c>
      <c r="AS301" s="38"/>
      <c r="AT301" s="38"/>
      <c r="AU301" s="38"/>
      <c r="AV301" s="39"/>
      <c r="AW301" s="276">
        <f>IF(
'Tablero de control'!$X301="NP",
 0,
  IF(
     'Tablero de control'!$Q301&lt;&gt;"Reducción",
     'Tablero de control'!$AV301*100/'Tablero de control'!$X301,
     IF(
       'Tablero de control'!$X301&gt;='Tablero de control'!$AV301,
       100,
       IF(
         'Tablero de control'!$S301&lt;='Tablero de control'!$AV301,
         0,
         (('Tablero de control'!$S301-'Tablero de control'!$X301)-('Tablero de control'!$AV301-'Tablero de control'!$X301))*100/('Tablero de control'!$S301-'Tablero de control'!$X301)
       )
     )
   )
)</f>
        <v>0</v>
      </c>
      <c r="AX301" s="46" t="str">
        <f>IF(
  'Tablero de control'!$X301="NP",
  "NO PROGRAMADA",
  IF(
    OR('Tablero de control'!$AV301="",'Tablero de control'!$AW301&lt;=0),
    "SIN AVANCE",
    IF(
      'Tablero de control'!$AW301&lt;Parametros!$D$4*Parametros!$G$9,
      "MUY DEFICIENTE",
    IF(
      'Tablero de control'!$AW301&lt;Parametros!$D$4*Parametros!$G$8,
      "DEFICIENTE",
   IF(
      'Tablero de control'!$AW301&lt;Parametros!$D$4*Parametros!$G$7,
      "ACEPTABLE",
      IF(
        'Tablero de control'!$AW301&lt;Parametros!$D$4*Parametros!$G$6,
        "BUENO",
        IF(
          'Tablero de control'!$AW301&lt;Parametros!$D$4*Parametros!$G$5,
          "SATISFACTORIO",
          IF(
            'Tablero de control'!$AW301&gt;=Parametros!$D$4*Parametros!$G$4,
            "OPTIMO"
          )
        )
      )
    )
  )
)
)
)</f>
        <v>SIN AVANCE</v>
      </c>
      <c r="AY301" s="38"/>
      <c r="AZ301" s="38"/>
      <c r="BA301" s="38"/>
      <c r="BB301" s="285">
        <f>IF('Tablero de control'!$R301="Acumulada",IF('Tablero de control'!$AV301="",IF('Tablero de control'!$AP301="",IF('Tablero de control'!$AJ301="",'Tablero de control'!$Y301,'Tablero de control'!$AJ301),'Tablero de control'!$AP301),'Tablero de control'!$AV301),'Tablero de control'!$Y301+'Tablero de control'!$AJ301+'Tablero de control'!$AP301+'Tablero de control'!$AV301)</f>
        <v>5</v>
      </c>
      <c r="BC301" s="41">
        <f>IF('Tablero de control'!$Q301="mantenimiento",'Tablero de control'!$BB301/COUNTA('Tablero de control'!$U301:$X301)*100,IF('Tablero de control'!$BB301*100/'Tablero de control'!$T301&gt;100,100,'Tablero de control'!$BB301*100/'Tablero de control'!$T301))</f>
        <v>20.833333333333332</v>
      </c>
      <c r="BD301" s="40" t="str">
        <f>IF(
    OR('Tablero de control'!$BB301="",'Tablero de control'!$BC301&lt;=0),
    "SIN AVANCE",
    IF(
      'Tablero de control'!$BC301&lt;Parametros!$D$4*Parametros!$G$9,
      "MUY DEFICIENTE",
    IF(
      'Tablero de control'!$BC301&lt;Parametros!$D$4*Parametros!$G$8,
      "DEFICIENTE",
   IF(
      'Tablero de control'!$BC301&lt;Parametros!$D$4*Parametros!$G$7,
      "ACEPTABLE",
      IF(
        'Tablero de control'!$BC301&lt;Parametros!$D$4*Parametros!$G$6,
        "BUENO",
        IF(
          'Tablero de control'!$BC301&lt;Parametros!$D$4*Parametros!$G$5,
          "SATISFACTORIO",
          IF(
            'Tablero de control'!$BC301&gt;=Parametros!$D$4*Parametros!$G$4,
            "OPTIMO"
          )
        )
      )
    )
  )
)
)</f>
        <v>MUY DEFICIENTE</v>
      </c>
      <c r="BE301" s="336"/>
      <c r="BF301" s="336"/>
      <c r="BG301" s="555"/>
      <c r="BH301" s="281"/>
      <c r="BI301" s="281"/>
      <c r="BJ301" s="281"/>
      <c r="BL301" s="337"/>
      <c r="BN301" s="509">
        <v>5</v>
      </c>
      <c r="BO301" s="425" t="s">
        <v>3436</v>
      </c>
      <c r="BP301" s="510" t="s">
        <v>3437</v>
      </c>
      <c r="BQ301" s="425" t="s">
        <v>3438</v>
      </c>
      <c r="BR301" s="598" t="s">
        <v>3439</v>
      </c>
      <c r="BS301" s="668"/>
      <c r="BT301" s="281"/>
    </row>
    <row r="302" spans="1:72" s="42" customFormat="1" ht="72" hidden="1" customHeight="1">
      <c r="A302" s="554" t="s">
        <v>252</v>
      </c>
      <c r="B302" s="53" t="s">
        <v>263</v>
      </c>
      <c r="C302" s="53" t="s">
        <v>306</v>
      </c>
      <c r="D302" s="53" t="s">
        <v>361</v>
      </c>
      <c r="E302" s="53" t="s">
        <v>449</v>
      </c>
      <c r="F302" s="227">
        <v>0.188</v>
      </c>
      <c r="G302" s="223">
        <v>0.22</v>
      </c>
      <c r="H302" s="223" t="s">
        <v>1948</v>
      </c>
      <c r="I302" s="223" t="s">
        <v>1979</v>
      </c>
      <c r="J302" s="325">
        <v>299</v>
      </c>
      <c r="K302" s="53" t="s">
        <v>842</v>
      </c>
      <c r="L302" s="53">
        <v>1906037</v>
      </c>
      <c r="M302" s="53" t="s">
        <v>66</v>
      </c>
      <c r="N302" s="53">
        <v>190603700</v>
      </c>
      <c r="O302" s="53" t="s">
        <v>1679</v>
      </c>
      <c r="P302" s="53" t="s">
        <v>2050</v>
      </c>
      <c r="Q302" s="53" t="s">
        <v>33</v>
      </c>
      <c r="R302" s="225" t="s">
        <v>1891</v>
      </c>
      <c r="S302" s="225">
        <v>0</v>
      </c>
      <c r="T302" s="232">
        <v>1</v>
      </c>
      <c r="U302" s="96">
        <v>1</v>
      </c>
      <c r="V302" s="225">
        <v>1</v>
      </c>
      <c r="W302" s="225">
        <v>1</v>
      </c>
      <c r="X302" s="232">
        <v>1</v>
      </c>
      <c r="Y302" s="273">
        <v>0</v>
      </c>
      <c r="Z302" s="276">
        <f>IF(
'Tablero de control'!$U302="NP",
 0,
  IF(
     'Tablero de control'!$Q302&lt;&gt;"Reducción",
     'Tablero de control'!$Y302*100/'Tablero de control'!$U302,
     IF(
       'Tablero de control'!$U302&gt;='Tablero de control'!$Y302,
       100,
       IF(
         'Tablero de control'!$S302&lt;='Tablero de control'!$Y302,
         0,
         (('Tablero de control'!$S302-'Tablero de control'!$U302)-('Tablero de control'!$Y302-'Tablero de control'!$U302))*100/('Tablero de control'!$S302-'Tablero de control'!$U302)
       )
     )
   )
)</f>
        <v>0</v>
      </c>
      <c r="AA302" s="302">
        <f>IF('Tablero de control'!$Z302&gt;100,100,'Tablero de control'!$Z302)</f>
        <v>0</v>
      </c>
      <c r="AB302" s="40" t="str">
        <f>IF(
  'Tablero de control'!$U302="NP",
  "NO PROGRAMADA",
  IF(
    OR('Tablero de control'!$Y302="",'Tablero de control'!$Z302&lt;=0),
    "SIN AVANCE",
    IF(
      'Tablero de control'!$Z302&lt;Parametros!$D$4*Parametros!$G$9,
      "MUY DEFICIENTE",
    IF(
      'Tablero de control'!$Z302&lt;Parametros!$D$4*Parametros!$G$8,
      "DEFICIENTE",
   IF(
      'Tablero de control'!$Z302&lt;Parametros!$D$4*Parametros!$G$7,
      "ACEPTABLE",
      IF(
        'Tablero de control'!$Z302&lt;Parametros!$D$4*Parametros!$G$6,
        "BUENO",
        IF(
          'Tablero de control'!$Z302&lt;Parametros!$D$4*Parametros!$G$5,
          "SATISFACTORIO",
          IF(
            'Tablero de control'!$Z302&gt;=Parametros!$D$4*Parametros!$G$4,
            "OPTIMO"
          )
        )
      )
    )
  )
)
)
)</f>
        <v>SIN AVANCE</v>
      </c>
      <c r="AC302" s="40"/>
      <c r="AD302" s="40"/>
      <c r="AE302" s="40"/>
      <c r="AF302" s="40"/>
      <c r="AG302" s="59">
        <v>4500000000</v>
      </c>
      <c r="AH302" s="59">
        <v>2500000000</v>
      </c>
      <c r="AI302" s="59">
        <v>0</v>
      </c>
      <c r="AJ302" s="57"/>
      <c r="AK302" s="276">
        <f>IF(
'Tablero de control'!$V302="NP",
 0,
  IF(
     'Tablero de control'!$Q302&lt;&gt;"Reducción",
     'Tablero de control'!$AJ302*100/'Tablero de control'!$V302,
     IF(
       'Tablero de control'!$V302&gt;='Tablero de control'!$AJ302,
       100,
       IF(
         'Tablero de control'!$S302&lt;='Tablero de control'!$AJ302,
         0,
         (('Tablero de control'!$S302-'Tablero de control'!$V302)-('Tablero de control'!$AJ302-'Tablero de control'!$V302))*100/('Tablero de control'!$S302-'Tablero de control'!$V302)
       )
     )
   )
)</f>
        <v>0</v>
      </c>
      <c r="AL302" s="40" t="str">
        <f>IF(
  'Tablero de control'!$V302="NP",
  "NO PROGRAMADA",
  IF(
    OR('Tablero de control'!$AJ302="",'Tablero de control'!$AK302&lt;=0),
    "SIN AVANCE",
    IF(
      'Tablero de control'!$AK302&lt;Parametros!$D$4*Parametros!$G$9,
      "MUY DEFICIENTE",
    IF(
      'Tablero de control'!$AK302&lt;Parametros!$D$4*Parametros!$G$8,
      "DEFICIENTE",
   IF(
      'Tablero de control'!$AK302&lt;Parametros!$D$4*Parametros!$G$7,
      "ACEPTABLE",
      IF(
        'Tablero de control'!$AK302&lt;Parametros!$D$4*Parametros!$G$6,
        "BUENO",
        IF(
          'Tablero de control'!$AK302&lt;Parametros!$D$4*Parametros!$G$5,
          "SATISFACTORIO",
          IF(
            'Tablero de control'!$AK302&gt;=Parametros!$D$4*Parametros!$G$4,
            "OPTIMO"
          )
        )
      )
    )
  )
)
)
)</f>
        <v>SIN AVANCE</v>
      </c>
      <c r="AM302" s="38"/>
      <c r="AN302" s="38"/>
      <c r="AO302" s="38"/>
      <c r="AP302" s="47"/>
      <c r="AQ302" s="276">
        <f>IF(
'Tablero de control'!$W302="NP",
 0,
  IF(
     'Tablero de control'!$Q302&lt;&gt;"Reducción",
     'Tablero de control'!$AP302*100/'Tablero de control'!$W302,
     IF(
       'Tablero de control'!$W302&gt;='Tablero de control'!$AP302,
       100,
       IF(
         'Tablero de control'!$S302&lt;='Tablero de control'!$AP302,
         0,
         (('Tablero de control'!$S302-'Tablero de control'!$W302)-('Tablero de control'!$AP302-'Tablero de control'!$W302))*100/('Tablero de control'!$S302-'Tablero de control'!$W302)
       )
     )
   )
)</f>
        <v>0</v>
      </c>
      <c r="AR302" s="40" t="str">
        <f>IF(
  'Tablero de control'!$W302="NP",
  "NO PROGRAMADA",
  IF(
    OR('Tablero de control'!$AP302="",'Tablero de control'!$AQ302&lt;=0),
    "SIN AVANCE",
    IF(
      'Tablero de control'!$AQ302&lt;Parametros!$D$4*Parametros!$G$9,
      "MUY DEFICIENTE",
    IF(
      'Tablero de control'!$AQ302&lt;Parametros!$D$4*Parametros!$G$8,
      "DEFICIENTE",
   IF(
      'Tablero de control'!$AQ302&lt;Parametros!$D$4*Parametros!$G$7,
      "ACEPTABLE",
      IF(
        'Tablero de control'!$AQ302&lt;Parametros!$D$4*Parametros!$G$6,
        "BUENO",
        IF(
          'Tablero de control'!$AQ302&lt;Parametros!$D$4*Parametros!$G$5,
          "SATISFACTORIO",
          IF(
            'Tablero de control'!$AQ302&gt;=Parametros!$D$4*Parametros!$G$4,
            "OPTIMO"
          )
        )
      )
    )
  )
)
)
)</f>
        <v>SIN AVANCE</v>
      </c>
      <c r="AS302" s="38"/>
      <c r="AT302" s="38"/>
      <c r="AU302" s="38"/>
      <c r="AV302" s="39"/>
      <c r="AW302" s="276">
        <f>IF(
'Tablero de control'!$X302="NP",
 0,
  IF(
     'Tablero de control'!$Q302&lt;&gt;"Reducción",
     'Tablero de control'!$AV302*100/'Tablero de control'!$X302,
     IF(
       'Tablero de control'!$X302&gt;='Tablero de control'!$AV302,
       100,
       IF(
         'Tablero de control'!$S302&lt;='Tablero de control'!$AV302,
         0,
         (('Tablero de control'!$S302-'Tablero de control'!$X302)-('Tablero de control'!$AV302-'Tablero de control'!$X302))*100/('Tablero de control'!$S302-'Tablero de control'!$X302)
       )
     )
   )
)</f>
        <v>0</v>
      </c>
      <c r="AX302" s="46" t="str">
        <f>IF(
  'Tablero de control'!$X302="NP",
  "NO PROGRAMADA",
  IF(
    OR('Tablero de control'!$AV302="",'Tablero de control'!$AW302&lt;=0),
    "SIN AVANCE",
    IF(
      'Tablero de control'!$AW302&lt;Parametros!$D$4*Parametros!$G$9,
      "MUY DEFICIENTE",
    IF(
      'Tablero de control'!$AW302&lt;Parametros!$D$4*Parametros!$G$8,
      "DEFICIENTE",
   IF(
      'Tablero de control'!$AW302&lt;Parametros!$D$4*Parametros!$G$7,
      "ACEPTABLE",
      IF(
        'Tablero de control'!$AW302&lt;Parametros!$D$4*Parametros!$G$6,
        "BUENO",
        IF(
          'Tablero de control'!$AW302&lt;Parametros!$D$4*Parametros!$G$5,
          "SATISFACTORIO",
          IF(
            'Tablero de control'!$AW302&gt;=Parametros!$D$4*Parametros!$G$4,
            "OPTIMO"
          )
        )
      )
    )
  )
)
)
)</f>
        <v>SIN AVANCE</v>
      </c>
      <c r="AY302" s="38"/>
      <c r="AZ302" s="38"/>
      <c r="BA302" s="38"/>
      <c r="BB302" s="285">
        <f>IF('Tablero de control'!$R302="Acumulada",IF('Tablero de control'!$AV302="",IF('Tablero de control'!$AP302="",IF('Tablero de control'!$AJ302="",'Tablero de control'!$Y302,'Tablero de control'!$AJ302),'Tablero de control'!$AP302),'Tablero de control'!$AV302),'Tablero de control'!$Y302+'Tablero de control'!$AJ302+'Tablero de control'!$AP302+'Tablero de control'!$AV302)</f>
        <v>0</v>
      </c>
      <c r="BC302" s="41">
        <f>IF('Tablero de control'!$Q302="mantenimiento",'Tablero de control'!$BB302/COUNTA('Tablero de control'!$U302:$X302)*100,IF('Tablero de control'!$BB302*100/'Tablero de control'!$T302&gt;100,100,'Tablero de control'!$BB302*100/'Tablero de control'!$T302))</f>
        <v>0</v>
      </c>
      <c r="BD302" s="40" t="str">
        <f>IF(
    OR('Tablero de control'!$BB302="",'Tablero de control'!$BC302&lt;=0),
    "SIN AVANCE",
    IF(
      'Tablero de control'!$BC302&lt;Parametros!$D$4*Parametros!$G$9,
      "MUY DEFICIENTE",
    IF(
      'Tablero de control'!$BC302&lt;Parametros!$D$4*Parametros!$G$8,
      "DEFICIENTE",
   IF(
      'Tablero de control'!$BC302&lt;Parametros!$D$4*Parametros!$G$7,
      "ACEPTABLE",
      IF(
        'Tablero de control'!$BC302&lt;Parametros!$D$4*Parametros!$G$6,
        "BUENO",
        IF(
          'Tablero de control'!$BC302&lt;Parametros!$D$4*Parametros!$G$5,
          "SATISFACTORIO",
          IF(
            'Tablero de control'!$BC302&gt;=Parametros!$D$4*Parametros!$G$4,
            "OPTIMO"
          )
        )
      )
    )
  )
)
)</f>
        <v>SIN AVANCE</v>
      </c>
      <c r="BE302" s="336"/>
      <c r="BF302" s="336"/>
      <c r="BG302" s="555"/>
      <c r="BH302" s="281"/>
      <c r="BI302" s="281"/>
      <c r="BJ302" s="281"/>
      <c r="BL302" s="337"/>
      <c r="BN302" s="501">
        <v>0</v>
      </c>
      <c r="BO302" s="428" t="s">
        <v>3440</v>
      </c>
      <c r="BP302" s="428"/>
      <c r="BQ302" s="428"/>
      <c r="BR302" s="599" t="s">
        <v>3441</v>
      </c>
      <c r="BS302" s="668"/>
      <c r="BT302" s="281"/>
    </row>
    <row r="303" spans="1:72" s="42" customFormat="1" ht="94.5" hidden="1" customHeight="1">
      <c r="A303" s="554" t="s">
        <v>252</v>
      </c>
      <c r="B303" s="53" t="s">
        <v>263</v>
      </c>
      <c r="C303" s="53" t="s">
        <v>304</v>
      </c>
      <c r="D303" s="53" t="s">
        <v>361</v>
      </c>
      <c r="E303" s="53" t="s">
        <v>450</v>
      </c>
      <c r="F303" s="223" t="s">
        <v>525</v>
      </c>
      <c r="G303" s="223" t="s">
        <v>542</v>
      </c>
      <c r="H303" s="223" t="s">
        <v>1948</v>
      </c>
      <c r="I303" s="223" t="s">
        <v>1976</v>
      </c>
      <c r="J303" s="325">
        <v>300</v>
      </c>
      <c r="K303" s="53" t="s">
        <v>843</v>
      </c>
      <c r="L303" s="53">
        <v>1905015</v>
      </c>
      <c r="M303" s="53" t="s">
        <v>66</v>
      </c>
      <c r="N303" s="53">
        <v>190501500</v>
      </c>
      <c r="O303" s="53" t="s">
        <v>62</v>
      </c>
      <c r="P303" s="53" t="s">
        <v>2046</v>
      </c>
      <c r="Q303" s="53" t="s">
        <v>32</v>
      </c>
      <c r="R303" s="225" t="s">
        <v>1890</v>
      </c>
      <c r="S303" s="225">
        <v>10</v>
      </c>
      <c r="T303" s="225">
        <v>50</v>
      </c>
      <c r="U303" s="96">
        <v>12</v>
      </c>
      <c r="V303" s="225">
        <v>20</v>
      </c>
      <c r="W303" s="225">
        <v>35</v>
      </c>
      <c r="X303" s="225">
        <v>50</v>
      </c>
      <c r="Y303" s="273">
        <v>11</v>
      </c>
      <c r="Z303" s="276">
        <f>IF(
'Tablero de control'!$U303="NP",
 0,
  IF(
     'Tablero de control'!$Q303&lt;&gt;"Reducción",
     'Tablero de control'!$Y303*100/'Tablero de control'!$U303,
     IF(
       'Tablero de control'!$U303&gt;='Tablero de control'!$Y303,
       100,
       IF(
         'Tablero de control'!$S303&lt;='Tablero de control'!$Y303,
         0,
         (('Tablero de control'!$S303-'Tablero de control'!$U303)-('Tablero de control'!$Y303-'Tablero de control'!$U303))*100/('Tablero de control'!$S303-'Tablero de control'!$U303)
       )
     )
   )
)</f>
        <v>91.666666666666671</v>
      </c>
      <c r="AA303" s="302">
        <f>IF('Tablero de control'!$Z303&gt;100,100,'Tablero de control'!$Z303)</f>
        <v>91.666666666666671</v>
      </c>
      <c r="AB303" s="40" t="str">
        <f>IF(
  'Tablero de control'!$U303="NP",
  "NO PROGRAMADA",
  IF(
    OR('Tablero de control'!$Y303="",'Tablero de control'!$Z303&lt;=0),
    "SIN AVANCE",
    IF(
      'Tablero de control'!$Z303&lt;Parametros!$D$4*Parametros!$G$9,
      "MUY DEFICIENTE",
    IF(
      'Tablero de control'!$Z303&lt;Parametros!$D$4*Parametros!$G$8,
      "DEFICIENTE",
   IF(
      'Tablero de control'!$Z303&lt;Parametros!$D$4*Parametros!$G$7,
      "ACEPTABLE",
      IF(
        'Tablero de control'!$Z303&lt;Parametros!$D$4*Parametros!$G$6,
        "BUENO",
        IF(
          'Tablero de control'!$Z303&lt;Parametros!$D$4*Parametros!$G$5,
          "SATISFACTORIO",
          IF(
            'Tablero de control'!$Z303&gt;=Parametros!$D$4*Parametros!$G$4,
            "OPTIMO"
          )
        )
      )
    )
  )
)
)
)</f>
        <v>SATISFACTORIO</v>
      </c>
      <c r="AC303" s="40"/>
      <c r="AD303" s="40"/>
      <c r="AE303" s="40"/>
      <c r="AF303" s="40"/>
      <c r="AG303" s="59">
        <v>0</v>
      </c>
      <c r="AH303" s="59">
        <v>0</v>
      </c>
      <c r="AI303" s="59">
        <v>0</v>
      </c>
      <c r="AJ303" s="57"/>
      <c r="AK303" s="276">
        <f>IF(
'Tablero de control'!$V303="NP",
 0,
  IF(
     'Tablero de control'!$Q303&lt;&gt;"Reducción",
     'Tablero de control'!$AJ303*100/'Tablero de control'!$V303,
     IF(
       'Tablero de control'!$V303&gt;='Tablero de control'!$AJ303,
       100,
       IF(
         'Tablero de control'!$S303&lt;='Tablero de control'!$AJ303,
         0,
         (('Tablero de control'!$S303-'Tablero de control'!$V303)-('Tablero de control'!$AJ303-'Tablero de control'!$V303))*100/('Tablero de control'!$S303-'Tablero de control'!$V303)
       )
     )
   )
)</f>
        <v>0</v>
      </c>
      <c r="AL303" s="40" t="str">
        <f>IF(
  'Tablero de control'!$V303="NP",
  "NO PROGRAMADA",
  IF(
    OR('Tablero de control'!$AJ303="",'Tablero de control'!$AK303&lt;=0),
    "SIN AVANCE",
    IF(
      'Tablero de control'!$AK303&lt;Parametros!$D$4*Parametros!$G$9,
      "MUY DEFICIENTE",
    IF(
      'Tablero de control'!$AK303&lt;Parametros!$D$4*Parametros!$G$8,
      "DEFICIENTE",
   IF(
      'Tablero de control'!$AK303&lt;Parametros!$D$4*Parametros!$G$7,
      "ACEPTABLE",
      IF(
        'Tablero de control'!$AK303&lt;Parametros!$D$4*Parametros!$G$6,
        "BUENO",
        IF(
          'Tablero de control'!$AK303&lt;Parametros!$D$4*Parametros!$G$5,
          "SATISFACTORIO",
          IF(
            'Tablero de control'!$AK303&gt;=Parametros!$D$4*Parametros!$G$4,
            "OPTIMO"
          )
        )
      )
    )
  )
)
)
)</f>
        <v>SIN AVANCE</v>
      </c>
      <c r="AM303" s="38"/>
      <c r="AN303" s="38"/>
      <c r="AO303" s="38"/>
      <c r="AP303" s="47"/>
      <c r="AQ303" s="276">
        <f>IF(
'Tablero de control'!$W303="NP",
 0,
  IF(
     'Tablero de control'!$Q303&lt;&gt;"Reducción",
     'Tablero de control'!$AP303*100/'Tablero de control'!$W303,
     IF(
       'Tablero de control'!$W303&gt;='Tablero de control'!$AP303,
       100,
       IF(
         'Tablero de control'!$S303&lt;='Tablero de control'!$AP303,
         0,
         (('Tablero de control'!$S303-'Tablero de control'!$W303)-('Tablero de control'!$AP303-'Tablero de control'!$W303))*100/('Tablero de control'!$S303-'Tablero de control'!$W303)
       )
     )
   )
)</f>
        <v>0</v>
      </c>
      <c r="AR303" s="40" t="str">
        <f>IF(
  'Tablero de control'!$W303="NP",
  "NO PROGRAMADA",
  IF(
    OR('Tablero de control'!$AP303="",'Tablero de control'!$AQ303&lt;=0),
    "SIN AVANCE",
    IF(
      'Tablero de control'!$AQ303&lt;Parametros!$D$4*Parametros!$G$9,
      "MUY DEFICIENTE",
    IF(
      'Tablero de control'!$AQ303&lt;Parametros!$D$4*Parametros!$G$8,
      "DEFICIENTE",
   IF(
      'Tablero de control'!$AQ303&lt;Parametros!$D$4*Parametros!$G$7,
      "ACEPTABLE",
      IF(
        'Tablero de control'!$AQ303&lt;Parametros!$D$4*Parametros!$G$6,
        "BUENO",
        IF(
          'Tablero de control'!$AQ303&lt;Parametros!$D$4*Parametros!$G$5,
          "SATISFACTORIO",
          IF(
            'Tablero de control'!$AQ303&gt;=Parametros!$D$4*Parametros!$G$4,
            "OPTIMO"
          )
        )
      )
    )
  )
)
)
)</f>
        <v>SIN AVANCE</v>
      </c>
      <c r="AS303" s="38"/>
      <c r="AT303" s="38"/>
      <c r="AU303" s="38"/>
      <c r="AV303" s="39"/>
      <c r="AW303" s="276">
        <f>IF(
'Tablero de control'!$X303="NP",
 0,
  IF(
     'Tablero de control'!$Q303&lt;&gt;"Reducción",
     'Tablero de control'!$AV303*100/'Tablero de control'!$X303,
     IF(
       'Tablero de control'!$X303&gt;='Tablero de control'!$AV303,
       100,
       IF(
         'Tablero de control'!$S303&lt;='Tablero de control'!$AV303,
         0,
         (('Tablero de control'!$S303-'Tablero de control'!$X303)-('Tablero de control'!$AV303-'Tablero de control'!$X303))*100/('Tablero de control'!$S303-'Tablero de control'!$X303)
       )
     )
   )
)</f>
        <v>0</v>
      </c>
      <c r="AX303" s="46" t="str">
        <f>IF(
  'Tablero de control'!$X303="NP",
  "NO PROGRAMADA",
  IF(
    OR('Tablero de control'!$AV303="",'Tablero de control'!$AW303&lt;=0),
    "SIN AVANCE",
    IF(
      'Tablero de control'!$AW303&lt;Parametros!$D$4*Parametros!$G$9,
      "MUY DEFICIENTE",
    IF(
      'Tablero de control'!$AW303&lt;Parametros!$D$4*Parametros!$G$8,
      "DEFICIENTE",
   IF(
      'Tablero de control'!$AW303&lt;Parametros!$D$4*Parametros!$G$7,
      "ACEPTABLE",
      IF(
        'Tablero de control'!$AW303&lt;Parametros!$D$4*Parametros!$G$6,
        "BUENO",
        IF(
          'Tablero de control'!$AW303&lt;Parametros!$D$4*Parametros!$G$5,
          "SATISFACTORIO",
          IF(
            'Tablero de control'!$AW303&gt;=Parametros!$D$4*Parametros!$G$4,
            "OPTIMO"
          )
        )
      )
    )
  )
)
)
)</f>
        <v>SIN AVANCE</v>
      </c>
      <c r="AY303" s="38"/>
      <c r="AZ303" s="38"/>
      <c r="BA303" s="38"/>
      <c r="BB303" s="285">
        <f>IF('Tablero de control'!$R303="Acumulada",IF('Tablero de control'!$AV303="",IF('Tablero de control'!$AP303="",IF('Tablero de control'!$AJ303="",'Tablero de control'!$Y303,'Tablero de control'!$AJ303),'Tablero de control'!$AP303),'Tablero de control'!$AV303),'Tablero de control'!$Y303+'Tablero de control'!$AJ303+'Tablero de control'!$AP303+'Tablero de control'!$AV303)</f>
        <v>11</v>
      </c>
      <c r="BC303" s="41">
        <f>IF('Tablero de control'!$Q303="mantenimiento",'Tablero de control'!$BB303/COUNTA('Tablero de control'!$U303:$X303)*100,IF('Tablero de control'!$BB303*100/'Tablero de control'!$T303&gt;100,100,'Tablero de control'!$BB303*100/'Tablero de control'!$T303))</f>
        <v>22</v>
      </c>
      <c r="BD303" s="40" t="str">
        <f>IF(
    OR('Tablero de control'!$BB303="",'Tablero de control'!$BC303&lt;=0),
    "SIN AVANCE",
    IF(
      'Tablero de control'!$BC303&lt;Parametros!$D$4*Parametros!$G$9,
      "MUY DEFICIENTE",
    IF(
      'Tablero de control'!$BC303&lt;Parametros!$D$4*Parametros!$G$8,
      "DEFICIENTE",
   IF(
      'Tablero de control'!$BC303&lt;Parametros!$D$4*Parametros!$G$7,
      "ACEPTABLE",
      IF(
        'Tablero de control'!$BC303&lt;Parametros!$D$4*Parametros!$G$6,
        "BUENO",
        IF(
          'Tablero de control'!$BC303&lt;Parametros!$D$4*Parametros!$G$5,
          "SATISFACTORIO",
          IF(
            'Tablero de control'!$BC303&gt;=Parametros!$D$4*Parametros!$G$4,
            "OPTIMO"
          )
        )
      )
    )
  )
)
)</f>
        <v>MUY DEFICIENTE</v>
      </c>
      <c r="BE303" s="336"/>
      <c r="BF303" s="336"/>
      <c r="BG303" s="555"/>
      <c r="BH303" s="281"/>
      <c r="BI303" s="281"/>
      <c r="BJ303" s="281"/>
      <c r="BL303" s="337"/>
      <c r="BN303" s="495">
        <v>11</v>
      </c>
      <c r="BO303" s="428" t="s">
        <v>3442</v>
      </c>
      <c r="BP303" s="428" t="s">
        <v>3271</v>
      </c>
      <c r="BQ303" s="428" t="s">
        <v>3272</v>
      </c>
      <c r="BR303" s="602" t="s">
        <v>3443</v>
      </c>
      <c r="BS303" s="668"/>
      <c r="BT303" s="281"/>
    </row>
    <row r="304" spans="1:72" s="42" customFormat="1" ht="78.75" hidden="1" customHeight="1">
      <c r="A304" s="554" t="s">
        <v>252</v>
      </c>
      <c r="B304" s="53" t="s">
        <v>263</v>
      </c>
      <c r="C304" s="53" t="s">
        <v>304</v>
      </c>
      <c r="D304" s="53" t="s">
        <v>361</v>
      </c>
      <c r="E304" s="53" t="s">
        <v>450</v>
      </c>
      <c r="F304" s="223" t="s">
        <v>525</v>
      </c>
      <c r="G304" s="223" t="s">
        <v>542</v>
      </c>
      <c r="H304" s="223" t="s">
        <v>1948</v>
      </c>
      <c r="I304" s="223" t="s">
        <v>1976</v>
      </c>
      <c r="J304" s="325">
        <v>301</v>
      </c>
      <c r="K304" s="53" t="s">
        <v>844</v>
      </c>
      <c r="L304" s="53" t="s">
        <v>1287</v>
      </c>
      <c r="M304" s="53" t="s">
        <v>58</v>
      </c>
      <c r="N304" s="53">
        <v>190505300</v>
      </c>
      <c r="O304" s="53" t="s">
        <v>65</v>
      </c>
      <c r="P304" s="53" t="s">
        <v>2046</v>
      </c>
      <c r="Q304" s="53" t="s">
        <v>32</v>
      </c>
      <c r="R304" s="225" t="s">
        <v>1890</v>
      </c>
      <c r="S304" s="225">
        <v>26</v>
      </c>
      <c r="T304" s="225">
        <v>38</v>
      </c>
      <c r="U304" s="96">
        <v>29</v>
      </c>
      <c r="V304" s="225">
        <v>32</v>
      </c>
      <c r="W304" s="225">
        <v>35</v>
      </c>
      <c r="X304" s="225">
        <v>38</v>
      </c>
      <c r="Y304" s="273">
        <v>28</v>
      </c>
      <c r="Z304" s="276">
        <f>IF(
'Tablero de control'!$U304="NP",
 0,
  IF(
     'Tablero de control'!$Q304&lt;&gt;"Reducción",
     'Tablero de control'!$Y304*100/'Tablero de control'!$U304,
     IF(
       'Tablero de control'!$U304&gt;='Tablero de control'!$Y304,
       100,
       IF(
         'Tablero de control'!$S304&lt;='Tablero de control'!$Y304,
         0,
         (('Tablero de control'!$S304-'Tablero de control'!$U304)-('Tablero de control'!$Y304-'Tablero de control'!$U304))*100/('Tablero de control'!$S304-'Tablero de control'!$U304)
       )
     )
   )
)</f>
        <v>96.551724137931032</v>
      </c>
      <c r="AA304" s="302">
        <f>IF('Tablero de control'!$Z304&gt;100,100,'Tablero de control'!$Z304)</f>
        <v>96.551724137931032</v>
      </c>
      <c r="AB304" s="40" t="str">
        <f>IF(
  'Tablero de control'!$U304="NP",
  "NO PROGRAMADA",
  IF(
    OR('Tablero de control'!$Y304="",'Tablero de control'!$Z304&lt;=0),
    "SIN AVANCE",
    IF(
      'Tablero de control'!$Z304&lt;Parametros!$D$4*Parametros!$G$9,
      "MUY DEFICIENTE",
    IF(
      'Tablero de control'!$Z304&lt;Parametros!$D$4*Parametros!$G$8,
      "DEFICIENTE",
   IF(
      'Tablero de control'!$Z304&lt;Parametros!$D$4*Parametros!$G$7,
      "ACEPTABLE",
      IF(
        'Tablero de control'!$Z304&lt;Parametros!$D$4*Parametros!$G$6,
        "BUENO",
        IF(
          'Tablero de control'!$Z304&lt;Parametros!$D$4*Parametros!$G$5,
          "SATISFACTORIO",
          IF(
            'Tablero de control'!$Z304&gt;=Parametros!$D$4*Parametros!$G$4,
            "OPTIMO"
          )
        )
      )
    )
  )
)
)
)</f>
        <v>SATISFACTORIO</v>
      </c>
      <c r="AC304" s="40"/>
      <c r="AD304" s="40"/>
      <c r="AE304" s="40"/>
      <c r="AF304" s="40"/>
      <c r="AG304" s="59">
        <v>0</v>
      </c>
      <c r="AH304" s="59">
        <v>0</v>
      </c>
      <c r="AI304" s="59">
        <v>0</v>
      </c>
      <c r="AJ304" s="57"/>
      <c r="AK304" s="276">
        <f>IF(
'Tablero de control'!$V304="NP",
 0,
  IF(
     'Tablero de control'!$Q304&lt;&gt;"Reducción",
     'Tablero de control'!$AJ304*100/'Tablero de control'!$V304,
     IF(
       'Tablero de control'!$V304&gt;='Tablero de control'!$AJ304,
       100,
       IF(
         'Tablero de control'!$S304&lt;='Tablero de control'!$AJ304,
         0,
         (('Tablero de control'!$S304-'Tablero de control'!$V304)-('Tablero de control'!$AJ304-'Tablero de control'!$V304))*100/('Tablero de control'!$S304-'Tablero de control'!$V304)
       )
     )
   )
)</f>
        <v>0</v>
      </c>
      <c r="AL304" s="40" t="str">
        <f>IF(
  'Tablero de control'!$V304="NP",
  "NO PROGRAMADA",
  IF(
    OR('Tablero de control'!$AJ304="",'Tablero de control'!$AK304&lt;=0),
    "SIN AVANCE",
    IF(
      'Tablero de control'!$AK304&lt;Parametros!$D$4*Parametros!$G$9,
      "MUY DEFICIENTE",
    IF(
      'Tablero de control'!$AK304&lt;Parametros!$D$4*Parametros!$G$8,
      "DEFICIENTE",
   IF(
      'Tablero de control'!$AK304&lt;Parametros!$D$4*Parametros!$G$7,
      "ACEPTABLE",
      IF(
        'Tablero de control'!$AK304&lt;Parametros!$D$4*Parametros!$G$6,
        "BUENO",
        IF(
          'Tablero de control'!$AK304&lt;Parametros!$D$4*Parametros!$G$5,
          "SATISFACTORIO",
          IF(
            'Tablero de control'!$AK304&gt;=Parametros!$D$4*Parametros!$G$4,
            "OPTIMO"
          )
        )
      )
    )
  )
)
)
)</f>
        <v>SIN AVANCE</v>
      </c>
      <c r="AM304" s="38"/>
      <c r="AN304" s="38"/>
      <c r="AO304" s="38"/>
      <c r="AP304" s="47"/>
      <c r="AQ304" s="276">
        <f>IF(
'Tablero de control'!$W304="NP",
 0,
  IF(
     'Tablero de control'!$Q304&lt;&gt;"Reducción",
     'Tablero de control'!$AP304*100/'Tablero de control'!$W304,
     IF(
       'Tablero de control'!$W304&gt;='Tablero de control'!$AP304,
       100,
       IF(
         'Tablero de control'!$S304&lt;='Tablero de control'!$AP304,
         0,
         (('Tablero de control'!$S304-'Tablero de control'!$W304)-('Tablero de control'!$AP304-'Tablero de control'!$W304))*100/('Tablero de control'!$S304-'Tablero de control'!$W304)
       )
     )
   )
)</f>
        <v>0</v>
      </c>
      <c r="AR304" s="40" t="str">
        <f>IF(
  'Tablero de control'!$W304="NP",
  "NO PROGRAMADA",
  IF(
    OR('Tablero de control'!$AP304="",'Tablero de control'!$AQ304&lt;=0),
    "SIN AVANCE",
    IF(
      'Tablero de control'!$AQ304&lt;Parametros!$D$4*Parametros!$G$9,
      "MUY DEFICIENTE",
    IF(
      'Tablero de control'!$AQ304&lt;Parametros!$D$4*Parametros!$G$8,
      "DEFICIENTE",
   IF(
      'Tablero de control'!$AQ304&lt;Parametros!$D$4*Parametros!$G$7,
      "ACEPTABLE",
      IF(
        'Tablero de control'!$AQ304&lt;Parametros!$D$4*Parametros!$G$6,
        "BUENO",
        IF(
          'Tablero de control'!$AQ304&lt;Parametros!$D$4*Parametros!$G$5,
          "SATISFACTORIO",
          IF(
            'Tablero de control'!$AQ304&gt;=Parametros!$D$4*Parametros!$G$4,
            "OPTIMO"
          )
        )
      )
    )
  )
)
)
)</f>
        <v>SIN AVANCE</v>
      </c>
      <c r="AS304" s="38"/>
      <c r="AT304" s="38"/>
      <c r="AU304" s="38"/>
      <c r="AV304" s="39"/>
      <c r="AW304" s="276">
        <f>IF(
'Tablero de control'!$X304="NP",
 0,
  IF(
     'Tablero de control'!$Q304&lt;&gt;"Reducción",
     'Tablero de control'!$AV304*100/'Tablero de control'!$X304,
     IF(
       'Tablero de control'!$X304&gt;='Tablero de control'!$AV304,
       100,
       IF(
         'Tablero de control'!$S304&lt;='Tablero de control'!$AV304,
         0,
         (('Tablero de control'!$S304-'Tablero de control'!$X304)-('Tablero de control'!$AV304-'Tablero de control'!$X304))*100/('Tablero de control'!$S304-'Tablero de control'!$X304)
       )
     )
   )
)</f>
        <v>0</v>
      </c>
      <c r="AX304" s="46" t="str">
        <f>IF(
  'Tablero de control'!$X304="NP",
  "NO PROGRAMADA",
  IF(
    OR('Tablero de control'!$AV304="",'Tablero de control'!$AW304&lt;=0),
    "SIN AVANCE",
    IF(
      'Tablero de control'!$AW304&lt;Parametros!$D$4*Parametros!$G$9,
      "MUY DEFICIENTE",
    IF(
      'Tablero de control'!$AW304&lt;Parametros!$D$4*Parametros!$G$8,
      "DEFICIENTE",
   IF(
      'Tablero de control'!$AW304&lt;Parametros!$D$4*Parametros!$G$7,
      "ACEPTABLE",
      IF(
        'Tablero de control'!$AW304&lt;Parametros!$D$4*Parametros!$G$6,
        "BUENO",
        IF(
          'Tablero de control'!$AW304&lt;Parametros!$D$4*Parametros!$G$5,
          "SATISFACTORIO",
          IF(
            'Tablero de control'!$AW304&gt;=Parametros!$D$4*Parametros!$G$4,
            "OPTIMO"
          )
        )
      )
    )
  )
)
)
)</f>
        <v>SIN AVANCE</v>
      </c>
      <c r="AY304" s="38"/>
      <c r="AZ304" s="38"/>
      <c r="BA304" s="38"/>
      <c r="BB304" s="285">
        <f>IF('Tablero de control'!$R304="Acumulada",IF('Tablero de control'!$AV304="",IF('Tablero de control'!$AP304="",IF('Tablero de control'!$AJ304="",'Tablero de control'!$Y304,'Tablero de control'!$AJ304),'Tablero de control'!$AP304),'Tablero de control'!$AV304),'Tablero de control'!$Y304+'Tablero de control'!$AJ304+'Tablero de control'!$AP304+'Tablero de control'!$AV304)</f>
        <v>28</v>
      </c>
      <c r="BC304" s="41">
        <f>IF('Tablero de control'!$Q304="mantenimiento",'Tablero de control'!$BB304/COUNTA('Tablero de control'!$U304:$X304)*100,IF('Tablero de control'!$BB304*100/'Tablero de control'!$T304&gt;100,100,'Tablero de control'!$BB304*100/'Tablero de control'!$T304))</f>
        <v>73.684210526315795</v>
      </c>
      <c r="BD304" s="40" t="str">
        <f>IF(
    OR('Tablero de control'!$BB304="",'Tablero de control'!$BC304&lt;=0),
    "SIN AVANCE",
    IF(
      'Tablero de control'!$BC304&lt;Parametros!$D$4*Parametros!$G$9,
      "MUY DEFICIENTE",
    IF(
      'Tablero de control'!$BC304&lt;Parametros!$D$4*Parametros!$G$8,
      "DEFICIENTE",
   IF(
      'Tablero de control'!$BC304&lt;Parametros!$D$4*Parametros!$G$7,
      "ACEPTABLE",
      IF(
        'Tablero de control'!$BC304&lt;Parametros!$D$4*Parametros!$G$6,
        "BUENO",
        IF(
          'Tablero de control'!$BC304&lt;Parametros!$D$4*Parametros!$G$5,
          "SATISFACTORIO",
          IF(
            'Tablero de control'!$BC304&gt;=Parametros!$D$4*Parametros!$G$4,
            "OPTIMO"
          )
        )
      )
    )
  )
)
)</f>
        <v>BUENO</v>
      </c>
      <c r="BE304" s="336"/>
      <c r="BF304" s="336"/>
      <c r="BG304" s="555"/>
      <c r="BH304" s="281"/>
      <c r="BI304" s="281"/>
      <c r="BJ304" s="281"/>
      <c r="BL304" s="337"/>
      <c r="BN304" s="495">
        <v>28</v>
      </c>
      <c r="BO304" s="428" t="s">
        <v>3444</v>
      </c>
      <c r="BP304" s="428" t="s">
        <v>3271</v>
      </c>
      <c r="BQ304" s="428" t="s">
        <v>3272</v>
      </c>
      <c r="BR304" s="602" t="s">
        <v>3445</v>
      </c>
      <c r="BS304" s="668"/>
      <c r="BT304" s="281"/>
    </row>
    <row r="305" spans="1:72" s="42" customFormat="1" ht="72" hidden="1" customHeight="1">
      <c r="A305" s="554" t="s">
        <v>252</v>
      </c>
      <c r="B305" s="53" t="s">
        <v>263</v>
      </c>
      <c r="C305" s="53" t="s">
        <v>304</v>
      </c>
      <c r="D305" s="53" t="s">
        <v>361</v>
      </c>
      <c r="E305" s="53" t="s">
        <v>451</v>
      </c>
      <c r="F305" s="222">
        <v>4.0999999999999996</v>
      </c>
      <c r="G305" s="226">
        <v>3.3</v>
      </c>
      <c r="H305" s="226" t="s">
        <v>1948</v>
      </c>
      <c r="I305" s="226" t="s">
        <v>1976</v>
      </c>
      <c r="J305" s="325">
        <v>302</v>
      </c>
      <c r="K305" s="53" t="s">
        <v>845</v>
      </c>
      <c r="L305" s="53">
        <v>1905050</v>
      </c>
      <c r="M305" s="53" t="s">
        <v>60</v>
      </c>
      <c r="N305" s="53">
        <v>190505001</v>
      </c>
      <c r="O305" s="53" t="s">
        <v>1680</v>
      </c>
      <c r="P305" s="53" t="s">
        <v>2046</v>
      </c>
      <c r="Q305" s="53" t="s">
        <v>33</v>
      </c>
      <c r="R305" s="98" t="s">
        <v>1891</v>
      </c>
      <c r="S305" s="239">
        <v>64</v>
      </c>
      <c r="T305" s="239">
        <v>64</v>
      </c>
      <c r="U305" s="96">
        <v>64</v>
      </c>
      <c r="V305" s="240">
        <v>64</v>
      </c>
      <c r="W305" s="240">
        <v>64</v>
      </c>
      <c r="X305" s="240">
        <v>64</v>
      </c>
      <c r="Y305" s="273">
        <v>38</v>
      </c>
      <c r="Z305" s="276">
        <f>IF(
'Tablero de control'!$U305="NP",
 0,
  IF(
     'Tablero de control'!$Q305&lt;&gt;"Reducción",
     'Tablero de control'!$Y305*100/'Tablero de control'!$U305,
     IF(
       'Tablero de control'!$U305&gt;='Tablero de control'!$Y305,
       100,
       IF(
         'Tablero de control'!$S305&lt;='Tablero de control'!$Y305,
         0,
         (('Tablero de control'!$S305-'Tablero de control'!$U305)-('Tablero de control'!$Y305-'Tablero de control'!$U305))*100/('Tablero de control'!$S305-'Tablero de control'!$U305)
       )
     )
   )
)</f>
        <v>59.375</v>
      </c>
      <c r="AA305" s="302">
        <f>IF('Tablero de control'!$Z305&gt;100,100,'Tablero de control'!$Z305)</f>
        <v>59.375</v>
      </c>
      <c r="AB305" s="40" t="str">
        <f>IF(
  'Tablero de control'!$U305="NP",
  "NO PROGRAMADA",
  IF(
    OR('Tablero de control'!$Y305="",'Tablero de control'!$Z305&lt;=0),
    "SIN AVANCE",
    IF(
      'Tablero de control'!$Z305&lt;Parametros!$D$4*Parametros!$G$9,
      "MUY DEFICIENTE",
    IF(
      'Tablero de control'!$Z305&lt;Parametros!$D$4*Parametros!$G$8,
      "DEFICIENTE",
   IF(
      'Tablero de control'!$Z305&lt;Parametros!$D$4*Parametros!$G$7,
      "ACEPTABLE",
      IF(
        'Tablero de control'!$Z305&lt;Parametros!$D$4*Parametros!$G$6,
        "BUENO",
        IF(
          'Tablero de control'!$Z305&lt;Parametros!$D$4*Parametros!$G$5,
          "SATISFACTORIO",
          IF(
            'Tablero de control'!$Z305&gt;=Parametros!$D$4*Parametros!$G$4,
            "OPTIMO"
          )
        )
      )
    )
  )
)
)
)</f>
        <v>ACEPTABLE</v>
      </c>
      <c r="AC305" s="40"/>
      <c r="AD305" s="40"/>
      <c r="AE305" s="40"/>
      <c r="AF305" s="40"/>
      <c r="AG305" s="59">
        <v>0</v>
      </c>
      <c r="AH305" s="59">
        <v>0</v>
      </c>
      <c r="AI305" s="59">
        <v>0</v>
      </c>
      <c r="AJ305" s="57"/>
      <c r="AK305" s="276">
        <f>IF(
'Tablero de control'!$V305="NP",
 0,
  IF(
     'Tablero de control'!$Q305&lt;&gt;"Reducción",
     'Tablero de control'!$AJ305*100/'Tablero de control'!$V305,
     IF(
       'Tablero de control'!$V305&gt;='Tablero de control'!$AJ305,
       100,
       IF(
         'Tablero de control'!$S305&lt;='Tablero de control'!$AJ305,
         0,
         (('Tablero de control'!$S305-'Tablero de control'!$V305)-('Tablero de control'!$AJ305-'Tablero de control'!$V305))*100/('Tablero de control'!$S305-'Tablero de control'!$V305)
       )
     )
   )
)</f>
        <v>0</v>
      </c>
      <c r="AL305" s="40" t="str">
        <f>IF(
  'Tablero de control'!$V305="NP",
  "NO PROGRAMADA",
  IF(
    OR('Tablero de control'!$AJ305="",'Tablero de control'!$AK305&lt;=0),
    "SIN AVANCE",
    IF(
      'Tablero de control'!$AK305&lt;Parametros!$D$4*Parametros!$G$9,
      "MUY DEFICIENTE",
    IF(
      'Tablero de control'!$AK305&lt;Parametros!$D$4*Parametros!$G$8,
      "DEFICIENTE",
   IF(
      'Tablero de control'!$AK305&lt;Parametros!$D$4*Parametros!$G$7,
      "ACEPTABLE",
      IF(
        'Tablero de control'!$AK305&lt;Parametros!$D$4*Parametros!$G$6,
        "BUENO",
        IF(
          'Tablero de control'!$AK305&lt;Parametros!$D$4*Parametros!$G$5,
          "SATISFACTORIO",
          IF(
            'Tablero de control'!$AK305&gt;=Parametros!$D$4*Parametros!$G$4,
            "OPTIMO"
          )
        )
      )
    )
  )
)
)
)</f>
        <v>SIN AVANCE</v>
      </c>
      <c r="AM305" s="38"/>
      <c r="AN305" s="38"/>
      <c r="AO305" s="38"/>
      <c r="AP305" s="47"/>
      <c r="AQ305" s="276">
        <f>IF(
'Tablero de control'!$W305="NP",
 0,
  IF(
     'Tablero de control'!$Q305&lt;&gt;"Reducción",
     'Tablero de control'!$AP305*100/'Tablero de control'!$W305,
     IF(
       'Tablero de control'!$W305&gt;='Tablero de control'!$AP305,
       100,
       IF(
         'Tablero de control'!$S305&lt;='Tablero de control'!$AP305,
         0,
         (('Tablero de control'!$S305-'Tablero de control'!$W305)-('Tablero de control'!$AP305-'Tablero de control'!$W305))*100/('Tablero de control'!$S305-'Tablero de control'!$W305)
       )
     )
   )
)</f>
        <v>0</v>
      </c>
      <c r="AR305" s="40" t="str">
        <f>IF(
  'Tablero de control'!$W305="NP",
  "NO PROGRAMADA",
  IF(
    OR('Tablero de control'!$AP305="",'Tablero de control'!$AQ305&lt;=0),
    "SIN AVANCE",
    IF(
      'Tablero de control'!$AQ305&lt;Parametros!$D$4*Parametros!$G$9,
      "MUY DEFICIENTE",
    IF(
      'Tablero de control'!$AQ305&lt;Parametros!$D$4*Parametros!$G$8,
      "DEFICIENTE",
   IF(
      'Tablero de control'!$AQ305&lt;Parametros!$D$4*Parametros!$G$7,
      "ACEPTABLE",
      IF(
        'Tablero de control'!$AQ305&lt;Parametros!$D$4*Parametros!$G$6,
        "BUENO",
        IF(
          'Tablero de control'!$AQ305&lt;Parametros!$D$4*Parametros!$G$5,
          "SATISFACTORIO",
          IF(
            'Tablero de control'!$AQ305&gt;=Parametros!$D$4*Parametros!$G$4,
            "OPTIMO"
          )
        )
      )
    )
  )
)
)
)</f>
        <v>SIN AVANCE</v>
      </c>
      <c r="AS305" s="38"/>
      <c r="AT305" s="38"/>
      <c r="AU305" s="38"/>
      <c r="AV305" s="39"/>
      <c r="AW305" s="276">
        <f>IF(
'Tablero de control'!$X305="NP",
 0,
  IF(
     'Tablero de control'!$Q305&lt;&gt;"Reducción",
     'Tablero de control'!$AV305*100/'Tablero de control'!$X305,
     IF(
       'Tablero de control'!$X305&gt;='Tablero de control'!$AV305,
       100,
       IF(
         'Tablero de control'!$S305&lt;='Tablero de control'!$AV305,
         0,
         (('Tablero de control'!$S305-'Tablero de control'!$X305)-('Tablero de control'!$AV305-'Tablero de control'!$X305))*100/('Tablero de control'!$S305-'Tablero de control'!$X305)
       )
     )
   )
)</f>
        <v>0</v>
      </c>
      <c r="AX305" s="46" t="str">
        <f>IF(
  'Tablero de control'!$X305="NP",
  "NO PROGRAMADA",
  IF(
    OR('Tablero de control'!$AV305="",'Tablero de control'!$AW305&lt;=0),
    "SIN AVANCE",
    IF(
      'Tablero de control'!$AW305&lt;Parametros!$D$4*Parametros!$G$9,
      "MUY DEFICIENTE",
    IF(
      'Tablero de control'!$AW305&lt;Parametros!$D$4*Parametros!$G$8,
      "DEFICIENTE",
   IF(
      'Tablero de control'!$AW305&lt;Parametros!$D$4*Parametros!$G$7,
      "ACEPTABLE",
      IF(
        'Tablero de control'!$AW305&lt;Parametros!$D$4*Parametros!$G$6,
        "BUENO",
        IF(
          'Tablero de control'!$AW305&lt;Parametros!$D$4*Parametros!$G$5,
          "SATISFACTORIO",
          IF(
            'Tablero de control'!$AW305&gt;=Parametros!$D$4*Parametros!$G$4,
            "OPTIMO"
          )
        )
      )
    )
  )
)
)
)</f>
        <v>SIN AVANCE</v>
      </c>
      <c r="AY305" s="38"/>
      <c r="AZ305" s="38"/>
      <c r="BA305" s="38"/>
      <c r="BB305" s="285">
        <f>IF('Tablero de control'!$R305="Acumulada",IF('Tablero de control'!$AV305="",IF('Tablero de control'!$AP305="",IF('Tablero de control'!$AJ305="",'Tablero de control'!$Y305,'Tablero de control'!$AJ305),'Tablero de control'!$AP305),'Tablero de control'!$AV305),'Tablero de control'!$Y305+'Tablero de control'!$AJ305+'Tablero de control'!$AP305+'Tablero de control'!$AV305)</f>
        <v>38</v>
      </c>
      <c r="BC305" s="41">
        <f>IF('Tablero de control'!$Q305="mantenimiento",'Tablero de control'!$BB305/COUNTA('Tablero de control'!$U305:$X305)*100,IF('Tablero de control'!$BB305*100/'Tablero de control'!$T305&gt;100,100,'Tablero de control'!$BB305*100/'Tablero de control'!$T305))</f>
        <v>950</v>
      </c>
      <c r="BD305" s="40" t="str">
        <f>IF(
    OR('Tablero de control'!$BB305="",'Tablero de control'!$BC305&lt;=0),
    "SIN AVANCE",
    IF(
      'Tablero de control'!$BC305&lt;Parametros!$D$4*Parametros!$G$9,
      "MUY DEFICIENTE",
    IF(
      'Tablero de control'!$BC305&lt;Parametros!$D$4*Parametros!$G$8,
      "DEFICIENTE",
   IF(
      'Tablero de control'!$BC305&lt;Parametros!$D$4*Parametros!$G$7,
      "ACEPTABLE",
      IF(
        'Tablero de control'!$BC305&lt;Parametros!$D$4*Parametros!$G$6,
        "BUENO",
        IF(
          'Tablero de control'!$BC305&lt;Parametros!$D$4*Parametros!$G$5,
          "SATISFACTORIO",
          IF(
            'Tablero de control'!$BC305&gt;=Parametros!$D$4*Parametros!$G$4,
            "OPTIMO"
          )
        )
      )
    )
  )
)
)</f>
        <v>OPTIMO</v>
      </c>
      <c r="BE305" s="336"/>
      <c r="BF305" s="336"/>
      <c r="BG305" s="555"/>
      <c r="BH305" s="281"/>
      <c r="BI305" s="281"/>
      <c r="BJ305" s="281"/>
      <c r="BL305" s="337"/>
      <c r="BN305" s="491">
        <v>38</v>
      </c>
      <c r="BO305" s="428" t="s">
        <v>3446</v>
      </c>
      <c r="BP305" s="428" t="s">
        <v>3271</v>
      </c>
      <c r="BQ305" s="428" t="s">
        <v>3272</v>
      </c>
      <c r="BR305" s="602" t="s">
        <v>3446</v>
      </c>
      <c r="BS305" s="668"/>
      <c r="BT305" s="281"/>
    </row>
    <row r="306" spans="1:72" s="42" customFormat="1" ht="72" hidden="1" customHeight="1">
      <c r="A306" s="554" t="s">
        <v>252</v>
      </c>
      <c r="B306" s="53" t="s">
        <v>263</v>
      </c>
      <c r="C306" s="53" t="s">
        <v>304</v>
      </c>
      <c r="D306" s="53" t="s">
        <v>361</v>
      </c>
      <c r="E306" s="53" t="s">
        <v>451</v>
      </c>
      <c r="F306" s="222">
        <v>4.0999999999999996</v>
      </c>
      <c r="G306" s="226">
        <v>3.3</v>
      </c>
      <c r="H306" s="226" t="s">
        <v>1948</v>
      </c>
      <c r="I306" s="226" t="s">
        <v>1976</v>
      </c>
      <c r="J306" s="325">
        <v>303</v>
      </c>
      <c r="K306" s="53" t="s">
        <v>846</v>
      </c>
      <c r="L306" s="53">
        <v>1905028</v>
      </c>
      <c r="M306" s="53" t="s">
        <v>1316</v>
      </c>
      <c r="N306" s="53">
        <v>190502802</v>
      </c>
      <c r="O306" s="53" t="s">
        <v>1681</v>
      </c>
      <c r="P306" s="53" t="s">
        <v>2046</v>
      </c>
      <c r="Q306" s="53" t="s">
        <v>32</v>
      </c>
      <c r="R306" s="225" t="s">
        <v>1890</v>
      </c>
      <c r="S306" s="225">
        <v>27</v>
      </c>
      <c r="T306" s="225">
        <v>45</v>
      </c>
      <c r="U306" s="96">
        <v>30</v>
      </c>
      <c r="V306" s="225">
        <v>35</v>
      </c>
      <c r="W306" s="225">
        <v>40</v>
      </c>
      <c r="X306" s="225">
        <v>45</v>
      </c>
      <c r="Y306" s="273">
        <v>31</v>
      </c>
      <c r="Z306" s="276">
        <f>IF(
'Tablero de control'!$U306="NP",
 0,
  IF(
     'Tablero de control'!$Q306&lt;&gt;"Reducción",
     'Tablero de control'!$Y306*100/'Tablero de control'!$U306,
     IF(
       'Tablero de control'!$U306&gt;='Tablero de control'!$Y306,
       100,
       IF(
         'Tablero de control'!$S306&lt;='Tablero de control'!$Y306,
         0,
         (('Tablero de control'!$S306-'Tablero de control'!$U306)-('Tablero de control'!$Y306-'Tablero de control'!$U306))*100/('Tablero de control'!$S306-'Tablero de control'!$U306)
       )
     )
   )
)</f>
        <v>103.33333333333333</v>
      </c>
      <c r="AA306" s="302">
        <f>IF('Tablero de control'!$Z306&gt;100,100,'Tablero de control'!$Z306)</f>
        <v>100</v>
      </c>
      <c r="AB306" s="40" t="str">
        <f>IF(
  'Tablero de control'!$U306="NP",
  "NO PROGRAMADA",
  IF(
    OR('Tablero de control'!$Y306="",'Tablero de control'!$Z306&lt;=0),
    "SIN AVANCE",
    IF(
      'Tablero de control'!$Z306&lt;Parametros!$D$4*Parametros!$G$9,
      "MUY DEFICIENTE",
    IF(
      'Tablero de control'!$Z306&lt;Parametros!$D$4*Parametros!$G$8,
      "DEFICIENTE",
   IF(
      'Tablero de control'!$Z306&lt;Parametros!$D$4*Parametros!$G$7,
      "ACEPTABLE",
      IF(
        'Tablero de control'!$Z306&lt;Parametros!$D$4*Parametros!$G$6,
        "BUENO",
        IF(
          'Tablero de control'!$Z306&lt;Parametros!$D$4*Parametros!$G$5,
          "SATISFACTORIO",
          IF(
            'Tablero de control'!$Z306&gt;=Parametros!$D$4*Parametros!$G$4,
            "OPTIMO"
          )
        )
      )
    )
  )
)
)
)</f>
        <v>OPTIMO</v>
      </c>
      <c r="AC306" s="40"/>
      <c r="AD306" s="40"/>
      <c r="AE306" s="40"/>
      <c r="AF306" s="40"/>
      <c r="AG306" s="59">
        <v>0</v>
      </c>
      <c r="AH306" s="59">
        <v>0</v>
      </c>
      <c r="AI306" s="59">
        <v>0</v>
      </c>
      <c r="AJ306" s="57"/>
      <c r="AK306" s="276">
        <f>IF(
'Tablero de control'!$V306="NP",
 0,
  IF(
     'Tablero de control'!$Q306&lt;&gt;"Reducción",
     'Tablero de control'!$AJ306*100/'Tablero de control'!$V306,
     IF(
       'Tablero de control'!$V306&gt;='Tablero de control'!$AJ306,
       100,
       IF(
         'Tablero de control'!$S306&lt;='Tablero de control'!$AJ306,
         0,
         (('Tablero de control'!$S306-'Tablero de control'!$V306)-('Tablero de control'!$AJ306-'Tablero de control'!$V306))*100/('Tablero de control'!$S306-'Tablero de control'!$V306)
       )
     )
   )
)</f>
        <v>0</v>
      </c>
      <c r="AL306" s="40" t="str">
        <f>IF(
  'Tablero de control'!$V306="NP",
  "NO PROGRAMADA",
  IF(
    OR('Tablero de control'!$AJ306="",'Tablero de control'!$AK306&lt;=0),
    "SIN AVANCE",
    IF(
      'Tablero de control'!$AK306&lt;Parametros!$D$4*Parametros!$G$9,
      "MUY DEFICIENTE",
    IF(
      'Tablero de control'!$AK306&lt;Parametros!$D$4*Parametros!$G$8,
      "DEFICIENTE",
   IF(
      'Tablero de control'!$AK306&lt;Parametros!$D$4*Parametros!$G$7,
      "ACEPTABLE",
      IF(
        'Tablero de control'!$AK306&lt;Parametros!$D$4*Parametros!$G$6,
        "BUENO",
        IF(
          'Tablero de control'!$AK306&lt;Parametros!$D$4*Parametros!$G$5,
          "SATISFACTORIO",
          IF(
            'Tablero de control'!$AK306&gt;=Parametros!$D$4*Parametros!$G$4,
            "OPTIMO"
          )
        )
      )
    )
  )
)
)
)</f>
        <v>SIN AVANCE</v>
      </c>
      <c r="AM306" s="38"/>
      <c r="AN306" s="38"/>
      <c r="AO306" s="38"/>
      <c r="AP306" s="47"/>
      <c r="AQ306" s="276">
        <f>IF(
'Tablero de control'!$W306="NP",
 0,
  IF(
     'Tablero de control'!$Q306&lt;&gt;"Reducción",
     'Tablero de control'!$AP306*100/'Tablero de control'!$W306,
     IF(
       'Tablero de control'!$W306&gt;='Tablero de control'!$AP306,
       100,
       IF(
         'Tablero de control'!$S306&lt;='Tablero de control'!$AP306,
         0,
         (('Tablero de control'!$S306-'Tablero de control'!$W306)-('Tablero de control'!$AP306-'Tablero de control'!$W306))*100/('Tablero de control'!$S306-'Tablero de control'!$W306)
       )
     )
   )
)</f>
        <v>0</v>
      </c>
      <c r="AR306" s="40" t="str">
        <f>IF(
  'Tablero de control'!$W306="NP",
  "NO PROGRAMADA",
  IF(
    OR('Tablero de control'!$AP306="",'Tablero de control'!$AQ306&lt;=0),
    "SIN AVANCE",
    IF(
      'Tablero de control'!$AQ306&lt;Parametros!$D$4*Parametros!$G$9,
      "MUY DEFICIENTE",
    IF(
      'Tablero de control'!$AQ306&lt;Parametros!$D$4*Parametros!$G$8,
      "DEFICIENTE",
   IF(
      'Tablero de control'!$AQ306&lt;Parametros!$D$4*Parametros!$G$7,
      "ACEPTABLE",
      IF(
        'Tablero de control'!$AQ306&lt;Parametros!$D$4*Parametros!$G$6,
        "BUENO",
        IF(
          'Tablero de control'!$AQ306&lt;Parametros!$D$4*Parametros!$G$5,
          "SATISFACTORIO",
          IF(
            'Tablero de control'!$AQ306&gt;=Parametros!$D$4*Parametros!$G$4,
            "OPTIMO"
          )
        )
      )
    )
  )
)
)
)</f>
        <v>SIN AVANCE</v>
      </c>
      <c r="AS306" s="38"/>
      <c r="AT306" s="38"/>
      <c r="AU306" s="38"/>
      <c r="AV306" s="39"/>
      <c r="AW306" s="276">
        <f>IF(
'Tablero de control'!$X306="NP",
 0,
  IF(
     'Tablero de control'!$Q306&lt;&gt;"Reducción",
     'Tablero de control'!$AV306*100/'Tablero de control'!$X306,
     IF(
       'Tablero de control'!$X306&gt;='Tablero de control'!$AV306,
       100,
       IF(
         'Tablero de control'!$S306&lt;='Tablero de control'!$AV306,
         0,
         (('Tablero de control'!$S306-'Tablero de control'!$X306)-('Tablero de control'!$AV306-'Tablero de control'!$X306))*100/('Tablero de control'!$S306-'Tablero de control'!$X306)
       )
     )
   )
)</f>
        <v>0</v>
      </c>
      <c r="AX306" s="46" t="str">
        <f>IF(
  'Tablero de control'!$X306="NP",
  "NO PROGRAMADA",
  IF(
    OR('Tablero de control'!$AV306="",'Tablero de control'!$AW306&lt;=0),
    "SIN AVANCE",
    IF(
      'Tablero de control'!$AW306&lt;Parametros!$D$4*Parametros!$G$9,
      "MUY DEFICIENTE",
    IF(
      'Tablero de control'!$AW306&lt;Parametros!$D$4*Parametros!$G$8,
      "DEFICIENTE",
   IF(
      'Tablero de control'!$AW306&lt;Parametros!$D$4*Parametros!$G$7,
      "ACEPTABLE",
      IF(
        'Tablero de control'!$AW306&lt;Parametros!$D$4*Parametros!$G$6,
        "BUENO",
        IF(
          'Tablero de control'!$AW306&lt;Parametros!$D$4*Parametros!$G$5,
          "SATISFACTORIO",
          IF(
            'Tablero de control'!$AW306&gt;=Parametros!$D$4*Parametros!$G$4,
            "OPTIMO"
          )
        )
      )
    )
  )
)
)
)</f>
        <v>SIN AVANCE</v>
      </c>
      <c r="AY306" s="38"/>
      <c r="AZ306" s="38"/>
      <c r="BA306" s="38"/>
      <c r="BB306" s="285">
        <f>IF('Tablero de control'!$R306="Acumulada",IF('Tablero de control'!$AV306="",IF('Tablero de control'!$AP306="",IF('Tablero de control'!$AJ306="",'Tablero de control'!$Y306,'Tablero de control'!$AJ306),'Tablero de control'!$AP306),'Tablero de control'!$AV306),'Tablero de control'!$Y306+'Tablero de control'!$AJ306+'Tablero de control'!$AP306+'Tablero de control'!$AV306)</f>
        <v>31</v>
      </c>
      <c r="BC306" s="41">
        <f>IF('Tablero de control'!$Q306="mantenimiento",'Tablero de control'!$BB306/COUNTA('Tablero de control'!$U306:$X306)*100,IF('Tablero de control'!$BB306*100/'Tablero de control'!$T306&gt;100,100,'Tablero de control'!$BB306*100/'Tablero de control'!$T306))</f>
        <v>68.888888888888886</v>
      </c>
      <c r="BD306" s="40" t="str">
        <f>IF(
    OR('Tablero de control'!$BB306="",'Tablero de control'!$BC306&lt;=0),
    "SIN AVANCE",
    IF(
      'Tablero de control'!$BC306&lt;Parametros!$D$4*Parametros!$G$9,
      "MUY DEFICIENTE",
    IF(
      'Tablero de control'!$BC306&lt;Parametros!$D$4*Parametros!$G$8,
      "DEFICIENTE",
   IF(
      'Tablero de control'!$BC306&lt;Parametros!$D$4*Parametros!$G$7,
      "ACEPTABLE",
      IF(
        'Tablero de control'!$BC306&lt;Parametros!$D$4*Parametros!$G$6,
        "BUENO",
        IF(
          'Tablero de control'!$BC306&lt;Parametros!$D$4*Parametros!$G$5,
          "SATISFACTORIO",
          IF(
            'Tablero de control'!$BC306&gt;=Parametros!$D$4*Parametros!$G$4,
            "OPTIMO"
          )
        )
      )
    )
  )
)
)</f>
        <v>ACEPTABLE</v>
      </c>
      <c r="BE306" s="336"/>
      <c r="BF306" s="336"/>
      <c r="BG306" s="555"/>
      <c r="BH306" s="281"/>
      <c r="BI306" s="281"/>
      <c r="BJ306" s="281"/>
      <c r="BL306" s="337"/>
      <c r="BN306" s="495">
        <v>31</v>
      </c>
      <c r="BO306" s="428" t="s">
        <v>3447</v>
      </c>
      <c r="BP306" s="428" t="s">
        <v>3271</v>
      </c>
      <c r="BQ306" s="428" t="s">
        <v>3272</v>
      </c>
      <c r="BR306" s="602" t="s">
        <v>3448</v>
      </c>
      <c r="BS306" s="668"/>
      <c r="BT306" s="281"/>
    </row>
    <row r="307" spans="1:72" s="42" customFormat="1" ht="65.25" hidden="1" customHeight="1">
      <c r="A307" s="554" t="s">
        <v>252</v>
      </c>
      <c r="B307" s="53" t="s">
        <v>263</v>
      </c>
      <c r="C307" s="53" t="s">
        <v>304</v>
      </c>
      <c r="D307" s="53" t="s">
        <v>361</v>
      </c>
      <c r="E307" s="53" t="s">
        <v>452</v>
      </c>
      <c r="F307" s="233">
        <v>0.27800000000000002</v>
      </c>
      <c r="G307" s="227">
        <v>0.35830000000000001</v>
      </c>
      <c r="H307" s="227" t="s">
        <v>1948</v>
      </c>
      <c r="I307" s="227" t="s">
        <v>1976</v>
      </c>
      <c r="J307" s="325">
        <v>304</v>
      </c>
      <c r="K307" s="53" t="s">
        <v>847</v>
      </c>
      <c r="L307" s="53">
        <v>1905025</v>
      </c>
      <c r="M307" s="53" t="s">
        <v>1317</v>
      </c>
      <c r="N307" s="53">
        <v>190502503</v>
      </c>
      <c r="O307" s="53" t="s">
        <v>1682</v>
      </c>
      <c r="P307" s="53" t="s">
        <v>2046</v>
      </c>
      <c r="Q307" s="53" t="s">
        <v>33</v>
      </c>
      <c r="R307" s="98" t="s">
        <v>1891</v>
      </c>
      <c r="S307" s="241">
        <v>7</v>
      </c>
      <c r="T307" s="241">
        <v>7</v>
      </c>
      <c r="U307" s="96">
        <v>7</v>
      </c>
      <c r="V307" s="241">
        <v>7</v>
      </c>
      <c r="W307" s="241">
        <v>7</v>
      </c>
      <c r="X307" s="241">
        <v>7</v>
      </c>
      <c r="Y307" s="273">
        <v>7</v>
      </c>
      <c r="Z307" s="276">
        <f>IF(
'Tablero de control'!$U307="NP",
 0,
  IF(
     'Tablero de control'!$Q307&lt;&gt;"Reducción",
     'Tablero de control'!$Y307*100/'Tablero de control'!$U307,
     IF(
       'Tablero de control'!$U307&gt;='Tablero de control'!$Y307,
       100,
       IF(
         'Tablero de control'!$S307&lt;='Tablero de control'!$Y307,
         0,
         (('Tablero de control'!$S307-'Tablero de control'!$U307)-('Tablero de control'!$Y307-'Tablero de control'!$U307))*100/('Tablero de control'!$S307-'Tablero de control'!$U307)
       )
     )
   )
)</f>
        <v>100</v>
      </c>
      <c r="AA307" s="302">
        <f>IF('Tablero de control'!$Z307&gt;100,100,'Tablero de control'!$Z307)</f>
        <v>100</v>
      </c>
      <c r="AB307" s="40" t="str">
        <f>IF(
  'Tablero de control'!$U307="NP",
  "NO PROGRAMADA",
  IF(
    OR('Tablero de control'!$Y307="",'Tablero de control'!$Z307&lt;=0),
    "SIN AVANCE",
    IF(
      'Tablero de control'!$Z307&lt;Parametros!$D$4*Parametros!$G$9,
      "MUY DEFICIENTE",
    IF(
      'Tablero de control'!$Z307&lt;Parametros!$D$4*Parametros!$G$8,
      "DEFICIENTE",
   IF(
      'Tablero de control'!$Z307&lt;Parametros!$D$4*Parametros!$G$7,
      "ACEPTABLE",
      IF(
        'Tablero de control'!$Z307&lt;Parametros!$D$4*Parametros!$G$6,
        "BUENO",
        IF(
          'Tablero de control'!$Z307&lt;Parametros!$D$4*Parametros!$G$5,
          "SATISFACTORIO",
          IF(
            'Tablero de control'!$Z307&gt;=Parametros!$D$4*Parametros!$G$4,
            "OPTIMO"
          )
        )
      )
    )
  )
)
)
)</f>
        <v>OPTIMO</v>
      </c>
      <c r="AC307" s="40"/>
      <c r="AD307" s="40"/>
      <c r="AE307" s="40"/>
      <c r="AF307" s="40"/>
      <c r="AG307" s="59">
        <v>0</v>
      </c>
      <c r="AH307" s="59">
        <v>0</v>
      </c>
      <c r="AI307" s="59">
        <v>0</v>
      </c>
      <c r="AJ307" s="57"/>
      <c r="AK307" s="276">
        <f>IF(
'Tablero de control'!$V307="NP",
 0,
  IF(
     'Tablero de control'!$Q307&lt;&gt;"Reducción",
     'Tablero de control'!$AJ307*100/'Tablero de control'!$V307,
     IF(
       'Tablero de control'!$V307&gt;='Tablero de control'!$AJ307,
       100,
       IF(
         'Tablero de control'!$S307&lt;='Tablero de control'!$AJ307,
         0,
         (('Tablero de control'!$S307-'Tablero de control'!$V307)-('Tablero de control'!$AJ307-'Tablero de control'!$V307))*100/('Tablero de control'!$S307-'Tablero de control'!$V307)
       )
     )
   )
)</f>
        <v>0</v>
      </c>
      <c r="AL307" s="40" t="str">
        <f>IF(
  'Tablero de control'!$V307="NP",
  "NO PROGRAMADA",
  IF(
    OR('Tablero de control'!$AJ307="",'Tablero de control'!$AK307&lt;=0),
    "SIN AVANCE",
    IF(
      'Tablero de control'!$AK307&lt;Parametros!$D$4*Parametros!$G$9,
      "MUY DEFICIENTE",
    IF(
      'Tablero de control'!$AK307&lt;Parametros!$D$4*Parametros!$G$8,
      "DEFICIENTE",
   IF(
      'Tablero de control'!$AK307&lt;Parametros!$D$4*Parametros!$G$7,
      "ACEPTABLE",
      IF(
        'Tablero de control'!$AK307&lt;Parametros!$D$4*Parametros!$G$6,
        "BUENO",
        IF(
          'Tablero de control'!$AK307&lt;Parametros!$D$4*Parametros!$G$5,
          "SATISFACTORIO",
          IF(
            'Tablero de control'!$AK307&gt;=Parametros!$D$4*Parametros!$G$4,
            "OPTIMO"
          )
        )
      )
    )
  )
)
)
)</f>
        <v>SIN AVANCE</v>
      </c>
      <c r="AM307" s="38"/>
      <c r="AN307" s="38"/>
      <c r="AO307" s="38"/>
      <c r="AP307" s="47"/>
      <c r="AQ307" s="276">
        <f>IF(
'Tablero de control'!$W307="NP",
 0,
  IF(
     'Tablero de control'!$Q307&lt;&gt;"Reducción",
     'Tablero de control'!$AP307*100/'Tablero de control'!$W307,
     IF(
       'Tablero de control'!$W307&gt;='Tablero de control'!$AP307,
       100,
       IF(
         'Tablero de control'!$S307&lt;='Tablero de control'!$AP307,
         0,
         (('Tablero de control'!$S307-'Tablero de control'!$W307)-('Tablero de control'!$AP307-'Tablero de control'!$W307))*100/('Tablero de control'!$S307-'Tablero de control'!$W307)
       )
     )
   )
)</f>
        <v>0</v>
      </c>
      <c r="AR307" s="40" t="str">
        <f>IF(
  'Tablero de control'!$W307="NP",
  "NO PROGRAMADA",
  IF(
    OR('Tablero de control'!$AP307="",'Tablero de control'!$AQ307&lt;=0),
    "SIN AVANCE",
    IF(
      'Tablero de control'!$AQ307&lt;Parametros!$D$4*Parametros!$G$9,
      "MUY DEFICIENTE",
    IF(
      'Tablero de control'!$AQ307&lt;Parametros!$D$4*Parametros!$G$8,
      "DEFICIENTE",
   IF(
      'Tablero de control'!$AQ307&lt;Parametros!$D$4*Parametros!$G$7,
      "ACEPTABLE",
      IF(
        'Tablero de control'!$AQ307&lt;Parametros!$D$4*Parametros!$G$6,
        "BUENO",
        IF(
          'Tablero de control'!$AQ307&lt;Parametros!$D$4*Parametros!$G$5,
          "SATISFACTORIO",
          IF(
            'Tablero de control'!$AQ307&gt;=Parametros!$D$4*Parametros!$G$4,
            "OPTIMO"
          )
        )
      )
    )
  )
)
)
)</f>
        <v>SIN AVANCE</v>
      </c>
      <c r="AS307" s="38"/>
      <c r="AT307" s="38"/>
      <c r="AU307" s="38"/>
      <c r="AV307" s="39"/>
      <c r="AW307" s="276">
        <f>IF(
'Tablero de control'!$X307="NP",
 0,
  IF(
     'Tablero de control'!$Q307&lt;&gt;"Reducción",
     'Tablero de control'!$AV307*100/'Tablero de control'!$X307,
     IF(
       'Tablero de control'!$X307&gt;='Tablero de control'!$AV307,
       100,
       IF(
         'Tablero de control'!$S307&lt;='Tablero de control'!$AV307,
         0,
         (('Tablero de control'!$S307-'Tablero de control'!$X307)-('Tablero de control'!$AV307-'Tablero de control'!$X307))*100/('Tablero de control'!$S307-'Tablero de control'!$X307)
       )
     )
   )
)</f>
        <v>0</v>
      </c>
      <c r="AX307" s="46" t="str">
        <f>IF(
  'Tablero de control'!$X307="NP",
  "NO PROGRAMADA",
  IF(
    OR('Tablero de control'!$AV307="",'Tablero de control'!$AW307&lt;=0),
    "SIN AVANCE",
    IF(
      'Tablero de control'!$AW307&lt;Parametros!$D$4*Parametros!$G$9,
      "MUY DEFICIENTE",
    IF(
      'Tablero de control'!$AW307&lt;Parametros!$D$4*Parametros!$G$8,
      "DEFICIENTE",
   IF(
      'Tablero de control'!$AW307&lt;Parametros!$D$4*Parametros!$G$7,
      "ACEPTABLE",
      IF(
        'Tablero de control'!$AW307&lt;Parametros!$D$4*Parametros!$G$6,
        "BUENO",
        IF(
          'Tablero de control'!$AW307&lt;Parametros!$D$4*Parametros!$G$5,
          "SATISFACTORIO",
          IF(
            'Tablero de control'!$AW307&gt;=Parametros!$D$4*Parametros!$G$4,
            "OPTIMO"
          )
        )
      )
    )
  )
)
)
)</f>
        <v>SIN AVANCE</v>
      </c>
      <c r="AY307" s="38"/>
      <c r="AZ307" s="38"/>
      <c r="BA307" s="38"/>
      <c r="BB307" s="285">
        <f>IF('Tablero de control'!$R307="Acumulada",IF('Tablero de control'!$AV307="",IF('Tablero de control'!$AP307="",IF('Tablero de control'!$AJ307="",'Tablero de control'!$Y307,'Tablero de control'!$AJ307),'Tablero de control'!$AP307),'Tablero de control'!$AV307),'Tablero de control'!$Y307+'Tablero de control'!$AJ307+'Tablero de control'!$AP307+'Tablero de control'!$AV307)</f>
        <v>7</v>
      </c>
      <c r="BC307" s="41">
        <f>IF('Tablero de control'!$Q307="mantenimiento",'Tablero de control'!$BB307/COUNTA('Tablero de control'!$U307:$X307)*100,IF('Tablero de control'!$BB307*100/'Tablero de control'!$T307&gt;100,100,'Tablero de control'!$BB307*100/'Tablero de control'!$T307))</f>
        <v>175</v>
      </c>
      <c r="BD307" s="40" t="str">
        <f>IF(
    OR('Tablero de control'!$BB307="",'Tablero de control'!$BC307&lt;=0),
    "SIN AVANCE",
    IF(
      'Tablero de control'!$BC307&lt;Parametros!$D$4*Parametros!$G$9,
      "MUY DEFICIENTE",
    IF(
      'Tablero de control'!$BC307&lt;Parametros!$D$4*Parametros!$G$8,
      "DEFICIENTE",
   IF(
      'Tablero de control'!$BC307&lt;Parametros!$D$4*Parametros!$G$7,
      "ACEPTABLE",
      IF(
        'Tablero de control'!$BC307&lt;Parametros!$D$4*Parametros!$G$6,
        "BUENO",
        IF(
          'Tablero de control'!$BC307&lt;Parametros!$D$4*Parametros!$G$5,
          "SATISFACTORIO",
          IF(
            'Tablero de control'!$BC307&gt;=Parametros!$D$4*Parametros!$G$4,
            "OPTIMO"
          )
        )
      )
    )
  )
)
)</f>
        <v>OPTIMO</v>
      </c>
      <c r="BE307" s="336"/>
      <c r="BF307" s="336"/>
      <c r="BG307" s="555"/>
      <c r="BH307" s="281"/>
      <c r="BI307" s="281"/>
      <c r="BJ307" s="281"/>
      <c r="BL307" s="337"/>
      <c r="BN307" s="495">
        <v>7</v>
      </c>
      <c r="BO307" s="429" t="s">
        <v>3449</v>
      </c>
      <c r="BP307" s="428" t="s">
        <v>2544</v>
      </c>
      <c r="BQ307" s="429" t="s">
        <v>3450</v>
      </c>
      <c r="BR307" s="602" t="s">
        <v>3451</v>
      </c>
      <c r="BS307" s="668"/>
      <c r="BT307" s="281"/>
    </row>
    <row r="308" spans="1:72" s="42" customFormat="1" ht="69" hidden="1" customHeight="1">
      <c r="A308" s="554" t="s">
        <v>252</v>
      </c>
      <c r="B308" s="53" t="s">
        <v>263</v>
      </c>
      <c r="C308" s="53" t="s">
        <v>304</v>
      </c>
      <c r="D308" s="53" t="s">
        <v>361</v>
      </c>
      <c r="E308" s="53" t="s">
        <v>452</v>
      </c>
      <c r="F308" s="233">
        <v>0.27800000000000002</v>
      </c>
      <c r="G308" s="227">
        <v>0.35830000000000001</v>
      </c>
      <c r="H308" s="227" t="s">
        <v>1948</v>
      </c>
      <c r="I308" s="227" t="s">
        <v>1976</v>
      </c>
      <c r="J308" s="325">
        <v>305</v>
      </c>
      <c r="K308" s="53" t="s">
        <v>848</v>
      </c>
      <c r="L308" s="53">
        <v>1905015</v>
      </c>
      <c r="M308" s="53" t="s">
        <v>66</v>
      </c>
      <c r="N308" s="53">
        <v>190501500</v>
      </c>
      <c r="O308" s="53" t="s">
        <v>62</v>
      </c>
      <c r="P308" s="53" t="s">
        <v>2046</v>
      </c>
      <c r="Q308" s="53" t="s">
        <v>33</v>
      </c>
      <c r="R308" s="98" t="s">
        <v>1891</v>
      </c>
      <c r="S308" s="241">
        <v>64</v>
      </c>
      <c r="T308" s="241">
        <v>64</v>
      </c>
      <c r="U308" s="96">
        <v>64</v>
      </c>
      <c r="V308" s="241">
        <v>64</v>
      </c>
      <c r="W308" s="241">
        <v>64</v>
      </c>
      <c r="X308" s="241">
        <v>64</v>
      </c>
      <c r="Y308" s="273">
        <v>64</v>
      </c>
      <c r="Z308" s="276">
        <f>IF(
'Tablero de control'!$U308="NP",
 0,
  IF(
     'Tablero de control'!$Q308&lt;&gt;"Reducción",
     'Tablero de control'!$Y308*100/'Tablero de control'!$U308,
     IF(
       'Tablero de control'!$U308&gt;='Tablero de control'!$Y308,
       100,
       IF(
         'Tablero de control'!$S308&lt;='Tablero de control'!$Y308,
         0,
         (('Tablero de control'!$S308-'Tablero de control'!$U308)-('Tablero de control'!$Y308-'Tablero de control'!$U308))*100/('Tablero de control'!$S308-'Tablero de control'!$U308)
       )
     )
   )
)</f>
        <v>100</v>
      </c>
      <c r="AA308" s="302">
        <f>IF('Tablero de control'!$Z308&gt;100,100,'Tablero de control'!$Z308)</f>
        <v>100</v>
      </c>
      <c r="AB308" s="40" t="str">
        <f>IF(
  'Tablero de control'!$U308="NP",
  "NO PROGRAMADA",
  IF(
    OR('Tablero de control'!$Y308="",'Tablero de control'!$Z308&lt;=0),
    "SIN AVANCE",
    IF(
      'Tablero de control'!$Z308&lt;Parametros!$D$4*Parametros!$G$9,
      "MUY DEFICIENTE",
    IF(
      'Tablero de control'!$Z308&lt;Parametros!$D$4*Parametros!$G$8,
      "DEFICIENTE",
   IF(
      'Tablero de control'!$Z308&lt;Parametros!$D$4*Parametros!$G$7,
      "ACEPTABLE",
      IF(
        'Tablero de control'!$Z308&lt;Parametros!$D$4*Parametros!$G$6,
        "BUENO",
        IF(
          'Tablero de control'!$Z308&lt;Parametros!$D$4*Parametros!$G$5,
          "SATISFACTORIO",
          IF(
            'Tablero de control'!$Z308&gt;=Parametros!$D$4*Parametros!$G$4,
            "OPTIMO"
          )
        )
      )
    )
  )
)
)
)</f>
        <v>OPTIMO</v>
      </c>
      <c r="AC308" s="40"/>
      <c r="AD308" s="40"/>
      <c r="AE308" s="40"/>
      <c r="AF308" s="40"/>
      <c r="AG308" s="59">
        <v>0</v>
      </c>
      <c r="AH308" s="59">
        <v>0</v>
      </c>
      <c r="AI308" s="59">
        <v>0</v>
      </c>
      <c r="AJ308" s="57"/>
      <c r="AK308" s="276">
        <f>IF(
'Tablero de control'!$V308="NP",
 0,
  IF(
     'Tablero de control'!$Q308&lt;&gt;"Reducción",
     'Tablero de control'!$AJ308*100/'Tablero de control'!$V308,
     IF(
       'Tablero de control'!$V308&gt;='Tablero de control'!$AJ308,
       100,
       IF(
         'Tablero de control'!$S308&lt;='Tablero de control'!$AJ308,
         0,
         (('Tablero de control'!$S308-'Tablero de control'!$V308)-('Tablero de control'!$AJ308-'Tablero de control'!$V308))*100/('Tablero de control'!$S308-'Tablero de control'!$V308)
       )
     )
   )
)</f>
        <v>0</v>
      </c>
      <c r="AL308" s="40" t="str">
        <f>IF(
  'Tablero de control'!$V308="NP",
  "NO PROGRAMADA",
  IF(
    OR('Tablero de control'!$AJ308="",'Tablero de control'!$AK308&lt;=0),
    "SIN AVANCE",
    IF(
      'Tablero de control'!$AK308&lt;Parametros!$D$4*Parametros!$G$9,
      "MUY DEFICIENTE",
    IF(
      'Tablero de control'!$AK308&lt;Parametros!$D$4*Parametros!$G$8,
      "DEFICIENTE",
   IF(
      'Tablero de control'!$AK308&lt;Parametros!$D$4*Parametros!$G$7,
      "ACEPTABLE",
      IF(
        'Tablero de control'!$AK308&lt;Parametros!$D$4*Parametros!$G$6,
        "BUENO",
        IF(
          'Tablero de control'!$AK308&lt;Parametros!$D$4*Parametros!$G$5,
          "SATISFACTORIO",
          IF(
            'Tablero de control'!$AK308&gt;=Parametros!$D$4*Parametros!$G$4,
            "OPTIMO"
          )
        )
      )
    )
  )
)
)
)</f>
        <v>SIN AVANCE</v>
      </c>
      <c r="AM308" s="38"/>
      <c r="AN308" s="38"/>
      <c r="AO308" s="38"/>
      <c r="AP308" s="47"/>
      <c r="AQ308" s="276">
        <f>IF(
'Tablero de control'!$W308="NP",
 0,
  IF(
     'Tablero de control'!$Q308&lt;&gt;"Reducción",
     'Tablero de control'!$AP308*100/'Tablero de control'!$W308,
     IF(
       'Tablero de control'!$W308&gt;='Tablero de control'!$AP308,
       100,
       IF(
         'Tablero de control'!$S308&lt;='Tablero de control'!$AP308,
         0,
         (('Tablero de control'!$S308-'Tablero de control'!$W308)-('Tablero de control'!$AP308-'Tablero de control'!$W308))*100/('Tablero de control'!$S308-'Tablero de control'!$W308)
       )
     )
   )
)</f>
        <v>0</v>
      </c>
      <c r="AR308" s="40" t="str">
        <f>IF(
  'Tablero de control'!$W308="NP",
  "NO PROGRAMADA",
  IF(
    OR('Tablero de control'!$AP308="",'Tablero de control'!$AQ308&lt;=0),
    "SIN AVANCE",
    IF(
      'Tablero de control'!$AQ308&lt;Parametros!$D$4*Parametros!$G$9,
      "MUY DEFICIENTE",
    IF(
      'Tablero de control'!$AQ308&lt;Parametros!$D$4*Parametros!$G$8,
      "DEFICIENTE",
   IF(
      'Tablero de control'!$AQ308&lt;Parametros!$D$4*Parametros!$G$7,
      "ACEPTABLE",
      IF(
        'Tablero de control'!$AQ308&lt;Parametros!$D$4*Parametros!$G$6,
        "BUENO",
        IF(
          'Tablero de control'!$AQ308&lt;Parametros!$D$4*Parametros!$G$5,
          "SATISFACTORIO",
          IF(
            'Tablero de control'!$AQ308&gt;=Parametros!$D$4*Parametros!$G$4,
            "OPTIMO"
          )
        )
      )
    )
  )
)
)
)</f>
        <v>SIN AVANCE</v>
      </c>
      <c r="AS308" s="38"/>
      <c r="AT308" s="38"/>
      <c r="AU308" s="38"/>
      <c r="AV308" s="39"/>
      <c r="AW308" s="276">
        <f>IF(
'Tablero de control'!$X308="NP",
 0,
  IF(
     'Tablero de control'!$Q308&lt;&gt;"Reducción",
     'Tablero de control'!$AV308*100/'Tablero de control'!$X308,
     IF(
       'Tablero de control'!$X308&gt;='Tablero de control'!$AV308,
       100,
       IF(
         'Tablero de control'!$S308&lt;='Tablero de control'!$AV308,
         0,
         (('Tablero de control'!$S308-'Tablero de control'!$X308)-('Tablero de control'!$AV308-'Tablero de control'!$X308))*100/('Tablero de control'!$S308-'Tablero de control'!$X308)
       )
     )
   )
)</f>
        <v>0</v>
      </c>
      <c r="AX308" s="46" t="str">
        <f>IF(
  'Tablero de control'!$X308="NP",
  "NO PROGRAMADA",
  IF(
    OR('Tablero de control'!$AV308="",'Tablero de control'!$AW308&lt;=0),
    "SIN AVANCE",
    IF(
      'Tablero de control'!$AW308&lt;Parametros!$D$4*Parametros!$G$9,
      "MUY DEFICIENTE",
    IF(
      'Tablero de control'!$AW308&lt;Parametros!$D$4*Parametros!$G$8,
      "DEFICIENTE",
   IF(
      'Tablero de control'!$AW308&lt;Parametros!$D$4*Parametros!$G$7,
      "ACEPTABLE",
      IF(
        'Tablero de control'!$AW308&lt;Parametros!$D$4*Parametros!$G$6,
        "BUENO",
        IF(
          'Tablero de control'!$AW308&lt;Parametros!$D$4*Parametros!$G$5,
          "SATISFACTORIO",
          IF(
            'Tablero de control'!$AW308&gt;=Parametros!$D$4*Parametros!$G$4,
            "OPTIMO"
          )
        )
      )
    )
  )
)
)
)</f>
        <v>SIN AVANCE</v>
      </c>
      <c r="AY308" s="38"/>
      <c r="AZ308" s="38"/>
      <c r="BA308" s="38"/>
      <c r="BB308" s="285">
        <f>IF('Tablero de control'!$R308="Acumulada",IF('Tablero de control'!$AV308="",IF('Tablero de control'!$AP308="",IF('Tablero de control'!$AJ308="",'Tablero de control'!$Y308,'Tablero de control'!$AJ308),'Tablero de control'!$AP308),'Tablero de control'!$AV308),'Tablero de control'!$Y308+'Tablero de control'!$AJ308+'Tablero de control'!$AP308+'Tablero de control'!$AV308)</f>
        <v>64</v>
      </c>
      <c r="BC308" s="41">
        <f>IF('Tablero de control'!$Q308="mantenimiento",'Tablero de control'!$BB308/COUNTA('Tablero de control'!$U308:$X308)*100,IF('Tablero de control'!$BB308*100/'Tablero de control'!$T308&gt;100,100,'Tablero de control'!$BB308*100/'Tablero de control'!$T308))</f>
        <v>1600</v>
      </c>
      <c r="BD308" s="40" t="str">
        <f>IF(
    OR('Tablero de control'!$BB308="",'Tablero de control'!$BC308&lt;=0),
    "SIN AVANCE",
    IF(
      'Tablero de control'!$BC308&lt;Parametros!$D$4*Parametros!$G$9,
      "MUY DEFICIENTE",
    IF(
      'Tablero de control'!$BC308&lt;Parametros!$D$4*Parametros!$G$8,
      "DEFICIENTE",
   IF(
      'Tablero de control'!$BC308&lt;Parametros!$D$4*Parametros!$G$7,
      "ACEPTABLE",
      IF(
        'Tablero de control'!$BC308&lt;Parametros!$D$4*Parametros!$G$6,
        "BUENO",
        IF(
          'Tablero de control'!$BC308&lt;Parametros!$D$4*Parametros!$G$5,
          "SATISFACTORIO",
          IF(
            'Tablero de control'!$BC308&gt;=Parametros!$D$4*Parametros!$G$4,
            "OPTIMO"
          )
        )
      )
    )
  )
)
)</f>
        <v>OPTIMO</v>
      </c>
      <c r="BE308" s="336"/>
      <c r="BF308" s="336"/>
      <c r="BG308" s="555"/>
      <c r="BH308" s="281"/>
      <c r="BI308" s="281"/>
      <c r="BJ308" s="281"/>
      <c r="BL308" s="337"/>
      <c r="BN308" s="495">
        <v>64</v>
      </c>
      <c r="BO308" s="429" t="s">
        <v>3452</v>
      </c>
      <c r="BP308" s="428" t="s">
        <v>2544</v>
      </c>
      <c r="BQ308" s="429" t="s">
        <v>3450</v>
      </c>
      <c r="BR308" s="602" t="s">
        <v>3453</v>
      </c>
      <c r="BS308" s="668"/>
      <c r="BT308" s="281"/>
    </row>
    <row r="309" spans="1:72" s="42" customFormat="1" ht="92.25" hidden="1" customHeight="1">
      <c r="A309" s="554" t="s">
        <v>252</v>
      </c>
      <c r="B309" s="53" t="s">
        <v>263</v>
      </c>
      <c r="C309" s="53" t="s">
        <v>304</v>
      </c>
      <c r="D309" s="53" t="s">
        <v>361</v>
      </c>
      <c r="E309" s="53" t="s">
        <v>452</v>
      </c>
      <c r="F309" s="233">
        <v>0.27800000000000002</v>
      </c>
      <c r="G309" s="227">
        <v>0.35830000000000001</v>
      </c>
      <c r="H309" s="227" t="s">
        <v>1948</v>
      </c>
      <c r="I309" s="227" t="s">
        <v>1976</v>
      </c>
      <c r="J309" s="325">
        <v>306</v>
      </c>
      <c r="K309" s="53" t="s">
        <v>849</v>
      </c>
      <c r="L309" s="53">
        <v>1905049</v>
      </c>
      <c r="M309" s="53" t="s">
        <v>1318</v>
      </c>
      <c r="N309" s="53">
        <v>190504902</v>
      </c>
      <c r="O309" s="53" t="s">
        <v>1641</v>
      </c>
      <c r="P309" s="53" t="s">
        <v>2046</v>
      </c>
      <c r="Q309" s="53" t="s">
        <v>33</v>
      </c>
      <c r="R309" s="98" t="s">
        <v>1891</v>
      </c>
      <c r="S309" s="241">
        <v>64</v>
      </c>
      <c r="T309" s="241">
        <v>64</v>
      </c>
      <c r="U309" s="96">
        <v>64</v>
      </c>
      <c r="V309" s="241">
        <v>64</v>
      </c>
      <c r="W309" s="241">
        <v>64</v>
      </c>
      <c r="X309" s="241">
        <v>64</v>
      </c>
      <c r="Y309" s="273">
        <v>64</v>
      </c>
      <c r="Z309" s="276">
        <f>IF(
'Tablero de control'!$U309="NP",
 0,
  IF(
     'Tablero de control'!$Q309&lt;&gt;"Reducción",
     'Tablero de control'!$Y309*100/'Tablero de control'!$U309,
     IF(
       'Tablero de control'!$U309&gt;='Tablero de control'!$Y309,
       100,
       IF(
         'Tablero de control'!$S309&lt;='Tablero de control'!$Y309,
         0,
         (('Tablero de control'!$S309-'Tablero de control'!$U309)-('Tablero de control'!$Y309-'Tablero de control'!$U309))*100/('Tablero de control'!$S309-'Tablero de control'!$U309)
       )
     )
   )
)</f>
        <v>100</v>
      </c>
      <c r="AA309" s="302">
        <f>IF('Tablero de control'!$Z309&gt;100,100,'Tablero de control'!$Z309)</f>
        <v>100</v>
      </c>
      <c r="AB309" s="40" t="str">
        <f>IF(
  'Tablero de control'!$U309="NP",
  "NO PROGRAMADA",
  IF(
    OR('Tablero de control'!$Y309="",'Tablero de control'!$Z309&lt;=0),
    "SIN AVANCE",
    IF(
      'Tablero de control'!$Z309&lt;Parametros!$D$4*Parametros!$G$9,
      "MUY DEFICIENTE",
    IF(
      'Tablero de control'!$Z309&lt;Parametros!$D$4*Parametros!$G$8,
      "DEFICIENTE",
   IF(
      'Tablero de control'!$Z309&lt;Parametros!$D$4*Parametros!$G$7,
      "ACEPTABLE",
      IF(
        'Tablero de control'!$Z309&lt;Parametros!$D$4*Parametros!$G$6,
        "BUENO",
        IF(
          'Tablero de control'!$Z309&lt;Parametros!$D$4*Parametros!$G$5,
          "SATISFACTORIO",
          IF(
            'Tablero de control'!$Z309&gt;=Parametros!$D$4*Parametros!$G$4,
            "OPTIMO"
          )
        )
      )
    )
  )
)
)
)</f>
        <v>OPTIMO</v>
      </c>
      <c r="AC309" s="40"/>
      <c r="AD309" s="40"/>
      <c r="AE309" s="40"/>
      <c r="AF309" s="40"/>
      <c r="AG309" s="59">
        <v>0</v>
      </c>
      <c r="AH309" s="59">
        <v>0</v>
      </c>
      <c r="AI309" s="59">
        <v>0</v>
      </c>
      <c r="AJ309" s="57"/>
      <c r="AK309" s="276">
        <f>IF(
'Tablero de control'!$V309="NP",
 0,
  IF(
     'Tablero de control'!$Q309&lt;&gt;"Reducción",
     'Tablero de control'!$AJ309*100/'Tablero de control'!$V309,
     IF(
       'Tablero de control'!$V309&gt;='Tablero de control'!$AJ309,
       100,
       IF(
         'Tablero de control'!$S309&lt;='Tablero de control'!$AJ309,
         0,
         (('Tablero de control'!$S309-'Tablero de control'!$V309)-('Tablero de control'!$AJ309-'Tablero de control'!$V309))*100/('Tablero de control'!$S309-'Tablero de control'!$V309)
       )
     )
   )
)</f>
        <v>0</v>
      </c>
      <c r="AL309" s="40" t="str">
        <f>IF(
  'Tablero de control'!$V309="NP",
  "NO PROGRAMADA",
  IF(
    OR('Tablero de control'!$AJ309="",'Tablero de control'!$AK309&lt;=0),
    "SIN AVANCE",
    IF(
      'Tablero de control'!$AK309&lt;Parametros!$D$4*Parametros!$G$9,
      "MUY DEFICIENTE",
    IF(
      'Tablero de control'!$AK309&lt;Parametros!$D$4*Parametros!$G$8,
      "DEFICIENTE",
   IF(
      'Tablero de control'!$AK309&lt;Parametros!$D$4*Parametros!$G$7,
      "ACEPTABLE",
      IF(
        'Tablero de control'!$AK309&lt;Parametros!$D$4*Parametros!$G$6,
        "BUENO",
        IF(
          'Tablero de control'!$AK309&lt;Parametros!$D$4*Parametros!$G$5,
          "SATISFACTORIO",
          IF(
            'Tablero de control'!$AK309&gt;=Parametros!$D$4*Parametros!$G$4,
            "OPTIMO"
          )
        )
      )
    )
  )
)
)
)</f>
        <v>SIN AVANCE</v>
      </c>
      <c r="AM309" s="38"/>
      <c r="AN309" s="38"/>
      <c r="AO309" s="38"/>
      <c r="AP309" s="47"/>
      <c r="AQ309" s="276">
        <f>IF(
'Tablero de control'!$W309="NP",
 0,
  IF(
     'Tablero de control'!$Q309&lt;&gt;"Reducción",
     'Tablero de control'!$AP309*100/'Tablero de control'!$W309,
     IF(
       'Tablero de control'!$W309&gt;='Tablero de control'!$AP309,
       100,
       IF(
         'Tablero de control'!$S309&lt;='Tablero de control'!$AP309,
         0,
         (('Tablero de control'!$S309-'Tablero de control'!$W309)-('Tablero de control'!$AP309-'Tablero de control'!$W309))*100/('Tablero de control'!$S309-'Tablero de control'!$W309)
       )
     )
   )
)</f>
        <v>0</v>
      </c>
      <c r="AR309" s="40" t="str">
        <f>IF(
  'Tablero de control'!$W309="NP",
  "NO PROGRAMADA",
  IF(
    OR('Tablero de control'!$AP309="",'Tablero de control'!$AQ309&lt;=0),
    "SIN AVANCE",
    IF(
      'Tablero de control'!$AQ309&lt;Parametros!$D$4*Parametros!$G$9,
      "MUY DEFICIENTE",
    IF(
      'Tablero de control'!$AQ309&lt;Parametros!$D$4*Parametros!$G$8,
      "DEFICIENTE",
   IF(
      'Tablero de control'!$AQ309&lt;Parametros!$D$4*Parametros!$G$7,
      "ACEPTABLE",
      IF(
        'Tablero de control'!$AQ309&lt;Parametros!$D$4*Parametros!$G$6,
        "BUENO",
        IF(
          'Tablero de control'!$AQ309&lt;Parametros!$D$4*Parametros!$G$5,
          "SATISFACTORIO",
          IF(
            'Tablero de control'!$AQ309&gt;=Parametros!$D$4*Parametros!$G$4,
            "OPTIMO"
          )
        )
      )
    )
  )
)
)
)</f>
        <v>SIN AVANCE</v>
      </c>
      <c r="AS309" s="38"/>
      <c r="AT309" s="38"/>
      <c r="AU309" s="38"/>
      <c r="AV309" s="39"/>
      <c r="AW309" s="276">
        <f>IF(
'Tablero de control'!$X309="NP",
 0,
  IF(
     'Tablero de control'!$Q309&lt;&gt;"Reducción",
     'Tablero de control'!$AV309*100/'Tablero de control'!$X309,
     IF(
       'Tablero de control'!$X309&gt;='Tablero de control'!$AV309,
       100,
       IF(
         'Tablero de control'!$S309&lt;='Tablero de control'!$AV309,
         0,
         (('Tablero de control'!$S309-'Tablero de control'!$X309)-('Tablero de control'!$AV309-'Tablero de control'!$X309))*100/('Tablero de control'!$S309-'Tablero de control'!$X309)
       )
     )
   )
)</f>
        <v>0</v>
      </c>
      <c r="AX309" s="46" t="str">
        <f>IF(
  'Tablero de control'!$X309="NP",
  "NO PROGRAMADA",
  IF(
    OR('Tablero de control'!$AV309="",'Tablero de control'!$AW309&lt;=0),
    "SIN AVANCE",
    IF(
      'Tablero de control'!$AW309&lt;Parametros!$D$4*Parametros!$G$9,
      "MUY DEFICIENTE",
    IF(
      'Tablero de control'!$AW309&lt;Parametros!$D$4*Parametros!$G$8,
      "DEFICIENTE",
   IF(
      'Tablero de control'!$AW309&lt;Parametros!$D$4*Parametros!$G$7,
      "ACEPTABLE",
      IF(
        'Tablero de control'!$AW309&lt;Parametros!$D$4*Parametros!$G$6,
        "BUENO",
        IF(
          'Tablero de control'!$AW309&lt;Parametros!$D$4*Parametros!$G$5,
          "SATISFACTORIO",
          IF(
            'Tablero de control'!$AW309&gt;=Parametros!$D$4*Parametros!$G$4,
            "OPTIMO"
          )
        )
      )
    )
  )
)
)
)</f>
        <v>SIN AVANCE</v>
      </c>
      <c r="AY309" s="38"/>
      <c r="AZ309" s="38"/>
      <c r="BA309" s="38"/>
      <c r="BB309" s="285">
        <f>IF('Tablero de control'!$R309="Acumulada",IF('Tablero de control'!$AV309="",IF('Tablero de control'!$AP309="",IF('Tablero de control'!$AJ309="",'Tablero de control'!$Y309,'Tablero de control'!$AJ309),'Tablero de control'!$AP309),'Tablero de control'!$AV309),'Tablero de control'!$Y309+'Tablero de control'!$AJ309+'Tablero de control'!$AP309+'Tablero de control'!$AV309)</f>
        <v>64</v>
      </c>
      <c r="BC309" s="41">
        <f>IF('Tablero de control'!$Q309="mantenimiento",'Tablero de control'!$BB309/COUNTA('Tablero de control'!$U309:$X309)*100,IF('Tablero de control'!$BB309*100/'Tablero de control'!$T309&gt;100,100,'Tablero de control'!$BB309*100/'Tablero de control'!$T309))</f>
        <v>1600</v>
      </c>
      <c r="BD309" s="40" t="str">
        <f>IF(
    OR('Tablero de control'!$BB309="",'Tablero de control'!$BC309&lt;=0),
    "SIN AVANCE",
    IF(
      'Tablero de control'!$BC309&lt;Parametros!$D$4*Parametros!$G$9,
      "MUY DEFICIENTE",
    IF(
      'Tablero de control'!$BC309&lt;Parametros!$D$4*Parametros!$G$8,
      "DEFICIENTE",
   IF(
      'Tablero de control'!$BC309&lt;Parametros!$D$4*Parametros!$G$7,
      "ACEPTABLE",
      IF(
        'Tablero de control'!$BC309&lt;Parametros!$D$4*Parametros!$G$6,
        "BUENO",
        IF(
          'Tablero de control'!$BC309&lt;Parametros!$D$4*Parametros!$G$5,
          "SATISFACTORIO",
          IF(
            'Tablero de control'!$BC309&gt;=Parametros!$D$4*Parametros!$G$4,
            "OPTIMO"
          )
        )
      )
    )
  )
)
)</f>
        <v>OPTIMO</v>
      </c>
      <c r="BE309" s="336"/>
      <c r="BF309" s="336"/>
      <c r="BG309" s="555"/>
      <c r="BH309" s="281"/>
      <c r="BI309" s="281"/>
      <c r="BJ309" s="281"/>
      <c r="BL309" s="337"/>
      <c r="BN309" s="495">
        <v>64</v>
      </c>
      <c r="BO309" s="429" t="s">
        <v>3454</v>
      </c>
      <c r="BP309" s="428" t="s">
        <v>2544</v>
      </c>
      <c r="BQ309" s="429" t="s">
        <v>3450</v>
      </c>
      <c r="BR309" s="602" t="s">
        <v>3455</v>
      </c>
      <c r="BS309" s="668"/>
      <c r="BT309" s="281"/>
    </row>
    <row r="310" spans="1:72" s="42" customFormat="1" ht="65.25" hidden="1" customHeight="1">
      <c r="A310" s="554" t="s">
        <v>252</v>
      </c>
      <c r="B310" s="53" t="s">
        <v>263</v>
      </c>
      <c r="C310" s="53" t="s">
        <v>304</v>
      </c>
      <c r="D310" s="53" t="s">
        <v>361</v>
      </c>
      <c r="E310" s="53" t="s">
        <v>452</v>
      </c>
      <c r="F310" s="233">
        <v>0.27800000000000002</v>
      </c>
      <c r="G310" s="227">
        <v>0.35830000000000001</v>
      </c>
      <c r="H310" s="227" t="s">
        <v>1948</v>
      </c>
      <c r="I310" s="227" t="s">
        <v>1976</v>
      </c>
      <c r="J310" s="325">
        <v>307</v>
      </c>
      <c r="K310" s="53" t="s">
        <v>850</v>
      </c>
      <c r="L310" s="53" t="s">
        <v>1913</v>
      </c>
      <c r="M310" s="53" t="s">
        <v>123</v>
      </c>
      <c r="N310" s="53">
        <v>190503700</v>
      </c>
      <c r="O310" s="53" t="s">
        <v>181</v>
      </c>
      <c r="P310" s="53" t="s">
        <v>2046</v>
      </c>
      <c r="Q310" s="53" t="s">
        <v>32</v>
      </c>
      <c r="R310" s="241" t="s">
        <v>1890</v>
      </c>
      <c r="S310" s="241">
        <v>34.67</v>
      </c>
      <c r="T310" s="241">
        <v>49.06</v>
      </c>
      <c r="U310" s="96">
        <v>38.26</v>
      </c>
      <c r="V310" s="241">
        <v>41.86</v>
      </c>
      <c r="W310" s="241">
        <v>45.46</v>
      </c>
      <c r="X310" s="241">
        <v>49.06</v>
      </c>
      <c r="Y310" s="273">
        <v>38.28</v>
      </c>
      <c r="Z310" s="276">
        <f>IF(
'Tablero de control'!$U310="NP",
 0,
  IF(
     'Tablero de control'!$Q310&lt;&gt;"Reducción",
     'Tablero de control'!$Y310*100/'Tablero de control'!$U310,
     IF(
       'Tablero de control'!$U310&gt;='Tablero de control'!$Y310,
       100,
       IF(
         'Tablero de control'!$S310&lt;='Tablero de control'!$Y310,
         0,
         (('Tablero de control'!$S310-'Tablero de control'!$U310)-('Tablero de control'!$Y310-'Tablero de control'!$U310))*100/('Tablero de control'!$S310-'Tablero de control'!$U310)
       )
     )
   )
)</f>
        <v>100.05227391531626</v>
      </c>
      <c r="AA310" s="302">
        <f>IF('Tablero de control'!$Z310&gt;100,100,'Tablero de control'!$Z310)</f>
        <v>100</v>
      </c>
      <c r="AB310" s="40" t="str">
        <f>IF(
  'Tablero de control'!$U310="NP",
  "NO PROGRAMADA",
  IF(
    OR('Tablero de control'!$Y310="",'Tablero de control'!$Z310&lt;=0),
    "SIN AVANCE",
    IF(
      'Tablero de control'!$Z310&lt;Parametros!$D$4*Parametros!$G$9,
      "MUY DEFICIENTE",
    IF(
      'Tablero de control'!$Z310&lt;Parametros!$D$4*Parametros!$G$8,
      "DEFICIENTE",
   IF(
      'Tablero de control'!$Z310&lt;Parametros!$D$4*Parametros!$G$7,
      "ACEPTABLE",
      IF(
        'Tablero de control'!$Z310&lt;Parametros!$D$4*Parametros!$G$6,
        "BUENO",
        IF(
          'Tablero de control'!$Z310&lt;Parametros!$D$4*Parametros!$G$5,
          "SATISFACTORIO",
          IF(
            'Tablero de control'!$Z310&gt;=Parametros!$D$4*Parametros!$G$4,
            "OPTIMO"
          )
        )
      )
    )
  )
)
)
)</f>
        <v>OPTIMO</v>
      </c>
      <c r="AC310" s="40"/>
      <c r="AD310" s="40"/>
      <c r="AE310" s="40"/>
      <c r="AF310" s="40"/>
      <c r="AG310" s="59">
        <v>0</v>
      </c>
      <c r="AH310" s="59">
        <v>0</v>
      </c>
      <c r="AI310" s="59">
        <v>0</v>
      </c>
      <c r="AJ310" s="57"/>
      <c r="AK310" s="276">
        <f>IF(
'Tablero de control'!$V310="NP",
 0,
  IF(
     'Tablero de control'!$Q310&lt;&gt;"Reducción",
     'Tablero de control'!$AJ310*100/'Tablero de control'!$V310,
     IF(
       'Tablero de control'!$V310&gt;='Tablero de control'!$AJ310,
       100,
       IF(
         'Tablero de control'!$S310&lt;='Tablero de control'!$AJ310,
         0,
         (('Tablero de control'!$S310-'Tablero de control'!$V310)-('Tablero de control'!$AJ310-'Tablero de control'!$V310))*100/('Tablero de control'!$S310-'Tablero de control'!$V310)
       )
     )
   )
)</f>
        <v>0</v>
      </c>
      <c r="AL310" s="40" t="str">
        <f>IF(
  'Tablero de control'!$V310="NP",
  "NO PROGRAMADA",
  IF(
    OR('Tablero de control'!$AJ310="",'Tablero de control'!$AK310&lt;=0),
    "SIN AVANCE",
    IF(
      'Tablero de control'!$AK310&lt;Parametros!$D$4*Parametros!$G$9,
      "MUY DEFICIENTE",
    IF(
      'Tablero de control'!$AK310&lt;Parametros!$D$4*Parametros!$G$8,
      "DEFICIENTE",
   IF(
      'Tablero de control'!$AK310&lt;Parametros!$D$4*Parametros!$G$7,
      "ACEPTABLE",
      IF(
        'Tablero de control'!$AK310&lt;Parametros!$D$4*Parametros!$G$6,
        "BUENO",
        IF(
          'Tablero de control'!$AK310&lt;Parametros!$D$4*Parametros!$G$5,
          "SATISFACTORIO",
          IF(
            'Tablero de control'!$AK310&gt;=Parametros!$D$4*Parametros!$G$4,
            "OPTIMO"
          )
        )
      )
    )
  )
)
)
)</f>
        <v>SIN AVANCE</v>
      </c>
      <c r="AM310" s="38"/>
      <c r="AN310" s="38"/>
      <c r="AO310" s="38"/>
      <c r="AP310" s="285"/>
      <c r="AQ310" s="276">
        <f>IF(
'Tablero de control'!$W310="NP",
 0,
  IF(
     'Tablero de control'!$Q310&lt;&gt;"Reducción",
     'Tablero de control'!$AP310*100/'Tablero de control'!$W310,
     IF(
       'Tablero de control'!$W310&gt;='Tablero de control'!$AP310,
       100,
       IF(
         'Tablero de control'!$S310&lt;='Tablero de control'!$AP310,
         0,
         (('Tablero de control'!$S310-'Tablero de control'!$W310)-('Tablero de control'!$AP310-'Tablero de control'!$W310))*100/('Tablero de control'!$S310-'Tablero de control'!$W310)
       )
     )
   )
)</f>
        <v>0</v>
      </c>
      <c r="AR310" s="40" t="str">
        <f>IF(
  'Tablero de control'!$W310="NP",
  "NO PROGRAMADA",
  IF(
    OR('Tablero de control'!$AP310="",'Tablero de control'!$AQ310&lt;=0),
    "SIN AVANCE",
    IF(
      'Tablero de control'!$AQ310&lt;Parametros!$D$4*Parametros!$G$9,
      "MUY DEFICIENTE",
    IF(
      'Tablero de control'!$AQ310&lt;Parametros!$D$4*Parametros!$G$8,
      "DEFICIENTE",
   IF(
      'Tablero de control'!$AQ310&lt;Parametros!$D$4*Parametros!$G$7,
      "ACEPTABLE",
      IF(
        'Tablero de control'!$AQ310&lt;Parametros!$D$4*Parametros!$G$6,
        "BUENO",
        IF(
          'Tablero de control'!$AQ310&lt;Parametros!$D$4*Parametros!$G$5,
          "SATISFACTORIO",
          IF(
            'Tablero de control'!$AQ310&gt;=Parametros!$D$4*Parametros!$G$4,
            "OPTIMO"
          )
        )
      )
    )
  )
)
)
)</f>
        <v>SIN AVANCE</v>
      </c>
      <c r="AS310" s="38"/>
      <c r="AT310" s="38"/>
      <c r="AU310" s="38"/>
      <c r="AV310" s="39"/>
      <c r="AW310" s="276">
        <f>IF(
'Tablero de control'!$X310="NP",
 0,
  IF(
     'Tablero de control'!$Q310&lt;&gt;"Reducción",
     'Tablero de control'!$AV310*100/'Tablero de control'!$X310,
     IF(
       'Tablero de control'!$X310&gt;='Tablero de control'!$AV310,
       100,
       IF(
         'Tablero de control'!$S310&lt;='Tablero de control'!$AV310,
         0,
         (('Tablero de control'!$S310-'Tablero de control'!$X310)-('Tablero de control'!$AV310-'Tablero de control'!$X310))*100/('Tablero de control'!$S310-'Tablero de control'!$X310)
       )
     )
   )
)</f>
        <v>0</v>
      </c>
      <c r="AX310" s="46" t="str">
        <f>IF(
  'Tablero de control'!$X310="NP",
  "NO PROGRAMADA",
  IF(
    OR('Tablero de control'!$AV310="",'Tablero de control'!$AW310&lt;=0),
    "SIN AVANCE",
    IF(
      'Tablero de control'!$AW310&lt;Parametros!$D$4*Parametros!$G$9,
      "MUY DEFICIENTE",
    IF(
      'Tablero de control'!$AW310&lt;Parametros!$D$4*Parametros!$G$8,
      "DEFICIENTE",
   IF(
      'Tablero de control'!$AW310&lt;Parametros!$D$4*Parametros!$G$7,
      "ACEPTABLE",
      IF(
        'Tablero de control'!$AW310&lt;Parametros!$D$4*Parametros!$G$6,
        "BUENO",
        IF(
          'Tablero de control'!$AW310&lt;Parametros!$D$4*Parametros!$G$5,
          "SATISFACTORIO",
          IF(
            'Tablero de control'!$AW310&gt;=Parametros!$D$4*Parametros!$G$4,
            "OPTIMO"
          )
        )
      )
    )
  )
)
)
)</f>
        <v>SIN AVANCE</v>
      </c>
      <c r="AY310" s="38"/>
      <c r="AZ310" s="38"/>
      <c r="BA310" s="38"/>
      <c r="BB310" s="285">
        <f>IF('Tablero de control'!$R310="Acumulada",IF('Tablero de control'!$AV310="",IF('Tablero de control'!$AP310="",IF('Tablero de control'!$AJ310="",'Tablero de control'!$Y310,'Tablero de control'!$AJ310),'Tablero de control'!$AP310),'Tablero de control'!$AV310),'Tablero de control'!$Y310+'Tablero de control'!$AJ310+'Tablero de control'!$AP310+'Tablero de control'!$AV310)</f>
        <v>38.28</v>
      </c>
      <c r="BC310" s="41">
        <f>IF('Tablero de control'!$Q310="mantenimiento",'Tablero de control'!$BB310/COUNTA('Tablero de control'!$U310:$X310)*100,IF('Tablero de control'!$BB310*100/'Tablero de control'!$T310&gt;100,100,'Tablero de control'!$BB310*100/'Tablero de control'!$T310))</f>
        <v>78.026905829596416</v>
      </c>
      <c r="BD310" s="40" t="str">
        <f>IF(
    OR('Tablero de control'!$BB310="",'Tablero de control'!$BC310&lt;=0),
    "SIN AVANCE",
    IF(
      'Tablero de control'!$BC310&lt;Parametros!$D$4*Parametros!$G$9,
      "MUY DEFICIENTE",
    IF(
      'Tablero de control'!$BC310&lt;Parametros!$D$4*Parametros!$G$8,
      "DEFICIENTE",
   IF(
      'Tablero de control'!$BC310&lt;Parametros!$D$4*Parametros!$G$7,
      "ACEPTABLE",
      IF(
        'Tablero de control'!$BC310&lt;Parametros!$D$4*Parametros!$G$6,
        "BUENO",
        IF(
          'Tablero de control'!$BC310&lt;Parametros!$D$4*Parametros!$G$5,
          "SATISFACTORIO",
          IF(
            'Tablero de control'!$BC310&gt;=Parametros!$D$4*Parametros!$G$4,
            "OPTIMO"
          )
        )
      )
    )
  )
)
)</f>
        <v>BUENO</v>
      </c>
      <c r="BE310" s="336"/>
      <c r="BF310" s="336"/>
      <c r="BG310" s="555"/>
      <c r="BH310" s="281"/>
      <c r="BI310" s="281"/>
      <c r="BJ310" s="281"/>
      <c r="BL310" s="337"/>
      <c r="BN310" s="495">
        <v>38.26</v>
      </c>
      <c r="BO310" s="429" t="s">
        <v>3456</v>
      </c>
      <c r="BP310" s="428" t="s">
        <v>2544</v>
      </c>
      <c r="BQ310" s="429" t="s">
        <v>3450</v>
      </c>
      <c r="BR310" s="602" t="s">
        <v>3457</v>
      </c>
      <c r="BS310" s="668"/>
      <c r="BT310" s="281"/>
    </row>
    <row r="311" spans="1:72" s="42" customFormat="1" ht="59.25" hidden="1" customHeight="1">
      <c r="A311" s="554" t="s">
        <v>252</v>
      </c>
      <c r="B311" s="53" t="s">
        <v>263</v>
      </c>
      <c r="C311" s="53" t="s">
        <v>304</v>
      </c>
      <c r="D311" s="53" t="s">
        <v>361</v>
      </c>
      <c r="E311" s="53" t="s">
        <v>452</v>
      </c>
      <c r="F311" s="233">
        <v>0.27800000000000002</v>
      </c>
      <c r="G311" s="227">
        <v>0.35830000000000001</v>
      </c>
      <c r="H311" s="227" t="s">
        <v>1948</v>
      </c>
      <c r="I311" s="227" t="s">
        <v>1976</v>
      </c>
      <c r="J311" s="325">
        <v>308</v>
      </c>
      <c r="K311" s="53" t="s">
        <v>851</v>
      </c>
      <c r="L311" s="53">
        <v>1905050</v>
      </c>
      <c r="M311" s="53" t="s">
        <v>1290</v>
      </c>
      <c r="N311" s="53">
        <v>190505000</v>
      </c>
      <c r="O311" s="53" t="s">
        <v>1683</v>
      </c>
      <c r="P311" s="53" t="s">
        <v>2046</v>
      </c>
      <c r="Q311" s="53" t="s">
        <v>33</v>
      </c>
      <c r="R311" s="98" t="s">
        <v>1891</v>
      </c>
      <c r="S311" s="241">
        <v>64</v>
      </c>
      <c r="T311" s="241">
        <v>64</v>
      </c>
      <c r="U311" s="96">
        <v>64</v>
      </c>
      <c r="V311" s="241">
        <v>64</v>
      </c>
      <c r="W311" s="241">
        <v>64</v>
      </c>
      <c r="X311" s="241">
        <v>64</v>
      </c>
      <c r="Y311" s="273">
        <v>64</v>
      </c>
      <c r="Z311" s="276">
        <f>IF(
'Tablero de control'!$U311="NP",
 0,
  IF(
     'Tablero de control'!$Q311&lt;&gt;"Reducción",
     'Tablero de control'!$Y311*100/'Tablero de control'!$U311,
     IF(
       'Tablero de control'!$U311&gt;='Tablero de control'!$Y311,
       100,
       IF(
         'Tablero de control'!$S311&lt;='Tablero de control'!$Y311,
         0,
         (('Tablero de control'!$S311-'Tablero de control'!$U311)-('Tablero de control'!$Y311-'Tablero de control'!$U311))*100/('Tablero de control'!$S311-'Tablero de control'!$U311)
       )
     )
   )
)</f>
        <v>100</v>
      </c>
      <c r="AA311" s="302">
        <f>IF('Tablero de control'!$Z311&gt;100,100,'Tablero de control'!$Z311)</f>
        <v>100</v>
      </c>
      <c r="AB311" s="40" t="str">
        <f>IF(
  'Tablero de control'!$U311="NP",
  "NO PROGRAMADA",
  IF(
    OR('Tablero de control'!$Y311="",'Tablero de control'!$Z311&lt;=0),
    "SIN AVANCE",
    IF(
      'Tablero de control'!$Z311&lt;Parametros!$D$4*Parametros!$G$9,
      "MUY DEFICIENTE",
    IF(
      'Tablero de control'!$Z311&lt;Parametros!$D$4*Parametros!$G$8,
      "DEFICIENTE",
   IF(
      'Tablero de control'!$Z311&lt;Parametros!$D$4*Parametros!$G$7,
      "ACEPTABLE",
      IF(
        'Tablero de control'!$Z311&lt;Parametros!$D$4*Parametros!$G$6,
        "BUENO",
        IF(
          'Tablero de control'!$Z311&lt;Parametros!$D$4*Parametros!$G$5,
          "SATISFACTORIO",
          IF(
            'Tablero de control'!$Z311&gt;=Parametros!$D$4*Parametros!$G$4,
            "OPTIMO"
          )
        )
      )
    )
  )
)
)
)</f>
        <v>OPTIMO</v>
      </c>
      <c r="AC311" s="40"/>
      <c r="AD311" s="40"/>
      <c r="AE311" s="40"/>
      <c r="AF311" s="40"/>
      <c r="AG311" s="59">
        <v>0</v>
      </c>
      <c r="AH311" s="59">
        <v>0</v>
      </c>
      <c r="AI311" s="59">
        <v>0</v>
      </c>
      <c r="AJ311" s="57"/>
      <c r="AK311" s="276">
        <f>IF(
'Tablero de control'!$V311="NP",
 0,
  IF(
     'Tablero de control'!$Q311&lt;&gt;"Reducción",
     'Tablero de control'!$AJ311*100/'Tablero de control'!$V311,
     IF(
       'Tablero de control'!$V311&gt;='Tablero de control'!$AJ311,
       100,
       IF(
         'Tablero de control'!$S311&lt;='Tablero de control'!$AJ311,
         0,
         (('Tablero de control'!$S311-'Tablero de control'!$V311)-('Tablero de control'!$AJ311-'Tablero de control'!$V311))*100/('Tablero de control'!$S311-'Tablero de control'!$V311)
       )
     )
   )
)</f>
        <v>0</v>
      </c>
      <c r="AL311" s="40" t="str">
        <f>IF(
  'Tablero de control'!$V311="NP",
  "NO PROGRAMADA",
  IF(
    OR('Tablero de control'!$AJ311="",'Tablero de control'!$AK311&lt;=0),
    "SIN AVANCE",
    IF(
      'Tablero de control'!$AK311&lt;Parametros!$D$4*Parametros!$G$9,
      "MUY DEFICIENTE",
    IF(
      'Tablero de control'!$AK311&lt;Parametros!$D$4*Parametros!$G$8,
      "DEFICIENTE",
   IF(
      'Tablero de control'!$AK311&lt;Parametros!$D$4*Parametros!$G$7,
      "ACEPTABLE",
      IF(
        'Tablero de control'!$AK311&lt;Parametros!$D$4*Parametros!$G$6,
        "BUENO",
        IF(
          'Tablero de control'!$AK311&lt;Parametros!$D$4*Parametros!$G$5,
          "SATISFACTORIO",
          IF(
            'Tablero de control'!$AK311&gt;=Parametros!$D$4*Parametros!$G$4,
            "OPTIMO"
          )
        )
      )
    )
  )
)
)
)</f>
        <v>SIN AVANCE</v>
      </c>
      <c r="AM311" s="38"/>
      <c r="AN311" s="38"/>
      <c r="AO311" s="38"/>
      <c r="AP311" s="285"/>
      <c r="AQ311" s="276">
        <f>IF(
'Tablero de control'!$W311="NP",
 0,
  IF(
     'Tablero de control'!$Q311&lt;&gt;"Reducción",
     'Tablero de control'!$AP311*100/'Tablero de control'!$W311,
     IF(
       'Tablero de control'!$W311&gt;='Tablero de control'!$AP311,
       100,
       IF(
         'Tablero de control'!$S311&lt;='Tablero de control'!$AP311,
         0,
         (('Tablero de control'!$S311-'Tablero de control'!$W311)-('Tablero de control'!$AP311-'Tablero de control'!$W311))*100/('Tablero de control'!$S311-'Tablero de control'!$W311)
       )
     )
   )
)</f>
        <v>0</v>
      </c>
      <c r="AR311" s="40" t="str">
        <f>IF(
  'Tablero de control'!$W311="NP",
  "NO PROGRAMADA",
  IF(
    OR('Tablero de control'!$AP311="",'Tablero de control'!$AQ311&lt;=0),
    "SIN AVANCE",
    IF(
      'Tablero de control'!$AQ311&lt;Parametros!$D$4*Parametros!$G$9,
      "MUY DEFICIENTE",
    IF(
      'Tablero de control'!$AQ311&lt;Parametros!$D$4*Parametros!$G$8,
      "DEFICIENTE",
   IF(
      'Tablero de control'!$AQ311&lt;Parametros!$D$4*Parametros!$G$7,
      "ACEPTABLE",
      IF(
        'Tablero de control'!$AQ311&lt;Parametros!$D$4*Parametros!$G$6,
        "BUENO",
        IF(
          'Tablero de control'!$AQ311&lt;Parametros!$D$4*Parametros!$G$5,
          "SATISFACTORIO",
          IF(
            'Tablero de control'!$AQ311&gt;=Parametros!$D$4*Parametros!$G$4,
            "OPTIMO"
          )
        )
      )
    )
  )
)
)
)</f>
        <v>SIN AVANCE</v>
      </c>
      <c r="AS311" s="38"/>
      <c r="AT311" s="38"/>
      <c r="AU311" s="38"/>
      <c r="AV311" s="39"/>
      <c r="AW311" s="276">
        <f>IF(
'Tablero de control'!$X311="NP",
 0,
  IF(
     'Tablero de control'!$Q311&lt;&gt;"Reducción",
     'Tablero de control'!$AV311*100/'Tablero de control'!$X311,
     IF(
       'Tablero de control'!$X311&gt;='Tablero de control'!$AV311,
       100,
       IF(
         'Tablero de control'!$S311&lt;='Tablero de control'!$AV311,
         0,
         (('Tablero de control'!$S311-'Tablero de control'!$X311)-('Tablero de control'!$AV311-'Tablero de control'!$X311))*100/('Tablero de control'!$S311-'Tablero de control'!$X311)
       )
     )
   )
)</f>
        <v>0</v>
      </c>
      <c r="AX311" s="46" t="str">
        <f>IF(
  'Tablero de control'!$X311="NP",
  "NO PROGRAMADA",
  IF(
    OR('Tablero de control'!$AV311="",'Tablero de control'!$AW311&lt;=0),
    "SIN AVANCE",
    IF(
      'Tablero de control'!$AW311&lt;Parametros!$D$4*Parametros!$G$9,
      "MUY DEFICIENTE",
    IF(
      'Tablero de control'!$AW311&lt;Parametros!$D$4*Parametros!$G$8,
      "DEFICIENTE",
   IF(
      'Tablero de control'!$AW311&lt;Parametros!$D$4*Parametros!$G$7,
      "ACEPTABLE",
      IF(
        'Tablero de control'!$AW311&lt;Parametros!$D$4*Parametros!$G$6,
        "BUENO",
        IF(
          'Tablero de control'!$AW311&lt;Parametros!$D$4*Parametros!$G$5,
          "SATISFACTORIO",
          IF(
            'Tablero de control'!$AW311&gt;=Parametros!$D$4*Parametros!$G$4,
            "OPTIMO"
          )
        )
      )
    )
  )
)
)
)</f>
        <v>SIN AVANCE</v>
      </c>
      <c r="AY311" s="38"/>
      <c r="AZ311" s="38"/>
      <c r="BA311" s="38"/>
      <c r="BB311" s="285">
        <f>IF('Tablero de control'!$R311="Acumulada",IF('Tablero de control'!$AV311="",IF('Tablero de control'!$AP311="",IF('Tablero de control'!$AJ311="",'Tablero de control'!$Y311,'Tablero de control'!$AJ311),'Tablero de control'!$AP311),'Tablero de control'!$AV311),'Tablero de control'!$Y311+'Tablero de control'!$AJ311+'Tablero de control'!$AP311+'Tablero de control'!$AV311)</f>
        <v>64</v>
      </c>
      <c r="BC311" s="41">
        <f>IF('Tablero de control'!$Q311="mantenimiento",'Tablero de control'!$BB311/COUNTA('Tablero de control'!$U311:$X311)*100,IF('Tablero de control'!$BB311*100/'Tablero de control'!$T311&gt;100,100,'Tablero de control'!$BB311*100/'Tablero de control'!$T311))</f>
        <v>1600</v>
      </c>
      <c r="BD311" s="40" t="str">
        <f>IF(
    OR('Tablero de control'!$BB311="",'Tablero de control'!$BC311&lt;=0),
    "SIN AVANCE",
    IF(
      'Tablero de control'!$BC311&lt;Parametros!$D$4*Parametros!$G$9,
      "MUY DEFICIENTE",
    IF(
      'Tablero de control'!$BC311&lt;Parametros!$D$4*Parametros!$G$8,
      "DEFICIENTE",
   IF(
      'Tablero de control'!$BC311&lt;Parametros!$D$4*Parametros!$G$7,
      "ACEPTABLE",
      IF(
        'Tablero de control'!$BC311&lt;Parametros!$D$4*Parametros!$G$6,
        "BUENO",
        IF(
          'Tablero de control'!$BC311&lt;Parametros!$D$4*Parametros!$G$5,
          "SATISFACTORIO",
          IF(
            'Tablero de control'!$BC311&gt;=Parametros!$D$4*Parametros!$G$4,
            "OPTIMO"
          )
        )
      )
    )
  )
)
)</f>
        <v>OPTIMO</v>
      </c>
      <c r="BE311" s="336"/>
      <c r="BF311" s="336"/>
      <c r="BG311" s="555"/>
      <c r="BH311" s="281"/>
      <c r="BI311" s="281"/>
      <c r="BJ311" s="281"/>
      <c r="BL311" s="337"/>
      <c r="BN311" s="495">
        <v>64</v>
      </c>
      <c r="BO311" s="429" t="s">
        <v>3458</v>
      </c>
      <c r="BP311" s="428" t="s">
        <v>2544</v>
      </c>
      <c r="BQ311" s="429" t="s">
        <v>3450</v>
      </c>
      <c r="BR311" s="602" t="s">
        <v>3459</v>
      </c>
      <c r="BS311" s="668"/>
      <c r="BT311" s="281"/>
    </row>
    <row r="312" spans="1:72" s="42" customFormat="1" ht="61.5" hidden="1" customHeight="1">
      <c r="A312" s="554" t="s">
        <v>252</v>
      </c>
      <c r="B312" s="53" t="s">
        <v>263</v>
      </c>
      <c r="C312" s="53" t="s">
        <v>304</v>
      </c>
      <c r="D312" s="53" t="s">
        <v>361</v>
      </c>
      <c r="E312" s="53" t="s">
        <v>453</v>
      </c>
      <c r="F312" s="242">
        <v>10</v>
      </c>
      <c r="G312" s="226">
        <v>8</v>
      </c>
      <c r="H312" s="226" t="s">
        <v>1948</v>
      </c>
      <c r="I312" s="226" t="s">
        <v>1976</v>
      </c>
      <c r="J312" s="325">
        <v>309</v>
      </c>
      <c r="K312" s="53" t="s">
        <v>852</v>
      </c>
      <c r="L312" s="53">
        <v>1905043</v>
      </c>
      <c r="M312" s="53" t="s">
        <v>1319</v>
      </c>
      <c r="N312" s="53">
        <v>190504300</v>
      </c>
      <c r="O312" s="53" t="s">
        <v>1684</v>
      </c>
      <c r="P312" s="53" t="s">
        <v>2051</v>
      </c>
      <c r="Q312" s="53" t="s">
        <v>32</v>
      </c>
      <c r="R312" s="226" t="s">
        <v>1890</v>
      </c>
      <c r="S312" s="226">
        <v>18</v>
      </c>
      <c r="T312" s="226">
        <v>22</v>
      </c>
      <c r="U312" s="96">
        <v>19</v>
      </c>
      <c r="V312" s="226">
        <v>20</v>
      </c>
      <c r="W312" s="226">
        <v>21</v>
      </c>
      <c r="X312" s="226">
        <v>22</v>
      </c>
      <c r="Y312" s="273">
        <v>19</v>
      </c>
      <c r="Z312" s="276">
        <f>IF(
'Tablero de control'!$U312="NP",
 0,
  IF(
     'Tablero de control'!$Q312&lt;&gt;"Reducción",
     'Tablero de control'!$Y312*100/'Tablero de control'!$U312,
     IF(
       'Tablero de control'!$U312&gt;='Tablero de control'!$Y312,
       100,
       IF(
         'Tablero de control'!$S312&lt;='Tablero de control'!$Y312,
         0,
         (('Tablero de control'!$S312-'Tablero de control'!$U312)-('Tablero de control'!$Y312-'Tablero de control'!$U312))*100/('Tablero de control'!$S312-'Tablero de control'!$U312)
       )
     )
   )
)</f>
        <v>100</v>
      </c>
      <c r="AA312" s="302">
        <f>IF('Tablero de control'!$Z312&gt;100,100,'Tablero de control'!$Z312)</f>
        <v>100</v>
      </c>
      <c r="AB312" s="40" t="str">
        <f>IF(
  'Tablero de control'!$U312="NP",
  "NO PROGRAMADA",
  IF(
    OR('Tablero de control'!$Y312="",'Tablero de control'!$Z312&lt;=0),
    "SIN AVANCE",
    IF(
      'Tablero de control'!$Z312&lt;Parametros!$D$4*Parametros!$G$9,
      "MUY DEFICIENTE",
    IF(
      'Tablero de control'!$Z312&lt;Parametros!$D$4*Parametros!$G$8,
      "DEFICIENTE",
   IF(
      'Tablero de control'!$Z312&lt;Parametros!$D$4*Parametros!$G$7,
      "ACEPTABLE",
      IF(
        'Tablero de control'!$Z312&lt;Parametros!$D$4*Parametros!$G$6,
        "BUENO",
        IF(
          'Tablero de control'!$Z312&lt;Parametros!$D$4*Parametros!$G$5,
          "SATISFACTORIO",
          IF(
            'Tablero de control'!$Z312&gt;=Parametros!$D$4*Parametros!$G$4,
            "OPTIMO"
          )
        )
      )
    )
  )
)
)
)</f>
        <v>OPTIMO</v>
      </c>
      <c r="AC312" s="40"/>
      <c r="AD312" s="40"/>
      <c r="AE312" s="40"/>
      <c r="AF312" s="40"/>
      <c r="AG312" s="59">
        <v>1070180655</v>
      </c>
      <c r="AH312" s="59">
        <v>582581120</v>
      </c>
      <c r="AI312" s="59">
        <v>576329870</v>
      </c>
      <c r="AJ312" s="57"/>
      <c r="AK312" s="276">
        <f>IF(
'Tablero de control'!$V312="NP",
 0,
  IF(
     'Tablero de control'!$Q312&lt;&gt;"Reducción",
     'Tablero de control'!$AJ312*100/'Tablero de control'!$V312,
     IF(
       'Tablero de control'!$V312&gt;='Tablero de control'!$AJ312,
       100,
       IF(
         'Tablero de control'!$S312&lt;='Tablero de control'!$AJ312,
         0,
         (('Tablero de control'!$S312-'Tablero de control'!$V312)-('Tablero de control'!$AJ312-'Tablero de control'!$V312))*100/('Tablero de control'!$S312-'Tablero de control'!$V312)
       )
     )
   )
)</f>
        <v>0</v>
      </c>
      <c r="AL312" s="40" t="str">
        <f>IF(
  'Tablero de control'!$V312="NP",
  "NO PROGRAMADA",
  IF(
    OR('Tablero de control'!$AJ312="",'Tablero de control'!$AK312&lt;=0),
    "SIN AVANCE",
    IF(
      'Tablero de control'!$AK312&lt;Parametros!$D$4*Parametros!$G$9,
      "MUY DEFICIENTE",
    IF(
      'Tablero de control'!$AK312&lt;Parametros!$D$4*Parametros!$G$8,
      "DEFICIENTE",
   IF(
      'Tablero de control'!$AK312&lt;Parametros!$D$4*Parametros!$G$7,
      "ACEPTABLE",
      IF(
        'Tablero de control'!$AK312&lt;Parametros!$D$4*Parametros!$G$6,
        "BUENO",
        IF(
          'Tablero de control'!$AK312&lt;Parametros!$D$4*Parametros!$G$5,
          "SATISFACTORIO",
          IF(
            'Tablero de control'!$AK312&gt;=Parametros!$D$4*Parametros!$G$4,
            "OPTIMO"
          )
        )
      )
    )
  )
)
)
)</f>
        <v>SIN AVANCE</v>
      </c>
      <c r="AM312" s="38"/>
      <c r="AN312" s="38"/>
      <c r="AO312" s="38"/>
      <c r="AP312" s="285"/>
      <c r="AQ312" s="276">
        <f>IF(
'Tablero de control'!$W312="NP",
 0,
  IF(
     'Tablero de control'!$Q312&lt;&gt;"Reducción",
     'Tablero de control'!$AP312*100/'Tablero de control'!$W312,
     IF(
       'Tablero de control'!$W312&gt;='Tablero de control'!$AP312,
       100,
       IF(
         'Tablero de control'!$S312&lt;='Tablero de control'!$AP312,
         0,
         (('Tablero de control'!$S312-'Tablero de control'!$W312)-('Tablero de control'!$AP312-'Tablero de control'!$W312))*100/('Tablero de control'!$S312-'Tablero de control'!$W312)
       )
     )
   )
)</f>
        <v>0</v>
      </c>
      <c r="AR312" s="40" t="str">
        <f>IF(
  'Tablero de control'!$W312="NP",
  "NO PROGRAMADA",
  IF(
    OR('Tablero de control'!$AP312="",'Tablero de control'!$AQ312&lt;=0),
    "SIN AVANCE",
    IF(
      'Tablero de control'!$AQ312&lt;Parametros!$D$4*Parametros!$G$9,
      "MUY DEFICIENTE",
    IF(
      'Tablero de control'!$AQ312&lt;Parametros!$D$4*Parametros!$G$8,
      "DEFICIENTE",
   IF(
      'Tablero de control'!$AQ312&lt;Parametros!$D$4*Parametros!$G$7,
      "ACEPTABLE",
      IF(
        'Tablero de control'!$AQ312&lt;Parametros!$D$4*Parametros!$G$6,
        "BUENO",
        IF(
          'Tablero de control'!$AQ312&lt;Parametros!$D$4*Parametros!$G$5,
          "SATISFACTORIO",
          IF(
            'Tablero de control'!$AQ312&gt;=Parametros!$D$4*Parametros!$G$4,
            "OPTIMO"
          )
        )
      )
    )
  )
)
)
)</f>
        <v>SIN AVANCE</v>
      </c>
      <c r="AS312" s="38"/>
      <c r="AT312" s="38"/>
      <c r="AU312" s="38"/>
      <c r="AV312" s="39"/>
      <c r="AW312" s="276">
        <f>IF(
'Tablero de control'!$X312="NP",
 0,
  IF(
     'Tablero de control'!$Q312&lt;&gt;"Reducción",
     'Tablero de control'!$AV312*100/'Tablero de control'!$X312,
     IF(
       'Tablero de control'!$X312&gt;='Tablero de control'!$AV312,
       100,
       IF(
         'Tablero de control'!$S312&lt;='Tablero de control'!$AV312,
         0,
         (('Tablero de control'!$S312-'Tablero de control'!$X312)-('Tablero de control'!$AV312-'Tablero de control'!$X312))*100/('Tablero de control'!$S312-'Tablero de control'!$X312)
       )
     )
   )
)</f>
        <v>0</v>
      </c>
      <c r="AX312" s="46" t="str">
        <f>IF(
  'Tablero de control'!$X312="NP",
  "NO PROGRAMADA",
  IF(
    OR('Tablero de control'!$AV312="",'Tablero de control'!$AW312&lt;=0),
    "SIN AVANCE",
    IF(
      'Tablero de control'!$AW312&lt;Parametros!$D$4*Parametros!$G$9,
      "MUY DEFICIENTE",
    IF(
      'Tablero de control'!$AW312&lt;Parametros!$D$4*Parametros!$G$8,
      "DEFICIENTE",
   IF(
      'Tablero de control'!$AW312&lt;Parametros!$D$4*Parametros!$G$7,
      "ACEPTABLE",
      IF(
        'Tablero de control'!$AW312&lt;Parametros!$D$4*Parametros!$G$6,
        "BUENO",
        IF(
          'Tablero de control'!$AW312&lt;Parametros!$D$4*Parametros!$G$5,
          "SATISFACTORIO",
          IF(
            'Tablero de control'!$AW312&gt;=Parametros!$D$4*Parametros!$G$4,
            "OPTIMO"
          )
        )
      )
    )
  )
)
)
)</f>
        <v>SIN AVANCE</v>
      </c>
      <c r="AY312" s="38"/>
      <c r="AZ312" s="38"/>
      <c r="BA312" s="38"/>
      <c r="BB312" s="285">
        <f>IF('Tablero de control'!$R312="Acumulada",IF('Tablero de control'!$AV312="",IF('Tablero de control'!$AP312="",IF('Tablero de control'!$AJ312="",'Tablero de control'!$Y312,'Tablero de control'!$AJ312),'Tablero de control'!$AP312),'Tablero de control'!$AV312),'Tablero de control'!$Y312+'Tablero de control'!$AJ312+'Tablero de control'!$AP312+'Tablero de control'!$AV312)</f>
        <v>19</v>
      </c>
      <c r="BC312" s="41">
        <f>IF('Tablero de control'!$Q312="mantenimiento",'Tablero de control'!$BB312/COUNTA('Tablero de control'!$U312:$X312)*100,IF('Tablero de control'!$BB312*100/'Tablero de control'!$T312&gt;100,100,'Tablero de control'!$BB312*100/'Tablero de control'!$T312))</f>
        <v>86.36363636363636</v>
      </c>
      <c r="BD312" s="40" t="str">
        <f>IF(
    OR('Tablero de control'!$BB312="",'Tablero de control'!$BC312&lt;=0),
    "SIN AVANCE",
    IF(
      'Tablero de control'!$BC312&lt;Parametros!$D$4*Parametros!$G$9,
      "MUY DEFICIENTE",
    IF(
      'Tablero de control'!$BC312&lt;Parametros!$D$4*Parametros!$G$8,
      "DEFICIENTE",
   IF(
      'Tablero de control'!$BC312&lt;Parametros!$D$4*Parametros!$G$7,
      "ACEPTABLE",
      IF(
        'Tablero de control'!$BC312&lt;Parametros!$D$4*Parametros!$G$6,
        "BUENO",
        IF(
          'Tablero de control'!$BC312&lt;Parametros!$D$4*Parametros!$G$5,
          "SATISFACTORIO",
          IF(
            'Tablero de control'!$BC312&gt;=Parametros!$D$4*Parametros!$G$4,
            "OPTIMO"
          )
        )
      )
    )
  )
)
)</f>
        <v>BUENO</v>
      </c>
      <c r="BE312" s="336"/>
      <c r="BF312" s="336"/>
      <c r="BG312" s="555"/>
      <c r="BH312" s="281"/>
      <c r="BI312" s="281"/>
      <c r="BJ312" s="281"/>
      <c r="BL312" s="337"/>
      <c r="BN312" s="495">
        <v>19</v>
      </c>
      <c r="BO312" s="429" t="s">
        <v>3460</v>
      </c>
      <c r="BP312" s="393" t="s">
        <v>3377</v>
      </c>
      <c r="BQ312" s="429" t="s">
        <v>3378</v>
      </c>
      <c r="BR312" s="602" t="s">
        <v>3379</v>
      </c>
      <c r="BS312" s="668"/>
      <c r="BT312" s="281"/>
    </row>
    <row r="313" spans="1:72" s="42" customFormat="1" ht="54.75" hidden="1" customHeight="1">
      <c r="A313" s="554" t="s">
        <v>252</v>
      </c>
      <c r="B313" s="53" t="s">
        <v>263</v>
      </c>
      <c r="C313" s="53" t="s">
        <v>305</v>
      </c>
      <c r="D313" s="53" t="s">
        <v>361</v>
      </c>
      <c r="E313" s="53" t="s">
        <v>434</v>
      </c>
      <c r="F313" s="233">
        <v>0.89900000000000002</v>
      </c>
      <c r="G313" s="223">
        <v>0.92</v>
      </c>
      <c r="H313" s="223" t="s">
        <v>1948</v>
      </c>
      <c r="I313" s="223" t="s">
        <v>1975</v>
      </c>
      <c r="J313" s="325">
        <v>310</v>
      </c>
      <c r="K313" s="53" t="s">
        <v>853</v>
      </c>
      <c r="L313" s="53">
        <v>1903001</v>
      </c>
      <c r="M313" s="53" t="s">
        <v>53</v>
      </c>
      <c r="N313" s="53">
        <v>190300100</v>
      </c>
      <c r="O313" s="53" t="s">
        <v>1685</v>
      </c>
      <c r="P313" s="53" t="s">
        <v>2049</v>
      </c>
      <c r="Q313" s="53" t="s">
        <v>33</v>
      </c>
      <c r="R313" s="98" t="s">
        <v>1891</v>
      </c>
      <c r="S313" s="226">
        <v>5</v>
      </c>
      <c r="T313" s="226">
        <v>5</v>
      </c>
      <c r="U313" s="96">
        <v>5</v>
      </c>
      <c r="V313" s="226">
        <v>5</v>
      </c>
      <c r="W313" s="226">
        <v>5</v>
      </c>
      <c r="X313" s="226">
        <v>5</v>
      </c>
      <c r="Y313" s="273">
        <v>2</v>
      </c>
      <c r="Z313" s="276">
        <f>IF(
'Tablero de control'!$U313="NP",
 0,
  IF(
     'Tablero de control'!$Q313&lt;&gt;"Reducción",
     'Tablero de control'!$Y313*100/'Tablero de control'!$U313,
     IF(
       'Tablero de control'!$U313&gt;='Tablero de control'!$Y313,
       100,
       IF(
         'Tablero de control'!$S313&lt;='Tablero de control'!$Y313,
         0,
         (('Tablero de control'!$S313-'Tablero de control'!$U313)-('Tablero de control'!$Y313-'Tablero de control'!$U313))*100/('Tablero de control'!$S313-'Tablero de control'!$U313)
       )
     )
   )
)</f>
        <v>40</v>
      </c>
      <c r="AA313" s="302">
        <f>IF('Tablero de control'!$Z313&gt;100,100,'Tablero de control'!$Z313)</f>
        <v>40</v>
      </c>
      <c r="AB313" s="40" t="str">
        <f>IF(
  'Tablero de control'!$U313="NP",
  "NO PROGRAMADA",
  IF(
    OR('Tablero de control'!$Y313="",'Tablero de control'!$Z313&lt;=0),
    "SIN AVANCE",
    IF(
      'Tablero de control'!$Z313&lt;Parametros!$D$4*Parametros!$G$9,
      "MUY DEFICIENTE",
    IF(
      'Tablero de control'!$Z313&lt;Parametros!$D$4*Parametros!$G$8,
      "DEFICIENTE",
   IF(
      'Tablero de control'!$Z313&lt;Parametros!$D$4*Parametros!$G$7,
      "ACEPTABLE",
      IF(
        'Tablero de control'!$Z313&lt;Parametros!$D$4*Parametros!$G$6,
        "BUENO",
        IF(
          'Tablero de control'!$Z313&lt;Parametros!$D$4*Parametros!$G$5,
          "SATISFACTORIO",
          IF(
            'Tablero de control'!$Z313&gt;=Parametros!$D$4*Parametros!$G$4,
            "OPTIMO"
          )
        )
      )
    )
  )
)
)
)</f>
        <v>DEFICIENTE</v>
      </c>
      <c r="AC313" s="40"/>
      <c r="AD313" s="40"/>
      <c r="AE313" s="40"/>
      <c r="AF313" s="40"/>
      <c r="AG313" s="59">
        <v>0</v>
      </c>
      <c r="AH313" s="59">
        <v>0</v>
      </c>
      <c r="AI313" s="59">
        <v>0</v>
      </c>
      <c r="AJ313" s="57"/>
      <c r="AK313" s="276">
        <f>IF(
'Tablero de control'!$V313="NP",
 0,
  IF(
     'Tablero de control'!$Q313&lt;&gt;"Reducción",
     'Tablero de control'!$AJ313*100/'Tablero de control'!$V313,
     IF(
       'Tablero de control'!$V313&gt;='Tablero de control'!$AJ313,
       100,
       IF(
         'Tablero de control'!$S313&lt;='Tablero de control'!$AJ313,
         0,
         (('Tablero de control'!$S313-'Tablero de control'!$V313)-('Tablero de control'!$AJ313-'Tablero de control'!$V313))*100/('Tablero de control'!$S313-'Tablero de control'!$V313)
       )
     )
   )
)</f>
        <v>0</v>
      </c>
      <c r="AL313" s="40" t="str">
        <f>IF(
  'Tablero de control'!$V313="NP",
  "NO PROGRAMADA",
  IF(
    OR('Tablero de control'!$AJ313="",'Tablero de control'!$AK313&lt;=0),
    "SIN AVANCE",
    IF(
      'Tablero de control'!$AK313&lt;Parametros!$D$4*Parametros!$G$9,
      "MUY DEFICIENTE",
    IF(
      'Tablero de control'!$AK313&lt;Parametros!$D$4*Parametros!$G$8,
      "DEFICIENTE",
   IF(
      'Tablero de control'!$AK313&lt;Parametros!$D$4*Parametros!$G$7,
      "ACEPTABLE",
      IF(
        'Tablero de control'!$AK313&lt;Parametros!$D$4*Parametros!$G$6,
        "BUENO",
        IF(
          'Tablero de control'!$AK313&lt;Parametros!$D$4*Parametros!$G$5,
          "SATISFACTORIO",
          IF(
            'Tablero de control'!$AK313&gt;=Parametros!$D$4*Parametros!$G$4,
            "OPTIMO"
          )
        )
      )
    )
  )
)
)
)</f>
        <v>SIN AVANCE</v>
      </c>
      <c r="AM313" s="38"/>
      <c r="AN313" s="38"/>
      <c r="AO313" s="38"/>
      <c r="AP313" s="285"/>
      <c r="AQ313" s="276">
        <f>IF(
'Tablero de control'!$W313="NP",
 0,
  IF(
     'Tablero de control'!$Q313&lt;&gt;"Reducción",
     'Tablero de control'!$AP313*100/'Tablero de control'!$W313,
     IF(
       'Tablero de control'!$W313&gt;='Tablero de control'!$AP313,
       100,
       IF(
         'Tablero de control'!$S313&lt;='Tablero de control'!$AP313,
         0,
         (('Tablero de control'!$S313-'Tablero de control'!$W313)-('Tablero de control'!$AP313-'Tablero de control'!$W313))*100/('Tablero de control'!$S313-'Tablero de control'!$W313)
       )
     )
   )
)</f>
        <v>0</v>
      </c>
      <c r="AR313" s="40" t="str">
        <f>IF(
  'Tablero de control'!$W313="NP",
  "NO PROGRAMADA",
  IF(
    OR('Tablero de control'!$AP313="",'Tablero de control'!$AQ313&lt;=0),
    "SIN AVANCE",
    IF(
      'Tablero de control'!$AQ313&lt;Parametros!$D$4*Parametros!$G$9,
      "MUY DEFICIENTE",
    IF(
      'Tablero de control'!$AQ313&lt;Parametros!$D$4*Parametros!$G$8,
      "DEFICIENTE",
   IF(
      'Tablero de control'!$AQ313&lt;Parametros!$D$4*Parametros!$G$7,
      "ACEPTABLE",
      IF(
        'Tablero de control'!$AQ313&lt;Parametros!$D$4*Parametros!$G$6,
        "BUENO",
        IF(
          'Tablero de control'!$AQ313&lt;Parametros!$D$4*Parametros!$G$5,
          "SATISFACTORIO",
          IF(
            'Tablero de control'!$AQ313&gt;=Parametros!$D$4*Parametros!$G$4,
            "OPTIMO"
          )
        )
      )
    )
  )
)
)
)</f>
        <v>SIN AVANCE</v>
      </c>
      <c r="AS313" s="38"/>
      <c r="AT313" s="38"/>
      <c r="AU313" s="38"/>
      <c r="AV313" s="39"/>
      <c r="AW313" s="276">
        <f>IF(
'Tablero de control'!$X313="NP",
 0,
  IF(
     'Tablero de control'!$Q313&lt;&gt;"Reducción",
     'Tablero de control'!$AV313*100/'Tablero de control'!$X313,
     IF(
       'Tablero de control'!$X313&gt;='Tablero de control'!$AV313,
       100,
       IF(
         'Tablero de control'!$S313&lt;='Tablero de control'!$AV313,
         0,
         (('Tablero de control'!$S313-'Tablero de control'!$X313)-('Tablero de control'!$AV313-'Tablero de control'!$X313))*100/('Tablero de control'!$S313-'Tablero de control'!$X313)
       )
     )
   )
)</f>
        <v>0</v>
      </c>
      <c r="AX313" s="46" t="str">
        <f>IF(
  'Tablero de control'!$X313="NP",
  "NO PROGRAMADA",
  IF(
    OR('Tablero de control'!$AV313="",'Tablero de control'!$AW313&lt;=0),
    "SIN AVANCE",
    IF(
      'Tablero de control'!$AW313&lt;Parametros!$D$4*Parametros!$G$9,
      "MUY DEFICIENTE",
    IF(
      'Tablero de control'!$AW313&lt;Parametros!$D$4*Parametros!$G$8,
      "DEFICIENTE",
   IF(
      'Tablero de control'!$AW313&lt;Parametros!$D$4*Parametros!$G$7,
      "ACEPTABLE",
      IF(
        'Tablero de control'!$AW313&lt;Parametros!$D$4*Parametros!$G$6,
        "BUENO",
        IF(
          'Tablero de control'!$AW313&lt;Parametros!$D$4*Parametros!$G$5,
          "SATISFACTORIO",
          IF(
            'Tablero de control'!$AW313&gt;=Parametros!$D$4*Parametros!$G$4,
            "OPTIMO"
          )
        )
      )
    )
  )
)
)
)</f>
        <v>SIN AVANCE</v>
      </c>
      <c r="AY313" s="38"/>
      <c r="AZ313" s="38"/>
      <c r="BA313" s="38"/>
      <c r="BB313" s="285">
        <f>IF('Tablero de control'!$R313="Acumulada",IF('Tablero de control'!$AV313="",IF('Tablero de control'!$AP313="",IF('Tablero de control'!$AJ313="",'Tablero de control'!$Y313,'Tablero de control'!$AJ313),'Tablero de control'!$AP313),'Tablero de control'!$AV313),'Tablero de control'!$Y313+'Tablero de control'!$AJ313+'Tablero de control'!$AP313+'Tablero de control'!$AV313)</f>
        <v>2</v>
      </c>
      <c r="BC313" s="41">
        <f>IF('Tablero de control'!$Q313="mantenimiento",'Tablero de control'!$BB313/COUNTA('Tablero de control'!$U313:$X313)*100,IF('Tablero de control'!$BB313*100/'Tablero de control'!$T313&gt;100,100,'Tablero de control'!$BB313*100/'Tablero de control'!$T313))</f>
        <v>50</v>
      </c>
      <c r="BD313" s="40" t="str">
        <f>IF(
    OR('Tablero de control'!$BB313="",'Tablero de control'!$BC313&lt;=0),
    "SIN AVANCE",
    IF(
      'Tablero de control'!$BC313&lt;Parametros!$D$4*Parametros!$G$9,
      "MUY DEFICIENTE",
    IF(
      'Tablero de control'!$BC313&lt;Parametros!$D$4*Parametros!$G$8,
      "DEFICIENTE",
   IF(
      'Tablero de control'!$BC313&lt;Parametros!$D$4*Parametros!$G$7,
      "ACEPTABLE",
      IF(
        'Tablero de control'!$BC313&lt;Parametros!$D$4*Parametros!$G$6,
        "BUENO",
        IF(
          'Tablero de control'!$BC313&lt;Parametros!$D$4*Parametros!$G$5,
          "SATISFACTORIO",
          IF(
            'Tablero de control'!$BC313&gt;=Parametros!$D$4*Parametros!$G$4,
            "OPTIMO"
          )
        )
      )
    )
  )
)
)</f>
        <v>DEFICIENTE</v>
      </c>
      <c r="BE313" s="336"/>
      <c r="BF313" s="336"/>
      <c r="BG313" s="555"/>
      <c r="BH313" s="281"/>
      <c r="BI313" s="281"/>
      <c r="BJ313" s="281"/>
      <c r="BL313" s="337"/>
      <c r="BN313" s="498">
        <v>2</v>
      </c>
      <c r="BO313" s="429" t="s">
        <v>3461</v>
      </c>
      <c r="BP313" s="428" t="s">
        <v>3271</v>
      </c>
      <c r="BQ313" s="428" t="s">
        <v>3272</v>
      </c>
      <c r="BR313" s="599"/>
      <c r="BS313" s="668"/>
      <c r="BT313" s="281"/>
    </row>
    <row r="314" spans="1:72" s="42" customFormat="1" ht="54" hidden="1" customHeight="1">
      <c r="A314" s="554" t="s">
        <v>252</v>
      </c>
      <c r="B314" s="53" t="s">
        <v>263</v>
      </c>
      <c r="C314" s="53" t="s">
        <v>305</v>
      </c>
      <c r="D314" s="53" t="s">
        <v>361</v>
      </c>
      <c r="E314" s="53" t="s">
        <v>434</v>
      </c>
      <c r="F314" s="233">
        <v>0.89900000000000002</v>
      </c>
      <c r="G314" s="223">
        <v>0.92</v>
      </c>
      <c r="H314" s="223" t="s">
        <v>1948</v>
      </c>
      <c r="I314" s="223" t="s">
        <v>1975</v>
      </c>
      <c r="J314" s="325">
        <v>311</v>
      </c>
      <c r="K314" s="53" t="s">
        <v>854</v>
      </c>
      <c r="L314" s="53">
        <v>1903046</v>
      </c>
      <c r="M314" s="53" t="s">
        <v>140</v>
      </c>
      <c r="N314" s="53">
        <v>190304600</v>
      </c>
      <c r="O314" s="53" t="s">
        <v>1686</v>
      </c>
      <c r="P314" s="53" t="s">
        <v>2049</v>
      </c>
      <c r="Q314" s="53" t="s">
        <v>33</v>
      </c>
      <c r="R314" s="98" t="s">
        <v>1891</v>
      </c>
      <c r="S314" s="226">
        <v>4</v>
      </c>
      <c r="T314" s="226">
        <v>4</v>
      </c>
      <c r="U314" s="96">
        <v>1</v>
      </c>
      <c r="V314" s="226">
        <v>1</v>
      </c>
      <c r="W314" s="226">
        <v>1</v>
      </c>
      <c r="X314" s="226">
        <v>1</v>
      </c>
      <c r="Y314" s="273">
        <v>34</v>
      </c>
      <c r="Z314" s="276">
        <f>IF(
'Tablero de control'!$U314="NP",
 0,
  IF(
     'Tablero de control'!$Q314&lt;&gt;"Reducción",
     'Tablero de control'!$Y314*100/'Tablero de control'!$U314,
     IF(
       'Tablero de control'!$U314&gt;='Tablero de control'!$Y314,
       100,
       IF(
         'Tablero de control'!$S314&lt;='Tablero de control'!$Y314,
         0,
         (('Tablero de control'!$S314-'Tablero de control'!$U314)-('Tablero de control'!$Y314-'Tablero de control'!$U314))*100/('Tablero de control'!$S314-'Tablero de control'!$U314)
       )
     )
   )
)</f>
        <v>3400</v>
      </c>
      <c r="AA314" s="302">
        <f>IF('Tablero de control'!$Z314&gt;100,100,'Tablero de control'!$Z314)</f>
        <v>100</v>
      </c>
      <c r="AB314" s="40" t="str">
        <f>IF(
  'Tablero de control'!$U314="NP",
  "NO PROGRAMADA",
  IF(
    OR('Tablero de control'!$Y314="",'Tablero de control'!$Z314&lt;=0),
    "SIN AVANCE",
    IF(
      'Tablero de control'!$Z314&lt;Parametros!$D$4*Parametros!$G$9,
      "MUY DEFICIENTE",
    IF(
      'Tablero de control'!$Z314&lt;Parametros!$D$4*Parametros!$G$8,
      "DEFICIENTE",
   IF(
      'Tablero de control'!$Z314&lt;Parametros!$D$4*Parametros!$G$7,
      "ACEPTABLE",
      IF(
        'Tablero de control'!$Z314&lt;Parametros!$D$4*Parametros!$G$6,
        "BUENO",
        IF(
          'Tablero de control'!$Z314&lt;Parametros!$D$4*Parametros!$G$5,
          "SATISFACTORIO",
          IF(
            'Tablero de control'!$Z314&gt;=Parametros!$D$4*Parametros!$G$4,
            "OPTIMO"
          )
        )
      )
    )
  )
)
)
)</f>
        <v>OPTIMO</v>
      </c>
      <c r="AC314" s="40"/>
      <c r="AD314" s="40"/>
      <c r="AE314" s="40"/>
      <c r="AF314" s="40"/>
      <c r="AG314" s="59">
        <v>0</v>
      </c>
      <c r="AH314" s="59">
        <v>0</v>
      </c>
      <c r="AI314" s="59">
        <v>0</v>
      </c>
      <c r="AJ314" s="57"/>
      <c r="AK314" s="276">
        <f>IF(
'Tablero de control'!$V314="NP",
 0,
  IF(
     'Tablero de control'!$Q314&lt;&gt;"Reducción",
     'Tablero de control'!$AJ314*100/'Tablero de control'!$V314,
     IF(
       'Tablero de control'!$V314&gt;='Tablero de control'!$AJ314,
       100,
       IF(
         'Tablero de control'!$S314&lt;='Tablero de control'!$AJ314,
         0,
         (('Tablero de control'!$S314-'Tablero de control'!$V314)-('Tablero de control'!$AJ314-'Tablero de control'!$V314))*100/('Tablero de control'!$S314-'Tablero de control'!$V314)
       )
     )
   )
)</f>
        <v>0</v>
      </c>
      <c r="AL314" s="40" t="str">
        <f>IF(
  'Tablero de control'!$V314="NP",
  "NO PROGRAMADA",
  IF(
    OR('Tablero de control'!$AJ314="",'Tablero de control'!$AK314&lt;=0),
    "SIN AVANCE",
    IF(
      'Tablero de control'!$AK314&lt;Parametros!$D$4*Parametros!$G$9,
      "MUY DEFICIENTE",
    IF(
      'Tablero de control'!$AK314&lt;Parametros!$D$4*Parametros!$G$8,
      "DEFICIENTE",
   IF(
      'Tablero de control'!$AK314&lt;Parametros!$D$4*Parametros!$G$7,
      "ACEPTABLE",
      IF(
        'Tablero de control'!$AK314&lt;Parametros!$D$4*Parametros!$G$6,
        "BUENO",
        IF(
          'Tablero de control'!$AK314&lt;Parametros!$D$4*Parametros!$G$5,
          "SATISFACTORIO",
          IF(
            'Tablero de control'!$AK314&gt;=Parametros!$D$4*Parametros!$G$4,
            "OPTIMO"
          )
        )
      )
    )
  )
)
)
)</f>
        <v>SIN AVANCE</v>
      </c>
      <c r="AM314" s="38"/>
      <c r="AN314" s="38"/>
      <c r="AO314" s="38"/>
      <c r="AP314" s="285"/>
      <c r="AQ314" s="276">
        <f>IF(
'Tablero de control'!$W314="NP",
 0,
  IF(
     'Tablero de control'!$Q314&lt;&gt;"Reducción",
     'Tablero de control'!$AP314*100/'Tablero de control'!$W314,
     IF(
       'Tablero de control'!$W314&gt;='Tablero de control'!$AP314,
       100,
       IF(
         'Tablero de control'!$S314&lt;='Tablero de control'!$AP314,
         0,
         (('Tablero de control'!$S314-'Tablero de control'!$W314)-('Tablero de control'!$AP314-'Tablero de control'!$W314))*100/('Tablero de control'!$S314-'Tablero de control'!$W314)
       )
     )
   )
)</f>
        <v>0</v>
      </c>
      <c r="AR314" s="40" t="str">
        <f>IF(
  'Tablero de control'!$W314="NP",
  "NO PROGRAMADA",
  IF(
    OR('Tablero de control'!$AP314="",'Tablero de control'!$AQ314&lt;=0),
    "SIN AVANCE",
    IF(
      'Tablero de control'!$AQ314&lt;Parametros!$D$4*Parametros!$G$9,
      "MUY DEFICIENTE",
    IF(
      'Tablero de control'!$AQ314&lt;Parametros!$D$4*Parametros!$G$8,
      "DEFICIENTE",
   IF(
      'Tablero de control'!$AQ314&lt;Parametros!$D$4*Parametros!$G$7,
      "ACEPTABLE",
      IF(
        'Tablero de control'!$AQ314&lt;Parametros!$D$4*Parametros!$G$6,
        "BUENO",
        IF(
          'Tablero de control'!$AQ314&lt;Parametros!$D$4*Parametros!$G$5,
          "SATISFACTORIO",
          IF(
            'Tablero de control'!$AQ314&gt;=Parametros!$D$4*Parametros!$G$4,
            "OPTIMO"
          )
        )
      )
    )
  )
)
)
)</f>
        <v>SIN AVANCE</v>
      </c>
      <c r="AS314" s="38"/>
      <c r="AT314" s="38"/>
      <c r="AU314" s="38"/>
      <c r="AV314" s="39"/>
      <c r="AW314" s="276">
        <f>IF(
'Tablero de control'!$X314="NP",
 0,
  IF(
     'Tablero de control'!$Q314&lt;&gt;"Reducción",
     'Tablero de control'!$AV314*100/'Tablero de control'!$X314,
     IF(
       'Tablero de control'!$X314&gt;='Tablero de control'!$AV314,
       100,
       IF(
         'Tablero de control'!$S314&lt;='Tablero de control'!$AV314,
         0,
         (('Tablero de control'!$S314-'Tablero de control'!$X314)-('Tablero de control'!$AV314-'Tablero de control'!$X314))*100/('Tablero de control'!$S314-'Tablero de control'!$X314)
       )
     )
   )
)</f>
        <v>0</v>
      </c>
      <c r="AX314" s="46" t="str">
        <f>IF(
  'Tablero de control'!$X314="NP",
  "NO PROGRAMADA",
  IF(
    OR('Tablero de control'!$AV314="",'Tablero de control'!$AW314&lt;=0),
    "SIN AVANCE",
    IF(
      'Tablero de control'!$AW314&lt;Parametros!$D$4*Parametros!$G$9,
      "MUY DEFICIENTE",
    IF(
      'Tablero de control'!$AW314&lt;Parametros!$D$4*Parametros!$G$8,
      "DEFICIENTE",
   IF(
      'Tablero de control'!$AW314&lt;Parametros!$D$4*Parametros!$G$7,
      "ACEPTABLE",
      IF(
        'Tablero de control'!$AW314&lt;Parametros!$D$4*Parametros!$G$6,
        "BUENO",
        IF(
          'Tablero de control'!$AW314&lt;Parametros!$D$4*Parametros!$G$5,
          "SATISFACTORIO",
          IF(
            'Tablero de control'!$AW314&gt;=Parametros!$D$4*Parametros!$G$4,
            "OPTIMO"
          )
        )
      )
    )
  )
)
)
)</f>
        <v>SIN AVANCE</v>
      </c>
      <c r="AY314" s="38"/>
      <c r="AZ314" s="38"/>
      <c r="BA314" s="38"/>
      <c r="BB314" s="285">
        <f>IF('Tablero de control'!$R314="Acumulada",IF('Tablero de control'!$AV314="",IF('Tablero de control'!$AP314="",IF('Tablero de control'!$AJ314="",'Tablero de control'!$Y314,'Tablero de control'!$AJ314),'Tablero de control'!$AP314),'Tablero de control'!$AV314),'Tablero de control'!$Y314+'Tablero de control'!$AJ314+'Tablero de control'!$AP314+'Tablero de control'!$AV314)</f>
        <v>34</v>
      </c>
      <c r="BC314" s="41">
        <f>IF('Tablero de control'!$Q314="mantenimiento",'Tablero de control'!$BB314/COUNTA('Tablero de control'!$U314:$X314)*100,IF('Tablero de control'!$BB314*100/'Tablero de control'!$T314&gt;100,100,'Tablero de control'!$BB314*100/'Tablero de control'!$T314))</f>
        <v>850</v>
      </c>
      <c r="BD314" s="40" t="str">
        <f>IF(
    OR('Tablero de control'!$BB314="",'Tablero de control'!$BC314&lt;=0),
    "SIN AVANCE",
    IF(
      'Tablero de control'!$BC314&lt;Parametros!$D$4*Parametros!$G$9,
      "MUY DEFICIENTE",
    IF(
      'Tablero de control'!$BC314&lt;Parametros!$D$4*Parametros!$G$8,
      "DEFICIENTE",
   IF(
      'Tablero de control'!$BC314&lt;Parametros!$D$4*Parametros!$G$7,
      "ACEPTABLE",
      IF(
        'Tablero de control'!$BC314&lt;Parametros!$D$4*Parametros!$G$6,
        "BUENO",
        IF(
          'Tablero de control'!$BC314&lt;Parametros!$D$4*Parametros!$G$5,
          "SATISFACTORIO",
          IF(
            'Tablero de control'!$BC314&gt;=Parametros!$D$4*Parametros!$G$4,
            "OPTIMO"
          )
        )
      )
    )
  )
)
)</f>
        <v>OPTIMO</v>
      </c>
      <c r="BE314" s="336"/>
      <c r="BF314" s="336"/>
      <c r="BG314" s="555"/>
      <c r="BH314" s="281"/>
      <c r="BI314" s="281"/>
      <c r="BJ314" s="281"/>
      <c r="BL314" s="337"/>
      <c r="BN314" s="498">
        <v>34</v>
      </c>
      <c r="BO314" s="429" t="s">
        <v>3462</v>
      </c>
      <c r="BP314" s="428" t="s">
        <v>3271</v>
      </c>
      <c r="BQ314" s="428" t="s">
        <v>3272</v>
      </c>
      <c r="BR314" s="599"/>
      <c r="BS314" s="668"/>
      <c r="BT314" s="281"/>
    </row>
    <row r="315" spans="1:72" s="42" customFormat="1" ht="68.25" hidden="1" customHeight="1">
      <c r="A315" s="554" t="s">
        <v>252</v>
      </c>
      <c r="B315" s="53" t="s">
        <v>264</v>
      </c>
      <c r="C315" s="53" t="s">
        <v>308</v>
      </c>
      <c r="D315" s="53" t="s">
        <v>362</v>
      </c>
      <c r="E315" s="53" t="s">
        <v>454</v>
      </c>
      <c r="F315" s="68">
        <v>0.60743397724303239</v>
      </c>
      <c r="G315" s="69">
        <v>0.7</v>
      </c>
      <c r="H315" s="69" t="s">
        <v>1949</v>
      </c>
      <c r="I315" s="69" t="s">
        <v>1980</v>
      </c>
      <c r="J315" s="325">
        <v>312</v>
      </c>
      <c r="K315" s="53" t="s">
        <v>855</v>
      </c>
      <c r="L315" s="53" t="s">
        <v>1320</v>
      </c>
      <c r="M315" s="53" t="s">
        <v>1321</v>
      </c>
      <c r="N315" s="293">
        <v>400301500</v>
      </c>
      <c r="O315" s="53" t="s">
        <v>1321</v>
      </c>
      <c r="P315" s="53" t="s">
        <v>2053</v>
      </c>
      <c r="Q315" s="53" t="s">
        <v>32</v>
      </c>
      <c r="R315" s="196" t="s">
        <v>1891</v>
      </c>
      <c r="S315" s="107">
        <v>4</v>
      </c>
      <c r="T315" s="107">
        <v>10</v>
      </c>
      <c r="U315" s="96">
        <v>3</v>
      </c>
      <c r="V315" s="107">
        <v>3</v>
      </c>
      <c r="W315" s="107">
        <v>2</v>
      </c>
      <c r="X315" s="107">
        <v>2</v>
      </c>
      <c r="Y315" s="273">
        <v>1</v>
      </c>
      <c r="Z315" s="276">
        <f>IF(
'Tablero de control'!$U315="NP",
 0,
  IF(
     'Tablero de control'!$Q315&lt;&gt;"Reducción",
     'Tablero de control'!$Y315*100/'Tablero de control'!$U315,
     IF(
       'Tablero de control'!$U315&gt;='Tablero de control'!$Y315,
       100,
       IF(
         'Tablero de control'!$S315&lt;='Tablero de control'!$Y315,
         0,
         (('Tablero de control'!$S315-'Tablero de control'!$U315)-('Tablero de control'!$Y315-'Tablero de control'!$U315))*100/('Tablero de control'!$S315-'Tablero de control'!$U315)
       )
     )
   )
)</f>
        <v>33.333333333333336</v>
      </c>
      <c r="AA315" s="302">
        <f>IF('Tablero de control'!$Z315&gt;100,100,'Tablero de control'!$Z315)</f>
        <v>33.333333333333336</v>
      </c>
      <c r="AB315" s="40" t="str">
        <f>IF(
  'Tablero de control'!$U315="NP",
  "NO PROGRAMADA",
  IF(
    OR('Tablero de control'!$Y315="",'Tablero de control'!$Z315&lt;=0),
    "SIN AVANCE",
    IF(
      'Tablero de control'!$Z315&lt;Parametros!$D$4*Parametros!$G$9,
      "MUY DEFICIENTE",
    IF(
      'Tablero de control'!$Z315&lt;Parametros!$D$4*Parametros!$G$8,
      "DEFICIENTE",
   IF(
      'Tablero de control'!$Z315&lt;Parametros!$D$4*Parametros!$G$7,
      "ACEPTABLE",
      IF(
        'Tablero de control'!$Z315&lt;Parametros!$D$4*Parametros!$G$6,
        "BUENO",
        IF(
          'Tablero de control'!$Z315&lt;Parametros!$D$4*Parametros!$G$5,
          "SATISFACTORIO",
          IF(
            'Tablero de control'!$Z315&gt;=Parametros!$D$4*Parametros!$G$4,
            "OPTIMO"
          )
        )
      )
    )
  )
)
)
)</f>
        <v>DEFICIENTE</v>
      </c>
      <c r="AC315" s="719"/>
      <c r="AD315" s="719"/>
      <c r="AE315" s="444" t="s">
        <v>2830</v>
      </c>
      <c r="AF315" s="40"/>
      <c r="AG315" s="59">
        <v>0</v>
      </c>
      <c r="AH315" s="59">
        <v>0</v>
      </c>
      <c r="AI315" s="59">
        <v>0</v>
      </c>
      <c r="AJ315" s="57"/>
      <c r="AK315" s="276">
        <f>IF(
'Tablero de control'!$V315="NP",
 0,
  IF(
     'Tablero de control'!$Q315&lt;&gt;"Reducción",
     'Tablero de control'!$AJ315*100/'Tablero de control'!$V315,
     IF(
       'Tablero de control'!$V315&gt;='Tablero de control'!$AJ315,
       100,
       IF(
         'Tablero de control'!$S315&lt;='Tablero de control'!$AJ315,
         0,
         (('Tablero de control'!$S315-'Tablero de control'!$V315)-('Tablero de control'!$AJ315-'Tablero de control'!$V315))*100/('Tablero de control'!$S315-'Tablero de control'!$V315)
       )
     )
   )
)</f>
        <v>0</v>
      </c>
      <c r="AL315" s="40" t="str">
        <f>IF(
  'Tablero de control'!$V315="NP",
  "NO PROGRAMADA",
  IF(
    OR('Tablero de control'!$AJ315="",'Tablero de control'!$AK315&lt;=0),
    "SIN AVANCE",
    IF(
      'Tablero de control'!$AK315&lt;Parametros!$D$4*Parametros!$G$9,
      "MUY DEFICIENTE",
    IF(
      'Tablero de control'!$AK315&lt;Parametros!$D$4*Parametros!$G$8,
      "DEFICIENTE",
   IF(
      'Tablero de control'!$AK315&lt;Parametros!$D$4*Parametros!$G$7,
      "ACEPTABLE",
      IF(
        'Tablero de control'!$AK315&lt;Parametros!$D$4*Parametros!$G$6,
        "BUENO",
        IF(
          'Tablero de control'!$AK315&lt;Parametros!$D$4*Parametros!$G$5,
          "SATISFACTORIO",
          IF(
            'Tablero de control'!$AK315&gt;=Parametros!$D$4*Parametros!$G$4,
            "OPTIMO"
          )
        )
      )
    )
  )
)
)
)</f>
        <v>SIN AVANCE</v>
      </c>
      <c r="AM315" s="38"/>
      <c r="AN315" s="38"/>
      <c r="AO315" s="38"/>
      <c r="AP315" s="47"/>
      <c r="AQ315" s="276">
        <f>IF(
'Tablero de control'!$W315="NP",
 0,
  IF(
     'Tablero de control'!$Q315&lt;&gt;"Reducción",
     'Tablero de control'!$AP315*100/'Tablero de control'!$W315,
     IF(
       'Tablero de control'!$W315&gt;='Tablero de control'!$AP315,
       100,
       IF(
         'Tablero de control'!$S315&lt;='Tablero de control'!$AP315,
         0,
         (('Tablero de control'!$S315-'Tablero de control'!$W315)-('Tablero de control'!$AP315-'Tablero de control'!$W315))*100/('Tablero de control'!$S315-'Tablero de control'!$W315)
       )
     )
   )
)</f>
        <v>0</v>
      </c>
      <c r="AR315" s="40" t="str">
        <f>IF(
  'Tablero de control'!$W315="NP",
  "NO PROGRAMADA",
  IF(
    OR('Tablero de control'!$AP315="",'Tablero de control'!$AQ315&lt;=0),
    "SIN AVANCE",
    IF(
      'Tablero de control'!$AQ315&lt;Parametros!$D$4*Parametros!$G$9,
      "MUY DEFICIENTE",
    IF(
      'Tablero de control'!$AQ315&lt;Parametros!$D$4*Parametros!$G$8,
      "DEFICIENTE",
   IF(
      'Tablero de control'!$AQ315&lt;Parametros!$D$4*Parametros!$G$7,
      "ACEPTABLE",
      IF(
        'Tablero de control'!$AQ315&lt;Parametros!$D$4*Parametros!$G$6,
        "BUENO",
        IF(
          'Tablero de control'!$AQ315&lt;Parametros!$D$4*Parametros!$G$5,
          "SATISFACTORIO",
          IF(
            'Tablero de control'!$AQ315&gt;=Parametros!$D$4*Parametros!$G$4,
            "OPTIMO"
          )
        )
      )
    )
  )
)
)
)</f>
        <v>SIN AVANCE</v>
      </c>
      <c r="AS315" s="38"/>
      <c r="AT315" s="38"/>
      <c r="AU315" s="38"/>
      <c r="AV315" s="39"/>
      <c r="AW315" s="276">
        <f>IF(
'Tablero de control'!$X315="NP",
 0,
  IF(
     'Tablero de control'!$Q315&lt;&gt;"Reducción",
     'Tablero de control'!$AV315*100/'Tablero de control'!$X315,
     IF(
       'Tablero de control'!$X315&gt;='Tablero de control'!$AV315,
       100,
       IF(
         'Tablero de control'!$S315&lt;='Tablero de control'!$AV315,
         0,
         (('Tablero de control'!$S315-'Tablero de control'!$X315)-('Tablero de control'!$AV315-'Tablero de control'!$X315))*100/('Tablero de control'!$S315-'Tablero de control'!$X315)
       )
     )
   )
)</f>
        <v>0</v>
      </c>
      <c r="AX315" s="46" t="str">
        <f>IF(
  'Tablero de control'!$X315="NP",
  "NO PROGRAMADA",
  IF(
    OR('Tablero de control'!$AV315="",'Tablero de control'!$AW315&lt;=0),
    "SIN AVANCE",
    IF(
      'Tablero de control'!$AW315&lt;Parametros!$D$4*Parametros!$G$9,
      "MUY DEFICIENTE",
    IF(
      'Tablero de control'!$AW315&lt;Parametros!$D$4*Parametros!$G$8,
      "DEFICIENTE",
   IF(
      'Tablero de control'!$AW315&lt;Parametros!$D$4*Parametros!$G$7,
      "ACEPTABLE",
      IF(
        'Tablero de control'!$AW315&lt;Parametros!$D$4*Parametros!$G$6,
        "BUENO",
        IF(
          'Tablero de control'!$AW315&lt;Parametros!$D$4*Parametros!$G$5,
          "SATISFACTORIO",
          IF(
            'Tablero de control'!$AW315&gt;=Parametros!$D$4*Parametros!$G$4,
            "OPTIMO"
          )
        )
      )
    )
  )
)
)
)</f>
        <v>SIN AVANCE</v>
      </c>
      <c r="AY315" s="38"/>
      <c r="AZ315" s="38"/>
      <c r="BA315" s="38"/>
      <c r="BB315" s="285">
        <f>IF('Tablero de control'!$R315="Acumulada",IF('Tablero de control'!$AV315="",IF('Tablero de control'!$AP315="",IF('Tablero de control'!$AJ315="",'Tablero de control'!$Y315,'Tablero de control'!$AJ315),'Tablero de control'!$AP315),'Tablero de control'!$AV315),'Tablero de control'!$Y315+'Tablero de control'!$AJ315+'Tablero de control'!$AP315+'Tablero de control'!$AV315)</f>
        <v>1</v>
      </c>
      <c r="BC315" s="41">
        <f>IF('Tablero de control'!$Q315="mantenimiento",'Tablero de control'!$BB315/COUNTA('Tablero de control'!$U315:$X315)*100,IF('Tablero de control'!$BB315*100/'Tablero de control'!$T315&gt;100,100,'Tablero de control'!$BB315*100/'Tablero de control'!$T315))</f>
        <v>10</v>
      </c>
      <c r="BD315" s="40" t="str">
        <f>IF(
    OR('Tablero de control'!$BB315="",'Tablero de control'!$BC315&lt;=0),
    "SIN AVANCE",
    IF(
      'Tablero de control'!$BC315&lt;Parametros!$D$4*Parametros!$G$9,
      "MUY DEFICIENTE",
    IF(
      'Tablero de control'!$BC315&lt;Parametros!$D$4*Parametros!$G$8,
      "DEFICIENTE",
   IF(
      'Tablero de control'!$BC315&lt;Parametros!$D$4*Parametros!$G$7,
      "ACEPTABLE",
      IF(
        'Tablero de control'!$BC315&lt;Parametros!$D$4*Parametros!$G$6,
        "BUENO",
        IF(
          'Tablero de control'!$BC315&lt;Parametros!$D$4*Parametros!$G$5,
          "SATISFACTORIO",
          IF(
            'Tablero de control'!$BC315&gt;=Parametros!$D$4*Parametros!$G$4,
            "OPTIMO"
          )
        )
      )
    )
  )
)
)</f>
        <v>MUY DEFICIENTE</v>
      </c>
      <c r="BE315" s="336"/>
      <c r="BF315" s="336"/>
      <c r="BG315" s="555"/>
      <c r="BH315" s="281"/>
      <c r="BI315" s="281"/>
      <c r="BJ315" s="281"/>
      <c r="BL315" s="337"/>
      <c r="BN315" s="443">
        <v>1</v>
      </c>
      <c r="BO315" s="444" t="s">
        <v>2830</v>
      </c>
      <c r="BP315" s="350">
        <v>1096</v>
      </c>
      <c r="BQ315" s="445" t="s">
        <v>2831</v>
      </c>
      <c r="BR315" s="606"/>
      <c r="BS315" s="681"/>
      <c r="BT315" s="281"/>
    </row>
    <row r="316" spans="1:72" s="42" customFormat="1" ht="57" hidden="1" customHeight="1">
      <c r="A316" s="554" t="s">
        <v>252</v>
      </c>
      <c r="B316" s="53" t="s">
        <v>264</v>
      </c>
      <c r="C316" s="53" t="s">
        <v>308</v>
      </c>
      <c r="D316" s="53" t="s">
        <v>362</v>
      </c>
      <c r="E316" s="53" t="s">
        <v>454</v>
      </c>
      <c r="F316" s="68">
        <v>0.60743397724303239</v>
      </c>
      <c r="G316" s="69">
        <v>0.7</v>
      </c>
      <c r="H316" s="69" t="s">
        <v>1949</v>
      </c>
      <c r="I316" s="69" t="s">
        <v>1980</v>
      </c>
      <c r="J316" s="325">
        <v>313</v>
      </c>
      <c r="K316" s="53" t="s">
        <v>856</v>
      </c>
      <c r="L316" s="53">
        <v>4003042</v>
      </c>
      <c r="M316" s="53" t="s">
        <v>108</v>
      </c>
      <c r="N316" s="293">
        <v>400304200</v>
      </c>
      <c r="O316" s="53" t="s">
        <v>177</v>
      </c>
      <c r="P316" s="53" t="s">
        <v>2053</v>
      </c>
      <c r="Q316" s="53" t="s">
        <v>32</v>
      </c>
      <c r="R316" s="196" t="s">
        <v>1891</v>
      </c>
      <c r="S316" s="107">
        <v>11</v>
      </c>
      <c r="T316" s="107">
        <v>30</v>
      </c>
      <c r="U316" s="96">
        <v>6</v>
      </c>
      <c r="V316" s="107">
        <v>10</v>
      </c>
      <c r="W316" s="107">
        <v>10</v>
      </c>
      <c r="X316" s="107">
        <v>4</v>
      </c>
      <c r="Y316" s="273">
        <v>7</v>
      </c>
      <c r="Z316" s="276">
        <f>IF(
'Tablero de control'!$U316="NP",
 0,
  IF(
     'Tablero de control'!$Q316&lt;&gt;"Reducción",
     'Tablero de control'!$Y316*100/'Tablero de control'!$U316,
     IF(
       'Tablero de control'!$U316&gt;='Tablero de control'!$Y316,
       100,
       IF(
         'Tablero de control'!$S316&lt;='Tablero de control'!$Y316,
         0,
         (('Tablero de control'!$S316-'Tablero de control'!$U316)-('Tablero de control'!$Y316-'Tablero de control'!$U316))*100/('Tablero de control'!$S316-'Tablero de control'!$U316)
       )
     )
   )
)</f>
        <v>116.66666666666667</v>
      </c>
      <c r="AA316" s="302">
        <f>IF('Tablero de control'!$Z316&gt;100,100,'Tablero de control'!$Z316)</f>
        <v>100</v>
      </c>
      <c r="AB316" s="40" t="str">
        <f>IF(
  'Tablero de control'!$U316="NP",
  "NO PROGRAMADA",
  IF(
    OR('Tablero de control'!$Y316="",'Tablero de control'!$Z316&lt;=0),
    "SIN AVANCE",
    IF(
      'Tablero de control'!$Z316&lt;Parametros!$D$4*Parametros!$G$9,
      "MUY DEFICIENTE",
    IF(
      'Tablero de control'!$Z316&lt;Parametros!$D$4*Parametros!$G$8,
      "DEFICIENTE",
   IF(
      'Tablero de control'!$Z316&lt;Parametros!$D$4*Parametros!$G$7,
      "ACEPTABLE",
      IF(
        'Tablero de control'!$Z316&lt;Parametros!$D$4*Parametros!$G$6,
        "BUENO",
        IF(
          'Tablero de control'!$Z316&lt;Parametros!$D$4*Parametros!$G$5,
          "SATISFACTORIO",
          IF(
            'Tablero de control'!$Z316&gt;=Parametros!$D$4*Parametros!$G$4,
            "OPTIMO"
          )
        )
      )
    )
  )
)
)
)</f>
        <v>OPTIMO</v>
      </c>
      <c r="AC316" s="719"/>
      <c r="AD316" s="719"/>
      <c r="AE316" s="446" t="s">
        <v>2832</v>
      </c>
      <c r="AF316" s="40"/>
      <c r="AG316" s="59">
        <v>0</v>
      </c>
      <c r="AH316" s="59">
        <v>0</v>
      </c>
      <c r="AI316" s="59">
        <v>0</v>
      </c>
      <c r="AJ316" s="57"/>
      <c r="AK316" s="276">
        <f>IF(
'Tablero de control'!$V316="NP",
 0,
  IF(
     'Tablero de control'!$Q316&lt;&gt;"Reducción",
     'Tablero de control'!$AJ316*100/'Tablero de control'!$V316,
     IF(
       'Tablero de control'!$V316&gt;='Tablero de control'!$AJ316,
       100,
       IF(
         'Tablero de control'!$S316&lt;='Tablero de control'!$AJ316,
         0,
         (('Tablero de control'!$S316-'Tablero de control'!$V316)-('Tablero de control'!$AJ316-'Tablero de control'!$V316))*100/('Tablero de control'!$S316-'Tablero de control'!$V316)
       )
     )
   )
)</f>
        <v>0</v>
      </c>
      <c r="AL316" s="40" t="str">
        <f>IF(
  'Tablero de control'!$V316="NP",
  "NO PROGRAMADA",
  IF(
    OR('Tablero de control'!$AJ316="",'Tablero de control'!$AK316&lt;=0),
    "SIN AVANCE",
    IF(
      'Tablero de control'!$AK316&lt;Parametros!$D$4*Parametros!$G$9,
      "MUY DEFICIENTE",
    IF(
      'Tablero de control'!$AK316&lt;Parametros!$D$4*Parametros!$G$8,
      "DEFICIENTE",
   IF(
      'Tablero de control'!$AK316&lt;Parametros!$D$4*Parametros!$G$7,
      "ACEPTABLE",
      IF(
        'Tablero de control'!$AK316&lt;Parametros!$D$4*Parametros!$G$6,
        "BUENO",
        IF(
          'Tablero de control'!$AK316&lt;Parametros!$D$4*Parametros!$G$5,
          "SATISFACTORIO",
          IF(
            'Tablero de control'!$AK316&gt;=Parametros!$D$4*Parametros!$G$4,
            "OPTIMO"
          )
        )
      )
    )
  )
)
)
)</f>
        <v>SIN AVANCE</v>
      </c>
      <c r="AM316" s="38"/>
      <c r="AN316" s="38"/>
      <c r="AO316" s="38"/>
      <c r="AP316" s="47"/>
      <c r="AQ316" s="276">
        <f>IF(
'Tablero de control'!$W316="NP",
 0,
  IF(
     'Tablero de control'!$Q316&lt;&gt;"Reducción",
     'Tablero de control'!$AP316*100/'Tablero de control'!$W316,
     IF(
       'Tablero de control'!$W316&gt;='Tablero de control'!$AP316,
       100,
       IF(
         'Tablero de control'!$S316&lt;='Tablero de control'!$AP316,
         0,
         (('Tablero de control'!$S316-'Tablero de control'!$W316)-('Tablero de control'!$AP316-'Tablero de control'!$W316))*100/('Tablero de control'!$S316-'Tablero de control'!$W316)
       )
     )
   )
)</f>
        <v>0</v>
      </c>
      <c r="AR316" s="40" t="str">
        <f>IF(
  'Tablero de control'!$W316="NP",
  "NO PROGRAMADA",
  IF(
    OR('Tablero de control'!$AP316="",'Tablero de control'!$AQ316&lt;=0),
    "SIN AVANCE",
    IF(
      'Tablero de control'!$AQ316&lt;Parametros!$D$4*Parametros!$G$9,
      "MUY DEFICIENTE",
    IF(
      'Tablero de control'!$AQ316&lt;Parametros!$D$4*Parametros!$G$8,
      "DEFICIENTE",
   IF(
      'Tablero de control'!$AQ316&lt;Parametros!$D$4*Parametros!$G$7,
      "ACEPTABLE",
      IF(
        'Tablero de control'!$AQ316&lt;Parametros!$D$4*Parametros!$G$6,
        "BUENO",
        IF(
          'Tablero de control'!$AQ316&lt;Parametros!$D$4*Parametros!$G$5,
          "SATISFACTORIO",
          IF(
            'Tablero de control'!$AQ316&gt;=Parametros!$D$4*Parametros!$G$4,
            "OPTIMO"
          )
        )
      )
    )
  )
)
)
)</f>
        <v>SIN AVANCE</v>
      </c>
      <c r="AS316" s="38"/>
      <c r="AT316" s="38"/>
      <c r="AU316" s="38"/>
      <c r="AV316" s="39"/>
      <c r="AW316" s="276">
        <f>IF(
'Tablero de control'!$X316="NP",
 0,
  IF(
     'Tablero de control'!$Q316&lt;&gt;"Reducción",
     'Tablero de control'!$AV316*100/'Tablero de control'!$X316,
     IF(
       'Tablero de control'!$X316&gt;='Tablero de control'!$AV316,
       100,
       IF(
         'Tablero de control'!$S316&lt;='Tablero de control'!$AV316,
         0,
         (('Tablero de control'!$S316-'Tablero de control'!$X316)-('Tablero de control'!$AV316-'Tablero de control'!$X316))*100/('Tablero de control'!$S316-'Tablero de control'!$X316)
       )
     )
   )
)</f>
        <v>0</v>
      </c>
      <c r="AX316" s="46" t="str">
        <f>IF(
  'Tablero de control'!$X316="NP",
  "NO PROGRAMADA",
  IF(
    OR('Tablero de control'!$AV316="",'Tablero de control'!$AW316&lt;=0),
    "SIN AVANCE",
    IF(
      'Tablero de control'!$AW316&lt;Parametros!$D$4*Parametros!$G$9,
      "MUY DEFICIENTE",
    IF(
      'Tablero de control'!$AW316&lt;Parametros!$D$4*Parametros!$G$8,
      "DEFICIENTE",
   IF(
      'Tablero de control'!$AW316&lt;Parametros!$D$4*Parametros!$G$7,
      "ACEPTABLE",
      IF(
        'Tablero de control'!$AW316&lt;Parametros!$D$4*Parametros!$G$6,
        "BUENO",
        IF(
          'Tablero de control'!$AW316&lt;Parametros!$D$4*Parametros!$G$5,
          "SATISFACTORIO",
          IF(
            'Tablero de control'!$AW316&gt;=Parametros!$D$4*Parametros!$G$4,
            "OPTIMO"
          )
        )
      )
    )
  )
)
)
)</f>
        <v>SIN AVANCE</v>
      </c>
      <c r="AY316" s="38"/>
      <c r="AZ316" s="38"/>
      <c r="BA316" s="38"/>
      <c r="BB316" s="285">
        <f>IF('Tablero de control'!$R316="Acumulada",IF('Tablero de control'!$AV316="",IF('Tablero de control'!$AP316="",IF('Tablero de control'!$AJ316="",'Tablero de control'!$Y316,'Tablero de control'!$AJ316),'Tablero de control'!$AP316),'Tablero de control'!$AV316),'Tablero de control'!$Y316+'Tablero de control'!$AJ316+'Tablero de control'!$AP316+'Tablero de control'!$AV316)</f>
        <v>7</v>
      </c>
      <c r="BC316" s="41">
        <f>IF('Tablero de control'!$Q316="mantenimiento",'Tablero de control'!$BB316/COUNTA('Tablero de control'!$U316:$X316)*100,IF('Tablero de control'!$BB316*100/'Tablero de control'!$T316&gt;100,100,'Tablero de control'!$BB316*100/'Tablero de control'!$T316))</f>
        <v>23.333333333333332</v>
      </c>
      <c r="BD316" s="40" t="str">
        <f>IF(
    OR('Tablero de control'!$BB316="",'Tablero de control'!$BC316&lt;=0),
    "SIN AVANCE",
    IF(
      'Tablero de control'!$BC316&lt;Parametros!$D$4*Parametros!$G$9,
      "MUY DEFICIENTE",
    IF(
      'Tablero de control'!$BC316&lt;Parametros!$D$4*Parametros!$G$8,
      "DEFICIENTE",
   IF(
      'Tablero de control'!$BC316&lt;Parametros!$D$4*Parametros!$G$7,
      "ACEPTABLE",
      IF(
        'Tablero de control'!$BC316&lt;Parametros!$D$4*Parametros!$G$6,
        "BUENO",
        IF(
          'Tablero de control'!$BC316&lt;Parametros!$D$4*Parametros!$G$5,
          "SATISFACTORIO",
          IF(
            'Tablero de control'!$BC316&gt;=Parametros!$D$4*Parametros!$G$4,
            "OPTIMO"
          )
        )
      )
    )
  )
)
)</f>
        <v>MUY DEFICIENTE</v>
      </c>
      <c r="BE316" s="336"/>
      <c r="BF316" s="336"/>
      <c r="BG316" s="555"/>
      <c r="BH316" s="281"/>
      <c r="BI316" s="281"/>
      <c r="BJ316" s="281"/>
      <c r="BL316" s="337"/>
      <c r="BN316" s="446">
        <v>7</v>
      </c>
      <c r="BO316" s="446" t="s">
        <v>2832</v>
      </c>
      <c r="BP316" s="446">
        <f>+BK316</f>
        <v>0</v>
      </c>
      <c r="BQ316" s="446" t="s">
        <v>2833</v>
      </c>
      <c r="BR316" s="607"/>
      <c r="BS316" s="681"/>
      <c r="BT316" s="281"/>
    </row>
    <row r="317" spans="1:72" s="42" customFormat="1" ht="63" hidden="1" customHeight="1">
      <c r="A317" s="554" t="s">
        <v>252</v>
      </c>
      <c r="B317" s="53" t="s">
        <v>264</v>
      </c>
      <c r="C317" s="53" t="s">
        <v>308</v>
      </c>
      <c r="D317" s="53" t="s">
        <v>362</v>
      </c>
      <c r="E317" s="53" t="s">
        <v>454</v>
      </c>
      <c r="F317" s="68">
        <v>0.60743397724303239</v>
      </c>
      <c r="G317" s="69">
        <v>0.7</v>
      </c>
      <c r="H317" s="69" t="s">
        <v>1949</v>
      </c>
      <c r="I317" s="69" t="s">
        <v>1980</v>
      </c>
      <c r="J317" s="325">
        <v>314</v>
      </c>
      <c r="K317" s="53" t="s">
        <v>857</v>
      </c>
      <c r="L317" s="53" t="s">
        <v>1322</v>
      </c>
      <c r="M317" s="53" t="s">
        <v>1323</v>
      </c>
      <c r="N317" s="53">
        <v>400305300</v>
      </c>
      <c r="O317" s="53" t="s">
        <v>1687</v>
      </c>
      <c r="P317" s="53" t="s">
        <v>2053</v>
      </c>
      <c r="Q317" s="53" t="s">
        <v>32</v>
      </c>
      <c r="R317" s="196" t="s">
        <v>1891</v>
      </c>
      <c r="S317" s="107">
        <v>300</v>
      </c>
      <c r="T317" s="107">
        <v>530</v>
      </c>
      <c r="U317" s="96">
        <v>10</v>
      </c>
      <c r="V317" s="107">
        <v>180</v>
      </c>
      <c r="W317" s="107">
        <v>180</v>
      </c>
      <c r="X317" s="107">
        <v>160</v>
      </c>
      <c r="Y317" s="273">
        <v>10</v>
      </c>
      <c r="Z317" s="276">
        <f>IF(
'Tablero de control'!$U317="NP",
 0,
  IF(
     'Tablero de control'!$Q317&lt;&gt;"Reducción",
     'Tablero de control'!$Y317*100/'Tablero de control'!$U317,
     IF(
       'Tablero de control'!$U317&gt;='Tablero de control'!$Y317,
       100,
       IF(
         'Tablero de control'!$S317&lt;='Tablero de control'!$Y317,
         0,
         (('Tablero de control'!$S317-'Tablero de control'!$U317)-('Tablero de control'!$Y317-'Tablero de control'!$U317))*100/('Tablero de control'!$S317-'Tablero de control'!$U317)
       )
     )
   )
)</f>
        <v>100</v>
      </c>
      <c r="AA317" s="302">
        <f>IF('Tablero de control'!$Z317&gt;100,100,'Tablero de control'!$Z317)</f>
        <v>100</v>
      </c>
      <c r="AB317" s="40" t="str">
        <f>IF(
  'Tablero de control'!$U317="NP",
  "NO PROGRAMADA",
  IF(
    OR('Tablero de control'!$Y317="",'Tablero de control'!$Z317&lt;=0),
    "SIN AVANCE",
    IF(
      'Tablero de control'!$Z317&lt;Parametros!$D$4*Parametros!$G$9,
      "MUY DEFICIENTE",
    IF(
      'Tablero de control'!$Z317&lt;Parametros!$D$4*Parametros!$G$8,
      "DEFICIENTE",
   IF(
      'Tablero de control'!$Z317&lt;Parametros!$D$4*Parametros!$G$7,
      "ACEPTABLE",
      IF(
        'Tablero de control'!$Z317&lt;Parametros!$D$4*Parametros!$G$6,
        "BUENO",
        IF(
          'Tablero de control'!$Z317&lt;Parametros!$D$4*Parametros!$G$5,
          "SATISFACTORIO",
          IF(
            'Tablero de control'!$Z317&gt;=Parametros!$D$4*Parametros!$G$4,
            "OPTIMO"
          )
        )
      )
    )
  )
)
)
)</f>
        <v>OPTIMO</v>
      </c>
      <c r="AC317" s="719"/>
      <c r="AD317" s="719"/>
      <c r="AE317" s="444" t="s">
        <v>2834</v>
      </c>
      <c r="AF317" s="40"/>
      <c r="AG317" s="59">
        <v>0</v>
      </c>
      <c r="AH317" s="59">
        <v>0</v>
      </c>
      <c r="AI317" s="59">
        <v>0</v>
      </c>
      <c r="AJ317" s="57"/>
      <c r="AK317" s="276">
        <f>IF(
'Tablero de control'!$V317="NP",
 0,
  IF(
     'Tablero de control'!$Q317&lt;&gt;"Reducción",
     'Tablero de control'!$AJ317*100/'Tablero de control'!$V317,
     IF(
       'Tablero de control'!$V317&gt;='Tablero de control'!$AJ317,
       100,
       IF(
         'Tablero de control'!$S317&lt;='Tablero de control'!$AJ317,
         0,
         (('Tablero de control'!$S317-'Tablero de control'!$V317)-('Tablero de control'!$AJ317-'Tablero de control'!$V317))*100/('Tablero de control'!$S317-'Tablero de control'!$V317)
       )
     )
   )
)</f>
        <v>0</v>
      </c>
      <c r="AL317" s="40" t="str">
        <f>IF(
  'Tablero de control'!$V317="NP",
  "NO PROGRAMADA",
  IF(
    OR('Tablero de control'!$AJ317="",'Tablero de control'!$AK317&lt;=0),
    "SIN AVANCE",
    IF(
      'Tablero de control'!$AK317&lt;Parametros!$D$4*Parametros!$G$9,
      "MUY DEFICIENTE",
    IF(
      'Tablero de control'!$AK317&lt;Parametros!$D$4*Parametros!$G$8,
      "DEFICIENTE",
   IF(
      'Tablero de control'!$AK317&lt;Parametros!$D$4*Parametros!$G$7,
      "ACEPTABLE",
      IF(
        'Tablero de control'!$AK317&lt;Parametros!$D$4*Parametros!$G$6,
        "BUENO",
        IF(
          'Tablero de control'!$AK317&lt;Parametros!$D$4*Parametros!$G$5,
          "SATISFACTORIO",
          IF(
            'Tablero de control'!$AK317&gt;=Parametros!$D$4*Parametros!$G$4,
            "OPTIMO"
          )
        )
      )
    )
  )
)
)
)</f>
        <v>SIN AVANCE</v>
      </c>
      <c r="AM317" s="38"/>
      <c r="AN317" s="38"/>
      <c r="AO317" s="38"/>
      <c r="AP317" s="47"/>
      <c r="AQ317" s="276">
        <f>IF(
'Tablero de control'!$W317="NP",
 0,
  IF(
     'Tablero de control'!$Q317&lt;&gt;"Reducción",
     'Tablero de control'!$AP317*100/'Tablero de control'!$W317,
     IF(
       'Tablero de control'!$W317&gt;='Tablero de control'!$AP317,
       100,
       IF(
         'Tablero de control'!$S317&lt;='Tablero de control'!$AP317,
         0,
         (('Tablero de control'!$S317-'Tablero de control'!$W317)-('Tablero de control'!$AP317-'Tablero de control'!$W317))*100/('Tablero de control'!$S317-'Tablero de control'!$W317)
       )
     )
   )
)</f>
        <v>0</v>
      </c>
      <c r="AR317" s="40" t="str">
        <f>IF(
  'Tablero de control'!$W317="NP",
  "NO PROGRAMADA",
  IF(
    OR('Tablero de control'!$AP317="",'Tablero de control'!$AQ317&lt;=0),
    "SIN AVANCE",
    IF(
      'Tablero de control'!$AQ317&lt;Parametros!$D$4*Parametros!$G$9,
      "MUY DEFICIENTE",
    IF(
      'Tablero de control'!$AQ317&lt;Parametros!$D$4*Parametros!$G$8,
      "DEFICIENTE",
   IF(
      'Tablero de control'!$AQ317&lt;Parametros!$D$4*Parametros!$G$7,
      "ACEPTABLE",
      IF(
        'Tablero de control'!$AQ317&lt;Parametros!$D$4*Parametros!$G$6,
        "BUENO",
        IF(
          'Tablero de control'!$AQ317&lt;Parametros!$D$4*Parametros!$G$5,
          "SATISFACTORIO",
          IF(
            'Tablero de control'!$AQ317&gt;=Parametros!$D$4*Parametros!$G$4,
            "OPTIMO"
          )
        )
      )
    )
  )
)
)
)</f>
        <v>SIN AVANCE</v>
      </c>
      <c r="AS317" s="38"/>
      <c r="AT317" s="38"/>
      <c r="AU317" s="38"/>
      <c r="AV317" s="39"/>
      <c r="AW317" s="276">
        <f>IF(
'Tablero de control'!$X317="NP",
 0,
  IF(
     'Tablero de control'!$Q317&lt;&gt;"Reducción",
     'Tablero de control'!$AV317*100/'Tablero de control'!$X317,
     IF(
       'Tablero de control'!$X317&gt;='Tablero de control'!$AV317,
       100,
       IF(
         'Tablero de control'!$S317&lt;='Tablero de control'!$AV317,
         0,
         (('Tablero de control'!$S317-'Tablero de control'!$X317)-('Tablero de control'!$AV317-'Tablero de control'!$X317))*100/('Tablero de control'!$S317-'Tablero de control'!$X317)
       )
     )
   )
)</f>
        <v>0</v>
      </c>
      <c r="AX317" s="46" t="str">
        <f>IF(
  'Tablero de control'!$X317="NP",
  "NO PROGRAMADA",
  IF(
    OR('Tablero de control'!$AV317="",'Tablero de control'!$AW317&lt;=0),
    "SIN AVANCE",
    IF(
      'Tablero de control'!$AW317&lt;Parametros!$D$4*Parametros!$G$9,
      "MUY DEFICIENTE",
    IF(
      'Tablero de control'!$AW317&lt;Parametros!$D$4*Parametros!$G$8,
      "DEFICIENTE",
   IF(
      'Tablero de control'!$AW317&lt;Parametros!$D$4*Parametros!$G$7,
      "ACEPTABLE",
      IF(
        'Tablero de control'!$AW317&lt;Parametros!$D$4*Parametros!$G$6,
        "BUENO",
        IF(
          'Tablero de control'!$AW317&lt;Parametros!$D$4*Parametros!$G$5,
          "SATISFACTORIO",
          IF(
            'Tablero de control'!$AW317&gt;=Parametros!$D$4*Parametros!$G$4,
            "OPTIMO"
          )
        )
      )
    )
  )
)
)
)</f>
        <v>SIN AVANCE</v>
      </c>
      <c r="AY317" s="38"/>
      <c r="AZ317" s="38"/>
      <c r="BA317" s="38"/>
      <c r="BB317" s="285">
        <f>IF('Tablero de control'!$R317="Acumulada",IF('Tablero de control'!$AV317="",IF('Tablero de control'!$AP317="",IF('Tablero de control'!$AJ317="",'Tablero de control'!$Y317,'Tablero de control'!$AJ317),'Tablero de control'!$AP317),'Tablero de control'!$AV317),'Tablero de control'!$Y317+'Tablero de control'!$AJ317+'Tablero de control'!$AP317+'Tablero de control'!$AV317)</f>
        <v>10</v>
      </c>
      <c r="BC317" s="41">
        <f>IF('Tablero de control'!$Q317="mantenimiento",'Tablero de control'!$BB317/COUNTA('Tablero de control'!$U317:$X317)*100,IF('Tablero de control'!$BB317*100/'Tablero de control'!$T317&gt;100,100,'Tablero de control'!$BB317*100/'Tablero de control'!$T317))</f>
        <v>1.8867924528301887</v>
      </c>
      <c r="BD317" s="40" t="str">
        <f>IF(
    OR('Tablero de control'!$BB317="",'Tablero de control'!$BC317&lt;=0),
    "SIN AVANCE",
    IF(
      'Tablero de control'!$BC317&lt;Parametros!$D$4*Parametros!$G$9,
      "MUY DEFICIENTE",
    IF(
      'Tablero de control'!$BC317&lt;Parametros!$D$4*Parametros!$G$8,
      "DEFICIENTE",
   IF(
      'Tablero de control'!$BC317&lt;Parametros!$D$4*Parametros!$G$7,
      "ACEPTABLE",
      IF(
        'Tablero de control'!$BC317&lt;Parametros!$D$4*Parametros!$G$6,
        "BUENO",
        IF(
          'Tablero de control'!$BC317&lt;Parametros!$D$4*Parametros!$G$5,
          "SATISFACTORIO",
          IF(
            'Tablero de control'!$BC317&gt;=Parametros!$D$4*Parametros!$G$4,
            "OPTIMO"
          )
        )
      )
    )
  )
)
)</f>
        <v>MUY DEFICIENTE</v>
      </c>
      <c r="BE317" s="336"/>
      <c r="BF317" s="336"/>
      <c r="BG317" s="555"/>
      <c r="BH317" s="281"/>
      <c r="BI317" s="281"/>
      <c r="BJ317" s="281"/>
      <c r="BL317" s="337"/>
      <c r="BN317" s="350">
        <v>10</v>
      </c>
      <c r="BO317" s="444" t="s">
        <v>2834</v>
      </c>
      <c r="BP317" s="350">
        <v>1380</v>
      </c>
      <c r="BQ317" s="445" t="s">
        <v>2835</v>
      </c>
      <c r="BR317" s="606"/>
      <c r="BS317" s="681"/>
      <c r="BT317" s="281"/>
    </row>
    <row r="318" spans="1:72" s="42" customFormat="1" ht="69.75" hidden="1" customHeight="1">
      <c r="A318" s="554" t="s">
        <v>252</v>
      </c>
      <c r="B318" s="53" t="s">
        <v>264</v>
      </c>
      <c r="C318" s="53" t="s">
        <v>308</v>
      </c>
      <c r="D318" s="53" t="s">
        <v>362</v>
      </c>
      <c r="E318" s="53" t="s">
        <v>454</v>
      </c>
      <c r="F318" s="68">
        <v>0.60743397724303239</v>
      </c>
      <c r="G318" s="69">
        <v>0.7</v>
      </c>
      <c r="H318" s="69" t="s">
        <v>1949</v>
      </c>
      <c r="I318" s="69" t="s">
        <v>1980</v>
      </c>
      <c r="J318" s="325">
        <v>315</v>
      </c>
      <c r="K318" s="53" t="s">
        <v>858</v>
      </c>
      <c r="L318" s="53" t="s">
        <v>1324</v>
      </c>
      <c r="M318" s="53" t="s">
        <v>95</v>
      </c>
      <c r="N318" s="293">
        <v>400301700</v>
      </c>
      <c r="O318" s="53" t="s">
        <v>95</v>
      </c>
      <c r="P318" s="53" t="s">
        <v>2053</v>
      </c>
      <c r="Q318" s="53" t="s">
        <v>32</v>
      </c>
      <c r="R318" s="196" t="s">
        <v>1891</v>
      </c>
      <c r="S318" s="107">
        <v>13</v>
      </c>
      <c r="T318" s="107">
        <v>50</v>
      </c>
      <c r="U318" s="96">
        <v>10</v>
      </c>
      <c r="V318" s="107">
        <v>15</v>
      </c>
      <c r="W318" s="107">
        <v>15</v>
      </c>
      <c r="X318" s="107">
        <v>10</v>
      </c>
      <c r="Y318" s="273">
        <v>10</v>
      </c>
      <c r="Z318" s="276">
        <f>IF(
'Tablero de control'!$U318="NP",
 0,
  IF(
     'Tablero de control'!$Q318&lt;&gt;"Reducción",
     'Tablero de control'!$Y318*100/'Tablero de control'!$U318,
     IF(
       'Tablero de control'!$U318&gt;='Tablero de control'!$Y318,
       100,
       IF(
         'Tablero de control'!$S318&lt;='Tablero de control'!$Y318,
         0,
         (('Tablero de control'!$S318-'Tablero de control'!$U318)-('Tablero de control'!$Y318-'Tablero de control'!$U318))*100/('Tablero de control'!$S318-'Tablero de control'!$U318)
       )
     )
   )
)</f>
        <v>100</v>
      </c>
      <c r="AA318" s="302">
        <f>IF('Tablero de control'!$Z318&gt;100,100,'Tablero de control'!$Z318)</f>
        <v>100</v>
      </c>
      <c r="AB318" s="40" t="str">
        <f>IF(
  'Tablero de control'!$U318="NP",
  "NO PROGRAMADA",
  IF(
    OR('Tablero de control'!$Y318="",'Tablero de control'!$Z318&lt;=0),
    "SIN AVANCE",
    IF(
      'Tablero de control'!$Z318&lt;Parametros!$D$4*Parametros!$G$9,
      "MUY DEFICIENTE",
    IF(
      'Tablero de control'!$Z318&lt;Parametros!$D$4*Parametros!$G$8,
      "DEFICIENTE",
   IF(
      'Tablero de control'!$Z318&lt;Parametros!$D$4*Parametros!$G$7,
      "ACEPTABLE",
      IF(
        'Tablero de control'!$Z318&lt;Parametros!$D$4*Parametros!$G$6,
        "BUENO",
        IF(
          'Tablero de control'!$Z318&lt;Parametros!$D$4*Parametros!$G$5,
          "SATISFACTORIO",
          IF(
            'Tablero de control'!$Z318&gt;=Parametros!$D$4*Parametros!$G$4,
            "OPTIMO"
          )
        )
      )
    )
  )
)
)
)</f>
        <v>OPTIMO</v>
      </c>
      <c r="AC318" s="719"/>
      <c r="AD318" s="719"/>
      <c r="AE318" s="444" t="s">
        <v>2836</v>
      </c>
      <c r="AF318" s="40"/>
      <c r="AG318" s="59">
        <v>0</v>
      </c>
      <c r="AH318" s="59">
        <v>0</v>
      </c>
      <c r="AI318" s="59">
        <v>0</v>
      </c>
      <c r="AJ318" s="57"/>
      <c r="AK318" s="276">
        <f>IF(
'Tablero de control'!$V318="NP",
 0,
  IF(
     'Tablero de control'!$Q318&lt;&gt;"Reducción",
     'Tablero de control'!$AJ318*100/'Tablero de control'!$V318,
     IF(
       'Tablero de control'!$V318&gt;='Tablero de control'!$AJ318,
       100,
       IF(
         'Tablero de control'!$S318&lt;='Tablero de control'!$AJ318,
         0,
         (('Tablero de control'!$S318-'Tablero de control'!$V318)-('Tablero de control'!$AJ318-'Tablero de control'!$V318))*100/('Tablero de control'!$S318-'Tablero de control'!$V318)
       )
     )
   )
)</f>
        <v>0</v>
      </c>
      <c r="AL318" s="40" t="str">
        <f>IF(
  'Tablero de control'!$V318="NP",
  "NO PROGRAMADA",
  IF(
    OR('Tablero de control'!$AJ318="",'Tablero de control'!$AK318&lt;=0),
    "SIN AVANCE",
    IF(
      'Tablero de control'!$AK318&lt;Parametros!$D$4*Parametros!$G$9,
      "MUY DEFICIENTE",
    IF(
      'Tablero de control'!$AK318&lt;Parametros!$D$4*Parametros!$G$8,
      "DEFICIENTE",
   IF(
      'Tablero de control'!$AK318&lt;Parametros!$D$4*Parametros!$G$7,
      "ACEPTABLE",
      IF(
        'Tablero de control'!$AK318&lt;Parametros!$D$4*Parametros!$G$6,
        "BUENO",
        IF(
          'Tablero de control'!$AK318&lt;Parametros!$D$4*Parametros!$G$5,
          "SATISFACTORIO",
          IF(
            'Tablero de control'!$AK318&gt;=Parametros!$D$4*Parametros!$G$4,
            "OPTIMO"
          )
        )
      )
    )
  )
)
)
)</f>
        <v>SIN AVANCE</v>
      </c>
      <c r="AM318" s="38"/>
      <c r="AN318" s="38"/>
      <c r="AO318" s="38"/>
      <c r="AP318" s="47"/>
      <c r="AQ318" s="276">
        <f>IF(
'Tablero de control'!$W318="NP",
 0,
  IF(
     'Tablero de control'!$Q318&lt;&gt;"Reducción",
     'Tablero de control'!$AP318*100/'Tablero de control'!$W318,
     IF(
       'Tablero de control'!$W318&gt;='Tablero de control'!$AP318,
       100,
       IF(
         'Tablero de control'!$S318&lt;='Tablero de control'!$AP318,
         0,
         (('Tablero de control'!$S318-'Tablero de control'!$W318)-('Tablero de control'!$AP318-'Tablero de control'!$W318))*100/('Tablero de control'!$S318-'Tablero de control'!$W318)
       )
     )
   )
)</f>
        <v>0</v>
      </c>
      <c r="AR318" s="40" t="str">
        <f>IF(
  'Tablero de control'!$W318="NP",
  "NO PROGRAMADA",
  IF(
    OR('Tablero de control'!$AP318="",'Tablero de control'!$AQ318&lt;=0),
    "SIN AVANCE",
    IF(
      'Tablero de control'!$AQ318&lt;Parametros!$D$4*Parametros!$G$9,
      "MUY DEFICIENTE",
    IF(
      'Tablero de control'!$AQ318&lt;Parametros!$D$4*Parametros!$G$8,
      "DEFICIENTE",
   IF(
      'Tablero de control'!$AQ318&lt;Parametros!$D$4*Parametros!$G$7,
      "ACEPTABLE",
      IF(
        'Tablero de control'!$AQ318&lt;Parametros!$D$4*Parametros!$G$6,
        "BUENO",
        IF(
          'Tablero de control'!$AQ318&lt;Parametros!$D$4*Parametros!$G$5,
          "SATISFACTORIO",
          IF(
            'Tablero de control'!$AQ318&gt;=Parametros!$D$4*Parametros!$G$4,
            "OPTIMO"
          )
        )
      )
    )
  )
)
)
)</f>
        <v>SIN AVANCE</v>
      </c>
      <c r="AS318" s="38"/>
      <c r="AT318" s="38"/>
      <c r="AU318" s="38"/>
      <c r="AV318" s="39"/>
      <c r="AW318" s="276">
        <f>IF(
'Tablero de control'!$X318="NP",
 0,
  IF(
     'Tablero de control'!$Q318&lt;&gt;"Reducción",
     'Tablero de control'!$AV318*100/'Tablero de control'!$X318,
     IF(
       'Tablero de control'!$X318&gt;='Tablero de control'!$AV318,
       100,
       IF(
         'Tablero de control'!$S318&lt;='Tablero de control'!$AV318,
         0,
         (('Tablero de control'!$S318-'Tablero de control'!$X318)-('Tablero de control'!$AV318-'Tablero de control'!$X318))*100/('Tablero de control'!$S318-'Tablero de control'!$X318)
       )
     )
   )
)</f>
        <v>0</v>
      </c>
      <c r="AX318" s="46" t="str">
        <f>IF(
  'Tablero de control'!$X318="NP",
  "NO PROGRAMADA",
  IF(
    OR('Tablero de control'!$AV318="",'Tablero de control'!$AW318&lt;=0),
    "SIN AVANCE",
    IF(
      'Tablero de control'!$AW318&lt;Parametros!$D$4*Parametros!$G$9,
      "MUY DEFICIENTE",
    IF(
      'Tablero de control'!$AW318&lt;Parametros!$D$4*Parametros!$G$8,
      "DEFICIENTE",
   IF(
      'Tablero de control'!$AW318&lt;Parametros!$D$4*Parametros!$G$7,
      "ACEPTABLE",
      IF(
        'Tablero de control'!$AW318&lt;Parametros!$D$4*Parametros!$G$6,
        "BUENO",
        IF(
          'Tablero de control'!$AW318&lt;Parametros!$D$4*Parametros!$G$5,
          "SATISFACTORIO",
          IF(
            'Tablero de control'!$AW318&gt;=Parametros!$D$4*Parametros!$G$4,
            "OPTIMO"
          )
        )
      )
    )
  )
)
)
)</f>
        <v>SIN AVANCE</v>
      </c>
      <c r="AY318" s="38"/>
      <c r="AZ318" s="38"/>
      <c r="BA318" s="38"/>
      <c r="BB318" s="285">
        <f>IF('Tablero de control'!$R318="Acumulada",IF('Tablero de control'!$AV318="",IF('Tablero de control'!$AP318="",IF('Tablero de control'!$AJ318="",'Tablero de control'!$Y318,'Tablero de control'!$AJ318),'Tablero de control'!$AP318),'Tablero de control'!$AV318),'Tablero de control'!$Y318+'Tablero de control'!$AJ318+'Tablero de control'!$AP318+'Tablero de control'!$AV318)</f>
        <v>10</v>
      </c>
      <c r="BC318" s="41">
        <f>IF('Tablero de control'!$Q318="mantenimiento",'Tablero de control'!$BB318/COUNTA('Tablero de control'!$U318:$X318)*100,IF('Tablero de control'!$BB318*100/'Tablero de control'!$T318&gt;100,100,'Tablero de control'!$BB318*100/'Tablero de control'!$T318))</f>
        <v>20</v>
      </c>
      <c r="BD318" s="40" t="str">
        <f>IF(
    OR('Tablero de control'!$BB318="",'Tablero de control'!$BC318&lt;=0),
    "SIN AVANCE",
    IF(
      'Tablero de control'!$BC318&lt;Parametros!$D$4*Parametros!$G$9,
      "MUY DEFICIENTE",
    IF(
      'Tablero de control'!$BC318&lt;Parametros!$D$4*Parametros!$G$8,
      "DEFICIENTE",
   IF(
      'Tablero de control'!$BC318&lt;Parametros!$D$4*Parametros!$G$7,
      "ACEPTABLE",
      IF(
        'Tablero de control'!$BC318&lt;Parametros!$D$4*Parametros!$G$6,
        "BUENO",
        IF(
          'Tablero de control'!$BC318&lt;Parametros!$D$4*Parametros!$G$5,
          "SATISFACTORIO",
          IF(
            'Tablero de control'!$BC318&gt;=Parametros!$D$4*Parametros!$G$4,
            "OPTIMO"
          )
        )
      )
    )
  )
)
)</f>
        <v>MUY DEFICIENTE</v>
      </c>
      <c r="BE318" s="336"/>
      <c r="BF318" s="336"/>
      <c r="BG318" s="555"/>
      <c r="BH318" s="281"/>
      <c r="BI318" s="281"/>
      <c r="BJ318" s="281"/>
      <c r="BL318" s="337"/>
      <c r="BN318" s="350">
        <v>10</v>
      </c>
      <c r="BO318" s="444" t="s">
        <v>2836</v>
      </c>
      <c r="BP318" s="350" t="s">
        <v>2837</v>
      </c>
      <c r="BQ318" s="445" t="s">
        <v>2838</v>
      </c>
      <c r="BR318" s="606"/>
      <c r="BS318" s="681"/>
      <c r="BT318" s="281"/>
    </row>
    <row r="319" spans="1:72" s="42" customFormat="1" ht="76.5" hidden="1" customHeight="1">
      <c r="A319" s="554" t="s">
        <v>252</v>
      </c>
      <c r="B319" s="53" t="s">
        <v>264</v>
      </c>
      <c r="C319" s="53" t="s">
        <v>308</v>
      </c>
      <c r="D319" s="53" t="s">
        <v>362</v>
      </c>
      <c r="E319" s="53" t="s">
        <v>455</v>
      </c>
      <c r="F319" s="70">
        <v>0.91132064834299276</v>
      </c>
      <c r="G319" s="71">
        <v>0.93</v>
      </c>
      <c r="H319" s="71" t="s">
        <v>1949</v>
      </c>
      <c r="I319" s="71" t="s">
        <v>1980</v>
      </c>
      <c r="J319" s="325">
        <v>316</v>
      </c>
      <c r="K319" s="53" t="s">
        <v>859</v>
      </c>
      <c r="L319" s="53">
        <v>4003042</v>
      </c>
      <c r="M319" s="53" t="s">
        <v>108</v>
      </c>
      <c r="N319" s="293">
        <v>400304200</v>
      </c>
      <c r="O319" s="53" t="s">
        <v>177</v>
      </c>
      <c r="P319" s="53" t="s">
        <v>2053</v>
      </c>
      <c r="Q319" s="53" t="s">
        <v>32</v>
      </c>
      <c r="R319" s="196" t="s">
        <v>1891</v>
      </c>
      <c r="S319" s="107">
        <v>4</v>
      </c>
      <c r="T319" s="107">
        <v>10</v>
      </c>
      <c r="U319" s="96">
        <v>3</v>
      </c>
      <c r="V319" s="107">
        <v>5</v>
      </c>
      <c r="W319" s="107">
        <v>2</v>
      </c>
      <c r="X319" s="98" t="s">
        <v>13</v>
      </c>
      <c r="Y319" s="273">
        <v>3</v>
      </c>
      <c r="Z319" s="276">
        <f>IF(
'Tablero de control'!$U319="NP",
 0,
  IF(
     'Tablero de control'!$Q319&lt;&gt;"Reducción",
     'Tablero de control'!$Y319*100/'Tablero de control'!$U319,
     IF(
       'Tablero de control'!$U319&gt;='Tablero de control'!$Y319,
       100,
       IF(
         'Tablero de control'!$S319&lt;='Tablero de control'!$Y319,
         0,
         (('Tablero de control'!$S319-'Tablero de control'!$U319)-('Tablero de control'!$Y319-'Tablero de control'!$U319))*100/('Tablero de control'!$S319-'Tablero de control'!$U319)
       )
     )
   )
)</f>
        <v>100</v>
      </c>
      <c r="AA319" s="302">
        <f>IF('Tablero de control'!$Z319&gt;100,100,'Tablero de control'!$Z319)</f>
        <v>100</v>
      </c>
      <c r="AB319" s="40" t="str">
        <f>IF(
  'Tablero de control'!$U319="NP",
  "NO PROGRAMADA",
  IF(
    OR('Tablero de control'!$Y319="",'Tablero de control'!$Z319&lt;=0),
    "SIN AVANCE",
    IF(
      'Tablero de control'!$Z319&lt;Parametros!$D$4*Parametros!$G$9,
      "MUY DEFICIENTE",
    IF(
      'Tablero de control'!$Z319&lt;Parametros!$D$4*Parametros!$G$8,
      "DEFICIENTE",
   IF(
      'Tablero de control'!$Z319&lt;Parametros!$D$4*Parametros!$G$7,
      "ACEPTABLE",
      IF(
        'Tablero de control'!$Z319&lt;Parametros!$D$4*Parametros!$G$6,
        "BUENO",
        IF(
          'Tablero de control'!$Z319&lt;Parametros!$D$4*Parametros!$G$5,
          "SATISFACTORIO",
          IF(
            'Tablero de control'!$Z319&gt;=Parametros!$D$4*Parametros!$G$4,
            "OPTIMO"
          )
        )
      )
    )
  )
)
)
)</f>
        <v>OPTIMO</v>
      </c>
      <c r="AC319" s="719"/>
      <c r="AD319" s="719"/>
      <c r="AE319" s="444" t="s">
        <v>2839</v>
      </c>
      <c r="AF319" s="40"/>
      <c r="AG319" s="59">
        <v>0</v>
      </c>
      <c r="AH319" s="59">
        <v>0</v>
      </c>
      <c r="AI319" s="59">
        <v>0</v>
      </c>
      <c r="AJ319" s="57"/>
      <c r="AK319" s="276">
        <f>IF(
'Tablero de control'!$V319="NP",
 0,
  IF(
     'Tablero de control'!$Q319&lt;&gt;"Reducción",
     'Tablero de control'!$AJ319*100/'Tablero de control'!$V319,
     IF(
       'Tablero de control'!$V319&gt;='Tablero de control'!$AJ319,
       100,
       IF(
         'Tablero de control'!$S319&lt;='Tablero de control'!$AJ319,
         0,
         (('Tablero de control'!$S319-'Tablero de control'!$V319)-('Tablero de control'!$AJ319-'Tablero de control'!$V319))*100/('Tablero de control'!$S319-'Tablero de control'!$V319)
       )
     )
   )
)</f>
        <v>0</v>
      </c>
      <c r="AL319" s="40" t="str">
        <f>IF(
  'Tablero de control'!$V319="NP",
  "NO PROGRAMADA",
  IF(
    OR('Tablero de control'!$AJ319="",'Tablero de control'!$AK319&lt;=0),
    "SIN AVANCE",
    IF(
      'Tablero de control'!$AK319&lt;Parametros!$D$4*Parametros!$G$9,
      "MUY DEFICIENTE",
    IF(
      'Tablero de control'!$AK319&lt;Parametros!$D$4*Parametros!$G$8,
      "DEFICIENTE",
   IF(
      'Tablero de control'!$AK319&lt;Parametros!$D$4*Parametros!$G$7,
      "ACEPTABLE",
      IF(
        'Tablero de control'!$AK319&lt;Parametros!$D$4*Parametros!$G$6,
        "BUENO",
        IF(
          'Tablero de control'!$AK319&lt;Parametros!$D$4*Parametros!$G$5,
          "SATISFACTORIO",
          IF(
            'Tablero de control'!$AK319&gt;=Parametros!$D$4*Parametros!$G$4,
            "OPTIMO"
          )
        )
      )
    )
  )
)
)
)</f>
        <v>SIN AVANCE</v>
      </c>
      <c r="AM319" s="38"/>
      <c r="AN319" s="38"/>
      <c r="AO319" s="38"/>
      <c r="AP319" s="47"/>
      <c r="AQ319" s="276">
        <f>IF(
'Tablero de control'!$W319="NP",
 0,
  IF(
     'Tablero de control'!$Q319&lt;&gt;"Reducción",
     'Tablero de control'!$AP319*100/'Tablero de control'!$W319,
     IF(
       'Tablero de control'!$W319&gt;='Tablero de control'!$AP319,
       100,
       IF(
         'Tablero de control'!$S319&lt;='Tablero de control'!$AP319,
         0,
         (('Tablero de control'!$S319-'Tablero de control'!$W319)-('Tablero de control'!$AP319-'Tablero de control'!$W319))*100/('Tablero de control'!$S319-'Tablero de control'!$W319)
       )
     )
   )
)</f>
        <v>0</v>
      </c>
      <c r="AR319" s="40" t="str">
        <f>IF(
  'Tablero de control'!$W319="NP",
  "NO PROGRAMADA",
  IF(
    OR('Tablero de control'!$AP319="",'Tablero de control'!$AQ319&lt;=0),
    "SIN AVANCE",
    IF(
      'Tablero de control'!$AQ319&lt;Parametros!$D$4*Parametros!$G$9,
      "MUY DEFICIENTE",
    IF(
      'Tablero de control'!$AQ319&lt;Parametros!$D$4*Parametros!$G$8,
      "DEFICIENTE",
   IF(
      'Tablero de control'!$AQ319&lt;Parametros!$D$4*Parametros!$G$7,
      "ACEPTABLE",
      IF(
        'Tablero de control'!$AQ319&lt;Parametros!$D$4*Parametros!$G$6,
        "BUENO",
        IF(
          'Tablero de control'!$AQ319&lt;Parametros!$D$4*Parametros!$G$5,
          "SATISFACTORIO",
          IF(
            'Tablero de control'!$AQ319&gt;=Parametros!$D$4*Parametros!$G$4,
            "OPTIMO"
          )
        )
      )
    )
  )
)
)
)</f>
        <v>SIN AVANCE</v>
      </c>
      <c r="AS319" s="38"/>
      <c r="AT319" s="38"/>
      <c r="AU319" s="38"/>
      <c r="AV319" s="39"/>
      <c r="AW319" s="276">
        <f>IF(
'Tablero de control'!$X319="NP",
 0,
  IF(
     'Tablero de control'!$Q319&lt;&gt;"Reducción",
     'Tablero de control'!$AV319*100/'Tablero de control'!$X319,
     IF(
       'Tablero de control'!$X319&gt;='Tablero de control'!$AV319,
       100,
       IF(
         'Tablero de control'!$S319&lt;='Tablero de control'!$AV319,
         0,
         (('Tablero de control'!$S319-'Tablero de control'!$X319)-('Tablero de control'!$AV319-'Tablero de control'!$X319))*100/('Tablero de control'!$S319-'Tablero de control'!$X319)
       )
     )
   )
)</f>
        <v>0</v>
      </c>
      <c r="AX319" s="46" t="str">
        <f>IF(
  'Tablero de control'!$X319="NP",
  "NO PROGRAMADA",
  IF(
    OR('Tablero de control'!$AV319="",'Tablero de control'!$AW319&lt;=0),
    "SIN AVANCE",
    IF(
      'Tablero de control'!$AW319&lt;Parametros!$D$4*Parametros!$G$9,
      "MUY DEFICIENTE",
    IF(
      'Tablero de control'!$AW319&lt;Parametros!$D$4*Parametros!$G$8,
      "DEFICIENTE",
   IF(
      'Tablero de control'!$AW319&lt;Parametros!$D$4*Parametros!$G$7,
      "ACEPTABLE",
      IF(
        'Tablero de control'!$AW319&lt;Parametros!$D$4*Parametros!$G$6,
        "BUENO",
        IF(
          'Tablero de control'!$AW319&lt;Parametros!$D$4*Parametros!$G$5,
          "SATISFACTORIO",
          IF(
            'Tablero de control'!$AW319&gt;=Parametros!$D$4*Parametros!$G$4,
            "OPTIMO"
          )
        )
      )
    )
  )
)
)
)</f>
        <v>NO PROGRAMADA</v>
      </c>
      <c r="AY319" s="38"/>
      <c r="AZ319" s="38"/>
      <c r="BA319" s="38"/>
      <c r="BB319" s="285">
        <f>IF('Tablero de control'!$R319="Acumulada",IF('Tablero de control'!$AV319="",IF('Tablero de control'!$AP319="",IF('Tablero de control'!$AJ319="",'Tablero de control'!$Y319,'Tablero de control'!$AJ319),'Tablero de control'!$AP319),'Tablero de control'!$AV319),'Tablero de control'!$Y319+'Tablero de control'!$AJ319+'Tablero de control'!$AP319+'Tablero de control'!$AV319)</f>
        <v>3</v>
      </c>
      <c r="BC319" s="41">
        <f>IF('Tablero de control'!$Q319="mantenimiento",'Tablero de control'!$BB319/COUNTA('Tablero de control'!$U319:$X319)*100,IF('Tablero de control'!$BB319*100/'Tablero de control'!$T319&gt;100,100,'Tablero de control'!$BB319*100/'Tablero de control'!$T319))</f>
        <v>30</v>
      </c>
      <c r="BD319" s="40" t="str">
        <f>IF(
    OR('Tablero de control'!$BB319="",'Tablero de control'!$BC319&lt;=0),
    "SIN AVANCE",
    IF(
      'Tablero de control'!$BC319&lt;Parametros!$D$4*Parametros!$G$9,
      "MUY DEFICIENTE",
    IF(
      'Tablero de control'!$BC319&lt;Parametros!$D$4*Parametros!$G$8,
      "DEFICIENTE",
   IF(
      'Tablero de control'!$BC319&lt;Parametros!$D$4*Parametros!$G$7,
      "ACEPTABLE",
      IF(
        'Tablero de control'!$BC319&lt;Parametros!$D$4*Parametros!$G$6,
        "BUENO",
        IF(
          'Tablero de control'!$BC319&lt;Parametros!$D$4*Parametros!$G$5,
          "SATISFACTORIO",
          IF(
            'Tablero de control'!$BC319&gt;=Parametros!$D$4*Parametros!$G$4,
            "OPTIMO"
          )
        )
      )
    )
  )
)
)</f>
        <v>MUY DEFICIENTE</v>
      </c>
      <c r="BE319" s="336"/>
      <c r="BF319" s="336"/>
      <c r="BG319" s="555"/>
      <c r="BH319" s="281"/>
      <c r="BI319" s="281"/>
      <c r="BJ319" s="281"/>
      <c r="BL319" s="337"/>
      <c r="BN319" s="443">
        <v>3</v>
      </c>
      <c r="BO319" s="444" t="s">
        <v>2839</v>
      </c>
      <c r="BP319" s="350">
        <v>27592</v>
      </c>
      <c r="BQ319" s="445" t="s">
        <v>2840</v>
      </c>
      <c r="BR319" s="606"/>
      <c r="BS319" s="681"/>
      <c r="BT319" s="281"/>
    </row>
    <row r="320" spans="1:72" s="42" customFormat="1" ht="61.5" hidden="1" customHeight="1">
      <c r="A320" s="554" t="s">
        <v>252</v>
      </c>
      <c r="B320" s="53" t="s">
        <v>264</v>
      </c>
      <c r="C320" s="53" t="s">
        <v>308</v>
      </c>
      <c r="D320" s="53" t="s">
        <v>362</v>
      </c>
      <c r="E320" s="53" t="s">
        <v>455</v>
      </c>
      <c r="F320" s="70">
        <v>0.91132064834299276</v>
      </c>
      <c r="G320" s="71">
        <v>0.93</v>
      </c>
      <c r="H320" s="71" t="s">
        <v>1949</v>
      </c>
      <c r="I320" s="71" t="s">
        <v>1980</v>
      </c>
      <c r="J320" s="325">
        <v>317</v>
      </c>
      <c r="K320" s="53" t="s">
        <v>860</v>
      </c>
      <c r="L320" s="53" t="s">
        <v>1324</v>
      </c>
      <c r="M320" s="53" t="s">
        <v>95</v>
      </c>
      <c r="N320" s="293">
        <v>400301700</v>
      </c>
      <c r="O320" s="53" t="s">
        <v>95</v>
      </c>
      <c r="P320" s="53" t="s">
        <v>2053</v>
      </c>
      <c r="Q320" s="53" t="s">
        <v>32</v>
      </c>
      <c r="R320" s="196" t="s">
        <v>1891</v>
      </c>
      <c r="S320" s="107">
        <v>3</v>
      </c>
      <c r="T320" s="107">
        <v>10</v>
      </c>
      <c r="U320" s="96">
        <v>1</v>
      </c>
      <c r="V320" s="107">
        <v>4</v>
      </c>
      <c r="W320" s="107">
        <v>4</v>
      </c>
      <c r="X320" s="107">
        <v>1</v>
      </c>
      <c r="Y320" s="273">
        <v>1</v>
      </c>
      <c r="Z320" s="276">
        <f>IF(
'Tablero de control'!$U320="NP",
 0,
  IF(
     'Tablero de control'!$Q320&lt;&gt;"Reducción",
     'Tablero de control'!$Y320*100/'Tablero de control'!$U320,
     IF(
       'Tablero de control'!$U320&gt;='Tablero de control'!$Y320,
       100,
       IF(
         'Tablero de control'!$S320&lt;='Tablero de control'!$Y320,
         0,
         (('Tablero de control'!$S320-'Tablero de control'!$U320)-('Tablero de control'!$Y320-'Tablero de control'!$U320))*100/('Tablero de control'!$S320-'Tablero de control'!$U320)
       )
     )
   )
)</f>
        <v>100</v>
      </c>
      <c r="AA320" s="302">
        <f>IF('Tablero de control'!$Z320&gt;100,100,'Tablero de control'!$Z320)</f>
        <v>100</v>
      </c>
      <c r="AB320" s="40" t="str">
        <f>IF(
  'Tablero de control'!$U320="NP",
  "NO PROGRAMADA",
  IF(
    OR('Tablero de control'!$Y320="",'Tablero de control'!$Z320&lt;=0),
    "SIN AVANCE",
    IF(
      'Tablero de control'!$Z320&lt;Parametros!$D$4*Parametros!$G$9,
      "MUY DEFICIENTE",
    IF(
      'Tablero de control'!$Z320&lt;Parametros!$D$4*Parametros!$G$8,
      "DEFICIENTE",
   IF(
      'Tablero de control'!$Z320&lt;Parametros!$D$4*Parametros!$G$7,
      "ACEPTABLE",
      IF(
        'Tablero de control'!$Z320&lt;Parametros!$D$4*Parametros!$G$6,
        "BUENO",
        IF(
          'Tablero de control'!$Z320&lt;Parametros!$D$4*Parametros!$G$5,
          "SATISFACTORIO",
          IF(
            'Tablero de control'!$Z320&gt;=Parametros!$D$4*Parametros!$G$4,
            "OPTIMO"
          )
        )
      )
    )
  )
)
)
)</f>
        <v>OPTIMO</v>
      </c>
      <c r="AC320" s="719"/>
      <c r="AD320" s="719"/>
      <c r="AE320" s="444" t="s">
        <v>2841</v>
      </c>
      <c r="AF320" s="40"/>
      <c r="AG320" s="59">
        <v>0</v>
      </c>
      <c r="AH320" s="59">
        <v>0</v>
      </c>
      <c r="AI320" s="59">
        <v>0</v>
      </c>
      <c r="AJ320" s="57"/>
      <c r="AK320" s="276">
        <f>IF(
'Tablero de control'!$V320="NP",
 0,
  IF(
     'Tablero de control'!$Q320&lt;&gt;"Reducción",
     'Tablero de control'!$AJ320*100/'Tablero de control'!$V320,
     IF(
       'Tablero de control'!$V320&gt;='Tablero de control'!$AJ320,
       100,
       IF(
         'Tablero de control'!$S320&lt;='Tablero de control'!$AJ320,
         0,
         (('Tablero de control'!$S320-'Tablero de control'!$V320)-('Tablero de control'!$AJ320-'Tablero de control'!$V320))*100/('Tablero de control'!$S320-'Tablero de control'!$V320)
       )
     )
   )
)</f>
        <v>0</v>
      </c>
      <c r="AL320" s="40" t="str">
        <f>IF(
  'Tablero de control'!$V320="NP",
  "NO PROGRAMADA",
  IF(
    OR('Tablero de control'!$AJ320="",'Tablero de control'!$AK320&lt;=0),
    "SIN AVANCE",
    IF(
      'Tablero de control'!$AK320&lt;Parametros!$D$4*Parametros!$G$9,
      "MUY DEFICIENTE",
    IF(
      'Tablero de control'!$AK320&lt;Parametros!$D$4*Parametros!$G$8,
      "DEFICIENTE",
   IF(
      'Tablero de control'!$AK320&lt;Parametros!$D$4*Parametros!$G$7,
      "ACEPTABLE",
      IF(
        'Tablero de control'!$AK320&lt;Parametros!$D$4*Parametros!$G$6,
        "BUENO",
        IF(
          'Tablero de control'!$AK320&lt;Parametros!$D$4*Parametros!$G$5,
          "SATISFACTORIO",
          IF(
            'Tablero de control'!$AK320&gt;=Parametros!$D$4*Parametros!$G$4,
            "OPTIMO"
          )
        )
      )
    )
  )
)
)
)</f>
        <v>SIN AVANCE</v>
      </c>
      <c r="AM320" s="38"/>
      <c r="AN320" s="38"/>
      <c r="AO320" s="38"/>
      <c r="AP320" s="47"/>
      <c r="AQ320" s="276">
        <f>IF(
'Tablero de control'!$W320="NP",
 0,
  IF(
     'Tablero de control'!$Q320&lt;&gt;"Reducción",
     'Tablero de control'!$AP320*100/'Tablero de control'!$W320,
     IF(
       'Tablero de control'!$W320&gt;='Tablero de control'!$AP320,
       100,
       IF(
         'Tablero de control'!$S320&lt;='Tablero de control'!$AP320,
         0,
         (('Tablero de control'!$S320-'Tablero de control'!$W320)-('Tablero de control'!$AP320-'Tablero de control'!$W320))*100/('Tablero de control'!$S320-'Tablero de control'!$W320)
       )
     )
   )
)</f>
        <v>0</v>
      </c>
      <c r="AR320" s="40" t="str">
        <f>IF(
  'Tablero de control'!$W320="NP",
  "NO PROGRAMADA",
  IF(
    OR('Tablero de control'!$AP320="",'Tablero de control'!$AQ320&lt;=0),
    "SIN AVANCE",
    IF(
      'Tablero de control'!$AQ320&lt;Parametros!$D$4*Parametros!$G$9,
      "MUY DEFICIENTE",
    IF(
      'Tablero de control'!$AQ320&lt;Parametros!$D$4*Parametros!$G$8,
      "DEFICIENTE",
   IF(
      'Tablero de control'!$AQ320&lt;Parametros!$D$4*Parametros!$G$7,
      "ACEPTABLE",
      IF(
        'Tablero de control'!$AQ320&lt;Parametros!$D$4*Parametros!$G$6,
        "BUENO",
        IF(
          'Tablero de control'!$AQ320&lt;Parametros!$D$4*Parametros!$G$5,
          "SATISFACTORIO",
          IF(
            'Tablero de control'!$AQ320&gt;=Parametros!$D$4*Parametros!$G$4,
            "OPTIMO"
          )
        )
      )
    )
  )
)
)
)</f>
        <v>SIN AVANCE</v>
      </c>
      <c r="AS320" s="38"/>
      <c r="AT320" s="38"/>
      <c r="AU320" s="38"/>
      <c r="AV320" s="39"/>
      <c r="AW320" s="276">
        <f>IF(
'Tablero de control'!$X320="NP",
 0,
  IF(
     'Tablero de control'!$Q320&lt;&gt;"Reducción",
     'Tablero de control'!$AV320*100/'Tablero de control'!$X320,
     IF(
       'Tablero de control'!$X320&gt;='Tablero de control'!$AV320,
       100,
       IF(
         'Tablero de control'!$S320&lt;='Tablero de control'!$AV320,
         0,
         (('Tablero de control'!$S320-'Tablero de control'!$X320)-('Tablero de control'!$AV320-'Tablero de control'!$X320))*100/('Tablero de control'!$S320-'Tablero de control'!$X320)
       )
     )
   )
)</f>
        <v>0</v>
      </c>
      <c r="AX320" s="46" t="str">
        <f>IF(
  'Tablero de control'!$X320="NP",
  "NO PROGRAMADA",
  IF(
    OR('Tablero de control'!$AV320="",'Tablero de control'!$AW320&lt;=0),
    "SIN AVANCE",
    IF(
      'Tablero de control'!$AW320&lt;Parametros!$D$4*Parametros!$G$9,
      "MUY DEFICIENTE",
    IF(
      'Tablero de control'!$AW320&lt;Parametros!$D$4*Parametros!$G$8,
      "DEFICIENTE",
   IF(
      'Tablero de control'!$AW320&lt;Parametros!$D$4*Parametros!$G$7,
      "ACEPTABLE",
      IF(
        'Tablero de control'!$AW320&lt;Parametros!$D$4*Parametros!$G$6,
        "BUENO",
        IF(
          'Tablero de control'!$AW320&lt;Parametros!$D$4*Parametros!$G$5,
          "SATISFACTORIO",
          IF(
            'Tablero de control'!$AW320&gt;=Parametros!$D$4*Parametros!$G$4,
            "OPTIMO"
          )
        )
      )
    )
  )
)
)
)</f>
        <v>SIN AVANCE</v>
      </c>
      <c r="AY320" s="38"/>
      <c r="AZ320" s="38"/>
      <c r="BA320" s="38"/>
      <c r="BB320" s="285">
        <f>IF('Tablero de control'!$R320="Acumulada",IF('Tablero de control'!$AV320="",IF('Tablero de control'!$AP320="",IF('Tablero de control'!$AJ320="",'Tablero de control'!$Y320,'Tablero de control'!$AJ320),'Tablero de control'!$AP320),'Tablero de control'!$AV320),'Tablero de control'!$Y320+'Tablero de control'!$AJ320+'Tablero de control'!$AP320+'Tablero de control'!$AV320)</f>
        <v>1</v>
      </c>
      <c r="BC320" s="41">
        <f>IF('Tablero de control'!$Q320="mantenimiento",'Tablero de control'!$BB320/COUNTA('Tablero de control'!$U320:$X320)*100,IF('Tablero de control'!$BB320*100/'Tablero de control'!$T320&gt;100,100,'Tablero de control'!$BB320*100/'Tablero de control'!$T320))</f>
        <v>10</v>
      </c>
      <c r="BD320" s="40" t="str">
        <f>IF(
    OR('Tablero de control'!$BB320="",'Tablero de control'!$BC320&lt;=0),
    "SIN AVANCE",
    IF(
      'Tablero de control'!$BC320&lt;Parametros!$D$4*Parametros!$G$9,
      "MUY DEFICIENTE",
    IF(
      'Tablero de control'!$BC320&lt;Parametros!$D$4*Parametros!$G$8,
      "DEFICIENTE",
   IF(
      'Tablero de control'!$BC320&lt;Parametros!$D$4*Parametros!$G$7,
      "ACEPTABLE",
      IF(
        'Tablero de control'!$BC320&lt;Parametros!$D$4*Parametros!$G$6,
        "BUENO",
        IF(
          'Tablero de control'!$BC320&lt;Parametros!$D$4*Parametros!$G$5,
          "SATISFACTORIO",
          IF(
            'Tablero de control'!$BC320&gt;=Parametros!$D$4*Parametros!$G$4,
            "OPTIMO"
          )
        )
      )
    )
  )
)
)</f>
        <v>MUY DEFICIENTE</v>
      </c>
      <c r="BE320" s="336"/>
      <c r="BF320" s="336"/>
      <c r="BG320" s="555"/>
      <c r="BH320" s="281"/>
      <c r="BI320" s="281"/>
      <c r="BJ320" s="281"/>
      <c r="BL320" s="337"/>
      <c r="BN320" s="443">
        <v>1</v>
      </c>
      <c r="BO320" s="444" t="s">
        <v>2841</v>
      </c>
      <c r="BP320" s="350">
        <v>31690</v>
      </c>
      <c r="BQ320" s="445" t="s">
        <v>2842</v>
      </c>
      <c r="BR320" s="606"/>
      <c r="BS320" s="681"/>
      <c r="BT320" s="281"/>
    </row>
    <row r="321" spans="1:72" s="42" customFormat="1" ht="56.25" hidden="1" customHeight="1">
      <c r="A321" s="554" t="s">
        <v>252</v>
      </c>
      <c r="B321" s="53" t="s">
        <v>264</v>
      </c>
      <c r="C321" s="53" t="s">
        <v>308</v>
      </c>
      <c r="D321" s="53" t="s">
        <v>362</v>
      </c>
      <c r="E321" s="53" t="s">
        <v>456</v>
      </c>
      <c r="F321" s="72">
        <v>23.492187500000007</v>
      </c>
      <c r="G321" s="72">
        <v>14</v>
      </c>
      <c r="H321" s="72" t="s">
        <v>1949</v>
      </c>
      <c r="I321" s="72" t="s">
        <v>1980</v>
      </c>
      <c r="J321" s="325">
        <v>318</v>
      </c>
      <c r="K321" s="53" t="s">
        <v>861</v>
      </c>
      <c r="L321" s="53" t="s">
        <v>1320</v>
      </c>
      <c r="M321" s="53" t="s">
        <v>1321</v>
      </c>
      <c r="N321" s="53">
        <v>400301503</v>
      </c>
      <c r="O321" s="53" t="s">
        <v>1688</v>
      </c>
      <c r="P321" s="53" t="s">
        <v>2053</v>
      </c>
      <c r="Q321" s="53" t="s">
        <v>32</v>
      </c>
      <c r="R321" s="196" t="s">
        <v>1891</v>
      </c>
      <c r="S321" s="107">
        <v>1</v>
      </c>
      <c r="T321" s="107">
        <v>3</v>
      </c>
      <c r="U321" s="97" t="s">
        <v>13</v>
      </c>
      <c r="V321" s="107">
        <v>1</v>
      </c>
      <c r="W321" s="107">
        <v>1</v>
      </c>
      <c r="X321" s="107">
        <v>1</v>
      </c>
      <c r="Y321" s="273">
        <v>0</v>
      </c>
      <c r="Z321" s="276">
        <f>IF(
'Tablero de control'!$U321="NP",
 0,
  IF(
     'Tablero de control'!$Q321&lt;&gt;"Reducción",
     'Tablero de control'!$Y321*100/'Tablero de control'!$U321,
     IF(
       'Tablero de control'!$U321&gt;='Tablero de control'!$Y321,
       100,
       IF(
         'Tablero de control'!$S321&lt;='Tablero de control'!$Y321,
         0,
         (('Tablero de control'!$S321-'Tablero de control'!$U321)-('Tablero de control'!$Y321-'Tablero de control'!$U321))*100/('Tablero de control'!$S321-'Tablero de control'!$U321)
       )
     )
   )
)</f>
        <v>0</v>
      </c>
      <c r="AA321" s="302">
        <f>IF('Tablero de control'!$Z321&gt;100,100,'Tablero de control'!$Z321)</f>
        <v>0</v>
      </c>
      <c r="AB321" s="40" t="str">
        <f>IF(
  'Tablero de control'!$U321="NP",
  "NO PROGRAMADA",
  IF(
    OR('Tablero de control'!$Y321="",'Tablero de control'!$Z321&lt;=0),
    "SIN AVANCE",
    IF(
      'Tablero de control'!$Z321&lt;Parametros!$D$4*Parametros!$G$9,
      "MUY DEFICIENTE",
    IF(
      'Tablero de control'!$Z321&lt;Parametros!$D$4*Parametros!$G$8,
      "DEFICIENTE",
   IF(
      'Tablero de control'!$Z321&lt;Parametros!$D$4*Parametros!$G$7,
      "ACEPTABLE",
      IF(
        'Tablero de control'!$Z321&lt;Parametros!$D$4*Parametros!$G$6,
        "BUENO",
        IF(
          'Tablero de control'!$Z321&lt;Parametros!$D$4*Parametros!$G$5,
          "SATISFACTORIO",
          IF(
            'Tablero de control'!$Z321&gt;=Parametros!$D$4*Parametros!$G$4,
            "OPTIMO"
          )
        )
      )
    )
  )
)
)
)</f>
        <v>NO PROGRAMADA</v>
      </c>
      <c r="AC321" s="40"/>
      <c r="AD321" s="40"/>
      <c r="AE321" s="40"/>
      <c r="AF321" s="40"/>
      <c r="AG321" s="59">
        <v>0</v>
      </c>
      <c r="AH321" s="59">
        <v>0</v>
      </c>
      <c r="AI321" s="59">
        <v>0</v>
      </c>
      <c r="AJ321" s="57"/>
      <c r="AK321" s="276">
        <f>IF(
'Tablero de control'!$V321="NP",
 0,
  IF(
     'Tablero de control'!$Q321&lt;&gt;"Reducción",
     'Tablero de control'!$AJ321*100/'Tablero de control'!$V321,
     IF(
       'Tablero de control'!$V321&gt;='Tablero de control'!$AJ321,
       100,
       IF(
         'Tablero de control'!$S321&lt;='Tablero de control'!$AJ321,
         0,
         (('Tablero de control'!$S321-'Tablero de control'!$V321)-('Tablero de control'!$AJ321-'Tablero de control'!$V321))*100/('Tablero de control'!$S321-'Tablero de control'!$V321)
       )
     )
   )
)</f>
        <v>0</v>
      </c>
      <c r="AL321" s="40" t="str">
        <f>IF(
  'Tablero de control'!$V321="NP",
  "NO PROGRAMADA",
  IF(
    OR('Tablero de control'!$AJ321="",'Tablero de control'!$AK321&lt;=0),
    "SIN AVANCE",
    IF(
      'Tablero de control'!$AK321&lt;Parametros!$D$4*Parametros!$G$9,
      "MUY DEFICIENTE",
    IF(
      'Tablero de control'!$AK321&lt;Parametros!$D$4*Parametros!$G$8,
      "DEFICIENTE",
   IF(
      'Tablero de control'!$AK321&lt;Parametros!$D$4*Parametros!$G$7,
      "ACEPTABLE",
      IF(
        'Tablero de control'!$AK321&lt;Parametros!$D$4*Parametros!$G$6,
        "BUENO",
        IF(
          'Tablero de control'!$AK321&lt;Parametros!$D$4*Parametros!$G$5,
          "SATISFACTORIO",
          IF(
            'Tablero de control'!$AK321&gt;=Parametros!$D$4*Parametros!$G$4,
            "OPTIMO"
          )
        )
      )
    )
  )
)
)
)</f>
        <v>SIN AVANCE</v>
      </c>
      <c r="AM321" s="38"/>
      <c r="AN321" s="38"/>
      <c r="AO321" s="38"/>
      <c r="AP321" s="47"/>
      <c r="AQ321" s="276">
        <f>IF(
'Tablero de control'!$W321="NP",
 0,
  IF(
     'Tablero de control'!$Q321&lt;&gt;"Reducción",
     'Tablero de control'!$AP321*100/'Tablero de control'!$W321,
     IF(
       'Tablero de control'!$W321&gt;='Tablero de control'!$AP321,
       100,
       IF(
         'Tablero de control'!$S321&lt;='Tablero de control'!$AP321,
         0,
         (('Tablero de control'!$S321-'Tablero de control'!$W321)-('Tablero de control'!$AP321-'Tablero de control'!$W321))*100/('Tablero de control'!$S321-'Tablero de control'!$W321)
       )
     )
   )
)</f>
        <v>0</v>
      </c>
      <c r="AR321" s="40" t="str">
        <f>IF(
  'Tablero de control'!$W321="NP",
  "NO PROGRAMADA",
  IF(
    OR('Tablero de control'!$AP321="",'Tablero de control'!$AQ321&lt;=0),
    "SIN AVANCE",
    IF(
      'Tablero de control'!$AQ321&lt;Parametros!$D$4*Parametros!$G$9,
      "MUY DEFICIENTE",
    IF(
      'Tablero de control'!$AQ321&lt;Parametros!$D$4*Parametros!$G$8,
      "DEFICIENTE",
   IF(
      'Tablero de control'!$AQ321&lt;Parametros!$D$4*Parametros!$G$7,
      "ACEPTABLE",
      IF(
        'Tablero de control'!$AQ321&lt;Parametros!$D$4*Parametros!$G$6,
        "BUENO",
        IF(
          'Tablero de control'!$AQ321&lt;Parametros!$D$4*Parametros!$G$5,
          "SATISFACTORIO",
          IF(
            'Tablero de control'!$AQ321&gt;=Parametros!$D$4*Parametros!$G$4,
            "OPTIMO"
          )
        )
      )
    )
  )
)
)
)</f>
        <v>SIN AVANCE</v>
      </c>
      <c r="AS321" s="38"/>
      <c r="AT321" s="38"/>
      <c r="AU321" s="38"/>
      <c r="AV321" s="39"/>
      <c r="AW321" s="276">
        <f>IF(
'Tablero de control'!$X321="NP",
 0,
  IF(
     'Tablero de control'!$Q321&lt;&gt;"Reducción",
     'Tablero de control'!$AV321*100/'Tablero de control'!$X321,
     IF(
       'Tablero de control'!$X321&gt;='Tablero de control'!$AV321,
       100,
       IF(
         'Tablero de control'!$S321&lt;='Tablero de control'!$AV321,
         0,
         (('Tablero de control'!$S321-'Tablero de control'!$X321)-('Tablero de control'!$AV321-'Tablero de control'!$X321))*100/('Tablero de control'!$S321-'Tablero de control'!$X321)
       )
     )
   )
)</f>
        <v>0</v>
      </c>
      <c r="AX321" s="46" t="str">
        <f>IF(
  'Tablero de control'!$X321="NP",
  "NO PROGRAMADA",
  IF(
    OR('Tablero de control'!$AV321="",'Tablero de control'!$AW321&lt;=0),
    "SIN AVANCE",
    IF(
      'Tablero de control'!$AW321&lt;Parametros!$D$4*Parametros!$G$9,
      "MUY DEFICIENTE",
    IF(
      'Tablero de control'!$AW321&lt;Parametros!$D$4*Parametros!$G$8,
      "DEFICIENTE",
   IF(
      'Tablero de control'!$AW321&lt;Parametros!$D$4*Parametros!$G$7,
      "ACEPTABLE",
      IF(
        'Tablero de control'!$AW321&lt;Parametros!$D$4*Parametros!$G$6,
        "BUENO",
        IF(
          'Tablero de control'!$AW321&lt;Parametros!$D$4*Parametros!$G$5,
          "SATISFACTORIO",
          IF(
            'Tablero de control'!$AW321&gt;=Parametros!$D$4*Parametros!$G$4,
            "OPTIMO"
          )
        )
      )
    )
  )
)
)
)</f>
        <v>SIN AVANCE</v>
      </c>
      <c r="AY321" s="38"/>
      <c r="AZ321" s="38"/>
      <c r="BA321" s="38"/>
      <c r="BB321" s="285">
        <f>IF('Tablero de control'!$R321="Acumulada",IF('Tablero de control'!$AV321="",IF('Tablero de control'!$AP321="",IF('Tablero de control'!$AJ321="",'Tablero de control'!$Y321,'Tablero de control'!$AJ321),'Tablero de control'!$AP321),'Tablero de control'!$AV321),'Tablero de control'!$Y321+'Tablero de control'!$AJ321+'Tablero de control'!$AP321+'Tablero de control'!$AV321)</f>
        <v>0</v>
      </c>
      <c r="BC321" s="41">
        <f>IF('Tablero de control'!$Q321="mantenimiento",'Tablero de control'!$BB321/COUNTA('Tablero de control'!$U321:$X321)*100,IF('Tablero de control'!$BB321*100/'Tablero de control'!$T321&gt;100,100,'Tablero de control'!$BB321*100/'Tablero de control'!$T321))</f>
        <v>0</v>
      </c>
      <c r="BD321" s="40" t="str">
        <f>IF(
    OR('Tablero de control'!$BB321="",'Tablero de control'!$BC321&lt;=0),
    "SIN AVANCE",
    IF(
      'Tablero de control'!$BC321&lt;Parametros!$D$4*Parametros!$G$9,
      "MUY DEFICIENTE",
    IF(
      'Tablero de control'!$BC321&lt;Parametros!$D$4*Parametros!$G$8,
      "DEFICIENTE",
   IF(
      'Tablero de control'!$BC321&lt;Parametros!$D$4*Parametros!$G$7,
      "ACEPTABLE",
      IF(
        'Tablero de control'!$BC321&lt;Parametros!$D$4*Parametros!$G$6,
        "BUENO",
        IF(
          'Tablero de control'!$BC321&lt;Parametros!$D$4*Parametros!$G$5,
          "SATISFACTORIO",
          IF(
            'Tablero de control'!$BC321&gt;=Parametros!$D$4*Parametros!$G$4,
            "OPTIMO"
          )
        )
      )
    )
  )
)
)</f>
        <v>SIN AVANCE</v>
      </c>
      <c r="BE321" s="336"/>
      <c r="BF321" s="336"/>
      <c r="BG321" s="555"/>
      <c r="BH321" s="281"/>
      <c r="BI321" s="281"/>
      <c r="BJ321" s="281"/>
      <c r="BL321" s="337"/>
      <c r="BN321" s="424"/>
      <c r="BO321" s="425"/>
      <c r="BP321" s="428"/>
      <c r="BQ321" s="428"/>
      <c r="BR321" s="599"/>
      <c r="BS321" s="599"/>
      <c r="BT321" s="281"/>
    </row>
    <row r="322" spans="1:72" s="42" customFormat="1" ht="60" hidden="1" customHeight="1">
      <c r="A322" s="554" t="s">
        <v>252</v>
      </c>
      <c r="B322" s="53" t="s">
        <v>264</v>
      </c>
      <c r="C322" s="53" t="s">
        <v>308</v>
      </c>
      <c r="D322" s="53" t="s">
        <v>362</v>
      </c>
      <c r="E322" s="53" t="s">
        <v>456</v>
      </c>
      <c r="F322" s="72">
        <v>23.492187500000007</v>
      </c>
      <c r="G322" s="72">
        <v>14</v>
      </c>
      <c r="H322" s="72" t="s">
        <v>1949</v>
      </c>
      <c r="I322" s="72" t="s">
        <v>1980</v>
      </c>
      <c r="J322" s="325">
        <v>319</v>
      </c>
      <c r="K322" s="53" t="s">
        <v>862</v>
      </c>
      <c r="L322" s="53" t="s">
        <v>1324</v>
      </c>
      <c r="M322" s="53" t="s">
        <v>95</v>
      </c>
      <c r="N322" s="293">
        <v>400301702</v>
      </c>
      <c r="O322" s="53" t="s">
        <v>1689</v>
      </c>
      <c r="P322" s="53" t="s">
        <v>2053</v>
      </c>
      <c r="Q322" s="53" t="s">
        <v>32</v>
      </c>
      <c r="R322" s="196" t="s">
        <v>1891</v>
      </c>
      <c r="S322" s="107">
        <v>2</v>
      </c>
      <c r="T322" s="107">
        <v>5</v>
      </c>
      <c r="U322" s="97" t="s">
        <v>13</v>
      </c>
      <c r="V322" s="107">
        <v>1</v>
      </c>
      <c r="W322" s="107">
        <v>2</v>
      </c>
      <c r="X322" s="107">
        <v>2</v>
      </c>
      <c r="Y322" s="273">
        <v>0</v>
      </c>
      <c r="Z322" s="276">
        <f>IF(
'Tablero de control'!$U322="NP",
 0,
  IF(
     'Tablero de control'!$Q322&lt;&gt;"Reducción",
     'Tablero de control'!$Y322*100/'Tablero de control'!$U322,
     IF(
       'Tablero de control'!$U322&gt;='Tablero de control'!$Y322,
       100,
       IF(
         'Tablero de control'!$S322&lt;='Tablero de control'!$Y322,
         0,
         (('Tablero de control'!$S322-'Tablero de control'!$U322)-('Tablero de control'!$Y322-'Tablero de control'!$U322))*100/('Tablero de control'!$S322-'Tablero de control'!$U322)
       )
     )
   )
)</f>
        <v>0</v>
      </c>
      <c r="AA322" s="302">
        <f>IF('Tablero de control'!$Z322&gt;100,100,'Tablero de control'!$Z322)</f>
        <v>0</v>
      </c>
      <c r="AB322" s="40" t="str">
        <f>IF(
  'Tablero de control'!$U322="NP",
  "NO PROGRAMADA",
  IF(
    OR('Tablero de control'!$Y322="",'Tablero de control'!$Z322&lt;=0),
    "SIN AVANCE",
    IF(
      'Tablero de control'!$Z322&lt;Parametros!$D$4*Parametros!$G$9,
      "MUY DEFICIENTE",
    IF(
      'Tablero de control'!$Z322&lt;Parametros!$D$4*Parametros!$G$8,
      "DEFICIENTE",
   IF(
      'Tablero de control'!$Z322&lt;Parametros!$D$4*Parametros!$G$7,
      "ACEPTABLE",
      IF(
        'Tablero de control'!$Z322&lt;Parametros!$D$4*Parametros!$G$6,
        "BUENO",
        IF(
          'Tablero de control'!$Z322&lt;Parametros!$D$4*Parametros!$G$5,
          "SATISFACTORIO",
          IF(
            'Tablero de control'!$Z322&gt;=Parametros!$D$4*Parametros!$G$4,
            "OPTIMO"
          )
        )
      )
    )
  )
)
)
)</f>
        <v>NO PROGRAMADA</v>
      </c>
      <c r="AC322" s="40"/>
      <c r="AD322" s="40"/>
      <c r="AE322" s="40"/>
      <c r="AF322" s="40"/>
      <c r="AG322" s="59">
        <v>0</v>
      </c>
      <c r="AH322" s="59">
        <v>0</v>
      </c>
      <c r="AI322" s="59">
        <v>0</v>
      </c>
      <c r="AJ322" s="57"/>
      <c r="AK322" s="276">
        <f>IF(
'Tablero de control'!$V322="NP",
 0,
  IF(
     'Tablero de control'!$Q322&lt;&gt;"Reducción",
     'Tablero de control'!$AJ322*100/'Tablero de control'!$V322,
     IF(
       'Tablero de control'!$V322&gt;='Tablero de control'!$AJ322,
       100,
       IF(
         'Tablero de control'!$S322&lt;='Tablero de control'!$AJ322,
         0,
         (('Tablero de control'!$S322-'Tablero de control'!$V322)-('Tablero de control'!$AJ322-'Tablero de control'!$V322))*100/('Tablero de control'!$S322-'Tablero de control'!$V322)
       )
     )
   )
)</f>
        <v>0</v>
      </c>
      <c r="AL322" s="40" t="str">
        <f>IF(
  'Tablero de control'!$V322="NP",
  "NO PROGRAMADA",
  IF(
    OR('Tablero de control'!$AJ322="",'Tablero de control'!$AK322&lt;=0),
    "SIN AVANCE",
    IF(
      'Tablero de control'!$AK322&lt;Parametros!$D$4*Parametros!$G$9,
      "MUY DEFICIENTE",
    IF(
      'Tablero de control'!$AK322&lt;Parametros!$D$4*Parametros!$G$8,
      "DEFICIENTE",
   IF(
      'Tablero de control'!$AK322&lt;Parametros!$D$4*Parametros!$G$7,
      "ACEPTABLE",
      IF(
        'Tablero de control'!$AK322&lt;Parametros!$D$4*Parametros!$G$6,
        "BUENO",
        IF(
          'Tablero de control'!$AK322&lt;Parametros!$D$4*Parametros!$G$5,
          "SATISFACTORIO",
          IF(
            'Tablero de control'!$AK322&gt;=Parametros!$D$4*Parametros!$G$4,
            "OPTIMO"
          )
        )
      )
    )
  )
)
)
)</f>
        <v>SIN AVANCE</v>
      </c>
      <c r="AM322" s="38"/>
      <c r="AN322" s="38"/>
      <c r="AO322" s="38"/>
      <c r="AP322" s="47"/>
      <c r="AQ322" s="276">
        <f>IF(
'Tablero de control'!$W322="NP",
 0,
  IF(
     'Tablero de control'!$Q322&lt;&gt;"Reducción",
     'Tablero de control'!$AP322*100/'Tablero de control'!$W322,
     IF(
       'Tablero de control'!$W322&gt;='Tablero de control'!$AP322,
       100,
       IF(
         'Tablero de control'!$S322&lt;='Tablero de control'!$AP322,
         0,
         (('Tablero de control'!$S322-'Tablero de control'!$W322)-('Tablero de control'!$AP322-'Tablero de control'!$W322))*100/('Tablero de control'!$S322-'Tablero de control'!$W322)
       )
     )
   )
)</f>
        <v>0</v>
      </c>
      <c r="AR322" s="40" t="str">
        <f>IF(
  'Tablero de control'!$W322="NP",
  "NO PROGRAMADA",
  IF(
    OR('Tablero de control'!$AP322="",'Tablero de control'!$AQ322&lt;=0),
    "SIN AVANCE",
    IF(
      'Tablero de control'!$AQ322&lt;Parametros!$D$4*Parametros!$G$9,
      "MUY DEFICIENTE",
    IF(
      'Tablero de control'!$AQ322&lt;Parametros!$D$4*Parametros!$G$8,
      "DEFICIENTE",
   IF(
      'Tablero de control'!$AQ322&lt;Parametros!$D$4*Parametros!$G$7,
      "ACEPTABLE",
      IF(
        'Tablero de control'!$AQ322&lt;Parametros!$D$4*Parametros!$G$6,
        "BUENO",
        IF(
          'Tablero de control'!$AQ322&lt;Parametros!$D$4*Parametros!$G$5,
          "SATISFACTORIO",
          IF(
            'Tablero de control'!$AQ322&gt;=Parametros!$D$4*Parametros!$G$4,
            "OPTIMO"
          )
        )
      )
    )
  )
)
)
)</f>
        <v>SIN AVANCE</v>
      </c>
      <c r="AS322" s="38"/>
      <c r="AT322" s="38"/>
      <c r="AU322" s="38"/>
      <c r="AV322" s="39"/>
      <c r="AW322" s="276">
        <f>IF(
'Tablero de control'!$X322="NP",
 0,
  IF(
     'Tablero de control'!$Q322&lt;&gt;"Reducción",
     'Tablero de control'!$AV322*100/'Tablero de control'!$X322,
     IF(
       'Tablero de control'!$X322&gt;='Tablero de control'!$AV322,
       100,
       IF(
         'Tablero de control'!$S322&lt;='Tablero de control'!$AV322,
         0,
         (('Tablero de control'!$S322-'Tablero de control'!$X322)-('Tablero de control'!$AV322-'Tablero de control'!$X322))*100/('Tablero de control'!$S322-'Tablero de control'!$X322)
       )
     )
   )
)</f>
        <v>0</v>
      </c>
      <c r="AX322" s="46" t="str">
        <f>IF(
  'Tablero de control'!$X322="NP",
  "NO PROGRAMADA",
  IF(
    OR('Tablero de control'!$AV322="",'Tablero de control'!$AW322&lt;=0),
    "SIN AVANCE",
    IF(
      'Tablero de control'!$AW322&lt;Parametros!$D$4*Parametros!$G$9,
      "MUY DEFICIENTE",
    IF(
      'Tablero de control'!$AW322&lt;Parametros!$D$4*Parametros!$G$8,
      "DEFICIENTE",
   IF(
      'Tablero de control'!$AW322&lt;Parametros!$D$4*Parametros!$G$7,
      "ACEPTABLE",
      IF(
        'Tablero de control'!$AW322&lt;Parametros!$D$4*Parametros!$G$6,
        "BUENO",
        IF(
          'Tablero de control'!$AW322&lt;Parametros!$D$4*Parametros!$G$5,
          "SATISFACTORIO",
          IF(
            'Tablero de control'!$AW322&gt;=Parametros!$D$4*Parametros!$G$4,
            "OPTIMO"
          )
        )
      )
    )
  )
)
)
)</f>
        <v>SIN AVANCE</v>
      </c>
      <c r="AY322" s="38"/>
      <c r="AZ322" s="38"/>
      <c r="BA322" s="38"/>
      <c r="BB322" s="285">
        <f>IF('Tablero de control'!$R322="Acumulada",IF('Tablero de control'!$AV322="",IF('Tablero de control'!$AP322="",IF('Tablero de control'!$AJ322="",'Tablero de control'!$Y322,'Tablero de control'!$AJ322),'Tablero de control'!$AP322),'Tablero de control'!$AV322),'Tablero de control'!$Y322+'Tablero de control'!$AJ322+'Tablero de control'!$AP322+'Tablero de control'!$AV322)</f>
        <v>0</v>
      </c>
      <c r="BC322" s="41">
        <f>IF('Tablero de control'!$Q322="mantenimiento",'Tablero de control'!$BB322/COUNTA('Tablero de control'!$U322:$X322)*100,IF('Tablero de control'!$BB322*100/'Tablero de control'!$T322&gt;100,100,'Tablero de control'!$BB322*100/'Tablero de control'!$T322))</f>
        <v>0</v>
      </c>
      <c r="BD322" s="40" t="str">
        <f>IF(
    OR('Tablero de control'!$BB322="",'Tablero de control'!$BC322&lt;=0),
    "SIN AVANCE",
    IF(
      'Tablero de control'!$BC322&lt;Parametros!$D$4*Parametros!$G$9,
      "MUY DEFICIENTE",
    IF(
      'Tablero de control'!$BC322&lt;Parametros!$D$4*Parametros!$G$8,
      "DEFICIENTE",
   IF(
      'Tablero de control'!$BC322&lt;Parametros!$D$4*Parametros!$G$7,
      "ACEPTABLE",
      IF(
        'Tablero de control'!$BC322&lt;Parametros!$D$4*Parametros!$G$6,
        "BUENO",
        IF(
          'Tablero de control'!$BC322&lt;Parametros!$D$4*Parametros!$G$5,
          "SATISFACTORIO",
          IF(
            'Tablero de control'!$BC322&gt;=Parametros!$D$4*Parametros!$G$4,
            "OPTIMO"
          )
        )
      )
    )
  )
)
)</f>
        <v>SIN AVANCE</v>
      </c>
      <c r="BE322" s="336"/>
      <c r="BF322" s="336"/>
      <c r="BG322" s="555"/>
      <c r="BH322" s="281"/>
      <c r="BI322" s="281"/>
      <c r="BJ322" s="281"/>
      <c r="BL322" s="337"/>
      <c r="BN322" s="428"/>
      <c r="BO322" s="428"/>
      <c r="BP322" s="428"/>
      <c r="BQ322" s="428"/>
      <c r="BR322" s="599"/>
      <c r="BS322" s="599"/>
      <c r="BT322" s="281"/>
    </row>
    <row r="323" spans="1:72" s="42" customFormat="1" ht="60.75" hidden="1" customHeight="1">
      <c r="A323" s="554" t="s">
        <v>252</v>
      </c>
      <c r="B323" s="53" t="s">
        <v>264</v>
      </c>
      <c r="C323" s="53" t="s">
        <v>308</v>
      </c>
      <c r="D323" s="53" t="s">
        <v>362</v>
      </c>
      <c r="E323" s="53" t="s">
        <v>457</v>
      </c>
      <c r="F323" s="72">
        <v>54.340350877192982</v>
      </c>
      <c r="G323" s="73">
        <v>35</v>
      </c>
      <c r="H323" s="73" t="s">
        <v>1949</v>
      </c>
      <c r="I323" s="73" t="s">
        <v>1980</v>
      </c>
      <c r="J323" s="325">
        <v>320</v>
      </c>
      <c r="K323" s="53" t="s">
        <v>863</v>
      </c>
      <c r="L323" s="53" t="s">
        <v>1320</v>
      </c>
      <c r="M323" s="53" t="s">
        <v>1321</v>
      </c>
      <c r="N323" s="293">
        <v>400301503</v>
      </c>
      <c r="O323" s="53" t="s">
        <v>1688</v>
      </c>
      <c r="P323" s="53" t="s">
        <v>2053</v>
      </c>
      <c r="Q323" s="53" t="s">
        <v>32</v>
      </c>
      <c r="R323" s="196" t="s">
        <v>1891</v>
      </c>
      <c r="S323" s="107">
        <v>1</v>
      </c>
      <c r="T323" s="107">
        <v>4</v>
      </c>
      <c r="U323" s="96">
        <v>1</v>
      </c>
      <c r="V323" s="107">
        <v>1</v>
      </c>
      <c r="W323" s="107">
        <v>1</v>
      </c>
      <c r="X323" s="107">
        <v>1</v>
      </c>
      <c r="Y323" s="327">
        <v>0.7</v>
      </c>
      <c r="Z323" s="276">
        <f>IF(
'Tablero de control'!$U323="NP",
 0,
  IF(
     'Tablero de control'!$Q323&lt;&gt;"Reducción",
     'Tablero de control'!$Y323*100/'Tablero de control'!$U323,
     IF(
       'Tablero de control'!$U323&gt;='Tablero de control'!$Y323,
       100,
       IF(
         'Tablero de control'!$S323&lt;='Tablero de control'!$Y323,
         0,
         (('Tablero de control'!$S323-'Tablero de control'!$U323)-('Tablero de control'!$Y323-'Tablero de control'!$U323))*100/('Tablero de control'!$S323-'Tablero de control'!$U323)
       )
     )
   )
)</f>
        <v>70</v>
      </c>
      <c r="AA323" s="302">
        <f>IF('Tablero de control'!$Z323&gt;100,100,'Tablero de control'!$Z323)</f>
        <v>70</v>
      </c>
      <c r="AB323" s="40" t="str">
        <f>IF(
  'Tablero de control'!$U323="NP",
  "NO PROGRAMADA",
  IF(
    OR('Tablero de control'!$Y323="",'Tablero de control'!$Z323&lt;=0),
    "SIN AVANCE",
    IF(
      'Tablero de control'!$Z323&lt;Parametros!$D$4*Parametros!$G$9,
      "MUY DEFICIENTE",
    IF(
      'Tablero de control'!$Z323&lt;Parametros!$D$4*Parametros!$G$8,
      "DEFICIENTE",
   IF(
      'Tablero de control'!$Z323&lt;Parametros!$D$4*Parametros!$G$7,
      "ACEPTABLE",
      IF(
        'Tablero de control'!$Z323&lt;Parametros!$D$4*Parametros!$G$6,
        "BUENO",
        IF(
          'Tablero de control'!$Z323&lt;Parametros!$D$4*Parametros!$G$5,
          "SATISFACTORIO",
          IF(
            'Tablero de control'!$Z323&gt;=Parametros!$D$4*Parametros!$G$4,
            "OPTIMO"
          )
        )
      )
    )
  )
)
)
)</f>
        <v>ACEPTABLE</v>
      </c>
      <c r="AC323" s="40"/>
      <c r="AD323" s="40"/>
      <c r="AE323" s="425" t="s">
        <v>2843</v>
      </c>
      <c r="AF323" s="40"/>
      <c r="AG323" s="59">
        <v>0</v>
      </c>
      <c r="AH323" s="59">
        <v>0</v>
      </c>
      <c r="AI323" s="59">
        <v>0</v>
      </c>
      <c r="AJ323" s="57"/>
      <c r="AK323" s="276">
        <f>IF(
'Tablero de control'!$V323="NP",
 0,
  IF(
     'Tablero de control'!$Q323&lt;&gt;"Reducción",
     'Tablero de control'!$AJ323*100/'Tablero de control'!$V323,
     IF(
       'Tablero de control'!$V323&gt;='Tablero de control'!$AJ323,
       100,
       IF(
         'Tablero de control'!$S323&lt;='Tablero de control'!$AJ323,
         0,
         (('Tablero de control'!$S323-'Tablero de control'!$V323)-('Tablero de control'!$AJ323-'Tablero de control'!$V323))*100/('Tablero de control'!$S323-'Tablero de control'!$V323)
       )
     )
   )
)</f>
        <v>0</v>
      </c>
      <c r="AL323" s="40" t="str">
        <f>IF(
  'Tablero de control'!$V323="NP",
  "NO PROGRAMADA",
  IF(
    OR('Tablero de control'!$AJ323="",'Tablero de control'!$AK323&lt;=0),
    "SIN AVANCE",
    IF(
      'Tablero de control'!$AK323&lt;Parametros!$D$4*Parametros!$G$9,
      "MUY DEFICIENTE",
    IF(
      'Tablero de control'!$AK323&lt;Parametros!$D$4*Parametros!$G$8,
      "DEFICIENTE",
   IF(
      'Tablero de control'!$AK323&lt;Parametros!$D$4*Parametros!$G$7,
      "ACEPTABLE",
      IF(
        'Tablero de control'!$AK323&lt;Parametros!$D$4*Parametros!$G$6,
        "BUENO",
        IF(
          'Tablero de control'!$AK323&lt;Parametros!$D$4*Parametros!$G$5,
          "SATISFACTORIO",
          IF(
            'Tablero de control'!$AK323&gt;=Parametros!$D$4*Parametros!$G$4,
            "OPTIMO"
          )
        )
      )
    )
  )
)
)
)</f>
        <v>SIN AVANCE</v>
      </c>
      <c r="AM323" s="38"/>
      <c r="AN323" s="38"/>
      <c r="AO323" s="38"/>
      <c r="AP323" s="47"/>
      <c r="AQ323" s="276">
        <f>IF(
'Tablero de control'!$W323="NP",
 0,
  IF(
     'Tablero de control'!$Q323&lt;&gt;"Reducción",
     'Tablero de control'!$AP323*100/'Tablero de control'!$W323,
     IF(
       'Tablero de control'!$W323&gt;='Tablero de control'!$AP323,
       100,
       IF(
         'Tablero de control'!$S323&lt;='Tablero de control'!$AP323,
         0,
         (('Tablero de control'!$S323-'Tablero de control'!$W323)-('Tablero de control'!$AP323-'Tablero de control'!$W323))*100/('Tablero de control'!$S323-'Tablero de control'!$W323)
       )
     )
   )
)</f>
        <v>0</v>
      </c>
      <c r="AR323" s="40" t="str">
        <f>IF(
  'Tablero de control'!$W323="NP",
  "NO PROGRAMADA",
  IF(
    OR('Tablero de control'!$AP323="",'Tablero de control'!$AQ323&lt;=0),
    "SIN AVANCE",
    IF(
      'Tablero de control'!$AQ323&lt;Parametros!$D$4*Parametros!$G$9,
      "MUY DEFICIENTE",
    IF(
      'Tablero de control'!$AQ323&lt;Parametros!$D$4*Parametros!$G$8,
      "DEFICIENTE",
   IF(
      'Tablero de control'!$AQ323&lt;Parametros!$D$4*Parametros!$G$7,
      "ACEPTABLE",
      IF(
        'Tablero de control'!$AQ323&lt;Parametros!$D$4*Parametros!$G$6,
        "BUENO",
        IF(
          'Tablero de control'!$AQ323&lt;Parametros!$D$4*Parametros!$G$5,
          "SATISFACTORIO",
          IF(
            'Tablero de control'!$AQ323&gt;=Parametros!$D$4*Parametros!$G$4,
            "OPTIMO"
          )
        )
      )
    )
  )
)
)
)</f>
        <v>SIN AVANCE</v>
      </c>
      <c r="AS323" s="38"/>
      <c r="AT323" s="38"/>
      <c r="AU323" s="38"/>
      <c r="AV323" s="39"/>
      <c r="AW323" s="276">
        <f>IF(
'Tablero de control'!$X323="NP",
 0,
  IF(
     'Tablero de control'!$Q323&lt;&gt;"Reducción",
     'Tablero de control'!$AV323*100/'Tablero de control'!$X323,
     IF(
       'Tablero de control'!$X323&gt;='Tablero de control'!$AV323,
       100,
       IF(
         'Tablero de control'!$S323&lt;='Tablero de control'!$AV323,
         0,
         (('Tablero de control'!$S323-'Tablero de control'!$X323)-('Tablero de control'!$AV323-'Tablero de control'!$X323))*100/('Tablero de control'!$S323-'Tablero de control'!$X323)
       )
     )
   )
)</f>
        <v>0</v>
      </c>
      <c r="AX323" s="46" t="str">
        <f>IF(
  'Tablero de control'!$X323="NP",
  "NO PROGRAMADA",
  IF(
    OR('Tablero de control'!$AV323="",'Tablero de control'!$AW323&lt;=0),
    "SIN AVANCE",
    IF(
      'Tablero de control'!$AW323&lt;Parametros!$D$4*Parametros!$G$9,
      "MUY DEFICIENTE",
    IF(
      'Tablero de control'!$AW323&lt;Parametros!$D$4*Parametros!$G$8,
      "DEFICIENTE",
   IF(
      'Tablero de control'!$AW323&lt;Parametros!$D$4*Parametros!$G$7,
      "ACEPTABLE",
      IF(
        'Tablero de control'!$AW323&lt;Parametros!$D$4*Parametros!$G$6,
        "BUENO",
        IF(
          'Tablero de control'!$AW323&lt;Parametros!$D$4*Parametros!$G$5,
          "SATISFACTORIO",
          IF(
            'Tablero de control'!$AW323&gt;=Parametros!$D$4*Parametros!$G$4,
            "OPTIMO"
          )
        )
      )
    )
  )
)
)
)</f>
        <v>SIN AVANCE</v>
      </c>
      <c r="AY323" s="38"/>
      <c r="AZ323" s="38"/>
      <c r="BA323" s="38"/>
      <c r="BB323" s="285">
        <f>IF('Tablero de control'!$R323="Acumulada",IF('Tablero de control'!$AV323="",IF('Tablero de control'!$AP323="",IF('Tablero de control'!$AJ323="",'Tablero de control'!$Y323,'Tablero de control'!$AJ323),'Tablero de control'!$AP323),'Tablero de control'!$AV323),'Tablero de control'!$Y323+'Tablero de control'!$AJ323+'Tablero de control'!$AP323+'Tablero de control'!$AV323)</f>
        <v>0.7</v>
      </c>
      <c r="BC323" s="41">
        <f>IF('Tablero de control'!$Q323="mantenimiento",'Tablero de control'!$BB323/COUNTA('Tablero de control'!$U323:$X323)*100,IF('Tablero de control'!$BB323*100/'Tablero de control'!$T323&gt;100,100,'Tablero de control'!$BB323*100/'Tablero de control'!$T323))</f>
        <v>17.5</v>
      </c>
      <c r="BD323" s="40" t="str">
        <f>IF(
    OR('Tablero de control'!$BB323="",'Tablero de control'!$BC323&lt;=0),
    "SIN AVANCE",
    IF(
      'Tablero de control'!$BC323&lt;Parametros!$D$4*Parametros!$G$9,
      "MUY DEFICIENTE",
    IF(
      'Tablero de control'!$BC323&lt;Parametros!$D$4*Parametros!$G$8,
      "DEFICIENTE",
   IF(
      'Tablero de control'!$BC323&lt;Parametros!$D$4*Parametros!$G$7,
      "ACEPTABLE",
      IF(
        'Tablero de control'!$BC323&lt;Parametros!$D$4*Parametros!$G$6,
        "BUENO",
        IF(
          'Tablero de control'!$BC323&lt;Parametros!$D$4*Parametros!$G$5,
          "SATISFACTORIO",
          IF(
            'Tablero de control'!$BC323&gt;=Parametros!$D$4*Parametros!$G$4,
            "OPTIMO"
          )
        )
      )
    )
  )
)
)</f>
        <v>MUY DEFICIENTE</v>
      </c>
      <c r="BE323" s="336"/>
      <c r="BF323" s="336"/>
      <c r="BG323" s="555"/>
      <c r="BH323" s="281"/>
      <c r="BI323" s="281"/>
      <c r="BJ323" s="281"/>
      <c r="BL323" s="337"/>
      <c r="BN323" s="424">
        <v>0.7</v>
      </c>
      <c r="BO323" s="425" t="s">
        <v>2843</v>
      </c>
      <c r="BP323" s="428"/>
      <c r="BQ323" s="428"/>
      <c r="BR323" s="599"/>
      <c r="BS323" s="599"/>
      <c r="BT323" s="281"/>
    </row>
    <row r="324" spans="1:72" s="42" customFormat="1" ht="63.75" hidden="1" customHeight="1">
      <c r="A324" s="554" t="s">
        <v>252</v>
      </c>
      <c r="B324" s="53" t="s">
        <v>264</v>
      </c>
      <c r="C324" s="53" t="s">
        <v>308</v>
      </c>
      <c r="D324" s="53" t="s">
        <v>362</v>
      </c>
      <c r="E324" s="53" t="s">
        <v>457</v>
      </c>
      <c r="F324" s="72">
        <v>54.340350877192982</v>
      </c>
      <c r="G324" s="73">
        <v>35</v>
      </c>
      <c r="H324" s="73" t="s">
        <v>1949</v>
      </c>
      <c r="I324" s="73" t="s">
        <v>1980</v>
      </c>
      <c r="J324" s="325">
        <v>321</v>
      </c>
      <c r="K324" s="53" t="s">
        <v>864</v>
      </c>
      <c r="L324" s="53" t="s">
        <v>1324</v>
      </c>
      <c r="M324" s="53" t="s">
        <v>95</v>
      </c>
      <c r="N324" s="293">
        <v>400301702</v>
      </c>
      <c r="O324" s="53" t="s">
        <v>1689</v>
      </c>
      <c r="P324" s="53" t="s">
        <v>2053</v>
      </c>
      <c r="Q324" s="53" t="s">
        <v>32</v>
      </c>
      <c r="R324" s="196" t="s">
        <v>1891</v>
      </c>
      <c r="S324" s="107">
        <v>3</v>
      </c>
      <c r="T324" s="107">
        <v>5</v>
      </c>
      <c r="U324" s="97" t="s">
        <v>13</v>
      </c>
      <c r="V324" s="107">
        <v>2</v>
      </c>
      <c r="W324" s="107">
        <v>2</v>
      </c>
      <c r="X324" s="107">
        <v>1</v>
      </c>
      <c r="Y324" s="273">
        <v>0</v>
      </c>
      <c r="Z324" s="276">
        <f>IF(
'Tablero de control'!$U324="NP",
 0,
  IF(
     'Tablero de control'!$Q324&lt;&gt;"Reducción",
     'Tablero de control'!$Y324*100/'Tablero de control'!$U324,
     IF(
       'Tablero de control'!$U324&gt;='Tablero de control'!$Y324,
       100,
       IF(
         'Tablero de control'!$S324&lt;='Tablero de control'!$Y324,
         0,
         (('Tablero de control'!$S324-'Tablero de control'!$U324)-('Tablero de control'!$Y324-'Tablero de control'!$U324))*100/('Tablero de control'!$S324-'Tablero de control'!$U324)
       )
     )
   )
)</f>
        <v>0</v>
      </c>
      <c r="AA324" s="302">
        <f>IF('Tablero de control'!$Z324&gt;100,100,'Tablero de control'!$Z324)</f>
        <v>0</v>
      </c>
      <c r="AB324" s="40" t="str">
        <f>IF(
  'Tablero de control'!$U324="NP",
  "NO PROGRAMADA",
  IF(
    OR('Tablero de control'!$Y324="",'Tablero de control'!$Z324&lt;=0),
    "SIN AVANCE",
    IF(
      'Tablero de control'!$Z324&lt;Parametros!$D$4*Parametros!$G$9,
      "MUY DEFICIENTE",
    IF(
      'Tablero de control'!$Z324&lt;Parametros!$D$4*Parametros!$G$8,
      "DEFICIENTE",
   IF(
      'Tablero de control'!$Z324&lt;Parametros!$D$4*Parametros!$G$7,
      "ACEPTABLE",
      IF(
        'Tablero de control'!$Z324&lt;Parametros!$D$4*Parametros!$G$6,
        "BUENO",
        IF(
          'Tablero de control'!$Z324&lt;Parametros!$D$4*Parametros!$G$5,
          "SATISFACTORIO",
          IF(
            'Tablero de control'!$Z324&gt;=Parametros!$D$4*Parametros!$G$4,
            "OPTIMO"
          )
        )
      )
    )
  )
)
)
)</f>
        <v>NO PROGRAMADA</v>
      </c>
      <c r="AC324" s="40"/>
      <c r="AD324" s="40"/>
      <c r="AE324" s="40"/>
      <c r="AF324" s="40"/>
      <c r="AG324" s="59">
        <v>0</v>
      </c>
      <c r="AH324" s="59">
        <v>0</v>
      </c>
      <c r="AI324" s="59">
        <v>0</v>
      </c>
      <c r="AJ324" s="57"/>
      <c r="AK324" s="276">
        <f>IF(
'Tablero de control'!$V324="NP",
 0,
  IF(
     'Tablero de control'!$Q324&lt;&gt;"Reducción",
     'Tablero de control'!$AJ324*100/'Tablero de control'!$V324,
     IF(
       'Tablero de control'!$V324&gt;='Tablero de control'!$AJ324,
       100,
       IF(
         'Tablero de control'!$S324&lt;='Tablero de control'!$AJ324,
         0,
         (('Tablero de control'!$S324-'Tablero de control'!$V324)-('Tablero de control'!$AJ324-'Tablero de control'!$V324))*100/('Tablero de control'!$S324-'Tablero de control'!$V324)
       )
     )
   )
)</f>
        <v>0</v>
      </c>
      <c r="AL324" s="40" t="str">
        <f>IF(
  'Tablero de control'!$V324="NP",
  "NO PROGRAMADA",
  IF(
    OR('Tablero de control'!$AJ324="",'Tablero de control'!$AK324&lt;=0),
    "SIN AVANCE",
    IF(
      'Tablero de control'!$AK324&lt;Parametros!$D$4*Parametros!$G$9,
      "MUY DEFICIENTE",
    IF(
      'Tablero de control'!$AK324&lt;Parametros!$D$4*Parametros!$G$8,
      "DEFICIENTE",
   IF(
      'Tablero de control'!$AK324&lt;Parametros!$D$4*Parametros!$G$7,
      "ACEPTABLE",
      IF(
        'Tablero de control'!$AK324&lt;Parametros!$D$4*Parametros!$G$6,
        "BUENO",
        IF(
          'Tablero de control'!$AK324&lt;Parametros!$D$4*Parametros!$G$5,
          "SATISFACTORIO",
          IF(
            'Tablero de control'!$AK324&gt;=Parametros!$D$4*Parametros!$G$4,
            "OPTIMO"
          )
        )
      )
    )
  )
)
)
)</f>
        <v>SIN AVANCE</v>
      </c>
      <c r="AM324" s="38"/>
      <c r="AN324" s="38"/>
      <c r="AO324" s="38"/>
      <c r="AP324" s="47"/>
      <c r="AQ324" s="276">
        <f>IF(
'Tablero de control'!$W324="NP",
 0,
  IF(
     'Tablero de control'!$Q324&lt;&gt;"Reducción",
     'Tablero de control'!$AP324*100/'Tablero de control'!$W324,
     IF(
       'Tablero de control'!$W324&gt;='Tablero de control'!$AP324,
       100,
       IF(
         'Tablero de control'!$S324&lt;='Tablero de control'!$AP324,
         0,
         (('Tablero de control'!$S324-'Tablero de control'!$W324)-('Tablero de control'!$AP324-'Tablero de control'!$W324))*100/('Tablero de control'!$S324-'Tablero de control'!$W324)
       )
     )
   )
)</f>
        <v>0</v>
      </c>
      <c r="AR324" s="40" t="str">
        <f>IF(
  'Tablero de control'!$W324="NP",
  "NO PROGRAMADA",
  IF(
    OR('Tablero de control'!$AP324="",'Tablero de control'!$AQ324&lt;=0),
    "SIN AVANCE",
    IF(
      'Tablero de control'!$AQ324&lt;Parametros!$D$4*Parametros!$G$9,
      "MUY DEFICIENTE",
    IF(
      'Tablero de control'!$AQ324&lt;Parametros!$D$4*Parametros!$G$8,
      "DEFICIENTE",
   IF(
      'Tablero de control'!$AQ324&lt;Parametros!$D$4*Parametros!$G$7,
      "ACEPTABLE",
      IF(
        'Tablero de control'!$AQ324&lt;Parametros!$D$4*Parametros!$G$6,
        "BUENO",
        IF(
          'Tablero de control'!$AQ324&lt;Parametros!$D$4*Parametros!$G$5,
          "SATISFACTORIO",
          IF(
            'Tablero de control'!$AQ324&gt;=Parametros!$D$4*Parametros!$G$4,
            "OPTIMO"
          )
        )
      )
    )
  )
)
)
)</f>
        <v>SIN AVANCE</v>
      </c>
      <c r="AS324" s="38"/>
      <c r="AT324" s="38"/>
      <c r="AU324" s="38"/>
      <c r="AV324" s="39"/>
      <c r="AW324" s="276">
        <f>IF(
'Tablero de control'!$X324="NP",
 0,
  IF(
     'Tablero de control'!$Q324&lt;&gt;"Reducción",
     'Tablero de control'!$AV324*100/'Tablero de control'!$X324,
     IF(
       'Tablero de control'!$X324&gt;='Tablero de control'!$AV324,
       100,
       IF(
         'Tablero de control'!$S324&lt;='Tablero de control'!$AV324,
         0,
         (('Tablero de control'!$S324-'Tablero de control'!$X324)-('Tablero de control'!$AV324-'Tablero de control'!$X324))*100/('Tablero de control'!$S324-'Tablero de control'!$X324)
       )
     )
   )
)</f>
        <v>0</v>
      </c>
      <c r="AX324" s="46" t="str">
        <f>IF(
  'Tablero de control'!$X324="NP",
  "NO PROGRAMADA",
  IF(
    OR('Tablero de control'!$AV324="",'Tablero de control'!$AW324&lt;=0),
    "SIN AVANCE",
    IF(
      'Tablero de control'!$AW324&lt;Parametros!$D$4*Parametros!$G$9,
      "MUY DEFICIENTE",
    IF(
      'Tablero de control'!$AW324&lt;Parametros!$D$4*Parametros!$G$8,
      "DEFICIENTE",
   IF(
      'Tablero de control'!$AW324&lt;Parametros!$D$4*Parametros!$G$7,
      "ACEPTABLE",
      IF(
        'Tablero de control'!$AW324&lt;Parametros!$D$4*Parametros!$G$6,
        "BUENO",
        IF(
          'Tablero de control'!$AW324&lt;Parametros!$D$4*Parametros!$G$5,
          "SATISFACTORIO",
          IF(
            'Tablero de control'!$AW324&gt;=Parametros!$D$4*Parametros!$G$4,
            "OPTIMO"
          )
        )
      )
    )
  )
)
)
)</f>
        <v>SIN AVANCE</v>
      </c>
      <c r="AY324" s="38"/>
      <c r="AZ324" s="38"/>
      <c r="BA324" s="38"/>
      <c r="BB324" s="285">
        <f>IF('Tablero de control'!$R324="Acumulada",IF('Tablero de control'!$AV324="",IF('Tablero de control'!$AP324="",IF('Tablero de control'!$AJ324="",'Tablero de control'!$Y324,'Tablero de control'!$AJ324),'Tablero de control'!$AP324),'Tablero de control'!$AV324),'Tablero de control'!$Y324+'Tablero de control'!$AJ324+'Tablero de control'!$AP324+'Tablero de control'!$AV324)</f>
        <v>0</v>
      </c>
      <c r="BC324" s="41">
        <f>IF('Tablero de control'!$Q324="mantenimiento",'Tablero de control'!$BB324/COUNTA('Tablero de control'!$U324:$X324)*100,IF('Tablero de control'!$BB324*100/'Tablero de control'!$T324&gt;100,100,'Tablero de control'!$BB324*100/'Tablero de control'!$T324))</f>
        <v>0</v>
      </c>
      <c r="BD324" s="40" t="str">
        <f>IF(
    OR('Tablero de control'!$BB324="",'Tablero de control'!$BC324&lt;=0),
    "SIN AVANCE",
    IF(
      'Tablero de control'!$BC324&lt;Parametros!$D$4*Parametros!$G$9,
      "MUY DEFICIENTE",
    IF(
      'Tablero de control'!$BC324&lt;Parametros!$D$4*Parametros!$G$8,
      "DEFICIENTE",
   IF(
      'Tablero de control'!$BC324&lt;Parametros!$D$4*Parametros!$G$7,
      "ACEPTABLE",
      IF(
        'Tablero de control'!$BC324&lt;Parametros!$D$4*Parametros!$G$6,
        "BUENO",
        IF(
          'Tablero de control'!$BC324&lt;Parametros!$D$4*Parametros!$G$5,
          "SATISFACTORIO",
          IF(
            'Tablero de control'!$BC324&gt;=Parametros!$D$4*Parametros!$G$4,
            "OPTIMO"
          )
        )
      )
    )
  )
)
)</f>
        <v>SIN AVANCE</v>
      </c>
      <c r="BE324" s="336"/>
      <c r="BF324" s="336"/>
      <c r="BG324" s="555"/>
      <c r="BH324" s="281"/>
      <c r="BI324" s="281"/>
      <c r="BJ324" s="281"/>
      <c r="BL324" s="337"/>
      <c r="BN324" s="428"/>
      <c r="BO324" s="428"/>
      <c r="BP324" s="428"/>
      <c r="BQ324" s="428"/>
      <c r="BR324" s="599"/>
      <c r="BS324" s="599"/>
      <c r="BT324" s="281"/>
    </row>
    <row r="325" spans="1:72" s="42" customFormat="1" ht="56.25" hidden="1" customHeight="1">
      <c r="A325" s="554" t="s">
        <v>252</v>
      </c>
      <c r="B325" s="53" t="s">
        <v>264</v>
      </c>
      <c r="C325" s="53" t="s">
        <v>308</v>
      </c>
      <c r="D325" s="53" t="s">
        <v>362</v>
      </c>
      <c r="E325" s="53" t="s">
        <v>458</v>
      </c>
      <c r="F325" s="70">
        <v>0.83492074793459081</v>
      </c>
      <c r="G325" s="71">
        <v>0.86</v>
      </c>
      <c r="H325" s="71" t="s">
        <v>1949</v>
      </c>
      <c r="I325" s="71" t="s">
        <v>1980</v>
      </c>
      <c r="J325" s="325">
        <v>322</v>
      </c>
      <c r="K325" s="53" t="s">
        <v>865</v>
      </c>
      <c r="L325" s="53" t="s">
        <v>1325</v>
      </c>
      <c r="M325" s="53" t="s">
        <v>96</v>
      </c>
      <c r="N325" s="293">
        <v>400302000</v>
      </c>
      <c r="O325" s="53" t="s">
        <v>96</v>
      </c>
      <c r="P325" s="53" t="s">
        <v>2053</v>
      </c>
      <c r="Q325" s="53" t="s">
        <v>32</v>
      </c>
      <c r="R325" s="196" t="s">
        <v>1891</v>
      </c>
      <c r="S325" s="107">
        <v>5</v>
      </c>
      <c r="T325" s="107">
        <v>9</v>
      </c>
      <c r="U325" s="97" t="s">
        <v>13</v>
      </c>
      <c r="V325" s="107">
        <v>3</v>
      </c>
      <c r="W325" s="107">
        <v>3</v>
      </c>
      <c r="X325" s="107">
        <v>3</v>
      </c>
      <c r="Y325" s="327">
        <v>0</v>
      </c>
      <c r="Z325" s="276">
        <f>IF(
'Tablero de control'!$U325="NP",
 0,
  IF(
     'Tablero de control'!$Q325&lt;&gt;"Reducción",
     'Tablero de control'!$Y325*100/'Tablero de control'!$U325,
     IF(
       'Tablero de control'!$U325&gt;='Tablero de control'!$Y325,
       100,
       IF(
         'Tablero de control'!$S325&lt;='Tablero de control'!$Y325,
         0,
         (('Tablero de control'!$S325-'Tablero de control'!$U325)-('Tablero de control'!$Y325-'Tablero de control'!$U325))*100/('Tablero de control'!$S325-'Tablero de control'!$U325)
       )
     )
   )
)</f>
        <v>0</v>
      </c>
      <c r="AA325" s="302">
        <f>IF('Tablero de control'!$Z325&gt;100,100,'Tablero de control'!$Z325)</f>
        <v>0</v>
      </c>
      <c r="AB325" s="40" t="str">
        <f>IF(
  'Tablero de control'!$U325="NP",
  "NO PROGRAMADA",
  IF(
    OR('Tablero de control'!$Y325="",'Tablero de control'!$Z325&lt;=0),
    "SIN AVANCE",
    IF(
      'Tablero de control'!$Z325&lt;Parametros!$D$4*Parametros!$G$9,
      "MUY DEFICIENTE",
    IF(
      'Tablero de control'!$Z325&lt;Parametros!$D$4*Parametros!$G$8,
      "DEFICIENTE",
   IF(
      'Tablero de control'!$Z325&lt;Parametros!$D$4*Parametros!$G$7,
      "ACEPTABLE",
      IF(
        'Tablero de control'!$Z325&lt;Parametros!$D$4*Parametros!$G$6,
        "BUENO",
        IF(
          'Tablero de control'!$Z325&lt;Parametros!$D$4*Parametros!$G$5,
          "SATISFACTORIO",
          IF(
            'Tablero de control'!$Z325&gt;=Parametros!$D$4*Parametros!$G$4,
            "OPTIMO"
          )
        )
      )
    )
  )
)
)
)</f>
        <v>NO PROGRAMADA</v>
      </c>
      <c r="AC325" s="40"/>
      <c r="AD325" s="40"/>
      <c r="AE325" s="40"/>
      <c r="AF325" s="40"/>
      <c r="AG325" s="59">
        <v>0</v>
      </c>
      <c r="AH325" s="59">
        <v>0</v>
      </c>
      <c r="AI325" s="59">
        <v>0</v>
      </c>
      <c r="AJ325" s="57"/>
      <c r="AK325" s="276">
        <f>IF(
'Tablero de control'!$V325="NP",
 0,
  IF(
     'Tablero de control'!$Q325&lt;&gt;"Reducción",
     'Tablero de control'!$AJ325*100/'Tablero de control'!$V325,
     IF(
       'Tablero de control'!$V325&gt;='Tablero de control'!$AJ325,
       100,
       IF(
         'Tablero de control'!$S325&lt;='Tablero de control'!$AJ325,
         0,
         (('Tablero de control'!$S325-'Tablero de control'!$V325)-('Tablero de control'!$AJ325-'Tablero de control'!$V325))*100/('Tablero de control'!$S325-'Tablero de control'!$V325)
       )
     )
   )
)</f>
        <v>0</v>
      </c>
      <c r="AL325" s="40" t="str">
        <f>IF(
  'Tablero de control'!$V325="NP",
  "NO PROGRAMADA",
  IF(
    OR('Tablero de control'!$AJ325="",'Tablero de control'!$AK325&lt;=0),
    "SIN AVANCE",
    IF(
      'Tablero de control'!$AK325&lt;Parametros!$D$4*Parametros!$G$9,
      "MUY DEFICIENTE",
    IF(
      'Tablero de control'!$AK325&lt;Parametros!$D$4*Parametros!$G$8,
      "DEFICIENTE",
   IF(
      'Tablero de control'!$AK325&lt;Parametros!$D$4*Parametros!$G$7,
      "ACEPTABLE",
      IF(
        'Tablero de control'!$AK325&lt;Parametros!$D$4*Parametros!$G$6,
        "BUENO",
        IF(
          'Tablero de control'!$AK325&lt;Parametros!$D$4*Parametros!$G$5,
          "SATISFACTORIO",
          IF(
            'Tablero de control'!$AK325&gt;=Parametros!$D$4*Parametros!$G$4,
            "OPTIMO"
          )
        )
      )
    )
  )
)
)
)</f>
        <v>SIN AVANCE</v>
      </c>
      <c r="AM325" s="38"/>
      <c r="AN325" s="38"/>
      <c r="AO325" s="38"/>
      <c r="AP325" s="47"/>
      <c r="AQ325" s="276">
        <f>IF(
'Tablero de control'!$W325="NP",
 0,
  IF(
     'Tablero de control'!$Q325&lt;&gt;"Reducción",
     'Tablero de control'!$AP325*100/'Tablero de control'!$W325,
     IF(
       'Tablero de control'!$W325&gt;='Tablero de control'!$AP325,
       100,
       IF(
         'Tablero de control'!$S325&lt;='Tablero de control'!$AP325,
         0,
         (('Tablero de control'!$S325-'Tablero de control'!$W325)-('Tablero de control'!$AP325-'Tablero de control'!$W325))*100/('Tablero de control'!$S325-'Tablero de control'!$W325)
       )
     )
   )
)</f>
        <v>0</v>
      </c>
      <c r="AR325" s="40" t="str">
        <f>IF(
  'Tablero de control'!$W325="NP",
  "NO PROGRAMADA",
  IF(
    OR('Tablero de control'!$AP325="",'Tablero de control'!$AQ325&lt;=0),
    "SIN AVANCE",
    IF(
      'Tablero de control'!$AQ325&lt;Parametros!$D$4*Parametros!$G$9,
      "MUY DEFICIENTE",
    IF(
      'Tablero de control'!$AQ325&lt;Parametros!$D$4*Parametros!$G$8,
      "DEFICIENTE",
   IF(
      'Tablero de control'!$AQ325&lt;Parametros!$D$4*Parametros!$G$7,
      "ACEPTABLE",
      IF(
        'Tablero de control'!$AQ325&lt;Parametros!$D$4*Parametros!$G$6,
        "BUENO",
        IF(
          'Tablero de control'!$AQ325&lt;Parametros!$D$4*Parametros!$G$5,
          "SATISFACTORIO",
          IF(
            'Tablero de control'!$AQ325&gt;=Parametros!$D$4*Parametros!$G$4,
            "OPTIMO"
          )
        )
      )
    )
  )
)
)
)</f>
        <v>SIN AVANCE</v>
      </c>
      <c r="AS325" s="38"/>
      <c r="AT325" s="38"/>
      <c r="AU325" s="38"/>
      <c r="AV325" s="39"/>
      <c r="AW325" s="276">
        <f>IF(
'Tablero de control'!$X325="NP",
 0,
  IF(
     'Tablero de control'!$Q325&lt;&gt;"Reducción",
     'Tablero de control'!$AV325*100/'Tablero de control'!$X325,
     IF(
       'Tablero de control'!$X325&gt;='Tablero de control'!$AV325,
       100,
       IF(
         'Tablero de control'!$S325&lt;='Tablero de control'!$AV325,
         0,
         (('Tablero de control'!$S325-'Tablero de control'!$X325)-('Tablero de control'!$AV325-'Tablero de control'!$X325))*100/('Tablero de control'!$S325-'Tablero de control'!$X325)
       )
     )
   )
)</f>
        <v>0</v>
      </c>
      <c r="AX325" s="46" t="str">
        <f>IF(
  'Tablero de control'!$X325="NP",
  "NO PROGRAMADA",
  IF(
    OR('Tablero de control'!$AV325="",'Tablero de control'!$AW325&lt;=0),
    "SIN AVANCE",
    IF(
      'Tablero de control'!$AW325&lt;Parametros!$D$4*Parametros!$G$9,
      "MUY DEFICIENTE",
    IF(
      'Tablero de control'!$AW325&lt;Parametros!$D$4*Parametros!$G$8,
      "DEFICIENTE",
   IF(
      'Tablero de control'!$AW325&lt;Parametros!$D$4*Parametros!$G$7,
      "ACEPTABLE",
      IF(
        'Tablero de control'!$AW325&lt;Parametros!$D$4*Parametros!$G$6,
        "BUENO",
        IF(
          'Tablero de control'!$AW325&lt;Parametros!$D$4*Parametros!$G$5,
          "SATISFACTORIO",
          IF(
            'Tablero de control'!$AW325&gt;=Parametros!$D$4*Parametros!$G$4,
            "OPTIMO"
          )
        )
      )
    )
  )
)
)
)</f>
        <v>SIN AVANCE</v>
      </c>
      <c r="AY325" s="38"/>
      <c r="AZ325" s="38"/>
      <c r="BA325" s="38"/>
      <c r="BB325" s="285">
        <f>IF('Tablero de control'!$R325="Acumulada",IF('Tablero de control'!$AV325="",IF('Tablero de control'!$AP325="",IF('Tablero de control'!$AJ325="",'Tablero de control'!$Y325,'Tablero de control'!$AJ325),'Tablero de control'!$AP325),'Tablero de control'!$AV325),'Tablero de control'!$Y325+'Tablero de control'!$AJ325+'Tablero de control'!$AP325+'Tablero de control'!$AV325)</f>
        <v>0</v>
      </c>
      <c r="BC325" s="41">
        <f>IF('Tablero de control'!$Q325="mantenimiento",'Tablero de control'!$BB325/COUNTA('Tablero de control'!$U325:$X325)*100,IF('Tablero de control'!$BB325*100/'Tablero de control'!$T325&gt;100,100,'Tablero de control'!$BB325*100/'Tablero de control'!$T325))</f>
        <v>0</v>
      </c>
      <c r="BD325" s="40" t="str">
        <f>IF(
    OR('Tablero de control'!$BB325="",'Tablero de control'!$BC325&lt;=0),
    "SIN AVANCE",
    IF(
      'Tablero de control'!$BC325&lt;Parametros!$D$4*Parametros!$G$9,
      "MUY DEFICIENTE",
    IF(
      'Tablero de control'!$BC325&lt;Parametros!$D$4*Parametros!$G$8,
      "DEFICIENTE",
   IF(
      'Tablero de control'!$BC325&lt;Parametros!$D$4*Parametros!$G$7,
      "ACEPTABLE",
      IF(
        'Tablero de control'!$BC325&lt;Parametros!$D$4*Parametros!$G$6,
        "BUENO",
        IF(
          'Tablero de control'!$BC325&lt;Parametros!$D$4*Parametros!$G$5,
          "SATISFACTORIO",
          IF(
            'Tablero de control'!$BC325&gt;=Parametros!$D$4*Parametros!$G$4,
            "OPTIMO"
          )
        )
      )
    )
  )
)
)</f>
        <v>SIN AVANCE</v>
      </c>
      <c r="BE325" s="336"/>
      <c r="BF325" s="336"/>
      <c r="BG325" s="555"/>
      <c r="BH325" s="281"/>
      <c r="BI325" s="281"/>
      <c r="BJ325" s="281"/>
      <c r="BL325" s="337"/>
      <c r="BN325" s="350"/>
      <c r="BO325" s="350"/>
      <c r="BP325" s="350"/>
      <c r="BQ325" s="350"/>
      <c r="BR325" s="606"/>
      <c r="BS325" s="681"/>
      <c r="BT325" s="281"/>
    </row>
    <row r="326" spans="1:72" s="42" customFormat="1" ht="51" hidden="1" customHeight="1">
      <c r="A326" s="554" t="s">
        <v>252</v>
      </c>
      <c r="B326" s="53" t="s">
        <v>264</v>
      </c>
      <c r="C326" s="53" t="s">
        <v>308</v>
      </c>
      <c r="D326" s="53" t="s">
        <v>362</v>
      </c>
      <c r="E326" s="53" t="s">
        <v>458</v>
      </c>
      <c r="F326" s="70">
        <v>0.83492074793459081</v>
      </c>
      <c r="G326" s="71">
        <v>0.86</v>
      </c>
      <c r="H326" s="71" t="s">
        <v>1949</v>
      </c>
      <c r="I326" s="71" t="s">
        <v>1980</v>
      </c>
      <c r="J326" s="325">
        <v>323</v>
      </c>
      <c r="K326" s="53" t="s">
        <v>866</v>
      </c>
      <c r="L326" s="53" t="s">
        <v>1326</v>
      </c>
      <c r="M326" s="53" t="s">
        <v>108</v>
      </c>
      <c r="N326" s="53">
        <v>400304200</v>
      </c>
      <c r="O326" s="53" t="s">
        <v>177</v>
      </c>
      <c r="P326" s="53" t="s">
        <v>2053</v>
      </c>
      <c r="Q326" s="53" t="s">
        <v>32</v>
      </c>
      <c r="R326" s="196" t="s">
        <v>1891</v>
      </c>
      <c r="S326" s="107">
        <v>7</v>
      </c>
      <c r="T326" s="107">
        <v>12</v>
      </c>
      <c r="U326" s="96">
        <v>5</v>
      </c>
      <c r="V326" s="107">
        <v>3</v>
      </c>
      <c r="W326" s="107">
        <v>2</v>
      </c>
      <c r="X326" s="107">
        <v>2</v>
      </c>
      <c r="Y326" s="273">
        <v>5</v>
      </c>
      <c r="Z326" s="276">
        <f>IF(
'Tablero de control'!$U326="NP",
 0,
  IF(
     'Tablero de control'!$Q326&lt;&gt;"Reducción",
     'Tablero de control'!$Y326*100/'Tablero de control'!$U326,
     IF(
       'Tablero de control'!$U326&gt;='Tablero de control'!$Y326,
       100,
       IF(
         'Tablero de control'!$S326&lt;='Tablero de control'!$Y326,
         0,
         (('Tablero de control'!$S326-'Tablero de control'!$U326)-('Tablero de control'!$Y326-'Tablero de control'!$U326))*100/('Tablero de control'!$S326-'Tablero de control'!$U326)
       )
     )
   )
)</f>
        <v>100</v>
      </c>
      <c r="AA326" s="302">
        <f>IF('Tablero de control'!$Z326&gt;100,100,'Tablero de control'!$Z326)</f>
        <v>100</v>
      </c>
      <c r="AB326" s="40" t="str">
        <f>IF(
  'Tablero de control'!$U326="NP",
  "NO PROGRAMADA",
  IF(
    OR('Tablero de control'!$Y326="",'Tablero de control'!$Z326&lt;=0),
    "SIN AVANCE",
    IF(
      'Tablero de control'!$Z326&lt;Parametros!$D$4*Parametros!$G$9,
      "MUY DEFICIENTE",
    IF(
      'Tablero de control'!$Z326&lt;Parametros!$D$4*Parametros!$G$8,
      "DEFICIENTE",
   IF(
      'Tablero de control'!$Z326&lt;Parametros!$D$4*Parametros!$G$7,
      "ACEPTABLE",
      IF(
        'Tablero de control'!$Z326&lt;Parametros!$D$4*Parametros!$G$6,
        "BUENO",
        IF(
          'Tablero de control'!$Z326&lt;Parametros!$D$4*Parametros!$G$5,
          "SATISFACTORIO",
          IF(
            'Tablero de control'!$Z326&gt;=Parametros!$D$4*Parametros!$G$4,
            "OPTIMO"
          )
        )
      )
    )
  )
)
)
)</f>
        <v>OPTIMO</v>
      </c>
      <c r="AC326" s="719"/>
      <c r="AD326" s="719"/>
      <c r="AE326" s="444" t="s">
        <v>2844</v>
      </c>
      <c r="AF326" s="40"/>
      <c r="AG326" s="59">
        <v>0</v>
      </c>
      <c r="AH326" s="59">
        <v>0</v>
      </c>
      <c r="AI326" s="59">
        <v>0</v>
      </c>
      <c r="AJ326" s="57"/>
      <c r="AK326" s="276">
        <f>IF(
'Tablero de control'!$V326="NP",
 0,
  IF(
     'Tablero de control'!$Q326&lt;&gt;"Reducción",
     'Tablero de control'!$AJ326*100/'Tablero de control'!$V326,
     IF(
       'Tablero de control'!$V326&gt;='Tablero de control'!$AJ326,
       100,
       IF(
         'Tablero de control'!$S326&lt;='Tablero de control'!$AJ326,
         0,
         (('Tablero de control'!$S326-'Tablero de control'!$V326)-('Tablero de control'!$AJ326-'Tablero de control'!$V326))*100/('Tablero de control'!$S326-'Tablero de control'!$V326)
       )
     )
   )
)</f>
        <v>0</v>
      </c>
      <c r="AL326" s="40" t="str">
        <f>IF(
  'Tablero de control'!$V326="NP",
  "NO PROGRAMADA",
  IF(
    OR('Tablero de control'!$AJ326="",'Tablero de control'!$AK326&lt;=0),
    "SIN AVANCE",
    IF(
      'Tablero de control'!$AK326&lt;Parametros!$D$4*Parametros!$G$9,
      "MUY DEFICIENTE",
    IF(
      'Tablero de control'!$AK326&lt;Parametros!$D$4*Parametros!$G$8,
      "DEFICIENTE",
   IF(
      'Tablero de control'!$AK326&lt;Parametros!$D$4*Parametros!$G$7,
      "ACEPTABLE",
      IF(
        'Tablero de control'!$AK326&lt;Parametros!$D$4*Parametros!$G$6,
        "BUENO",
        IF(
          'Tablero de control'!$AK326&lt;Parametros!$D$4*Parametros!$G$5,
          "SATISFACTORIO",
          IF(
            'Tablero de control'!$AK326&gt;=Parametros!$D$4*Parametros!$G$4,
            "OPTIMO"
          )
        )
      )
    )
  )
)
)
)</f>
        <v>SIN AVANCE</v>
      </c>
      <c r="AM326" s="38"/>
      <c r="AN326" s="38"/>
      <c r="AO326" s="38"/>
      <c r="AP326" s="47"/>
      <c r="AQ326" s="276">
        <f>IF(
'Tablero de control'!$W326="NP",
 0,
  IF(
     'Tablero de control'!$Q326&lt;&gt;"Reducción",
     'Tablero de control'!$AP326*100/'Tablero de control'!$W326,
     IF(
       'Tablero de control'!$W326&gt;='Tablero de control'!$AP326,
       100,
       IF(
         'Tablero de control'!$S326&lt;='Tablero de control'!$AP326,
         0,
         (('Tablero de control'!$S326-'Tablero de control'!$W326)-('Tablero de control'!$AP326-'Tablero de control'!$W326))*100/('Tablero de control'!$S326-'Tablero de control'!$W326)
       )
     )
   )
)</f>
        <v>0</v>
      </c>
      <c r="AR326" s="40" t="str">
        <f>IF(
  'Tablero de control'!$W326="NP",
  "NO PROGRAMADA",
  IF(
    OR('Tablero de control'!$AP326="",'Tablero de control'!$AQ326&lt;=0),
    "SIN AVANCE",
    IF(
      'Tablero de control'!$AQ326&lt;Parametros!$D$4*Parametros!$G$9,
      "MUY DEFICIENTE",
    IF(
      'Tablero de control'!$AQ326&lt;Parametros!$D$4*Parametros!$G$8,
      "DEFICIENTE",
   IF(
      'Tablero de control'!$AQ326&lt;Parametros!$D$4*Parametros!$G$7,
      "ACEPTABLE",
      IF(
        'Tablero de control'!$AQ326&lt;Parametros!$D$4*Parametros!$G$6,
        "BUENO",
        IF(
          'Tablero de control'!$AQ326&lt;Parametros!$D$4*Parametros!$G$5,
          "SATISFACTORIO",
          IF(
            'Tablero de control'!$AQ326&gt;=Parametros!$D$4*Parametros!$G$4,
            "OPTIMO"
          )
        )
      )
    )
  )
)
)
)</f>
        <v>SIN AVANCE</v>
      </c>
      <c r="AS326" s="38"/>
      <c r="AT326" s="38"/>
      <c r="AU326" s="38"/>
      <c r="AV326" s="39"/>
      <c r="AW326" s="276">
        <f>IF(
'Tablero de control'!$X326="NP",
 0,
  IF(
     'Tablero de control'!$Q326&lt;&gt;"Reducción",
     'Tablero de control'!$AV326*100/'Tablero de control'!$X326,
     IF(
       'Tablero de control'!$X326&gt;='Tablero de control'!$AV326,
       100,
       IF(
         'Tablero de control'!$S326&lt;='Tablero de control'!$AV326,
         0,
         (('Tablero de control'!$S326-'Tablero de control'!$X326)-('Tablero de control'!$AV326-'Tablero de control'!$X326))*100/('Tablero de control'!$S326-'Tablero de control'!$X326)
       )
     )
   )
)</f>
        <v>0</v>
      </c>
      <c r="AX326" s="46" t="str">
        <f>IF(
  'Tablero de control'!$X326="NP",
  "NO PROGRAMADA",
  IF(
    OR('Tablero de control'!$AV326="",'Tablero de control'!$AW326&lt;=0),
    "SIN AVANCE",
    IF(
      'Tablero de control'!$AW326&lt;Parametros!$D$4*Parametros!$G$9,
      "MUY DEFICIENTE",
    IF(
      'Tablero de control'!$AW326&lt;Parametros!$D$4*Parametros!$G$8,
      "DEFICIENTE",
   IF(
      'Tablero de control'!$AW326&lt;Parametros!$D$4*Parametros!$G$7,
      "ACEPTABLE",
      IF(
        'Tablero de control'!$AW326&lt;Parametros!$D$4*Parametros!$G$6,
        "BUENO",
        IF(
          'Tablero de control'!$AW326&lt;Parametros!$D$4*Parametros!$G$5,
          "SATISFACTORIO",
          IF(
            'Tablero de control'!$AW326&gt;=Parametros!$D$4*Parametros!$G$4,
            "OPTIMO"
          )
        )
      )
    )
  )
)
)
)</f>
        <v>SIN AVANCE</v>
      </c>
      <c r="AY326" s="38"/>
      <c r="AZ326" s="38"/>
      <c r="BA326" s="38"/>
      <c r="BB326" s="285">
        <f>IF('Tablero de control'!$R326="Acumulada",IF('Tablero de control'!$AV326="",IF('Tablero de control'!$AP326="",IF('Tablero de control'!$AJ326="",'Tablero de control'!$Y326,'Tablero de control'!$AJ326),'Tablero de control'!$AP326),'Tablero de control'!$AV326),'Tablero de control'!$Y326+'Tablero de control'!$AJ326+'Tablero de control'!$AP326+'Tablero de control'!$AV326)</f>
        <v>5</v>
      </c>
      <c r="BC326" s="41">
        <f>IF('Tablero de control'!$Q326="mantenimiento",'Tablero de control'!$BB326/COUNTA('Tablero de control'!$U326:$X326)*100,IF('Tablero de control'!$BB326*100/'Tablero de control'!$T326&gt;100,100,'Tablero de control'!$BB326*100/'Tablero de control'!$T326))</f>
        <v>41.666666666666664</v>
      </c>
      <c r="BD326" s="40" t="str">
        <f>IF(
    OR('Tablero de control'!$BB326="",'Tablero de control'!$BC326&lt;=0),
    "SIN AVANCE",
    IF(
      'Tablero de control'!$BC326&lt;Parametros!$D$4*Parametros!$G$9,
      "MUY DEFICIENTE",
    IF(
      'Tablero de control'!$BC326&lt;Parametros!$D$4*Parametros!$G$8,
      "DEFICIENTE",
   IF(
      'Tablero de control'!$BC326&lt;Parametros!$D$4*Parametros!$G$7,
      "ACEPTABLE",
      IF(
        'Tablero de control'!$BC326&lt;Parametros!$D$4*Parametros!$G$6,
        "BUENO",
        IF(
          'Tablero de control'!$BC326&lt;Parametros!$D$4*Parametros!$G$5,
          "SATISFACTORIO",
          IF(
            'Tablero de control'!$BC326&gt;=Parametros!$D$4*Parametros!$G$4,
            "OPTIMO"
          )
        )
      )
    )
  )
)
)</f>
        <v>DEFICIENTE</v>
      </c>
      <c r="BE326" s="336"/>
      <c r="BF326" s="336"/>
      <c r="BG326" s="555"/>
      <c r="BH326" s="281"/>
      <c r="BI326" s="281"/>
      <c r="BJ326" s="281"/>
      <c r="BL326" s="337"/>
      <c r="BN326" s="443">
        <v>5</v>
      </c>
      <c r="BO326" s="444" t="s">
        <v>2844</v>
      </c>
      <c r="BP326" s="350">
        <v>45358</v>
      </c>
      <c r="BQ326" s="445" t="s">
        <v>2845</v>
      </c>
      <c r="BR326" s="606"/>
      <c r="BS326" s="681"/>
      <c r="BT326" s="281"/>
    </row>
    <row r="327" spans="1:72" s="42" customFormat="1" ht="58.5" hidden="1" customHeight="1">
      <c r="A327" s="554" t="s">
        <v>252</v>
      </c>
      <c r="B327" s="53" t="s">
        <v>264</v>
      </c>
      <c r="C327" s="53" t="s">
        <v>308</v>
      </c>
      <c r="D327" s="53" t="s">
        <v>362</v>
      </c>
      <c r="E327" s="53" t="s">
        <v>459</v>
      </c>
      <c r="F327" s="70">
        <v>0.19827196689919549</v>
      </c>
      <c r="G327" s="71">
        <v>0.3</v>
      </c>
      <c r="H327" s="71" t="s">
        <v>1949</v>
      </c>
      <c r="I327" s="71" t="s">
        <v>1980</v>
      </c>
      <c r="J327" s="325">
        <v>324</v>
      </c>
      <c r="K327" s="53" t="s">
        <v>867</v>
      </c>
      <c r="L327" s="53">
        <v>4003018</v>
      </c>
      <c r="M327" s="53" t="s">
        <v>1327</v>
      </c>
      <c r="N327" s="293">
        <v>400301800</v>
      </c>
      <c r="O327" s="53" t="s">
        <v>1327</v>
      </c>
      <c r="P327" s="53" t="s">
        <v>2053</v>
      </c>
      <c r="Q327" s="53" t="s">
        <v>32</v>
      </c>
      <c r="R327" s="196" t="s">
        <v>1891</v>
      </c>
      <c r="S327" s="107">
        <v>5</v>
      </c>
      <c r="T327" s="107">
        <v>9</v>
      </c>
      <c r="U327" s="97" t="s">
        <v>13</v>
      </c>
      <c r="V327" s="107">
        <v>4</v>
      </c>
      <c r="W327" s="107">
        <v>3</v>
      </c>
      <c r="X327" s="107">
        <v>2</v>
      </c>
      <c r="Y327" s="273">
        <v>2</v>
      </c>
      <c r="Z327" s="276">
        <f>IF(
'Tablero de control'!$U327="NP",
 0,
  IF(
     'Tablero de control'!$Q327&lt;&gt;"Reducción",
     'Tablero de control'!$Y327*100/'Tablero de control'!$U327,
     IF(
       'Tablero de control'!$U327&gt;='Tablero de control'!$Y327,
       100,
       IF(
         'Tablero de control'!$S327&lt;='Tablero de control'!$Y327,
         0,
         (('Tablero de control'!$S327-'Tablero de control'!$U327)-('Tablero de control'!$Y327-'Tablero de control'!$U327))*100/('Tablero de control'!$S327-'Tablero de control'!$U327)
       )
     )
   )
)</f>
        <v>0</v>
      </c>
      <c r="AA327" s="302">
        <f>IF('Tablero de control'!$Z327&gt;100,100,'Tablero de control'!$Z327)</f>
        <v>0</v>
      </c>
      <c r="AB327" s="40" t="str">
        <f>IF(
  'Tablero de control'!$U327="NP",
  "NO PROGRAMADA",
  IF(
    OR('Tablero de control'!$Y327="",'Tablero de control'!$Z327&lt;=0),
    "SIN AVANCE",
    IF(
      'Tablero de control'!$Z327&lt;Parametros!$D$4*Parametros!$G$9,
      "MUY DEFICIENTE",
    IF(
      'Tablero de control'!$Z327&lt;Parametros!$D$4*Parametros!$G$8,
      "DEFICIENTE",
   IF(
      'Tablero de control'!$Z327&lt;Parametros!$D$4*Parametros!$G$7,
      "ACEPTABLE",
      IF(
        'Tablero de control'!$Z327&lt;Parametros!$D$4*Parametros!$G$6,
        "BUENO",
        IF(
          'Tablero de control'!$Z327&lt;Parametros!$D$4*Parametros!$G$5,
          "SATISFACTORIO",
          IF(
            'Tablero de control'!$Z327&gt;=Parametros!$D$4*Parametros!$G$4,
            "OPTIMO"
          )
        )
      )
    )
  )
)
)
)</f>
        <v>NO PROGRAMADA</v>
      </c>
      <c r="AC327" s="40"/>
      <c r="AD327" s="40"/>
      <c r="AE327" s="40"/>
      <c r="AF327" s="40"/>
      <c r="AG327" s="59">
        <v>0</v>
      </c>
      <c r="AH327" s="59">
        <v>0</v>
      </c>
      <c r="AI327" s="59">
        <v>0</v>
      </c>
      <c r="AJ327" s="57"/>
      <c r="AK327" s="276">
        <f>IF(
'Tablero de control'!$V327="NP",
 0,
  IF(
     'Tablero de control'!$Q327&lt;&gt;"Reducción",
     'Tablero de control'!$AJ327*100/'Tablero de control'!$V327,
     IF(
       'Tablero de control'!$V327&gt;='Tablero de control'!$AJ327,
       100,
       IF(
         'Tablero de control'!$S327&lt;='Tablero de control'!$AJ327,
         0,
         (('Tablero de control'!$S327-'Tablero de control'!$V327)-('Tablero de control'!$AJ327-'Tablero de control'!$V327))*100/('Tablero de control'!$S327-'Tablero de control'!$V327)
       )
     )
   )
)</f>
        <v>0</v>
      </c>
      <c r="AL327" s="40" t="str">
        <f>IF(
  'Tablero de control'!$V327="NP",
  "NO PROGRAMADA",
  IF(
    OR('Tablero de control'!$AJ327="",'Tablero de control'!$AK327&lt;=0),
    "SIN AVANCE",
    IF(
      'Tablero de control'!$AK327&lt;Parametros!$D$4*Parametros!$G$9,
      "MUY DEFICIENTE",
    IF(
      'Tablero de control'!$AK327&lt;Parametros!$D$4*Parametros!$G$8,
      "DEFICIENTE",
   IF(
      'Tablero de control'!$AK327&lt;Parametros!$D$4*Parametros!$G$7,
      "ACEPTABLE",
      IF(
        'Tablero de control'!$AK327&lt;Parametros!$D$4*Parametros!$G$6,
        "BUENO",
        IF(
          'Tablero de control'!$AK327&lt;Parametros!$D$4*Parametros!$G$5,
          "SATISFACTORIO",
          IF(
            'Tablero de control'!$AK327&gt;=Parametros!$D$4*Parametros!$G$4,
            "OPTIMO"
          )
        )
      )
    )
  )
)
)
)</f>
        <v>SIN AVANCE</v>
      </c>
      <c r="AM327" s="38"/>
      <c r="AN327" s="38"/>
      <c r="AO327" s="38"/>
      <c r="AP327" s="47"/>
      <c r="AQ327" s="276">
        <f>IF(
'Tablero de control'!$W327="NP",
 0,
  IF(
     'Tablero de control'!$Q327&lt;&gt;"Reducción",
     'Tablero de control'!$AP327*100/'Tablero de control'!$W327,
     IF(
       'Tablero de control'!$W327&gt;='Tablero de control'!$AP327,
       100,
       IF(
         'Tablero de control'!$S327&lt;='Tablero de control'!$AP327,
         0,
         (('Tablero de control'!$S327-'Tablero de control'!$W327)-('Tablero de control'!$AP327-'Tablero de control'!$W327))*100/('Tablero de control'!$S327-'Tablero de control'!$W327)
       )
     )
   )
)</f>
        <v>0</v>
      </c>
      <c r="AR327" s="40" t="str">
        <f>IF(
  'Tablero de control'!$W327="NP",
  "NO PROGRAMADA",
  IF(
    OR('Tablero de control'!$AP327="",'Tablero de control'!$AQ327&lt;=0),
    "SIN AVANCE",
    IF(
      'Tablero de control'!$AQ327&lt;Parametros!$D$4*Parametros!$G$9,
      "MUY DEFICIENTE",
    IF(
      'Tablero de control'!$AQ327&lt;Parametros!$D$4*Parametros!$G$8,
      "DEFICIENTE",
   IF(
      'Tablero de control'!$AQ327&lt;Parametros!$D$4*Parametros!$G$7,
      "ACEPTABLE",
      IF(
        'Tablero de control'!$AQ327&lt;Parametros!$D$4*Parametros!$G$6,
        "BUENO",
        IF(
          'Tablero de control'!$AQ327&lt;Parametros!$D$4*Parametros!$G$5,
          "SATISFACTORIO",
          IF(
            'Tablero de control'!$AQ327&gt;=Parametros!$D$4*Parametros!$G$4,
            "OPTIMO"
          )
        )
      )
    )
  )
)
)
)</f>
        <v>SIN AVANCE</v>
      </c>
      <c r="AS327" s="38"/>
      <c r="AT327" s="38"/>
      <c r="AU327" s="38"/>
      <c r="AV327" s="39"/>
      <c r="AW327" s="276">
        <f>IF(
'Tablero de control'!$X327="NP",
 0,
  IF(
     'Tablero de control'!$Q327&lt;&gt;"Reducción",
     'Tablero de control'!$AV327*100/'Tablero de control'!$X327,
     IF(
       'Tablero de control'!$X327&gt;='Tablero de control'!$AV327,
       100,
       IF(
         'Tablero de control'!$S327&lt;='Tablero de control'!$AV327,
         0,
         (('Tablero de control'!$S327-'Tablero de control'!$X327)-('Tablero de control'!$AV327-'Tablero de control'!$X327))*100/('Tablero de control'!$S327-'Tablero de control'!$X327)
       )
     )
   )
)</f>
        <v>0</v>
      </c>
      <c r="AX327" s="46" t="str">
        <f>IF(
  'Tablero de control'!$X327="NP",
  "NO PROGRAMADA",
  IF(
    OR('Tablero de control'!$AV327="",'Tablero de control'!$AW327&lt;=0),
    "SIN AVANCE",
    IF(
      'Tablero de control'!$AW327&lt;Parametros!$D$4*Parametros!$G$9,
      "MUY DEFICIENTE",
    IF(
      'Tablero de control'!$AW327&lt;Parametros!$D$4*Parametros!$G$8,
      "DEFICIENTE",
   IF(
      'Tablero de control'!$AW327&lt;Parametros!$D$4*Parametros!$G$7,
      "ACEPTABLE",
      IF(
        'Tablero de control'!$AW327&lt;Parametros!$D$4*Parametros!$G$6,
        "BUENO",
        IF(
          'Tablero de control'!$AW327&lt;Parametros!$D$4*Parametros!$G$5,
          "SATISFACTORIO",
          IF(
            'Tablero de control'!$AW327&gt;=Parametros!$D$4*Parametros!$G$4,
            "OPTIMO"
          )
        )
      )
    )
  )
)
)
)</f>
        <v>SIN AVANCE</v>
      </c>
      <c r="AY327" s="38"/>
      <c r="AZ327" s="38"/>
      <c r="BA327" s="38"/>
      <c r="BB327" s="285">
        <f>IF('Tablero de control'!$R327="Acumulada",IF('Tablero de control'!$AV327="",IF('Tablero de control'!$AP327="",IF('Tablero de control'!$AJ327="",'Tablero de control'!$Y327,'Tablero de control'!$AJ327),'Tablero de control'!$AP327),'Tablero de control'!$AV327),'Tablero de control'!$Y327+'Tablero de control'!$AJ327+'Tablero de control'!$AP327+'Tablero de control'!$AV327)</f>
        <v>2</v>
      </c>
      <c r="BC327" s="41">
        <f>IF('Tablero de control'!$Q327="mantenimiento",'Tablero de control'!$BB327/COUNTA('Tablero de control'!$U327:$X327)*100,IF('Tablero de control'!$BB327*100/'Tablero de control'!$T327&gt;100,100,'Tablero de control'!$BB327*100/'Tablero de control'!$T327))</f>
        <v>22.222222222222221</v>
      </c>
      <c r="BD327" s="40" t="str">
        <f>IF(
    OR('Tablero de control'!$BB327="",'Tablero de control'!$BC327&lt;=0),
    "SIN AVANCE",
    IF(
      'Tablero de control'!$BC327&lt;Parametros!$D$4*Parametros!$G$9,
      "MUY DEFICIENTE",
    IF(
      'Tablero de control'!$BC327&lt;Parametros!$D$4*Parametros!$G$8,
      "DEFICIENTE",
   IF(
      'Tablero de control'!$BC327&lt;Parametros!$D$4*Parametros!$G$7,
      "ACEPTABLE",
      IF(
        'Tablero de control'!$BC327&lt;Parametros!$D$4*Parametros!$G$6,
        "BUENO",
        IF(
          'Tablero de control'!$BC327&lt;Parametros!$D$4*Parametros!$G$5,
          "SATISFACTORIO",
          IF(
            'Tablero de control'!$BC327&gt;=Parametros!$D$4*Parametros!$G$4,
            "OPTIMO"
          )
        )
      )
    )
  )
)
)</f>
        <v>MUY DEFICIENTE</v>
      </c>
      <c r="BE327" s="336"/>
      <c r="BF327" s="336"/>
      <c r="BG327" s="555"/>
      <c r="BH327" s="281"/>
      <c r="BI327" s="281"/>
      <c r="BJ327" s="281"/>
      <c r="BL327" s="337"/>
      <c r="BN327" s="443">
        <v>2</v>
      </c>
      <c r="BO327" s="444" t="s">
        <v>2846</v>
      </c>
      <c r="BP327" s="350">
        <v>2389</v>
      </c>
      <c r="BQ327" s="445" t="s">
        <v>2847</v>
      </c>
      <c r="BR327" s="606"/>
      <c r="BS327" s="681"/>
      <c r="BT327" s="281"/>
    </row>
    <row r="328" spans="1:72" s="42" customFormat="1" ht="57.75" hidden="1" customHeight="1">
      <c r="A328" s="554" t="s">
        <v>252</v>
      </c>
      <c r="B328" s="53" t="s">
        <v>264</v>
      </c>
      <c r="C328" s="53" t="s">
        <v>308</v>
      </c>
      <c r="D328" s="53" t="s">
        <v>362</v>
      </c>
      <c r="E328" s="53" t="s">
        <v>459</v>
      </c>
      <c r="F328" s="70">
        <v>0.19827196689919549</v>
      </c>
      <c r="G328" s="71">
        <v>0.3</v>
      </c>
      <c r="H328" s="71" t="s">
        <v>1949</v>
      </c>
      <c r="I328" s="71" t="s">
        <v>1980</v>
      </c>
      <c r="J328" s="325">
        <v>325</v>
      </c>
      <c r="K328" s="53" t="s">
        <v>868</v>
      </c>
      <c r="L328" s="53" t="s">
        <v>1325</v>
      </c>
      <c r="M328" s="53" t="s">
        <v>96</v>
      </c>
      <c r="N328" s="293">
        <v>400302000</v>
      </c>
      <c r="O328" s="53" t="s">
        <v>96</v>
      </c>
      <c r="P328" s="53" t="s">
        <v>2053</v>
      </c>
      <c r="Q328" s="53" t="s">
        <v>32</v>
      </c>
      <c r="R328" s="196" t="s">
        <v>1891</v>
      </c>
      <c r="S328" s="107">
        <v>6</v>
      </c>
      <c r="T328" s="107">
        <v>10</v>
      </c>
      <c r="U328" s="97" t="s">
        <v>13</v>
      </c>
      <c r="V328" s="107">
        <v>5</v>
      </c>
      <c r="W328" s="107">
        <v>3</v>
      </c>
      <c r="X328" s="107">
        <v>2</v>
      </c>
      <c r="Y328" s="273">
        <v>1</v>
      </c>
      <c r="Z328" s="276">
        <f>IF(
'Tablero de control'!$U328="NP",
 0,
  IF(
     'Tablero de control'!$Q328&lt;&gt;"Reducción",
     'Tablero de control'!$Y328*100/'Tablero de control'!$U328,
     IF(
       'Tablero de control'!$U328&gt;='Tablero de control'!$Y328,
       100,
       IF(
         'Tablero de control'!$S328&lt;='Tablero de control'!$Y328,
         0,
         (('Tablero de control'!$S328-'Tablero de control'!$U328)-('Tablero de control'!$Y328-'Tablero de control'!$U328))*100/('Tablero de control'!$S328-'Tablero de control'!$U328)
       )
     )
   )
)</f>
        <v>0</v>
      </c>
      <c r="AA328" s="302">
        <f>IF('Tablero de control'!$Z328&gt;100,100,'Tablero de control'!$Z328)</f>
        <v>0</v>
      </c>
      <c r="AB328" s="40" t="str">
        <f>IF(
  'Tablero de control'!$U328="NP",
  "NO PROGRAMADA",
  IF(
    OR('Tablero de control'!$Y328="",'Tablero de control'!$Z328&lt;=0),
    "SIN AVANCE",
    IF(
      'Tablero de control'!$Z328&lt;Parametros!$D$4*Parametros!$G$9,
      "MUY DEFICIENTE",
    IF(
      'Tablero de control'!$Z328&lt;Parametros!$D$4*Parametros!$G$8,
      "DEFICIENTE",
   IF(
      'Tablero de control'!$Z328&lt;Parametros!$D$4*Parametros!$G$7,
      "ACEPTABLE",
      IF(
        'Tablero de control'!$Z328&lt;Parametros!$D$4*Parametros!$G$6,
        "BUENO",
        IF(
          'Tablero de control'!$Z328&lt;Parametros!$D$4*Parametros!$G$5,
          "SATISFACTORIO",
          IF(
            'Tablero de control'!$Z328&gt;=Parametros!$D$4*Parametros!$G$4,
            "OPTIMO"
          )
        )
      )
    )
  )
)
)
)</f>
        <v>NO PROGRAMADA</v>
      </c>
      <c r="AC328" s="40"/>
      <c r="AD328" s="40"/>
      <c r="AE328" s="40"/>
      <c r="AF328" s="40"/>
      <c r="AG328" s="59">
        <v>0</v>
      </c>
      <c r="AH328" s="59">
        <v>0</v>
      </c>
      <c r="AI328" s="59">
        <v>0</v>
      </c>
      <c r="AJ328" s="57"/>
      <c r="AK328" s="276">
        <f>IF(
'Tablero de control'!$V328="NP",
 0,
  IF(
     'Tablero de control'!$Q328&lt;&gt;"Reducción",
     'Tablero de control'!$AJ328*100/'Tablero de control'!$V328,
     IF(
       'Tablero de control'!$V328&gt;='Tablero de control'!$AJ328,
       100,
       IF(
         'Tablero de control'!$S328&lt;='Tablero de control'!$AJ328,
         0,
         (('Tablero de control'!$S328-'Tablero de control'!$V328)-('Tablero de control'!$AJ328-'Tablero de control'!$V328))*100/('Tablero de control'!$S328-'Tablero de control'!$V328)
       )
     )
   )
)</f>
        <v>0</v>
      </c>
      <c r="AL328" s="40" t="str">
        <f>IF(
  'Tablero de control'!$V328="NP",
  "NO PROGRAMADA",
  IF(
    OR('Tablero de control'!$AJ328="",'Tablero de control'!$AK328&lt;=0),
    "SIN AVANCE",
    IF(
      'Tablero de control'!$AK328&lt;Parametros!$D$4*Parametros!$G$9,
      "MUY DEFICIENTE",
    IF(
      'Tablero de control'!$AK328&lt;Parametros!$D$4*Parametros!$G$8,
      "DEFICIENTE",
   IF(
      'Tablero de control'!$AK328&lt;Parametros!$D$4*Parametros!$G$7,
      "ACEPTABLE",
      IF(
        'Tablero de control'!$AK328&lt;Parametros!$D$4*Parametros!$G$6,
        "BUENO",
        IF(
          'Tablero de control'!$AK328&lt;Parametros!$D$4*Parametros!$G$5,
          "SATISFACTORIO",
          IF(
            'Tablero de control'!$AK328&gt;=Parametros!$D$4*Parametros!$G$4,
            "OPTIMO"
          )
        )
      )
    )
  )
)
)
)</f>
        <v>SIN AVANCE</v>
      </c>
      <c r="AM328" s="38"/>
      <c r="AN328" s="38"/>
      <c r="AO328" s="38"/>
      <c r="AP328" s="47"/>
      <c r="AQ328" s="276">
        <f>IF(
'Tablero de control'!$W328="NP",
 0,
  IF(
     'Tablero de control'!$Q328&lt;&gt;"Reducción",
     'Tablero de control'!$AP328*100/'Tablero de control'!$W328,
     IF(
       'Tablero de control'!$W328&gt;='Tablero de control'!$AP328,
       100,
       IF(
         'Tablero de control'!$S328&lt;='Tablero de control'!$AP328,
         0,
         (('Tablero de control'!$S328-'Tablero de control'!$W328)-('Tablero de control'!$AP328-'Tablero de control'!$W328))*100/('Tablero de control'!$S328-'Tablero de control'!$W328)
       )
     )
   )
)</f>
        <v>0</v>
      </c>
      <c r="AR328" s="40" t="str">
        <f>IF(
  'Tablero de control'!$W328="NP",
  "NO PROGRAMADA",
  IF(
    OR('Tablero de control'!$AP328="",'Tablero de control'!$AQ328&lt;=0),
    "SIN AVANCE",
    IF(
      'Tablero de control'!$AQ328&lt;Parametros!$D$4*Parametros!$G$9,
      "MUY DEFICIENTE",
    IF(
      'Tablero de control'!$AQ328&lt;Parametros!$D$4*Parametros!$G$8,
      "DEFICIENTE",
   IF(
      'Tablero de control'!$AQ328&lt;Parametros!$D$4*Parametros!$G$7,
      "ACEPTABLE",
      IF(
        'Tablero de control'!$AQ328&lt;Parametros!$D$4*Parametros!$G$6,
        "BUENO",
        IF(
          'Tablero de control'!$AQ328&lt;Parametros!$D$4*Parametros!$G$5,
          "SATISFACTORIO",
          IF(
            'Tablero de control'!$AQ328&gt;=Parametros!$D$4*Parametros!$G$4,
            "OPTIMO"
          )
        )
      )
    )
  )
)
)
)</f>
        <v>SIN AVANCE</v>
      </c>
      <c r="AS328" s="38"/>
      <c r="AT328" s="38"/>
      <c r="AU328" s="38"/>
      <c r="AV328" s="39"/>
      <c r="AW328" s="276">
        <f>IF(
'Tablero de control'!$X328="NP",
 0,
  IF(
     'Tablero de control'!$Q328&lt;&gt;"Reducción",
     'Tablero de control'!$AV328*100/'Tablero de control'!$X328,
     IF(
       'Tablero de control'!$X328&gt;='Tablero de control'!$AV328,
       100,
       IF(
         'Tablero de control'!$S328&lt;='Tablero de control'!$AV328,
         0,
         (('Tablero de control'!$S328-'Tablero de control'!$X328)-('Tablero de control'!$AV328-'Tablero de control'!$X328))*100/('Tablero de control'!$S328-'Tablero de control'!$X328)
       )
     )
   )
)</f>
        <v>0</v>
      </c>
      <c r="AX328" s="46" t="str">
        <f>IF(
  'Tablero de control'!$X328="NP",
  "NO PROGRAMADA",
  IF(
    OR('Tablero de control'!$AV328="",'Tablero de control'!$AW328&lt;=0),
    "SIN AVANCE",
    IF(
      'Tablero de control'!$AW328&lt;Parametros!$D$4*Parametros!$G$9,
      "MUY DEFICIENTE",
    IF(
      'Tablero de control'!$AW328&lt;Parametros!$D$4*Parametros!$G$8,
      "DEFICIENTE",
   IF(
      'Tablero de control'!$AW328&lt;Parametros!$D$4*Parametros!$G$7,
      "ACEPTABLE",
      IF(
        'Tablero de control'!$AW328&lt;Parametros!$D$4*Parametros!$G$6,
        "BUENO",
        IF(
          'Tablero de control'!$AW328&lt;Parametros!$D$4*Parametros!$G$5,
          "SATISFACTORIO",
          IF(
            'Tablero de control'!$AW328&gt;=Parametros!$D$4*Parametros!$G$4,
            "OPTIMO"
          )
        )
      )
    )
  )
)
)
)</f>
        <v>SIN AVANCE</v>
      </c>
      <c r="AY328" s="38"/>
      <c r="AZ328" s="38"/>
      <c r="BA328" s="38"/>
      <c r="BB328" s="285">
        <f>IF('Tablero de control'!$R328="Acumulada",IF('Tablero de control'!$AV328="",IF('Tablero de control'!$AP328="",IF('Tablero de control'!$AJ328="",'Tablero de control'!$Y328,'Tablero de control'!$AJ328),'Tablero de control'!$AP328),'Tablero de control'!$AV328),'Tablero de control'!$Y328+'Tablero de control'!$AJ328+'Tablero de control'!$AP328+'Tablero de control'!$AV328)</f>
        <v>1</v>
      </c>
      <c r="BC328" s="41">
        <f>IF('Tablero de control'!$Q328="mantenimiento",'Tablero de control'!$BB328/COUNTA('Tablero de control'!$U328:$X328)*100,IF('Tablero de control'!$BB328*100/'Tablero de control'!$T328&gt;100,100,'Tablero de control'!$BB328*100/'Tablero de control'!$T328))</f>
        <v>10</v>
      </c>
      <c r="BD328" s="40" t="str">
        <f>IF(
    OR('Tablero de control'!$BB328="",'Tablero de control'!$BC328&lt;=0),
    "SIN AVANCE",
    IF(
      'Tablero de control'!$BC328&lt;Parametros!$D$4*Parametros!$G$9,
      "MUY DEFICIENTE",
    IF(
      'Tablero de control'!$BC328&lt;Parametros!$D$4*Parametros!$G$8,
      "DEFICIENTE",
   IF(
      'Tablero de control'!$BC328&lt;Parametros!$D$4*Parametros!$G$7,
      "ACEPTABLE",
      IF(
        'Tablero de control'!$BC328&lt;Parametros!$D$4*Parametros!$G$6,
        "BUENO",
        IF(
          'Tablero de control'!$BC328&lt;Parametros!$D$4*Parametros!$G$5,
          "SATISFACTORIO",
          IF(
            'Tablero de control'!$BC328&gt;=Parametros!$D$4*Parametros!$G$4,
            "OPTIMO"
          )
        )
      )
    )
  )
)
)</f>
        <v>MUY DEFICIENTE</v>
      </c>
      <c r="BE328" s="336"/>
      <c r="BF328" s="336"/>
      <c r="BG328" s="555"/>
      <c r="BH328" s="281"/>
      <c r="BI328" s="281"/>
      <c r="BJ328" s="281"/>
      <c r="BL328" s="337"/>
      <c r="BN328" s="443">
        <v>1</v>
      </c>
      <c r="BO328" s="444" t="s">
        <v>2848</v>
      </c>
      <c r="BP328" s="350">
        <v>473</v>
      </c>
      <c r="BQ328" s="445" t="s">
        <v>2849</v>
      </c>
      <c r="BR328" s="606"/>
      <c r="BS328" s="681"/>
      <c r="BT328" s="281"/>
    </row>
    <row r="329" spans="1:72" s="42" customFormat="1" ht="58.5" hidden="1" customHeight="1">
      <c r="A329" s="554" t="s">
        <v>252</v>
      </c>
      <c r="B329" s="53" t="s">
        <v>264</v>
      </c>
      <c r="C329" s="53" t="s">
        <v>308</v>
      </c>
      <c r="D329" s="53" t="s">
        <v>362</v>
      </c>
      <c r="E329" s="53" t="s">
        <v>459</v>
      </c>
      <c r="F329" s="70">
        <v>0.19827196689919549</v>
      </c>
      <c r="G329" s="71">
        <v>0.3</v>
      </c>
      <c r="H329" s="71" t="s">
        <v>1949</v>
      </c>
      <c r="I329" s="71" t="s">
        <v>1980</v>
      </c>
      <c r="J329" s="325">
        <v>326</v>
      </c>
      <c r="K329" s="53" t="s">
        <v>869</v>
      </c>
      <c r="L329" s="53" t="s">
        <v>1328</v>
      </c>
      <c r="M329" s="53" t="s">
        <v>1329</v>
      </c>
      <c r="N329" s="293">
        <v>400304400</v>
      </c>
      <c r="O329" s="53" t="s">
        <v>1690</v>
      </c>
      <c r="P329" s="53" t="s">
        <v>2053</v>
      </c>
      <c r="Q329" s="53" t="s">
        <v>32</v>
      </c>
      <c r="R329" s="196" t="s">
        <v>1891</v>
      </c>
      <c r="S329" s="107">
        <v>290</v>
      </c>
      <c r="T329" s="107">
        <v>400</v>
      </c>
      <c r="U329" s="97" t="s">
        <v>13</v>
      </c>
      <c r="V329" s="107">
        <v>150</v>
      </c>
      <c r="W329" s="107">
        <v>150</v>
      </c>
      <c r="X329" s="107">
        <v>100</v>
      </c>
      <c r="Y329" s="273">
        <v>0</v>
      </c>
      <c r="Z329" s="276">
        <f>IF(
'Tablero de control'!$U329="NP",
 0,
  IF(
     'Tablero de control'!$Q329&lt;&gt;"Reducción",
     'Tablero de control'!$Y329*100/'Tablero de control'!$U329,
     IF(
       'Tablero de control'!$U329&gt;='Tablero de control'!$Y329,
       100,
       IF(
         'Tablero de control'!$S329&lt;='Tablero de control'!$Y329,
         0,
         (('Tablero de control'!$S329-'Tablero de control'!$U329)-('Tablero de control'!$Y329-'Tablero de control'!$U329))*100/('Tablero de control'!$S329-'Tablero de control'!$U329)
       )
     )
   )
)</f>
        <v>0</v>
      </c>
      <c r="AA329" s="302">
        <f>IF('Tablero de control'!$Z329&gt;100,100,'Tablero de control'!$Z329)</f>
        <v>0</v>
      </c>
      <c r="AB329" s="40" t="str">
        <f>IF(
  'Tablero de control'!$U329="NP",
  "NO PROGRAMADA",
  IF(
    OR('Tablero de control'!$Y329="",'Tablero de control'!$Z329&lt;=0),
    "SIN AVANCE",
    IF(
      'Tablero de control'!$Z329&lt;Parametros!$D$4*Parametros!$G$9,
      "MUY DEFICIENTE",
    IF(
      'Tablero de control'!$Z329&lt;Parametros!$D$4*Parametros!$G$8,
      "DEFICIENTE",
   IF(
      'Tablero de control'!$Z329&lt;Parametros!$D$4*Parametros!$G$7,
      "ACEPTABLE",
      IF(
        'Tablero de control'!$Z329&lt;Parametros!$D$4*Parametros!$G$6,
        "BUENO",
        IF(
          'Tablero de control'!$Z329&lt;Parametros!$D$4*Parametros!$G$5,
          "SATISFACTORIO",
          IF(
            'Tablero de control'!$Z329&gt;=Parametros!$D$4*Parametros!$G$4,
            "OPTIMO"
          )
        )
      )
    )
  )
)
)
)</f>
        <v>NO PROGRAMADA</v>
      </c>
      <c r="AC329" s="40"/>
      <c r="AD329" s="40"/>
      <c r="AE329" s="40"/>
      <c r="AF329" s="40"/>
      <c r="AG329" s="59">
        <v>0</v>
      </c>
      <c r="AH329" s="59">
        <v>0</v>
      </c>
      <c r="AI329" s="59">
        <v>0</v>
      </c>
      <c r="AJ329" s="57"/>
      <c r="AK329" s="276">
        <f>IF(
'Tablero de control'!$V329="NP",
 0,
  IF(
     'Tablero de control'!$Q329&lt;&gt;"Reducción",
     'Tablero de control'!$AJ329*100/'Tablero de control'!$V329,
     IF(
       'Tablero de control'!$V329&gt;='Tablero de control'!$AJ329,
       100,
       IF(
         'Tablero de control'!$S329&lt;='Tablero de control'!$AJ329,
         0,
         (('Tablero de control'!$S329-'Tablero de control'!$V329)-('Tablero de control'!$AJ329-'Tablero de control'!$V329))*100/('Tablero de control'!$S329-'Tablero de control'!$V329)
       )
     )
   )
)</f>
        <v>0</v>
      </c>
      <c r="AL329" s="40" t="str">
        <f>IF(
  'Tablero de control'!$V329="NP",
  "NO PROGRAMADA",
  IF(
    OR('Tablero de control'!$AJ329="",'Tablero de control'!$AK329&lt;=0),
    "SIN AVANCE",
    IF(
      'Tablero de control'!$AK329&lt;Parametros!$D$4*Parametros!$G$9,
      "MUY DEFICIENTE",
    IF(
      'Tablero de control'!$AK329&lt;Parametros!$D$4*Parametros!$G$8,
      "DEFICIENTE",
   IF(
      'Tablero de control'!$AK329&lt;Parametros!$D$4*Parametros!$G$7,
      "ACEPTABLE",
      IF(
        'Tablero de control'!$AK329&lt;Parametros!$D$4*Parametros!$G$6,
        "BUENO",
        IF(
          'Tablero de control'!$AK329&lt;Parametros!$D$4*Parametros!$G$5,
          "SATISFACTORIO",
          IF(
            'Tablero de control'!$AK329&gt;=Parametros!$D$4*Parametros!$G$4,
            "OPTIMO"
          )
        )
      )
    )
  )
)
)
)</f>
        <v>SIN AVANCE</v>
      </c>
      <c r="AM329" s="38"/>
      <c r="AN329" s="38"/>
      <c r="AO329" s="38"/>
      <c r="AP329" s="47"/>
      <c r="AQ329" s="276">
        <f>IF(
'Tablero de control'!$W329="NP",
 0,
  IF(
     'Tablero de control'!$Q329&lt;&gt;"Reducción",
     'Tablero de control'!$AP329*100/'Tablero de control'!$W329,
     IF(
       'Tablero de control'!$W329&gt;='Tablero de control'!$AP329,
       100,
       IF(
         'Tablero de control'!$S329&lt;='Tablero de control'!$AP329,
         0,
         (('Tablero de control'!$S329-'Tablero de control'!$W329)-('Tablero de control'!$AP329-'Tablero de control'!$W329))*100/('Tablero de control'!$S329-'Tablero de control'!$W329)
       )
     )
   )
)</f>
        <v>0</v>
      </c>
      <c r="AR329" s="40" t="str">
        <f>IF(
  'Tablero de control'!$W329="NP",
  "NO PROGRAMADA",
  IF(
    OR('Tablero de control'!$AP329="",'Tablero de control'!$AQ329&lt;=0),
    "SIN AVANCE",
    IF(
      'Tablero de control'!$AQ329&lt;Parametros!$D$4*Parametros!$G$9,
      "MUY DEFICIENTE",
    IF(
      'Tablero de control'!$AQ329&lt;Parametros!$D$4*Parametros!$G$8,
      "DEFICIENTE",
   IF(
      'Tablero de control'!$AQ329&lt;Parametros!$D$4*Parametros!$G$7,
      "ACEPTABLE",
      IF(
        'Tablero de control'!$AQ329&lt;Parametros!$D$4*Parametros!$G$6,
        "BUENO",
        IF(
          'Tablero de control'!$AQ329&lt;Parametros!$D$4*Parametros!$G$5,
          "SATISFACTORIO",
          IF(
            'Tablero de control'!$AQ329&gt;=Parametros!$D$4*Parametros!$G$4,
            "OPTIMO"
          )
        )
      )
    )
  )
)
)
)</f>
        <v>SIN AVANCE</v>
      </c>
      <c r="AS329" s="38"/>
      <c r="AT329" s="38"/>
      <c r="AU329" s="38"/>
      <c r="AV329" s="39"/>
      <c r="AW329" s="276">
        <f>IF(
'Tablero de control'!$X329="NP",
 0,
  IF(
     'Tablero de control'!$Q329&lt;&gt;"Reducción",
     'Tablero de control'!$AV329*100/'Tablero de control'!$X329,
     IF(
       'Tablero de control'!$X329&gt;='Tablero de control'!$AV329,
       100,
       IF(
         'Tablero de control'!$S329&lt;='Tablero de control'!$AV329,
         0,
         (('Tablero de control'!$S329-'Tablero de control'!$X329)-('Tablero de control'!$AV329-'Tablero de control'!$X329))*100/('Tablero de control'!$S329-'Tablero de control'!$X329)
       )
     )
   )
)</f>
        <v>0</v>
      </c>
      <c r="AX329" s="46" t="str">
        <f>IF(
  'Tablero de control'!$X329="NP",
  "NO PROGRAMADA",
  IF(
    OR('Tablero de control'!$AV329="",'Tablero de control'!$AW329&lt;=0),
    "SIN AVANCE",
    IF(
      'Tablero de control'!$AW329&lt;Parametros!$D$4*Parametros!$G$9,
      "MUY DEFICIENTE",
    IF(
      'Tablero de control'!$AW329&lt;Parametros!$D$4*Parametros!$G$8,
      "DEFICIENTE",
   IF(
      'Tablero de control'!$AW329&lt;Parametros!$D$4*Parametros!$G$7,
      "ACEPTABLE",
      IF(
        'Tablero de control'!$AW329&lt;Parametros!$D$4*Parametros!$G$6,
        "BUENO",
        IF(
          'Tablero de control'!$AW329&lt;Parametros!$D$4*Parametros!$G$5,
          "SATISFACTORIO",
          IF(
            'Tablero de control'!$AW329&gt;=Parametros!$D$4*Parametros!$G$4,
            "OPTIMO"
          )
        )
      )
    )
  )
)
)
)</f>
        <v>SIN AVANCE</v>
      </c>
      <c r="AY329" s="38"/>
      <c r="AZ329" s="38"/>
      <c r="BA329" s="38"/>
      <c r="BB329" s="285">
        <f>IF('Tablero de control'!$R329="Acumulada",IF('Tablero de control'!$AV329="",IF('Tablero de control'!$AP329="",IF('Tablero de control'!$AJ329="",'Tablero de control'!$Y329,'Tablero de control'!$AJ329),'Tablero de control'!$AP329),'Tablero de control'!$AV329),'Tablero de control'!$Y329+'Tablero de control'!$AJ329+'Tablero de control'!$AP329+'Tablero de control'!$AV329)</f>
        <v>0</v>
      </c>
      <c r="BC329" s="41">
        <f>IF('Tablero de control'!$Q329="mantenimiento",'Tablero de control'!$BB329/COUNTA('Tablero de control'!$U329:$X329)*100,IF('Tablero de control'!$BB329*100/'Tablero de control'!$T329&gt;100,100,'Tablero de control'!$BB329*100/'Tablero de control'!$T329))</f>
        <v>0</v>
      </c>
      <c r="BD329" s="40" t="str">
        <f>IF(
    OR('Tablero de control'!$BB329="",'Tablero de control'!$BC329&lt;=0),
    "SIN AVANCE",
    IF(
      'Tablero de control'!$BC329&lt;Parametros!$D$4*Parametros!$G$9,
      "MUY DEFICIENTE",
    IF(
      'Tablero de control'!$BC329&lt;Parametros!$D$4*Parametros!$G$8,
      "DEFICIENTE",
   IF(
      'Tablero de control'!$BC329&lt;Parametros!$D$4*Parametros!$G$7,
      "ACEPTABLE",
      IF(
        'Tablero de control'!$BC329&lt;Parametros!$D$4*Parametros!$G$6,
        "BUENO",
        IF(
          'Tablero de control'!$BC329&lt;Parametros!$D$4*Parametros!$G$5,
          "SATISFACTORIO",
          IF(
            'Tablero de control'!$BC329&gt;=Parametros!$D$4*Parametros!$G$4,
            "OPTIMO"
          )
        )
      )
    )
  )
)
)</f>
        <v>SIN AVANCE</v>
      </c>
      <c r="BE329" s="336"/>
      <c r="BF329" s="336"/>
      <c r="BG329" s="555"/>
      <c r="BH329" s="281"/>
      <c r="BI329" s="281"/>
      <c r="BJ329" s="281"/>
      <c r="BL329" s="337"/>
      <c r="BN329" s="428"/>
      <c r="BO329" s="428"/>
      <c r="BP329" s="428"/>
      <c r="BQ329" s="428"/>
      <c r="BR329" s="599"/>
      <c r="BS329" s="599"/>
      <c r="BT329" s="281"/>
    </row>
    <row r="330" spans="1:72" s="42" customFormat="1" ht="63.75" hidden="1" customHeight="1">
      <c r="A330" s="554" t="s">
        <v>252</v>
      </c>
      <c r="B330" s="53" t="s">
        <v>264</v>
      </c>
      <c r="C330" s="53" t="s">
        <v>308</v>
      </c>
      <c r="D330" s="53" t="s">
        <v>362</v>
      </c>
      <c r="E330" s="53" t="s">
        <v>460</v>
      </c>
      <c r="F330" s="70">
        <v>0.13831249999999998</v>
      </c>
      <c r="G330" s="71">
        <v>0.2</v>
      </c>
      <c r="H330" s="71" t="s">
        <v>1949</v>
      </c>
      <c r="I330" s="71" t="s">
        <v>1980</v>
      </c>
      <c r="J330" s="325">
        <v>327</v>
      </c>
      <c r="K330" s="53" t="s">
        <v>870</v>
      </c>
      <c r="L330" s="53">
        <v>4003018</v>
      </c>
      <c r="M330" s="53" t="s">
        <v>1327</v>
      </c>
      <c r="N330" s="293">
        <v>400301802</v>
      </c>
      <c r="O330" s="53" t="s">
        <v>1691</v>
      </c>
      <c r="P330" s="53" t="s">
        <v>2053</v>
      </c>
      <c r="Q330" s="53" t="s">
        <v>32</v>
      </c>
      <c r="R330" s="196" t="s">
        <v>1891</v>
      </c>
      <c r="S330" s="107">
        <v>0</v>
      </c>
      <c r="T330" s="107">
        <v>7</v>
      </c>
      <c r="U330" s="97" t="s">
        <v>13</v>
      </c>
      <c r="V330" s="107">
        <v>3</v>
      </c>
      <c r="W330" s="107">
        <v>2</v>
      </c>
      <c r="X330" s="107">
        <v>2</v>
      </c>
      <c r="Y330" s="273">
        <v>0</v>
      </c>
      <c r="Z330" s="276">
        <f>IF(
'Tablero de control'!$U330="NP",
 0,
  IF(
     'Tablero de control'!$Q330&lt;&gt;"Reducción",
     'Tablero de control'!$Y330*100/'Tablero de control'!$U330,
     IF(
       'Tablero de control'!$U330&gt;='Tablero de control'!$Y330,
       100,
       IF(
         'Tablero de control'!$S330&lt;='Tablero de control'!$Y330,
         0,
         (('Tablero de control'!$S330-'Tablero de control'!$U330)-('Tablero de control'!$Y330-'Tablero de control'!$U330))*100/('Tablero de control'!$S330-'Tablero de control'!$U330)
       )
     )
   )
)</f>
        <v>0</v>
      </c>
      <c r="AA330" s="302">
        <f>IF('Tablero de control'!$Z330&gt;100,100,'Tablero de control'!$Z330)</f>
        <v>0</v>
      </c>
      <c r="AB330" s="40" t="str">
        <f>IF(
  'Tablero de control'!$U330="NP",
  "NO PROGRAMADA",
  IF(
    OR('Tablero de control'!$Y330="",'Tablero de control'!$Z330&lt;=0),
    "SIN AVANCE",
    IF(
      'Tablero de control'!$Z330&lt;Parametros!$D$4*Parametros!$G$9,
      "MUY DEFICIENTE",
    IF(
      'Tablero de control'!$Z330&lt;Parametros!$D$4*Parametros!$G$8,
      "DEFICIENTE",
   IF(
      'Tablero de control'!$Z330&lt;Parametros!$D$4*Parametros!$G$7,
      "ACEPTABLE",
      IF(
        'Tablero de control'!$Z330&lt;Parametros!$D$4*Parametros!$G$6,
        "BUENO",
        IF(
          'Tablero de control'!$Z330&lt;Parametros!$D$4*Parametros!$G$5,
          "SATISFACTORIO",
          IF(
            'Tablero de control'!$Z330&gt;=Parametros!$D$4*Parametros!$G$4,
            "OPTIMO"
          )
        )
      )
    )
  )
)
)
)</f>
        <v>NO PROGRAMADA</v>
      </c>
      <c r="AC330" s="40"/>
      <c r="AD330" s="40"/>
      <c r="AE330" s="40"/>
      <c r="AF330" s="40"/>
      <c r="AG330" s="59">
        <v>0</v>
      </c>
      <c r="AH330" s="59">
        <v>0</v>
      </c>
      <c r="AI330" s="59">
        <v>0</v>
      </c>
      <c r="AJ330" s="57"/>
      <c r="AK330" s="276">
        <f>IF(
'Tablero de control'!$V330="NP",
 0,
  IF(
     'Tablero de control'!$Q330&lt;&gt;"Reducción",
     'Tablero de control'!$AJ330*100/'Tablero de control'!$V330,
     IF(
       'Tablero de control'!$V330&gt;='Tablero de control'!$AJ330,
       100,
       IF(
         'Tablero de control'!$S330&lt;='Tablero de control'!$AJ330,
         0,
         (('Tablero de control'!$S330-'Tablero de control'!$V330)-('Tablero de control'!$AJ330-'Tablero de control'!$V330))*100/('Tablero de control'!$S330-'Tablero de control'!$V330)
       )
     )
   )
)</f>
        <v>0</v>
      </c>
      <c r="AL330" s="40" t="str">
        <f>IF(
  'Tablero de control'!$V330="NP",
  "NO PROGRAMADA",
  IF(
    OR('Tablero de control'!$AJ330="",'Tablero de control'!$AK330&lt;=0),
    "SIN AVANCE",
    IF(
      'Tablero de control'!$AK330&lt;Parametros!$D$4*Parametros!$G$9,
      "MUY DEFICIENTE",
    IF(
      'Tablero de control'!$AK330&lt;Parametros!$D$4*Parametros!$G$8,
      "DEFICIENTE",
   IF(
      'Tablero de control'!$AK330&lt;Parametros!$D$4*Parametros!$G$7,
      "ACEPTABLE",
      IF(
        'Tablero de control'!$AK330&lt;Parametros!$D$4*Parametros!$G$6,
        "BUENO",
        IF(
          'Tablero de control'!$AK330&lt;Parametros!$D$4*Parametros!$G$5,
          "SATISFACTORIO",
          IF(
            'Tablero de control'!$AK330&gt;=Parametros!$D$4*Parametros!$G$4,
            "OPTIMO"
          )
        )
      )
    )
  )
)
)
)</f>
        <v>SIN AVANCE</v>
      </c>
      <c r="AM330" s="38"/>
      <c r="AN330" s="38"/>
      <c r="AO330" s="38"/>
      <c r="AP330" s="47"/>
      <c r="AQ330" s="276">
        <f>IF(
'Tablero de control'!$W330="NP",
 0,
  IF(
     'Tablero de control'!$Q330&lt;&gt;"Reducción",
     'Tablero de control'!$AP330*100/'Tablero de control'!$W330,
     IF(
       'Tablero de control'!$W330&gt;='Tablero de control'!$AP330,
       100,
       IF(
         'Tablero de control'!$S330&lt;='Tablero de control'!$AP330,
         0,
         (('Tablero de control'!$S330-'Tablero de control'!$W330)-('Tablero de control'!$AP330-'Tablero de control'!$W330))*100/('Tablero de control'!$S330-'Tablero de control'!$W330)
       )
     )
   )
)</f>
        <v>0</v>
      </c>
      <c r="AR330" s="40" t="str">
        <f>IF(
  'Tablero de control'!$W330="NP",
  "NO PROGRAMADA",
  IF(
    OR('Tablero de control'!$AP330="",'Tablero de control'!$AQ330&lt;=0),
    "SIN AVANCE",
    IF(
      'Tablero de control'!$AQ330&lt;Parametros!$D$4*Parametros!$G$9,
      "MUY DEFICIENTE",
    IF(
      'Tablero de control'!$AQ330&lt;Parametros!$D$4*Parametros!$G$8,
      "DEFICIENTE",
   IF(
      'Tablero de control'!$AQ330&lt;Parametros!$D$4*Parametros!$G$7,
      "ACEPTABLE",
      IF(
        'Tablero de control'!$AQ330&lt;Parametros!$D$4*Parametros!$G$6,
        "BUENO",
        IF(
          'Tablero de control'!$AQ330&lt;Parametros!$D$4*Parametros!$G$5,
          "SATISFACTORIO",
          IF(
            'Tablero de control'!$AQ330&gt;=Parametros!$D$4*Parametros!$G$4,
            "OPTIMO"
          )
        )
      )
    )
  )
)
)
)</f>
        <v>SIN AVANCE</v>
      </c>
      <c r="AS330" s="38"/>
      <c r="AT330" s="38"/>
      <c r="AU330" s="38"/>
      <c r="AV330" s="39"/>
      <c r="AW330" s="276">
        <f>IF(
'Tablero de control'!$X330="NP",
 0,
  IF(
     'Tablero de control'!$Q330&lt;&gt;"Reducción",
     'Tablero de control'!$AV330*100/'Tablero de control'!$X330,
     IF(
       'Tablero de control'!$X330&gt;='Tablero de control'!$AV330,
       100,
       IF(
         'Tablero de control'!$S330&lt;='Tablero de control'!$AV330,
         0,
         (('Tablero de control'!$S330-'Tablero de control'!$X330)-('Tablero de control'!$AV330-'Tablero de control'!$X330))*100/('Tablero de control'!$S330-'Tablero de control'!$X330)
       )
     )
   )
)</f>
        <v>0</v>
      </c>
      <c r="AX330" s="46" t="str">
        <f>IF(
  'Tablero de control'!$X330="NP",
  "NO PROGRAMADA",
  IF(
    OR('Tablero de control'!$AV330="",'Tablero de control'!$AW330&lt;=0),
    "SIN AVANCE",
    IF(
      'Tablero de control'!$AW330&lt;Parametros!$D$4*Parametros!$G$9,
      "MUY DEFICIENTE",
    IF(
      'Tablero de control'!$AW330&lt;Parametros!$D$4*Parametros!$G$8,
      "DEFICIENTE",
   IF(
      'Tablero de control'!$AW330&lt;Parametros!$D$4*Parametros!$G$7,
      "ACEPTABLE",
      IF(
        'Tablero de control'!$AW330&lt;Parametros!$D$4*Parametros!$G$6,
        "BUENO",
        IF(
          'Tablero de control'!$AW330&lt;Parametros!$D$4*Parametros!$G$5,
          "SATISFACTORIO",
          IF(
            'Tablero de control'!$AW330&gt;=Parametros!$D$4*Parametros!$G$4,
            "OPTIMO"
          )
        )
      )
    )
  )
)
)
)</f>
        <v>SIN AVANCE</v>
      </c>
      <c r="AY330" s="38"/>
      <c r="AZ330" s="38"/>
      <c r="BA330" s="38"/>
      <c r="BB330" s="285">
        <f>IF('Tablero de control'!$R330="Acumulada",IF('Tablero de control'!$AV330="",IF('Tablero de control'!$AP330="",IF('Tablero de control'!$AJ330="",'Tablero de control'!$Y330,'Tablero de control'!$AJ330),'Tablero de control'!$AP330),'Tablero de control'!$AV330),'Tablero de control'!$Y330+'Tablero de control'!$AJ330+'Tablero de control'!$AP330+'Tablero de control'!$AV330)</f>
        <v>0</v>
      </c>
      <c r="BC330" s="41">
        <f>IF('Tablero de control'!$Q330="mantenimiento",'Tablero de control'!$BB330/COUNTA('Tablero de control'!$U330:$X330)*100,IF('Tablero de control'!$BB330*100/'Tablero de control'!$T330&gt;100,100,'Tablero de control'!$BB330*100/'Tablero de control'!$T330))</f>
        <v>0</v>
      </c>
      <c r="BD330" s="40" t="str">
        <f>IF(
    OR('Tablero de control'!$BB330="",'Tablero de control'!$BC330&lt;=0),
    "SIN AVANCE",
    IF(
      'Tablero de control'!$BC330&lt;Parametros!$D$4*Parametros!$G$9,
      "MUY DEFICIENTE",
    IF(
      'Tablero de control'!$BC330&lt;Parametros!$D$4*Parametros!$G$8,
      "DEFICIENTE",
   IF(
      'Tablero de control'!$BC330&lt;Parametros!$D$4*Parametros!$G$7,
      "ACEPTABLE",
      IF(
        'Tablero de control'!$BC330&lt;Parametros!$D$4*Parametros!$G$6,
        "BUENO",
        IF(
          'Tablero de control'!$BC330&lt;Parametros!$D$4*Parametros!$G$5,
          "SATISFACTORIO",
          IF(
            'Tablero de control'!$BC330&gt;=Parametros!$D$4*Parametros!$G$4,
            "OPTIMO"
          )
        )
      )
    )
  )
)
)</f>
        <v>SIN AVANCE</v>
      </c>
      <c r="BE330" s="336"/>
      <c r="BF330" s="336"/>
      <c r="BG330" s="555"/>
      <c r="BH330" s="281"/>
      <c r="BI330" s="281"/>
      <c r="BJ330" s="281"/>
      <c r="BL330" s="337"/>
      <c r="BN330" s="428"/>
      <c r="BO330" s="428"/>
      <c r="BP330" s="428"/>
      <c r="BQ330" s="428"/>
      <c r="BR330" s="599"/>
      <c r="BS330" s="599"/>
      <c r="BT330" s="281"/>
    </row>
    <row r="331" spans="1:72" s="42" customFormat="1" ht="58.5" hidden="1" customHeight="1">
      <c r="A331" s="554" t="s">
        <v>252</v>
      </c>
      <c r="B331" s="53" t="s">
        <v>264</v>
      </c>
      <c r="C331" s="53" t="s">
        <v>308</v>
      </c>
      <c r="D331" s="53" t="s">
        <v>362</v>
      </c>
      <c r="E331" s="53" t="s">
        <v>460</v>
      </c>
      <c r="F331" s="70">
        <v>0.13831249999999998</v>
      </c>
      <c r="G331" s="71">
        <v>0.2</v>
      </c>
      <c r="H331" s="71" t="s">
        <v>1949</v>
      </c>
      <c r="I331" s="71" t="s">
        <v>1980</v>
      </c>
      <c r="J331" s="325">
        <v>328</v>
      </c>
      <c r="K331" s="53" t="s">
        <v>871</v>
      </c>
      <c r="L331" s="53" t="s">
        <v>1325</v>
      </c>
      <c r="M331" s="53" t="s">
        <v>96</v>
      </c>
      <c r="N331" s="293">
        <v>400302002</v>
      </c>
      <c r="O331" s="53" t="s">
        <v>1692</v>
      </c>
      <c r="P331" s="53" t="s">
        <v>2053</v>
      </c>
      <c r="Q331" s="53" t="s">
        <v>32</v>
      </c>
      <c r="R331" s="196" t="s">
        <v>1891</v>
      </c>
      <c r="S331" s="107">
        <v>0</v>
      </c>
      <c r="T331" s="107">
        <v>6</v>
      </c>
      <c r="U331" s="97" t="s">
        <v>13</v>
      </c>
      <c r="V331" s="107">
        <v>2</v>
      </c>
      <c r="W331" s="107">
        <v>2</v>
      </c>
      <c r="X331" s="107">
        <v>2</v>
      </c>
      <c r="Y331" s="273">
        <v>0</v>
      </c>
      <c r="Z331" s="276">
        <f>IF(
'Tablero de control'!$U331="NP",
 0,
  IF(
     'Tablero de control'!$Q331&lt;&gt;"Reducción",
     'Tablero de control'!$Y331*100/'Tablero de control'!$U331,
     IF(
       'Tablero de control'!$U331&gt;='Tablero de control'!$Y331,
       100,
       IF(
         'Tablero de control'!$S331&lt;='Tablero de control'!$Y331,
         0,
         (('Tablero de control'!$S331-'Tablero de control'!$U331)-('Tablero de control'!$Y331-'Tablero de control'!$U331))*100/('Tablero de control'!$S331-'Tablero de control'!$U331)
       )
     )
   )
)</f>
        <v>0</v>
      </c>
      <c r="AA331" s="302">
        <f>IF('Tablero de control'!$Z331&gt;100,100,'Tablero de control'!$Z331)</f>
        <v>0</v>
      </c>
      <c r="AB331" s="40" t="str">
        <f>IF(
  'Tablero de control'!$U331="NP",
  "NO PROGRAMADA",
  IF(
    OR('Tablero de control'!$Y331="",'Tablero de control'!$Z331&lt;=0),
    "SIN AVANCE",
    IF(
      'Tablero de control'!$Z331&lt;Parametros!$D$4*Parametros!$G$9,
      "MUY DEFICIENTE",
    IF(
      'Tablero de control'!$Z331&lt;Parametros!$D$4*Parametros!$G$8,
      "DEFICIENTE",
   IF(
      'Tablero de control'!$Z331&lt;Parametros!$D$4*Parametros!$G$7,
      "ACEPTABLE",
      IF(
        'Tablero de control'!$Z331&lt;Parametros!$D$4*Parametros!$G$6,
        "BUENO",
        IF(
          'Tablero de control'!$Z331&lt;Parametros!$D$4*Parametros!$G$5,
          "SATISFACTORIO",
          IF(
            'Tablero de control'!$Z331&gt;=Parametros!$D$4*Parametros!$G$4,
            "OPTIMO"
          )
        )
      )
    )
  )
)
)
)</f>
        <v>NO PROGRAMADA</v>
      </c>
      <c r="AC331" s="40"/>
      <c r="AD331" s="40"/>
      <c r="AE331" s="40"/>
      <c r="AF331" s="40"/>
      <c r="AG331" s="59">
        <v>0</v>
      </c>
      <c r="AH331" s="59">
        <v>0</v>
      </c>
      <c r="AI331" s="59">
        <v>0</v>
      </c>
      <c r="AJ331" s="57"/>
      <c r="AK331" s="276">
        <f>IF(
'Tablero de control'!$V331="NP",
 0,
  IF(
     'Tablero de control'!$Q331&lt;&gt;"Reducción",
     'Tablero de control'!$AJ331*100/'Tablero de control'!$V331,
     IF(
       'Tablero de control'!$V331&gt;='Tablero de control'!$AJ331,
       100,
       IF(
         'Tablero de control'!$S331&lt;='Tablero de control'!$AJ331,
         0,
         (('Tablero de control'!$S331-'Tablero de control'!$V331)-('Tablero de control'!$AJ331-'Tablero de control'!$V331))*100/('Tablero de control'!$S331-'Tablero de control'!$V331)
       )
     )
   )
)</f>
        <v>0</v>
      </c>
      <c r="AL331" s="40" t="str">
        <f>IF(
  'Tablero de control'!$V331="NP",
  "NO PROGRAMADA",
  IF(
    OR('Tablero de control'!$AJ331="",'Tablero de control'!$AK331&lt;=0),
    "SIN AVANCE",
    IF(
      'Tablero de control'!$AK331&lt;Parametros!$D$4*Parametros!$G$9,
      "MUY DEFICIENTE",
    IF(
      'Tablero de control'!$AK331&lt;Parametros!$D$4*Parametros!$G$8,
      "DEFICIENTE",
   IF(
      'Tablero de control'!$AK331&lt;Parametros!$D$4*Parametros!$G$7,
      "ACEPTABLE",
      IF(
        'Tablero de control'!$AK331&lt;Parametros!$D$4*Parametros!$G$6,
        "BUENO",
        IF(
          'Tablero de control'!$AK331&lt;Parametros!$D$4*Parametros!$G$5,
          "SATISFACTORIO",
          IF(
            'Tablero de control'!$AK331&gt;=Parametros!$D$4*Parametros!$G$4,
            "OPTIMO"
          )
        )
      )
    )
  )
)
)
)</f>
        <v>SIN AVANCE</v>
      </c>
      <c r="AM331" s="38"/>
      <c r="AN331" s="38"/>
      <c r="AO331" s="38"/>
      <c r="AP331" s="47"/>
      <c r="AQ331" s="276">
        <f>IF(
'Tablero de control'!$W331="NP",
 0,
  IF(
     'Tablero de control'!$Q331&lt;&gt;"Reducción",
     'Tablero de control'!$AP331*100/'Tablero de control'!$W331,
     IF(
       'Tablero de control'!$W331&gt;='Tablero de control'!$AP331,
       100,
       IF(
         'Tablero de control'!$S331&lt;='Tablero de control'!$AP331,
         0,
         (('Tablero de control'!$S331-'Tablero de control'!$W331)-('Tablero de control'!$AP331-'Tablero de control'!$W331))*100/('Tablero de control'!$S331-'Tablero de control'!$W331)
       )
     )
   )
)</f>
        <v>0</v>
      </c>
      <c r="AR331" s="40" t="str">
        <f>IF(
  'Tablero de control'!$W331="NP",
  "NO PROGRAMADA",
  IF(
    OR('Tablero de control'!$AP331="",'Tablero de control'!$AQ331&lt;=0),
    "SIN AVANCE",
    IF(
      'Tablero de control'!$AQ331&lt;Parametros!$D$4*Parametros!$G$9,
      "MUY DEFICIENTE",
    IF(
      'Tablero de control'!$AQ331&lt;Parametros!$D$4*Parametros!$G$8,
      "DEFICIENTE",
   IF(
      'Tablero de control'!$AQ331&lt;Parametros!$D$4*Parametros!$G$7,
      "ACEPTABLE",
      IF(
        'Tablero de control'!$AQ331&lt;Parametros!$D$4*Parametros!$G$6,
        "BUENO",
        IF(
          'Tablero de control'!$AQ331&lt;Parametros!$D$4*Parametros!$G$5,
          "SATISFACTORIO",
          IF(
            'Tablero de control'!$AQ331&gt;=Parametros!$D$4*Parametros!$G$4,
            "OPTIMO"
          )
        )
      )
    )
  )
)
)
)</f>
        <v>SIN AVANCE</v>
      </c>
      <c r="AS331" s="38"/>
      <c r="AT331" s="38"/>
      <c r="AU331" s="38"/>
      <c r="AV331" s="39"/>
      <c r="AW331" s="276">
        <f>IF(
'Tablero de control'!$X331="NP",
 0,
  IF(
     'Tablero de control'!$Q331&lt;&gt;"Reducción",
     'Tablero de control'!$AV331*100/'Tablero de control'!$X331,
     IF(
       'Tablero de control'!$X331&gt;='Tablero de control'!$AV331,
       100,
       IF(
         'Tablero de control'!$S331&lt;='Tablero de control'!$AV331,
         0,
         (('Tablero de control'!$S331-'Tablero de control'!$X331)-('Tablero de control'!$AV331-'Tablero de control'!$X331))*100/('Tablero de control'!$S331-'Tablero de control'!$X331)
       )
     )
   )
)</f>
        <v>0</v>
      </c>
      <c r="AX331" s="46" t="str">
        <f>IF(
  'Tablero de control'!$X331="NP",
  "NO PROGRAMADA",
  IF(
    OR('Tablero de control'!$AV331="",'Tablero de control'!$AW331&lt;=0),
    "SIN AVANCE",
    IF(
      'Tablero de control'!$AW331&lt;Parametros!$D$4*Parametros!$G$9,
      "MUY DEFICIENTE",
    IF(
      'Tablero de control'!$AW331&lt;Parametros!$D$4*Parametros!$G$8,
      "DEFICIENTE",
   IF(
      'Tablero de control'!$AW331&lt;Parametros!$D$4*Parametros!$G$7,
      "ACEPTABLE",
      IF(
        'Tablero de control'!$AW331&lt;Parametros!$D$4*Parametros!$G$6,
        "BUENO",
        IF(
          'Tablero de control'!$AW331&lt;Parametros!$D$4*Parametros!$G$5,
          "SATISFACTORIO",
          IF(
            'Tablero de control'!$AW331&gt;=Parametros!$D$4*Parametros!$G$4,
            "OPTIMO"
          )
        )
      )
    )
  )
)
)
)</f>
        <v>SIN AVANCE</v>
      </c>
      <c r="AY331" s="38"/>
      <c r="AZ331" s="38"/>
      <c r="BA331" s="38"/>
      <c r="BB331" s="285">
        <f>IF('Tablero de control'!$R331="Acumulada",IF('Tablero de control'!$AV331="",IF('Tablero de control'!$AP331="",IF('Tablero de control'!$AJ331="",'Tablero de control'!$Y331,'Tablero de control'!$AJ331),'Tablero de control'!$AP331),'Tablero de control'!$AV331),'Tablero de control'!$Y331+'Tablero de control'!$AJ331+'Tablero de control'!$AP331+'Tablero de control'!$AV331)</f>
        <v>0</v>
      </c>
      <c r="BC331" s="41">
        <f>IF('Tablero de control'!$Q331="mantenimiento",'Tablero de control'!$BB331/COUNTA('Tablero de control'!$U331:$X331)*100,IF('Tablero de control'!$BB331*100/'Tablero de control'!$T331&gt;100,100,'Tablero de control'!$BB331*100/'Tablero de control'!$T331))</f>
        <v>0</v>
      </c>
      <c r="BD331" s="40" t="str">
        <f>IF(
    OR('Tablero de control'!$BB331="",'Tablero de control'!$BC331&lt;=0),
    "SIN AVANCE",
    IF(
      'Tablero de control'!$BC331&lt;Parametros!$D$4*Parametros!$G$9,
      "MUY DEFICIENTE",
    IF(
      'Tablero de control'!$BC331&lt;Parametros!$D$4*Parametros!$G$8,
      "DEFICIENTE",
   IF(
      'Tablero de control'!$BC331&lt;Parametros!$D$4*Parametros!$G$7,
      "ACEPTABLE",
      IF(
        'Tablero de control'!$BC331&lt;Parametros!$D$4*Parametros!$G$6,
        "BUENO",
        IF(
          'Tablero de control'!$BC331&lt;Parametros!$D$4*Parametros!$G$5,
          "SATISFACTORIO",
          IF(
            'Tablero de control'!$BC331&gt;=Parametros!$D$4*Parametros!$G$4,
            "OPTIMO"
          )
        )
      )
    )
  )
)
)</f>
        <v>SIN AVANCE</v>
      </c>
      <c r="BE331" s="336"/>
      <c r="BF331" s="336"/>
      <c r="BG331" s="555"/>
      <c r="BH331" s="281"/>
      <c r="BI331" s="281"/>
      <c r="BJ331" s="281"/>
      <c r="BL331" s="337"/>
      <c r="BN331" s="428"/>
      <c r="BO331" s="428"/>
      <c r="BP331" s="428"/>
      <c r="BQ331" s="428"/>
      <c r="BR331" s="599"/>
      <c r="BS331" s="599"/>
      <c r="BT331" s="281"/>
    </row>
    <row r="332" spans="1:72" s="42" customFormat="1" ht="57.75" hidden="1" customHeight="1">
      <c r="A332" s="554" t="s">
        <v>252</v>
      </c>
      <c r="B332" s="53" t="s">
        <v>264</v>
      </c>
      <c r="C332" s="53" t="s">
        <v>308</v>
      </c>
      <c r="D332" s="53" t="s">
        <v>362</v>
      </c>
      <c r="E332" s="53" t="s">
        <v>461</v>
      </c>
      <c r="F332" s="70">
        <v>0.11475</v>
      </c>
      <c r="G332" s="71">
        <v>0.2</v>
      </c>
      <c r="H332" s="71" t="s">
        <v>1949</v>
      </c>
      <c r="I332" s="71" t="s">
        <v>1980</v>
      </c>
      <c r="J332" s="325">
        <v>329</v>
      </c>
      <c r="K332" s="53" t="s">
        <v>872</v>
      </c>
      <c r="L332" s="53">
        <v>4003018</v>
      </c>
      <c r="M332" s="53" t="s">
        <v>1327</v>
      </c>
      <c r="N332" s="293">
        <v>400301802</v>
      </c>
      <c r="O332" s="53" t="s">
        <v>1691</v>
      </c>
      <c r="P332" s="53" t="s">
        <v>2053</v>
      </c>
      <c r="Q332" s="53" t="s">
        <v>32</v>
      </c>
      <c r="R332" s="196" t="s">
        <v>1891</v>
      </c>
      <c r="S332" s="107">
        <v>1</v>
      </c>
      <c r="T332" s="107">
        <v>8</v>
      </c>
      <c r="U332" s="97" t="s">
        <v>13</v>
      </c>
      <c r="V332" s="107">
        <v>3</v>
      </c>
      <c r="W332" s="107">
        <v>3</v>
      </c>
      <c r="X332" s="107">
        <v>2</v>
      </c>
      <c r="Y332" s="273">
        <v>0</v>
      </c>
      <c r="Z332" s="276">
        <f>IF(
'Tablero de control'!$U332="NP",
 0,
  IF(
     'Tablero de control'!$Q332&lt;&gt;"Reducción",
     'Tablero de control'!$Y332*100/'Tablero de control'!$U332,
     IF(
       'Tablero de control'!$U332&gt;='Tablero de control'!$Y332,
       100,
       IF(
         'Tablero de control'!$S332&lt;='Tablero de control'!$Y332,
         0,
         (('Tablero de control'!$S332-'Tablero de control'!$U332)-('Tablero de control'!$Y332-'Tablero de control'!$U332))*100/('Tablero de control'!$S332-'Tablero de control'!$U332)
       )
     )
   )
)</f>
        <v>0</v>
      </c>
      <c r="AA332" s="302">
        <f>IF('Tablero de control'!$Z332&gt;100,100,'Tablero de control'!$Z332)</f>
        <v>0</v>
      </c>
      <c r="AB332" s="40" t="str">
        <f>IF(
  'Tablero de control'!$U332="NP",
  "NO PROGRAMADA",
  IF(
    OR('Tablero de control'!$Y332="",'Tablero de control'!$Z332&lt;=0),
    "SIN AVANCE",
    IF(
      'Tablero de control'!$Z332&lt;Parametros!$D$4*Parametros!$G$9,
      "MUY DEFICIENTE",
    IF(
      'Tablero de control'!$Z332&lt;Parametros!$D$4*Parametros!$G$8,
      "DEFICIENTE",
   IF(
      'Tablero de control'!$Z332&lt;Parametros!$D$4*Parametros!$G$7,
      "ACEPTABLE",
      IF(
        'Tablero de control'!$Z332&lt;Parametros!$D$4*Parametros!$G$6,
        "BUENO",
        IF(
          'Tablero de control'!$Z332&lt;Parametros!$D$4*Parametros!$G$5,
          "SATISFACTORIO",
          IF(
            'Tablero de control'!$Z332&gt;=Parametros!$D$4*Parametros!$G$4,
            "OPTIMO"
          )
        )
      )
    )
  )
)
)
)</f>
        <v>NO PROGRAMADA</v>
      </c>
      <c r="AC332" s="40"/>
      <c r="AD332" s="40"/>
      <c r="AE332" s="40"/>
      <c r="AF332" s="40"/>
      <c r="AG332" s="59">
        <v>0</v>
      </c>
      <c r="AH332" s="59">
        <v>0</v>
      </c>
      <c r="AI332" s="59">
        <v>0</v>
      </c>
      <c r="AJ332" s="57"/>
      <c r="AK332" s="276">
        <f>IF(
'Tablero de control'!$V332="NP",
 0,
  IF(
     'Tablero de control'!$Q332&lt;&gt;"Reducción",
     'Tablero de control'!$AJ332*100/'Tablero de control'!$V332,
     IF(
       'Tablero de control'!$V332&gt;='Tablero de control'!$AJ332,
       100,
       IF(
         'Tablero de control'!$S332&lt;='Tablero de control'!$AJ332,
         0,
         (('Tablero de control'!$S332-'Tablero de control'!$V332)-('Tablero de control'!$AJ332-'Tablero de control'!$V332))*100/('Tablero de control'!$S332-'Tablero de control'!$V332)
       )
     )
   )
)</f>
        <v>0</v>
      </c>
      <c r="AL332" s="40" t="str">
        <f>IF(
  'Tablero de control'!$V332="NP",
  "NO PROGRAMADA",
  IF(
    OR('Tablero de control'!$AJ332="",'Tablero de control'!$AK332&lt;=0),
    "SIN AVANCE",
    IF(
      'Tablero de control'!$AK332&lt;Parametros!$D$4*Parametros!$G$9,
      "MUY DEFICIENTE",
    IF(
      'Tablero de control'!$AK332&lt;Parametros!$D$4*Parametros!$G$8,
      "DEFICIENTE",
   IF(
      'Tablero de control'!$AK332&lt;Parametros!$D$4*Parametros!$G$7,
      "ACEPTABLE",
      IF(
        'Tablero de control'!$AK332&lt;Parametros!$D$4*Parametros!$G$6,
        "BUENO",
        IF(
          'Tablero de control'!$AK332&lt;Parametros!$D$4*Parametros!$G$5,
          "SATISFACTORIO",
          IF(
            'Tablero de control'!$AK332&gt;=Parametros!$D$4*Parametros!$G$4,
            "OPTIMO"
          )
        )
      )
    )
  )
)
)
)</f>
        <v>SIN AVANCE</v>
      </c>
      <c r="AM332" s="38"/>
      <c r="AN332" s="38"/>
      <c r="AO332" s="38"/>
      <c r="AP332" s="47"/>
      <c r="AQ332" s="276">
        <f>IF(
'Tablero de control'!$W332="NP",
 0,
  IF(
     'Tablero de control'!$Q332&lt;&gt;"Reducción",
     'Tablero de control'!$AP332*100/'Tablero de control'!$W332,
     IF(
       'Tablero de control'!$W332&gt;='Tablero de control'!$AP332,
       100,
       IF(
         'Tablero de control'!$S332&lt;='Tablero de control'!$AP332,
         0,
         (('Tablero de control'!$S332-'Tablero de control'!$W332)-('Tablero de control'!$AP332-'Tablero de control'!$W332))*100/('Tablero de control'!$S332-'Tablero de control'!$W332)
       )
     )
   )
)</f>
        <v>0</v>
      </c>
      <c r="AR332" s="40" t="str">
        <f>IF(
  'Tablero de control'!$W332="NP",
  "NO PROGRAMADA",
  IF(
    OR('Tablero de control'!$AP332="",'Tablero de control'!$AQ332&lt;=0),
    "SIN AVANCE",
    IF(
      'Tablero de control'!$AQ332&lt;Parametros!$D$4*Parametros!$G$9,
      "MUY DEFICIENTE",
    IF(
      'Tablero de control'!$AQ332&lt;Parametros!$D$4*Parametros!$G$8,
      "DEFICIENTE",
   IF(
      'Tablero de control'!$AQ332&lt;Parametros!$D$4*Parametros!$G$7,
      "ACEPTABLE",
      IF(
        'Tablero de control'!$AQ332&lt;Parametros!$D$4*Parametros!$G$6,
        "BUENO",
        IF(
          'Tablero de control'!$AQ332&lt;Parametros!$D$4*Parametros!$G$5,
          "SATISFACTORIO",
          IF(
            'Tablero de control'!$AQ332&gt;=Parametros!$D$4*Parametros!$G$4,
            "OPTIMO"
          )
        )
      )
    )
  )
)
)
)</f>
        <v>SIN AVANCE</v>
      </c>
      <c r="AS332" s="38"/>
      <c r="AT332" s="38"/>
      <c r="AU332" s="38"/>
      <c r="AV332" s="39"/>
      <c r="AW332" s="276">
        <f>IF(
'Tablero de control'!$X332="NP",
 0,
  IF(
     'Tablero de control'!$Q332&lt;&gt;"Reducción",
     'Tablero de control'!$AV332*100/'Tablero de control'!$X332,
     IF(
       'Tablero de control'!$X332&gt;='Tablero de control'!$AV332,
       100,
       IF(
         'Tablero de control'!$S332&lt;='Tablero de control'!$AV332,
         0,
         (('Tablero de control'!$S332-'Tablero de control'!$X332)-('Tablero de control'!$AV332-'Tablero de control'!$X332))*100/('Tablero de control'!$S332-'Tablero de control'!$X332)
       )
     )
   )
)</f>
        <v>0</v>
      </c>
      <c r="AX332" s="46" t="str">
        <f>IF(
  'Tablero de control'!$X332="NP",
  "NO PROGRAMADA",
  IF(
    OR('Tablero de control'!$AV332="",'Tablero de control'!$AW332&lt;=0),
    "SIN AVANCE",
    IF(
      'Tablero de control'!$AW332&lt;Parametros!$D$4*Parametros!$G$9,
      "MUY DEFICIENTE",
    IF(
      'Tablero de control'!$AW332&lt;Parametros!$D$4*Parametros!$G$8,
      "DEFICIENTE",
   IF(
      'Tablero de control'!$AW332&lt;Parametros!$D$4*Parametros!$G$7,
      "ACEPTABLE",
      IF(
        'Tablero de control'!$AW332&lt;Parametros!$D$4*Parametros!$G$6,
        "BUENO",
        IF(
          'Tablero de control'!$AW332&lt;Parametros!$D$4*Parametros!$G$5,
          "SATISFACTORIO",
          IF(
            'Tablero de control'!$AW332&gt;=Parametros!$D$4*Parametros!$G$4,
            "OPTIMO"
          )
        )
      )
    )
  )
)
)
)</f>
        <v>SIN AVANCE</v>
      </c>
      <c r="AY332" s="38"/>
      <c r="AZ332" s="38"/>
      <c r="BA332" s="38"/>
      <c r="BB332" s="285">
        <f>IF('Tablero de control'!$R332="Acumulada",IF('Tablero de control'!$AV332="",IF('Tablero de control'!$AP332="",IF('Tablero de control'!$AJ332="",'Tablero de control'!$Y332,'Tablero de control'!$AJ332),'Tablero de control'!$AP332),'Tablero de control'!$AV332),'Tablero de control'!$Y332+'Tablero de control'!$AJ332+'Tablero de control'!$AP332+'Tablero de control'!$AV332)</f>
        <v>0</v>
      </c>
      <c r="BC332" s="41">
        <f>IF('Tablero de control'!$Q332="mantenimiento",'Tablero de control'!$BB332/COUNTA('Tablero de control'!$U332:$X332)*100,IF('Tablero de control'!$BB332*100/'Tablero de control'!$T332&gt;100,100,'Tablero de control'!$BB332*100/'Tablero de control'!$T332))</f>
        <v>0</v>
      </c>
      <c r="BD332" s="40" t="str">
        <f>IF(
    OR('Tablero de control'!$BB332="",'Tablero de control'!$BC332&lt;=0),
    "SIN AVANCE",
    IF(
      'Tablero de control'!$BC332&lt;Parametros!$D$4*Parametros!$G$9,
      "MUY DEFICIENTE",
    IF(
      'Tablero de control'!$BC332&lt;Parametros!$D$4*Parametros!$G$8,
      "DEFICIENTE",
   IF(
      'Tablero de control'!$BC332&lt;Parametros!$D$4*Parametros!$G$7,
      "ACEPTABLE",
      IF(
        'Tablero de control'!$BC332&lt;Parametros!$D$4*Parametros!$G$6,
        "BUENO",
        IF(
          'Tablero de control'!$BC332&lt;Parametros!$D$4*Parametros!$G$5,
          "SATISFACTORIO",
          IF(
            'Tablero de control'!$BC332&gt;=Parametros!$D$4*Parametros!$G$4,
            "OPTIMO"
          )
        )
      )
    )
  )
)
)</f>
        <v>SIN AVANCE</v>
      </c>
      <c r="BE332" s="336"/>
      <c r="BF332" s="336"/>
      <c r="BG332" s="555"/>
      <c r="BH332" s="281"/>
      <c r="BI332" s="281"/>
      <c r="BJ332" s="281"/>
      <c r="BL332" s="337"/>
      <c r="BN332" s="428"/>
      <c r="BO332" s="428"/>
      <c r="BP332" s="428"/>
      <c r="BQ332" s="428"/>
      <c r="BR332" s="599"/>
      <c r="BS332" s="599"/>
      <c r="BT332" s="281"/>
    </row>
    <row r="333" spans="1:72" s="42" customFormat="1" ht="51" hidden="1" customHeight="1">
      <c r="A333" s="554" t="s">
        <v>252</v>
      </c>
      <c r="B333" s="53" t="s">
        <v>264</v>
      </c>
      <c r="C333" s="53" t="s">
        <v>308</v>
      </c>
      <c r="D333" s="53" t="s">
        <v>362</v>
      </c>
      <c r="E333" s="53" t="s">
        <v>461</v>
      </c>
      <c r="F333" s="70">
        <v>0.11475</v>
      </c>
      <c r="G333" s="71">
        <v>0.2</v>
      </c>
      <c r="H333" s="71" t="s">
        <v>1949</v>
      </c>
      <c r="I333" s="71" t="s">
        <v>1980</v>
      </c>
      <c r="J333" s="325">
        <v>330</v>
      </c>
      <c r="K333" s="53" t="s">
        <v>873</v>
      </c>
      <c r="L333" s="53" t="s">
        <v>1325</v>
      </c>
      <c r="M333" s="53" t="s">
        <v>96</v>
      </c>
      <c r="N333" s="293">
        <v>400302002</v>
      </c>
      <c r="O333" s="53" t="s">
        <v>1692</v>
      </c>
      <c r="P333" s="53" t="s">
        <v>2053</v>
      </c>
      <c r="Q333" s="53" t="s">
        <v>32</v>
      </c>
      <c r="R333" s="196" t="s">
        <v>1891</v>
      </c>
      <c r="S333" s="107">
        <v>0</v>
      </c>
      <c r="T333" s="107">
        <v>10</v>
      </c>
      <c r="U333" s="97" t="s">
        <v>13</v>
      </c>
      <c r="V333" s="107">
        <v>3</v>
      </c>
      <c r="W333" s="107">
        <v>4</v>
      </c>
      <c r="X333" s="107">
        <v>3</v>
      </c>
      <c r="Y333" s="273">
        <v>0</v>
      </c>
      <c r="Z333" s="276">
        <f>IF(
'Tablero de control'!$U333="NP",
 0,
  IF(
     'Tablero de control'!$Q333&lt;&gt;"Reducción",
     'Tablero de control'!$Y333*100/'Tablero de control'!$U333,
     IF(
       'Tablero de control'!$U333&gt;='Tablero de control'!$Y333,
       100,
       IF(
         'Tablero de control'!$S333&lt;='Tablero de control'!$Y333,
         0,
         (('Tablero de control'!$S333-'Tablero de control'!$U333)-('Tablero de control'!$Y333-'Tablero de control'!$U333))*100/('Tablero de control'!$S333-'Tablero de control'!$U333)
       )
     )
   )
)</f>
        <v>0</v>
      </c>
      <c r="AA333" s="302">
        <f>IF('Tablero de control'!$Z333&gt;100,100,'Tablero de control'!$Z333)</f>
        <v>0</v>
      </c>
      <c r="AB333" s="40" t="str">
        <f>IF(
  'Tablero de control'!$U333="NP",
  "NO PROGRAMADA",
  IF(
    OR('Tablero de control'!$Y333="",'Tablero de control'!$Z333&lt;=0),
    "SIN AVANCE",
    IF(
      'Tablero de control'!$Z333&lt;Parametros!$D$4*Parametros!$G$9,
      "MUY DEFICIENTE",
    IF(
      'Tablero de control'!$Z333&lt;Parametros!$D$4*Parametros!$G$8,
      "DEFICIENTE",
   IF(
      'Tablero de control'!$Z333&lt;Parametros!$D$4*Parametros!$G$7,
      "ACEPTABLE",
      IF(
        'Tablero de control'!$Z333&lt;Parametros!$D$4*Parametros!$G$6,
        "BUENO",
        IF(
          'Tablero de control'!$Z333&lt;Parametros!$D$4*Parametros!$G$5,
          "SATISFACTORIO",
          IF(
            'Tablero de control'!$Z333&gt;=Parametros!$D$4*Parametros!$G$4,
            "OPTIMO"
          )
        )
      )
    )
  )
)
)
)</f>
        <v>NO PROGRAMADA</v>
      </c>
      <c r="AC333" s="40"/>
      <c r="AD333" s="40"/>
      <c r="AE333" s="40"/>
      <c r="AF333" s="40"/>
      <c r="AG333" s="59">
        <v>0</v>
      </c>
      <c r="AH333" s="59">
        <v>0</v>
      </c>
      <c r="AI333" s="59">
        <v>0</v>
      </c>
      <c r="AJ333" s="57"/>
      <c r="AK333" s="276">
        <f>IF(
'Tablero de control'!$V333="NP",
 0,
  IF(
     'Tablero de control'!$Q333&lt;&gt;"Reducción",
     'Tablero de control'!$AJ333*100/'Tablero de control'!$V333,
     IF(
       'Tablero de control'!$V333&gt;='Tablero de control'!$AJ333,
       100,
       IF(
         'Tablero de control'!$S333&lt;='Tablero de control'!$AJ333,
         0,
         (('Tablero de control'!$S333-'Tablero de control'!$V333)-('Tablero de control'!$AJ333-'Tablero de control'!$V333))*100/('Tablero de control'!$S333-'Tablero de control'!$V333)
       )
     )
   )
)</f>
        <v>0</v>
      </c>
      <c r="AL333" s="40" t="str">
        <f>IF(
  'Tablero de control'!$V333="NP",
  "NO PROGRAMADA",
  IF(
    OR('Tablero de control'!$AJ333="",'Tablero de control'!$AK333&lt;=0),
    "SIN AVANCE",
    IF(
      'Tablero de control'!$AK333&lt;Parametros!$D$4*Parametros!$G$9,
      "MUY DEFICIENTE",
    IF(
      'Tablero de control'!$AK333&lt;Parametros!$D$4*Parametros!$G$8,
      "DEFICIENTE",
   IF(
      'Tablero de control'!$AK333&lt;Parametros!$D$4*Parametros!$G$7,
      "ACEPTABLE",
      IF(
        'Tablero de control'!$AK333&lt;Parametros!$D$4*Parametros!$G$6,
        "BUENO",
        IF(
          'Tablero de control'!$AK333&lt;Parametros!$D$4*Parametros!$G$5,
          "SATISFACTORIO",
          IF(
            'Tablero de control'!$AK333&gt;=Parametros!$D$4*Parametros!$G$4,
            "OPTIMO"
          )
        )
      )
    )
  )
)
)
)</f>
        <v>SIN AVANCE</v>
      </c>
      <c r="AM333" s="38"/>
      <c r="AN333" s="38"/>
      <c r="AO333" s="38"/>
      <c r="AP333" s="47"/>
      <c r="AQ333" s="276">
        <f>IF(
'Tablero de control'!$W333="NP",
 0,
  IF(
     'Tablero de control'!$Q333&lt;&gt;"Reducción",
     'Tablero de control'!$AP333*100/'Tablero de control'!$W333,
     IF(
       'Tablero de control'!$W333&gt;='Tablero de control'!$AP333,
       100,
       IF(
         'Tablero de control'!$S333&lt;='Tablero de control'!$AP333,
         0,
         (('Tablero de control'!$S333-'Tablero de control'!$W333)-('Tablero de control'!$AP333-'Tablero de control'!$W333))*100/('Tablero de control'!$S333-'Tablero de control'!$W333)
       )
     )
   )
)</f>
        <v>0</v>
      </c>
      <c r="AR333" s="40" t="str">
        <f>IF(
  'Tablero de control'!$W333="NP",
  "NO PROGRAMADA",
  IF(
    OR('Tablero de control'!$AP333="",'Tablero de control'!$AQ333&lt;=0),
    "SIN AVANCE",
    IF(
      'Tablero de control'!$AQ333&lt;Parametros!$D$4*Parametros!$G$9,
      "MUY DEFICIENTE",
    IF(
      'Tablero de control'!$AQ333&lt;Parametros!$D$4*Parametros!$G$8,
      "DEFICIENTE",
   IF(
      'Tablero de control'!$AQ333&lt;Parametros!$D$4*Parametros!$G$7,
      "ACEPTABLE",
      IF(
        'Tablero de control'!$AQ333&lt;Parametros!$D$4*Parametros!$G$6,
        "BUENO",
        IF(
          'Tablero de control'!$AQ333&lt;Parametros!$D$4*Parametros!$G$5,
          "SATISFACTORIO",
          IF(
            'Tablero de control'!$AQ333&gt;=Parametros!$D$4*Parametros!$G$4,
            "OPTIMO"
          )
        )
      )
    )
  )
)
)
)</f>
        <v>SIN AVANCE</v>
      </c>
      <c r="AS333" s="38"/>
      <c r="AT333" s="38"/>
      <c r="AU333" s="38"/>
      <c r="AV333" s="39"/>
      <c r="AW333" s="276">
        <f>IF(
'Tablero de control'!$X333="NP",
 0,
  IF(
     'Tablero de control'!$Q333&lt;&gt;"Reducción",
     'Tablero de control'!$AV333*100/'Tablero de control'!$X333,
     IF(
       'Tablero de control'!$X333&gt;='Tablero de control'!$AV333,
       100,
       IF(
         'Tablero de control'!$S333&lt;='Tablero de control'!$AV333,
         0,
         (('Tablero de control'!$S333-'Tablero de control'!$X333)-('Tablero de control'!$AV333-'Tablero de control'!$X333))*100/('Tablero de control'!$S333-'Tablero de control'!$X333)
       )
     )
   )
)</f>
        <v>0</v>
      </c>
      <c r="AX333" s="46" t="str">
        <f>IF(
  'Tablero de control'!$X333="NP",
  "NO PROGRAMADA",
  IF(
    OR('Tablero de control'!$AV333="",'Tablero de control'!$AW333&lt;=0),
    "SIN AVANCE",
    IF(
      'Tablero de control'!$AW333&lt;Parametros!$D$4*Parametros!$G$9,
      "MUY DEFICIENTE",
    IF(
      'Tablero de control'!$AW333&lt;Parametros!$D$4*Parametros!$G$8,
      "DEFICIENTE",
   IF(
      'Tablero de control'!$AW333&lt;Parametros!$D$4*Parametros!$G$7,
      "ACEPTABLE",
      IF(
        'Tablero de control'!$AW333&lt;Parametros!$D$4*Parametros!$G$6,
        "BUENO",
        IF(
          'Tablero de control'!$AW333&lt;Parametros!$D$4*Parametros!$G$5,
          "SATISFACTORIO",
          IF(
            'Tablero de control'!$AW333&gt;=Parametros!$D$4*Parametros!$G$4,
            "OPTIMO"
          )
        )
      )
    )
  )
)
)
)</f>
        <v>SIN AVANCE</v>
      </c>
      <c r="AY333" s="38"/>
      <c r="AZ333" s="38"/>
      <c r="BA333" s="38"/>
      <c r="BB333" s="285">
        <f>IF('Tablero de control'!$R333="Acumulada",IF('Tablero de control'!$AV333="",IF('Tablero de control'!$AP333="",IF('Tablero de control'!$AJ333="",'Tablero de control'!$Y333,'Tablero de control'!$AJ333),'Tablero de control'!$AP333),'Tablero de control'!$AV333),'Tablero de control'!$Y333+'Tablero de control'!$AJ333+'Tablero de control'!$AP333+'Tablero de control'!$AV333)</f>
        <v>0</v>
      </c>
      <c r="BC333" s="41">
        <f>IF('Tablero de control'!$Q333="mantenimiento",'Tablero de control'!$BB333/COUNTA('Tablero de control'!$U333:$X333)*100,IF('Tablero de control'!$BB333*100/'Tablero de control'!$T333&gt;100,100,'Tablero de control'!$BB333*100/'Tablero de control'!$T333))</f>
        <v>0</v>
      </c>
      <c r="BD333" s="40" t="str">
        <f>IF(
    OR('Tablero de control'!$BB333="",'Tablero de control'!$BC333&lt;=0),
    "SIN AVANCE",
    IF(
      'Tablero de control'!$BC333&lt;Parametros!$D$4*Parametros!$G$9,
      "MUY DEFICIENTE",
    IF(
      'Tablero de control'!$BC333&lt;Parametros!$D$4*Parametros!$G$8,
      "DEFICIENTE",
   IF(
      'Tablero de control'!$BC333&lt;Parametros!$D$4*Parametros!$G$7,
      "ACEPTABLE",
      IF(
        'Tablero de control'!$BC333&lt;Parametros!$D$4*Parametros!$G$6,
        "BUENO",
        IF(
          'Tablero de control'!$BC333&lt;Parametros!$D$4*Parametros!$G$5,
          "SATISFACTORIO",
          IF(
            'Tablero de control'!$BC333&gt;=Parametros!$D$4*Parametros!$G$4,
            "OPTIMO"
          )
        )
      )
    )
  )
)
)</f>
        <v>SIN AVANCE</v>
      </c>
      <c r="BE333" s="336"/>
      <c r="BF333" s="336"/>
      <c r="BG333" s="555"/>
      <c r="BH333" s="281"/>
      <c r="BI333" s="281"/>
      <c r="BJ333" s="281"/>
      <c r="BL333" s="337"/>
      <c r="BN333" s="428"/>
      <c r="BO333" s="428"/>
      <c r="BP333" s="428"/>
      <c r="BQ333" s="428"/>
      <c r="BR333" s="599"/>
      <c r="BS333" s="599"/>
      <c r="BT333" s="281"/>
    </row>
    <row r="334" spans="1:72" s="42" customFormat="1" ht="70.5" hidden="1" customHeight="1">
      <c r="A334" s="554" t="s">
        <v>252</v>
      </c>
      <c r="B334" s="53" t="s">
        <v>264</v>
      </c>
      <c r="C334" s="53" t="s">
        <v>308</v>
      </c>
      <c r="D334" s="53" t="s">
        <v>362</v>
      </c>
      <c r="E334" s="53" t="s">
        <v>462</v>
      </c>
      <c r="F334" s="70">
        <v>0.92674352224222378</v>
      </c>
      <c r="G334" s="71">
        <v>0.95</v>
      </c>
      <c r="H334" s="71" t="s">
        <v>1949</v>
      </c>
      <c r="I334" s="71" t="s">
        <v>1980</v>
      </c>
      <c r="J334" s="325">
        <v>331</v>
      </c>
      <c r="K334" s="53" t="s">
        <v>874</v>
      </c>
      <c r="L334" s="53">
        <v>4003010</v>
      </c>
      <c r="M334" s="53" t="s">
        <v>1330</v>
      </c>
      <c r="N334" s="293">
        <v>400301001</v>
      </c>
      <c r="O334" s="53" t="s">
        <v>1693</v>
      </c>
      <c r="P334" s="53" t="s">
        <v>2053</v>
      </c>
      <c r="Q334" s="53" t="s">
        <v>32</v>
      </c>
      <c r="R334" s="196" t="s">
        <v>1891</v>
      </c>
      <c r="S334" s="191">
        <v>9</v>
      </c>
      <c r="T334" s="191">
        <v>34</v>
      </c>
      <c r="U334" s="97" t="s">
        <v>13</v>
      </c>
      <c r="V334" s="191">
        <v>17</v>
      </c>
      <c r="W334" s="191">
        <v>17</v>
      </c>
      <c r="X334" s="98" t="s">
        <v>13</v>
      </c>
      <c r="Y334" s="273">
        <v>0</v>
      </c>
      <c r="Z334" s="276">
        <f>IF(
'Tablero de control'!$U334="NP",
 0,
  IF(
     'Tablero de control'!$Q334&lt;&gt;"Reducción",
     'Tablero de control'!$Y334*100/'Tablero de control'!$U334,
     IF(
       'Tablero de control'!$U334&gt;='Tablero de control'!$Y334,
       100,
       IF(
         'Tablero de control'!$S334&lt;='Tablero de control'!$Y334,
         0,
         (('Tablero de control'!$S334-'Tablero de control'!$U334)-('Tablero de control'!$Y334-'Tablero de control'!$U334))*100/('Tablero de control'!$S334-'Tablero de control'!$U334)
       )
     )
   )
)</f>
        <v>0</v>
      </c>
      <c r="AA334" s="302">
        <f>IF('Tablero de control'!$Z334&gt;100,100,'Tablero de control'!$Z334)</f>
        <v>0</v>
      </c>
      <c r="AB334" s="40" t="str">
        <f>IF(
  'Tablero de control'!$U334="NP",
  "NO PROGRAMADA",
  IF(
    OR('Tablero de control'!$Y334="",'Tablero de control'!$Z334&lt;=0),
    "SIN AVANCE",
    IF(
      'Tablero de control'!$Z334&lt;Parametros!$D$4*Parametros!$G$9,
      "MUY DEFICIENTE",
    IF(
      'Tablero de control'!$Z334&lt;Parametros!$D$4*Parametros!$G$8,
      "DEFICIENTE",
   IF(
      'Tablero de control'!$Z334&lt;Parametros!$D$4*Parametros!$G$7,
      "ACEPTABLE",
      IF(
        'Tablero de control'!$Z334&lt;Parametros!$D$4*Parametros!$G$6,
        "BUENO",
        IF(
          'Tablero de control'!$Z334&lt;Parametros!$D$4*Parametros!$G$5,
          "SATISFACTORIO",
          IF(
            'Tablero de control'!$Z334&gt;=Parametros!$D$4*Parametros!$G$4,
            "OPTIMO"
          )
        )
      )
    )
  )
)
)
)</f>
        <v>NO PROGRAMADA</v>
      </c>
      <c r="AC334" s="40"/>
      <c r="AD334" s="40"/>
      <c r="AE334" s="40"/>
      <c r="AF334" s="40"/>
      <c r="AG334" s="59">
        <v>0</v>
      </c>
      <c r="AH334" s="59">
        <v>0</v>
      </c>
      <c r="AI334" s="59">
        <v>0</v>
      </c>
      <c r="AJ334" s="57"/>
      <c r="AK334" s="276">
        <f>IF(
'Tablero de control'!$V334="NP",
 0,
  IF(
     'Tablero de control'!$Q334&lt;&gt;"Reducción",
     'Tablero de control'!$AJ334*100/'Tablero de control'!$V334,
     IF(
       'Tablero de control'!$V334&gt;='Tablero de control'!$AJ334,
       100,
       IF(
         'Tablero de control'!$S334&lt;='Tablero de control'!$AJ334,
         0,
         (('Tablero de control'!$S334-'Tablero de control'!$V334)-('Tablero de control'!$AJ334-'Tablero de control'!$V334))*100/('Tablero de control'!$S334-'Tablero de control'!$V334)
       )
     )
   )
)</f>
        <v>0</v>
      </c>
      <c r="AL334" s="40" t="str">
        <f>IF(
  'Tablero de control'!$V334="NP",
  "NO PROGRAMADA",
  IF(
    OR('Tablero de control'!$AJ334="",'Tablero de control'!$AK334&lt;=0),
    "SIN AVANCE",
    IF(
      'Tablero de control'!$AK334&lt;Parametros!$D$4*Parametros!$G$9,
      "MUY DEFICIENTE",
    IF(
      'Tablero de control'!$AK334&lt;Parametros!$D$4*Parametros!$G$8,
      "DEFICIENTE",
   IF(
      'Tablero de control'!$AK334&lt;Parametros!$D$4*Parametros!$G$7,
      "ACEPTABLE",
      IF(
        'Tablero de control'!$AK334&lt;Parametros!$D$4*Parametros!$G$6,
        "BUENO",
        IF(
          'Tablero de control'!$AK334&lt;Parametros!$D$4*Parametros!$G$5,
          "SATISFACTORIO",
          IF(
            'Tablero de control'!$AK334&gt;=Parametros!$D$4*Parametros!$G$4,
            "OPTIMO"
          )
        )
      )
    )
  )
)
)
)</f>
        <v>SIN AVANCE</v>
      </c>
      <c r="AM334" s="38"/>
      <c r="AN334" s="38"/>
      <c r="AO334" s="38"/>
      <c r="AP334" s="47"/>
      <c r="AQ334" s="276">
        <f>IF(
'Tablero de control'!$W334="NP",
 0,
  IF(
     'Tablero de control'!$Q334&lt;&gt;"Reducción",
     'Tablero de control'!$AP334*100/'Tablero de control'!$W334,
     IF(
       'Tablero de control'!$W334&gt;='Tablero de control'!$AP334,
       100,
       IF(
         'Tablero de control'!$S334&lt;='Tablero de control'!$AP334,
         0,
         (('Tablero de control'!$S334-'Tablero de control'!$W334)-('Tablero de control'!$AP334-'Tablero de control'!$W334))*100/('Tablero de control'!$S334-'Tablero de control'!$W334)
       )
     )
   )
)</f>
        <v>0</v>
      </c>
      <c r="AR334" s="40" t="str">
        <f>IF(
  'Tablero de control'!$W334="NP",
  "NO PROGRAMADA",
  IF(
    OR('Tablero de control'!$AP334="",'Tablero de control'!$AQ334&lt;=0),
    "SIN AVANCE",
    IF(
      'Tablero de control'!$AQ334&lt;Parametros!$D$4*Parametros!$G$9,
      "MUY DEFICIENTE",
    IF(
      'Tablero de control'!$AQ334&lt;Parametros!$D$4*Parametros!$G$8,
      "DEFICIENTE",
   IF(
      'Tablero de control'!$AQ334&lt;Parametros!$D$4*Parametros!$G$7,
      "ACEPTABLE",
      IF(
        'Tablero de control'!$AQ334&lt;Parametros!$D$4*Parametros!$G$6,
        "BUENO",
        IF(
          'Tablero de control'!$AQ334&lt;Parametros!$D$4*Parametros!$G$5,
          "SATISFACTORIO",
          IF(
            'Tablero de control'!$AQ334&gt;=Parametros!$D$4*Parametros!$G$4,
            "OPTIMO"
          )
        )
      )
    )
  )
)
)
)</f>
        <v>SIN AVANCE</v>
      </c>
      <c r="AS334" s="38"/>
      <c r="AT334" s="38"/>
      <c r="AU334" s="38"/>
      <c r="AV334" s="39"/>
      <c r="AW334" s="276">
        <f>IF(
'Tablero de control'!$X334="NP",
 0,
  IF(
     'Tablero de control'!$Q334&lt;&gt;"Reducción",
     'Tablero de control'!$AV334*100/'Tablero de control'!$X334,
     IF(
       'Tablero de control'!$X334&gt;='Tablero de control'!$AV334,
       100,
       IF(
         'Tablero de control'!$S334&lt;='Tablero de control'!$AV334,
         0,
         (('Tablero de control'!$S334-'Tablero de control'!$X334)-('Tablero de control'!$AV334-'Tablero de control'!$X334))*100/('Tablero de control'!$S334-'Tablero de control'!$X334)
       )
     )
   )
)</f>
        <v>0</v>
      </c>
      <c r="AX334" s="46" t="str">
        <f>IF(
  'Tablero de control'!$X334="NP",
  "NO PROGRAMADA",
  IF(
    OR('Tablero de control'!$AV334="",'Tablero de control'!$AW334&lt;=0),
    "SIN AVANCE",
    IF(
      'Tablero de control'!$AW334&lt;Parametros!$D$4*Parametros!$G$9,
      "MUY DEFICIENTE",
    IF(
      'Tablero de control'!$AW334&lt;Parametros!$D$4*Parametros!$G$8,
      "DEFICIENTE",
   IF(
      'Tablero de control'!$AW334&lt;Parametros!$D$4*Parametros!$G$7,
      "ACEPTABLE",
      IF(
        'Tablero de control'!$AW334&lt;Parametros!$D$4*Parametros!$G$6,
        "BUENO",
        IF(
          'Tablero de control'!$AW334&lt;Parametros!$D$4*Parametros!$G$5,
          "SATISFACTORIO",
          IF(
            'Tablero de control'!$AW334&gt;=Parametros!$D$4*Parametros!$G$4,
            "OPTIMO"
          )
        )
      )
    )
  )
)
)
)</f>
        <v>NO PROGRAMADA</v>
      </c>
      <c r="AY334" s="38"/>
      <c r="AZ334" s="38"/>
      <c r="BA334" s="38"/>
      <c r="BB334" s="285">
        <f>IF('Tablero de control'!$R334="Acumulada",IF('Tablero de control'!$AV334="",IF('Tablero de control'!$AP334="",IF('Tablero de control'!$AJ334="",'Tablero de control'!$Y334,'Tablero de control'!$AJ334),'Tablero de control'!$AP334),'Tablero de control'!$AV334),'Tablero de control'!$Y334+'Tablero de control'!$AJ334+'Tablero de control'!$AP334+'Tablero de control'!$AV334)</f>
        <v>0</v>
      </c>
      <c r="BC334" s="41">
        <f>IF('Tablero de control'!$Q334="mantenimiento",'Tablero de control'!$BB334/COUNTA('Tablero de control'!$U334:$X334)*100,IF('Tablero de control'!$BB334*100/'Tablero de control'!$T334&gt;100,100,'Tablero de control'!$BB334*100/'Tablero de control'!$T334))</f>
        <v>0</v>
      </c>
      <c r="BD334" s="40" t="str">
        <f>IF(
    OR('Tablero de control'!$BB334="",'Tablero de control'!$BC334&lt;=0),
    "SIN AVANCE",
    IF(
      'Tablero de control'!$BC334&lt;Parametros!$D$4*Parametros!$G$9,
      "MUY DEFICIENTE",
    IF(
      'Tablero de control'!$BC334&lt;Parametros!$D$4*Parametros!$G$8,
      "DEFICIENTE",
   IF(
      'Tablero de control'!$BC334&lt;Parametros!$D$4*Parametros!$G$7,
      "ACEPTABLE",
      IF(
        'Tablero de control'!$BC334&lt;Parametros!$D$4*Parametros!$G$6,
        "BUENO",
        IF(
          'Tablero de control'!$BC334&lt;Parametros!$D$4*Parametros!$G$5,
          "SATISFACTORIO",
          IF(
            'Tablero de control'!$BC334&gt;=Parametros!$D$4*Parametros!$G$4,
            "OPTIMO"
          )
        )
      )
    )
  )
)
)</f>
        <v>SIN AVANCE</v>
      </c>
      <c r="BE334" s="336"/>
      <c r="BF334" s="336"/>
      <c r="BG334" s="555"/>
      <c r="BH334" s="281"/>
      <c r="BI334" s="281"/>
      <c r="BJ334" s="281"/>
      <c r="BL334" s="337"/>
      <c r="BN334" s="428"/>
      <c r="BO334" s="428"/>
      <c r="BP334" s="428"/>
      <c r="BQ334" s="428"/>
      <c r="BR334" s="599"/>
      <c r="BS334" s="599"/>
      <c r="BT334" s="281"/>
    </row>
    <row r="335" spans="1:72" s="42" customFormat="1" ht="63.75" hidden="1" customHeight="1">
      <c r="A335" s="554" t="s">
        <v>252</v>
      </c>
      <c r="B335" s="53" t="s">
        <v>264</v>
      </c>
      <c r="C335" s="53" t="s">
        <v>308</v>
      </c>
      <c r="D335" s="53" t="s">
        <v>362</v>
      </c>
      <c r="E335" s="53" t="s">
        <v>462</v>
      </c>
      <c r="F335" s="70">
        <v>0.92674352224222378</v>
      </c>
      <c r="G335" s="71">
        <v>0.95</v>
      </c>
      <c r="H335" s="71" t="s">
        <v>1949</v>
      </c>
      <c r="I335" s="71" t="s">
        <v>1980</v>
      </c>
      <c r="J335" s="325">
        <v>332</v>
      </c>
      <c r="K335" s="53" t="s">
        <v>875</v>
      </c>
      <c r="L335" s="53" t="s">
        <v>1331</v>
      </c>
      <c r="M335" s="53" t="s">
        <v>1332</v>
      </c>
      <c r="N335" s="53">
        <v>400301200</v>
      </c>
      <c r="O335" s="53" t="s">
        <v>1694</v>
      </c>
      <c r="P335" s="53" t="s">
        <v>2053</v>
      </c>
      <c r="Q335" s="53" t="s">
        <v>32</v>
      </c>
      <c r="R335" s="196" t="s">
        <v>1891</v>
      </c>
      <c r="S335" s="191">
        <v>0</v>
      </c>
      <c r="T335" s="107">
        <v>1</v>
      </c>
      <c r="U335" s="97" t="s">
        <v>13</v>
      </c>
      <c r="V335" s="96" t="s">
        <v>13</v>
      </c>
      <c r="W335" s="96" t="s">
        <v>13</v>
      </c>
      <c r="X335" s="107">
        <v>1</v>
      </c>
      <c r="Y335" s="273">
        <v>0</v>
      </c>
      <c r="Z335" s="276">
        <f>IF(
'Tablero de control'!$U335="NP",
 0,
  IF(
     'Tablero de control'!$Q335&lt;&gt;"Reducción",
     'Tablero de control'!$Y335*100/'Tablero de control'!$U335,
     IF(
       'Tablero de control'!$U335&gt;='Tablero de control'!$Y335,
       100,
       IF(
         'Tablero de control'!$S335&lt;='Tablero de control'!$Y335,
         0,
         (('Tablero de control'!$S335-'Tablero de control'!$U335)-('Tablero de control'!$Y335-'Tablero de control'!$U335))*100/('Tablero de control'!$S335-'Tablero de control'!$U335)
       )
     )
   )
)</f>
        <v>0</v>
      </c>
      <c r="AA335" s="302">
        <f>IF('Tablero de control'!$Z335&gt;100,100,'Tablero de control'!$Z335)</f>
        <v>0</v>
      </c>
      <c r="AB335" s="40" t="str">
        <f>IF(
  'Tablero de control'!$U335="NP",
  "NO PROGRAMADA",
  IF(
    OR('Tablero de control'!$Y335="",'Tablero de control'!$Z335&lt;=0),
    "SIN AVANCE",
    IF(
      'Tablero de control'!$Z335&lt;Parametros!$D$4*Parametros!$G$9,
      "MUY DEFICIENTE",
    IF(
      'Tablero de control'!$Z335&lt;Parametros!$D$4*Parametros!$G$8,
      "DEFICIENTE",
   IF(
      'Tablero de control'!$Z335&lt;Parametros!$D$4*Parametros!$G$7,
      "ACEPTABLE",
      IF(
        'Tablero de control'!$Z335&lt;Parametros!$D$4*Parametros!$G$6,
        "BUENO",
        IF(
          'Tablero de control'!$Z335&lt;Parametros!$D$4*Parametros!$G$5,
          "SATISFACTORIO",
          IF(
            'Tablero de control'!$Z335&gt;=Parametros!$D$4*Parametros!$G$4,
            "OPTIMO"
          )
        )
      )
    )
  )
)
)
)</f>
        <v>NO PROGRAMADA</v>
      </c>
      <c r="AC335" s="40"/>
      <c r="AD335" s="40"/>
      <c r="AE335" s="40"/>
      <c r="AF335" s="40"/>
      <c r="AG335" s="59">
        <v>0</v>
      </c>
      <c r="AH335" s="59">
        <v>0</v>
      </c>
      <c r="AI335" s="59">
        <v>0</v>
      </c>
      <c r="AJ335" s="57"/>
      <c r="AK335" s="276">
        <f>IF(
'Tablero de control'!$V335="NP",
 0,
  IF(
     'Tablero de control'!$Q335&lt;&gt;"Reducción",
     'Tablero de control'!$AJ335*100/'Tablero de control'!$V335,
     IF(
       'Tablero de control'!$V335&gt;='Tablero de control'!$AJ335,
       100,
       IF(
         'Tablero de control'!$S335&lt;='Tablero de control'!$AJ335,
         0,
         (('Tablero de control'!$S335-'Tablero de control'!$V335)-('Tablero de control'!$AJ335-'Tablero de control'!$V335))*100/('Tablero de control'!$S335-'Tablero de control'!$V335)
       )
     )
   )
)</f>
        <v>0</v>
      </c>
      <c r="AL335" s="40" t="str">
        <f>IF(
  'Tablero de control'!$V335="NP",
  "NO PROGRAMADA",
  IF(
    OR('Tablero de control'!$AJ335="",'Tablero de control'!$AK335&lt;=0),
    "SIN AVANCE",
    IF(
      'Tablero de control'!$AK335&lt;Parametros!$D$4*Parametros!$G$9,
      "MUY DEFICIENTE",
    IF(
      'Tablero de control'!$AK335&lt;Parametros!$D$4*Parametros!$G$8,
      "DEFICIENTE",
   IF(
      'Tablero de control'!$AK335&lt;Parametros!$D$4*Parametros!$G$7,
      "ACEPTABLE",
      IF(
        'Tablero de control'!$AK335&lt;Parametros!$D$4*Parametros!$G$6,
        "BUENO",
        IF(
          'Tablero de control'!$AK335&lt;Parametros!$D$4*Parametros!$G$5,
          "SATISFACTORIO",
          IF(
            'Tablero de control'!$AK335&gt;=Parametros!$D$4*Parametros!$G$4,
            "OPTIMO"
          )
        )
      )
    )
  )
)
)
)</f>
        <v>NO PROGRAMADA</v>
      </c>
      <c r="AM335" s="38"/>
      <c r="AN335" s="38"/>
      <c r="AO335" s="38"/>
      <c r="AP335" s="47"/>
      <c r="AQ335" s="276">
        <f>IF(
'Tablero de control'!$W335="NP",
 0,
  IF(
     'Tablero de control'!$Q335&lt;&gt;"Reducción",
     'Tablero de control'!$AP335*100/'Tablero de control'!$W335,
     IF(
       'Tablero de control'!$W335&gt;='Tablero de control'!$AP335,
       100,
       IF(
         'Tablero de control'!$S335&lt;='Tablero de control'!$AP335,
         0,
         (('Tablero de control'!$S335-'Tablero de control'!$W335)-('Tablero de control'!$AP335-'Tablero de control'!$W335))*100/('Tablero de control'!$S335-'Tablero de control'!$W335)
       )
     )
   )
)</f>
        <v>0</v>
      </c>
      <c r="AR335" s="40" t="str">
        <f>IF(
  'Tablero de control'!$W335="NP",
  "NO PROGRAMADA",
  IF(
    OR('Tablero de control'!$AP335="",'Tablero de control'!$AQ335&lt;=0),
    "SIN AVANCE",
    IF(
      'Tablero de control'!$AQ335&lt;Parametros!$D$4*Parametros!$G$9,
      "MUY DEFICIENTE",
    IF(
      'Tablero de control'!$AQ335&lt;Parametros!$D$4*Parametros!$G$8,
      "DEFICIENTE",
   IF(
      'Tablero de control'!$AQ335&lt;Parametros!$D$4*Parametros!$G$7,
      "ACEPTABLE",
      IF(
        'Tablero de control'!$AQ335&lt;Parametros!$D$4*Parametros!$G$6,
        "BUENO",
        IF(
          'Tablero de control'!$AQ335&lt;Parametros!$D$4*Parametros!$G$5,
          "SATISFACTORIO",
          IF(
            'Tablero de control'!$AQ335&gt;=Parametros!$D$4*Parametros!$G$4,
            "OPTIMO"
          )
        )
      )
    )
  )
)
)
)</f>
        <v>NO PROGRAMADA</v>
      </c>
      <c r="AS335" s="38"/>
      <c r="AT335" s="38"/>
      <c r="AU335" s="38"/>
      <c r="AV335" s="39"/>
      <c r="AW335" s="276">
        <f>IF(
'Tablero de control'!$X335="NP",
 0,
  IF(
     'Tablero de control'!$Q335&lt;&gt;"Reducción",
     'Tablero de control'!$AV335*100/'Tablero de control'!$X335,
     IF(
       'Tablero de control'!$X335&gt;='Tablero de control'!$AV335,
       100,
       IF(
         'Tablero de control'!$S335&lt;='Tablero de control'!$AV335,
         0,
         (('Tablero de control'!$S335-'Tablero de control'!$X335)-('Tablero de control'!$AV335-'Tablero de control'!$X335))*100/('Tablero de control'!$S335-'Tablero de control'!$X335)
       )
     )
   )
)</f>
        <v>0</v>
      </c>
      <c r="AX335" s="46" t="str">
        <f>IF(
  'Tablero de control'!$X335="NP",
  "NO PROGRAMADA",
  IF(
    OR('Tablero de control'!$AV335="",'Tablero de control'!$AW335&lt;=0),
    "SIN AVANCE",
    IF(
      'Tablero de control'!$AW335&lt;Parametros!$D$4*Parametros!$G$9,
      "MUY DEFICIENTE",
    IF(
      'Tablero de control'!$AW335&lt;Parametros!$D$4*Parametros!$G$8,
      "DEFICIENTE",
   IF(
      'Tablero de control'!$AW335&lt;Parametros!$D$4*Parametros!$G$7,
      "ACEPTABLE",
      IF(
        'Tablero de control'!$AW335&lt;Parametros!$D$4*Parametros!$G$6,
        "BUENO",
        IF(
          'Tablero de control'!$AW335&lt;Parametros!$D$4*Parametros!$G$5,
          "SATISFACTORIO",
          IF(
            'Tablero de control'!$AW335&gt;=Parametros!$D$4*Parametros!$G$4,
            "OPTIMO"
          )
        )
      )
    )
  )
)
)
)</f>
        <v>SIN AVANCE</v>
      </c>
      <c r="AY335" s="38"/>
      <c r="AZ335" s="38"/>
      <c r="BA335" s="38"/>
      <c r="BB335" s="285">
        <f>IF('Tablero de control'!$R335="Acumulada",IF('Tablero de control'!$AV335="",IF('Tablero de control'!$AP335="",IF('Tablero de control'!$AJ335="",'Tablero de control'!$Y335,'Tablero de control'!$AJ335),'Tablero de control'!$AP335),'Tablero de control'!$AV335),'Tablero de control'!$Y335+'Tablero de control'!$AJ335+'Tablero de control'!$AP335+'Tablero de control'!$AV335)</f>
        <v>0</v>
      </c>
      <c r="BC335" s="41">
        <f>IF('Tablero de control'!$Q335="mantenimiento",'Tablero de control'!$BB335/COUNTA('Tablero de control'!$U335:$X335)*100,IF('Tablero de control'!$BB335*100/'Tablero de control'!$T335&gt;100,100,'Tablero de control'!$BB335*100/'Tablero de control'!$T335))</f>
        <v>0</v>
      </c>
      <c r="BD335" s="40" t="str">
        <f>IF(
    OR('Tablero de control'!$BB335="",'Tablero de control'!$BC335&lt;=0),
    "SIN AVANCE",
    IF(
      'Tablero de control'!$BC335&lt;Parametros!$D$4*Parametros!$G$9,
      "MUY DEFICIENTE",
    IF(
      'Tablero de control'!$BC335&lt;Parametros!$D$4*Parametros!$G$8,
      "DEFICIENTE",
   IF(
      'Tablero de control'!$BC335&lt;Parametros!$D$4*Parametros!$G$7,
      "ACEPTABLE",
      IF(
        'Tablero de control'!$BC335&lt;Parametros!$D$4*Parametros!$G$6,
        "BUENO",
        IF(
          'Tablero de control'!$BC335&lt;Parametros!$D$4*Parametros!$G$5,
          "SATISFACTORIO",
          IF(
            'Tablero de control'!$BC335&gt;=Parametros!$D$4*Parametros!$G$4,
            "OPTIMO"
          )
        )
      )
    )
  )
)
)</f>
        <v>SIN AVANCE</v>
      </c>
      <c r="BE335" s="336"/>
      <c r="BF335" s="336"/>
      <c r="BG335" s="555"/>
      <c r="BH335" s="281"/>
      <c r="BI335" s="281"/>
      <c r="BJ335" s="281"/>
      <c r="BL335" s="337"/>
      <c r="BN335" s="428"/>
      <c r="BO335" s="428"/>
      <c r="BP335" s="428"/>
      <c r="BQ335" s="428"/>
      <c r="BR335" s="599"/>
      <c r="BS335" s="599"/>
      <c r="BT335" s="281"/>
    </row>
    <row r="336" spans="1:72" s="42" customFormat="1" ht="51" hidden="1" customHeight="1">
      <c r="A336" s="554" t="s">
        <v>252</v>
      </c>
      <c r="B336" s="53" t="s">
        <v>264</v>
      </c>
      <c r="C336" s="53" t="s">
        <v>308</v>
      </c>
      <c r="D336" s="53" t="s">
        <v>362</v>
      </c>
      <c r="E336" s="53" t="s">
        <v>463</v>
      </c>
      <c r="F336" s="70">
        <v>0.77500000000000002</v>
      </c>
      <c r="G336" s="71">
        <v>0.8</v>
      </c>
      <c r="H336" s="71" t="s">
        <v>1949</v>
      </c>
      <c r="I336" s="71" t="s">
        <v>1980</v>
      </c>
      <c r="J336" s="325">
        <v>333</v>
      </c>
      <c r="K336" s="53" t="s">
        <v>876</v>
      </c>
      <c r="L336" s="53">
        <v>4003052</v>
      </c>
      <c r="M336" s="53" t="s">
        <v>99</v>
      </c>
      <c r="N336" s="53">
        <v>400305200</v>
      </c>
      <c r="O336" s="53" t="s">
        <v>59</v>
      </c>
      <c r="P336" s="53" t="s">
        <v>2053</v>
      </c>
      <c r="Q336" s="53" t="s">
        <v>33</v>
      </c>
      <c r="R336" s="98" t="s">
        <v>1891</v>
      </c>
      <c r="S336" s="107">
        <v>61</v>
      </c>
      <c r="T336" s="107">
        <v>64</v>
      </c>
      <c r="U336" s="96">
        <v>64</v>
      </c>
      <c r="V336" s="107">
        <v>64</v>
      </c>
      <c r="W336" s="107">
        <v>64</v>
      </c>
      <c r="X336" s="107">
        <v>64</v>
      </c>
      <c r="Y336" s="273">
        <v>64</v>
      </c>
      <c r="Z336" s="276">
        <f>IF(
'Tablero de control'!$U336="NP",
 0,
  IF(
     'Tablero de control'!$Q336&lt;&gt;"Reducción",
     'Tablero de control'!$Y336*100/'Tablero de control'!$U336,
     IF(
       'Tablero de control'!$U336&gt;='Tablero de control'!$Y336,
       100,
       IF(
         'Tablero de control'!$S336&lt;='Tablero de control'!$Y336,
         0,
         (('Tablero de control'!$S336-'Tablero de control'!$U336)-('Tablero de control'!$Y336-'Tablero de control'!$U336))*100/('Tablero de control'!$S336-'Tablero de control'!$U336)
       )
     )
   )
)</f>
        <v>100</v>
      </c>
      <c r="AA336" s="302">
        <f>IF('Tablero de control'!$Z336&gt;100,100,'Tablero de control'!$Z336)</f>
        <v>100</v>
      </c>
      <c r="AB336" s="40" t="str">
        <f>IF(
  'Tablero de control'!$U336="NP",
  "NO PROGRAMADA",
  IF(
    OR('Tablero de control'!$Y336="",'Tablero de control'!$Z336&lt;=0),
    "SIN AVANCE",
    IF(
      'Tablero de control'!$Z336&lt;Parametros!$D$4*Parametros!$G$9,
      "MUY DEFICIENTE",
    IF(
      'Tablero de control'!$Z336&lt;Parametros!$D$4*Parametros!$G$8,
      "DEFICIENTE",
   IF(
      'Tablero de control'!$Z336&lt;Parametros!$D$4*Parametros!$G$7,
      "ACEPTABLE",
      IF(
        'Tablero de control'!$Z336&lt;Parametros!$D$4*Parametros!$G$6,
        "BUENO",
        IF(
          'Tablero de control'!$Z336&lt;Parametros!$D$4*Parametros!$G$5,
          "SATISFACTORIO",
          IF(
            'Tablero de control'!$Z336&gt;=Parametros!$D$4*Parametros!$G$4,
            "OPTIMO"
          )
        )
      )
    )
  )
)
)
)</f>
        <v>OPTIMO</v>
      </c>
      <c r="AC336" s="40"/>
      <c r="AD336" s="40"/>
      <c r="AE336" s="40"/>
      <c r="AF336" s="40"/>
      <c r="AG336" s="59">
        <v>0</v>
      </c>
      <c r="AH336" s="59">
        <v>0</v>
      </c>
      <c r="AI336" s="59">
        <v>0</v>
      </c>
      <c r="AJ336" s="57"/>
      <c r="AK336" s="276">
        <f>IF(
'Tablero de control'!$V336="NP",
 0,
  IF(
     'Tablero de control'!$Q336&lt;&gt;"Reducción",
     'Tablero de control'!$AJ336*100/'Tablero de control'!$V336,
     IF(
       'Tablero de control'!$V336&gt;='Tablero de control'!$AJ336,
       100,
       IF(
         'Tablero de control'!$S336&lt;='Tablero de control'!$AJ336,
         0,
         (('Tablero de control'!$S336-'Tablero de control'!$V336)-('Tablero de control'!$AJ336-'Tablero de control'!$V336))*100/('Tablero de control'!$S336-'Tablero de control'!$V336)
       )
     )
   )
)</f>
        <v>0</v>
      </c>
      <c r="AL336" s="40" t="str">
        <f>IF(
  'Tablero de control'!$V336="NP",
  "NO PROGRAMADA",
  IF(
    OR('Tablero de control'!$AJ336="",'Tablero de control'!$AK336&lt;=0),
    "SIN AVANCE",
    IF(
      'Tablero de control'!$AK336&lt;Parametros!$D$4*Parametros!$G$9,
      "MUY DEFICIENTE",
    IF(
      'Tablero de control'!$AK336&lt;Parametros!$D$4*Parametros!$G$8,
      "DEFICIENTE",
   IF(
      'Tablero de control'!$AK336&lt;Parametros!$D$4*Parametros!$G$7,
      "ACEPTABLE",
      IF(
        'Tablero de control'!$AK336&lt;Parametros!$D$4*Parametros!$G$6,
        "BUENO",
        IF(
          'Tablero de control'!$AK336&lt;Parametros!$D$4*Parametros!$G$5,
          "SATISFACTORIO",
          IF(
            'Tablero de control'!$AK336&gt;=Parametros!$D$4*Parametros!$G$4,
            "OPTIMO"
          )
        )
      )
    )
  )
)
)
)</f>
        <v>SIN AVANCE</v>
      </c>
      <c r="AM336" s="38"/>
      <c r="AN336" s="38"/>
      <c r="AO336" s="38"/>
      <c r="AP336" s="47"/>
      <c r="AQ336" s="276">
        <f>IF(
'Tablero de control'!$W336="NP",
 0,
  IF(
     'Tablero de control'!$Q336&lt;&gt;"Reducción",
     'Tablero de control'!$AP336*100/'Tablero de control'!$W336,
     IF(
       'Tablero de control'!$W336&gt;='Tablero de control'!$AP336,
       100,
       IF(
         'Tablero de control'!$S336&lt;='Tablero de control'!$AP336,
         0,
         (('Tablero de control'!$S336-'Tablero de control'!$W336)-('Tablero de control'!$AP336-'Tablero de control'!$W336))*100/('Tablero de control'!$S336-'Tablero de control'!$W336)
       )
     )
   )
)</f>
        <v>0</v>
      </c>
      <c r="AR336" s="40" t="str">
        <f>IF(
  'Tablero de control'!$W336="NP",
  "NO PROGRAMADA",
  IF(
    OR('Tablero de control'!$AP336="",'Tablero de control'!$AQ336&lt;=0),
    "SIN AVANCE",
    IF(
      'Tablero de control'!$AQ336&lt;Parametros!$D$4*Parametros!$G$9,
      "MUY DEFICIENTE",
    IF(
      'Tablero de control'!$AQ336&lt;Parametros!$D$4*Parametros!$G$8,
      "DEFICIENTE",
   IF(
      'Tablero de control'!$AQ336&lt;Parametros!$D$4*Parametros!$G$7,
      "ACEPTABLE",
      IF(
        'Tablero de control'!$AQ336&lt;Parametros!$D$4*Parametros!$G$6,
        "BUENO",
        IF(
          'Tablero de control'!$AQ336&lt;Parametros!$D$4*Parametros!$G$5,
          "SATISFACTORIO",
          IF(
            'Tablero de control'!$AQ336&gt;=Parametros!$D$4*Parametros!$G$4,
            "OPTIMO"
          )
        )
      )
    )
  )
)
)
)</f>
        <v>SIN AVANCE</v>
      </c>
      <c r="AS336" s="38"/>
      <c r="AT336" s="38"/>
      <c r="AU336" s="38"/>
      <c r="AV336" s="39"/>
      <c r="AW336" s="276">
        <f>IF(
'Tablero de control'!$X336="NP",
 0,
  IF(
     'Tablero de control'!$Q336&lt;&gt;"Reducción",
     'Tablero de control'!$AV336*100/'Tablero de control'!$X336,
     IF(
       'Tablero de control'!$X336&gt;='Tablero de control'!$AV336,
       100,
       IF(
         'Tablero de control'!$S336&lt;='Tablero de control'!$AV336,
         0,
         (('Tablero de control'!$S336-'Tablero de control'!$X336)-('Tablero de control'!$AV336-'Tablero de control'!$X336))*100/('Tablero de control'!$S336-'Tablero de control'!$X336)
       )
     )
   )
)</f>
        <v>0</v>
      </c>
      <c r="AX336" s="46" t="str">
        <f>IF(
  'Tablero de control'!$X336="NP",
  "NO PROGRAMADA",
  IF(
    OR('Tablero de control'!$AV336="",'Tablero de control'!$AW336&lt;=0),
    "SIN AVANCE",
    IF(
      'Tablero de control'!$AW336&lt;Parametros!$D$4*Parametros!$G$9,
      "MUY DEFICIENTE",
    IF(
      'Tablero de control'!$AW336&lt;Parametros!$D$4*Parametros!$G$8,
      "DEFICIENTE",
   IF(
      'Tablero de control'!$AW336&lt;Parametros!$D$4*Parametros!$G$7,
      "ACEPTABLE",
      IF(
        'Tablero de control'!$AW336&lt;Parametros!$D$4*Parametros!$G$6,
        "BUENO",
        IF(
          'Tablero de control'!$AW336&lt;Parametros!$D$4*Parametros!$G$5,
          "SATISFACTORIO",
          IF(
            'Tablero de control'!$AW336&gt;=Parametros!$D$4*Parametros!$G$4,
            "OPTIMO"
          )
        )
      )
    )
  )
)
)
)</f>
        <v>SIN AVANCE</v>
      </c>
      <c r="AY336" s="38"/>
      <c r="AZ336" s="38"/>
      <c r="BA336" s="38"/>
      <c r="BB336" s="285">
        <f>IF('Tablero de control'!$R336="Acumulada",IF('Tablero de control'!$AV336="",IF('Tablero de control'!$AP336="",IF('Tablero de control'!$AJ336="",'Tablero de control'!$Y336,'Tablero de control'!$AJ336),'Tablero de control'!$AP336),'Tablero de control'!$AV336),'Tablero de control'!$Y336+'Tablero de control'!$AJ336+'Tablero de control'!$AP336+'Tablero de control'!$AV336)</f>
        <v>64</v>
      </c>
      <c r="BC336" s="41">
        <f>IF('Tablero de control'!$Q336="mantenimiento",'Tablero de control'!$BB336/COUNTA('Tablero de control'!$U336:$X336)*100,IF('Tablero de control'!$BB336*100/'Tablero de control'!$T336&gt;100,100,'Tablero de control'!$BB336*100/'Tablero de control'!$T336))</f>
        <v>1600</v>
      </c>
      <c r="BD336" s="40" t="str">
        <f>IF(
    OR('Tablero de control'!$BB336="",'Tablero de control'!$BC336&lt;=0),
    "SIN AVANCE",
    IF(
      'Tablero de control'!$BC336&lt;Parametros!$D$4*Parametros!$G$9,
      "MUY DEFICIENTE",
    IF(
      'Tablero de control'!$BC336&lt;Parametros!$D$4*Parametros!$G$8,
      "DEFICIENTE",
   IF(
      'Tablero de control'!$BC336&lt;Parametros!$D$4*Parametros!$G$7,
      "ACEPTABLE",
      IF(
        'Tablero de control'!$BC336&lt;Parametros!$D$4*Parametros!$G$6,
        "BUENO",
        IF(
          'Tablero de control'!$BC336&lt;Parametros!$D$4*Parametros!$G$5,
          "SATISFACTORIO",
          IF(
            'Tablero de control'!$BC336&gt;=Parametros!$D$4*Parametros!$G$4,
            "OPTIMO"
          )
        )
      )
    )
  )
)
)</f>
        <v>OPTIMO</v>
      </c>
      <c r="BE336" s="336"/>
      <c r="BF336" s="336"/>
      <c r="BG336" s="555"/>
      <c r="BH336" s="281"/>
      <c r="BI336" s="281"/>
      <c r="BJ336" s="281"/>
      <c r="BL336" s="337"/>
      <c r="BN336" s="443">
        <v>64</v>
      </c>
      <c r="BO336" s="444" t="s">
        <v>2850</v>
      </c>
      <c r="BP336" s="350">
        <v>113818</v>
      </c>
      <c r="BQ336" s="445" t="s">
        <v>2851</v>
      </c>
      <c r="BR336" s="606"/>
      <c r="BS336" s="681"/>
      <c r="BT336" s="281"/>
    </row>
    <row r="337" spans="1:72" s="42" customFormat="1" ht="51" hidden="1" customHeight="1">
      <c r="A337" s="554" t="s">
        <v>252</v>
      </c>
      <c r="B337" s="53" t="s">
        <v>264</v>
      </c>
      <c r="C337" s="53" t="s">
        <v>308</v>
      </c>
      <c r="D337" s="53" t="s">
        <v>362</v>
      </c>
      <c r="E337" s="53" t="s">
        <v>463</v>
      </c>
      <c r="F337" s="70">
        <v>0.77500000000000002</v>
      </c>
      <c r="G337" s="71">
        <v>0.8</v>
      </c>
      <c r="H337" s="71" t="s">
        <v>1949</v>
      </c>
      <c r="I337" s="71" t="s">
        <v>1980</v>
      </c>
      <c r="J337" s="325">
        <v>334</v>
      </c>
      <c r="K337" s="53" t="s">
        <v>877</v>
      </c>
      <c r="L337" s="53">
        <v>4003008</v>
      </c>
      <c r="M337" s="53" t="s">
        <v>100</v>
      </c>
      <c r="N337" s="53">
        <v>400300800</v>
      </c>
      <c r="O337" s="53" t="s">
        <v>176</v>
      </c>
      <c r="P337" s="53" t="s">
        <v>2053</v>
      </c>
      <c r="Q337" s="53" t="s">
        <v>32</v>
      </c>
      <c r="R337" s="196" t="s">
        <v>1891</v>
      </c>
      <c r="S337" s="107">
        <v>40</v>
      </c>
      <c r="T337" s="107">
        <v>80</v>
      </c>
      <c r="U337" s="96">
        <v>10</v>
      </c>
      <c r="V337" s="107">
        <v>25</v>
      </c>
      <c r="W337" s="107">
        <v>25</v>
      </c>
      <c r="X337" s="107">
        <v>20</v>
      </c>
      <c r="Y337" s="273">
        <v>7</v>
      </c>
      <c r="Z337" s="276">
        <f>IF(
'Tablero de control'!$U337="NP",
 0,
  IF(
     'Tablero de control'!$Q337&lt;&gt;"Reducción",
     'Tablero de control'!$Y337*100/'Tablero de control'!$U337,
     IF(
       'Tablero de control'!$U337&gt;='Tablero de control'!$Y337,
       100,
       IF(
         'Tablero de control'!$S337&lt;='Tablero de control'!$Y337,
         0,
         (('Tablero de control'!$S337-'Tablero de control'!$U337)-('Tablero de control'!$Y337-'Tablero de control'!$U337))*100/('Tablero de control'!$S337-'Tablero de control'!$U337)
       )
     )
   )
)</f>
        <v>70</v>
      </c>
      <c r="AA337" s="302">
        <f>IF('Tablero de control'!$Z337&gt;100,100,'Tablero de control'!$Z337)</f>
        <v>70</v>
      </c>
      <c r="AB337" s="40" t="str">
        <f>IF(
  'Tablero de control'!$U337="NP",
  "NO PROGRAMADA",
  IF(
    OR('Tablero de control'!$Y337="",'Tablero de control'!$Z337&lt;=0),
    "SIN AVANCE",
    IF(
      'Tablero de control'!$Z337&lt;Parametros!$D$4*Parametros!$G$9,
      "MUY DEFICIENTE",
    IF(
      'Tablero de control'!$Z337&lt;Parametros!$D$4*Parametros!$G$8,
      "DEFICIENTE",
   IF(
      'Tablero de control'!$Z337&lt;Parametros!$D$4*Parametros!$G$7,
      "ACEPTABLE",
      IF(
        'Tablero de control'!$Z337&lt;Parametros!$D$4*Parametros!$G$6,
        "BUENO",
        IF(
          'Tablero de control'!$Z337&lt;Parametros!$D$4*Parametros!$G$5,
          "SATISFACTORIO",
          IF(
            'Tablero de control'!$Z337&gt;=Parametros!$D$4*Parametros!$G$4,
            "OPTIMO"
          )
        )
      )
    )
  )
)
)
)</f>
        <v>ACEPTABLE</v>
      </c>
      <c r="AC337" s="40"/>
      <c r="AD337" s="40"/>
      <c r="AE337" s="40"/>
      <c r="AF337" s="40"/>
      <c r="AG337" s="59">
        <v>0</v>
      </c>
      <c r="AH337" s="59">
        <v>0</v>
      </c>
      <c r="AI337" s="59">
        <v>0</v>
      </c>
      <c r="AJ337" s="57"/>
      <c r="AK337" s="276">
        <f>IF(
'Tablero de control'!$V337="NP",
 0,
  IF(
     'Tablero de control'!$Q337&lt;&gt;"Reducción",
     'Tablero de control'!$AJ337*100/'Tablero de control'!$V337,
     IF(
       'Tablero de control'!$V337&gt;='Tablero de control'!$AJ337,
       100,
       IF(
         'Tablero de control'!$S337&lt;='Tablero de control'!$AJ337,
         0,
         (('Tablero de control'!$S337-'Tablero de control'!$V337)-('Tablero de control'!$AJ337-'Tablero de control'!$V337))*100/('Tablero de control'!$S337-'Tablero de control'!$V337)
       )
     )
   )
)</f>
        <v>0</v>
      </c>
      <c r="AL337" s="40" t="str">
        <f>IF(
  'Tablero de control'!$V337="NP",
  "NO PROGRAMADA",
  IF(
    OR('Tablero de control'!$AJ337="",'Tablero de control'!$AK337&lt;=0),
    "SIN AVANCE",
    IF(
      'Tablero de control'!$AK337&lt;Parametros!$D$4*Parametros!$G$9,
      "MUY DEFICIENTE",
    IF(
      'Tablero de control'!$AK337&lt;Parametros!$D$4*Parametros!$G$8,
      "DEFICIENTE",
   IF(
      'Tablero de control'!$AK337&lt;Parametros!$D$4*Parametros!$G$7,
      "ACEPTABLE",
      IF(
        'Tablero de control'!$AK337&lt;Parametros!$D$4*Parametros!$G$6,
        "BUENO",
        IF(
          'Tablero de control'!$AK337&lt;Parametros!$D$4*Parametros!$G$5,
          "SATISFACTORIO",
          IF(
            'Tablero de control'!$AK337&gt;=Parametros!$D$4*Parametros!$G$4,
            "OPTIMO"
          )
        )
      )
    )
  )
)
)
)</f>
        <v>SIN AVANCE</v>
      </c>
      <c r="AM337" s="38"/>
      <c r="AN337" s="38"/>
      <c r="AO337" s="38"/>
      <c r="AP337" s="47"/>
      <c r="AQ337" s="276">
        <f>IF(
'Tablero de control'!$W337="NP",
 0,
  IF(
     'Tablero de control'!$Q337&lt;&gt;"Reducción",
     'Tablero de control'!$AP337*100/'Tablero de control'!$W337,
     IF(
       'Tablero de control'!$W337&gt;='Tablero de control'!$AP337,
       100,
       IF(
         'Tablero de control'!$S337&lt;='Tablero de control'!$AP337,
         0,
         (('Tablero de control'!$S337-'Tablero de control'!$W337)-('Tablero de control'!$AP337-'Tablero de control'!$W337))*100/('Tablero de control'!$S337-'Tablero de control'!$W337)
       )
     )
   )
)</f>
        <v>0</v>
      </c>
      <c r="AR337" s="40" t="str">
        <f>IF(
  'Tablero de control'!$W337="NP",
  "NO PROGRAMADA",
  IF(
    OR('Tablero de control'!$AP337="",'Tablero de control'!$AQ337&lt;=0),
    "SIN AVANCE",
    IF(
      'Tablero de control'!$AQ337&lt;Parametros!$D$4*Parametros!$G$9,
      "MUY DEFICIENTE",
    IF(
      'Tablero de control'!$AQ337&lt;Parametros!$D$4*Parametros!$G$8,
      "DEFICIENTE",
   IF(
      'Tablero de control'!$AQ337&lt;Parametros!$D$4*Parametros!$G$7,
      "ACEPTABLE",
      IF(
        'Tablero de control'!$AQ337&lt;Parametros!$D$4*Parametros!$G$6,
        "BUENO",
        IF(
          'Tablero de control'!$AQ337&lt;Parametros!$D$4*Parametros!$G$5,
          "SATISFACTORIO",
          IF(
            'Tablero de control'!$AQ337&gt;=Parametros!$D$4*Parametros!$G$4,
            "OPTIMO"
          )
        )
      )
    )
  )
)
)
)</f>
        <v>SIN AVANCE</v>
      </c>
      <c r="AS337" s="38"/>
      <c r="AT337" s="38"/>
      <c r="AU337" s="38"/>
      <c r="AV337" s="39"/>
      <c r="AW337" s="276">
        <f>IF(
'Tablero de control'!$X337="NP",
 0,
  IF(
     'Tablero de control'!$Q337&lt;&gt;"Reducción",
     'Tablero de control'!$AV337*100/'Tablero de control'!$X337,
     IF(
       'Tablero de control'!$X337&gt;='Tablero de control'!$AV337,
       100,
       IF(
         'Tablero de control'!$S337&lt;='Tablero de control'!$AV337,
         0,
         (('Tablero de control'!$S337-'Tablero de control'!$X337)-('Tablero de control'!$AV337-'Tablero de control'!$X337))*100/('Tablero de control'!$S337-'Tablero de control'!$X337)
       )
     )
   )
)</f>
        <v>0</v>
      </c>
      <c r="AX337" s="46" t="str">
        <f>IF(
  'Tablero de control'!$X337="NP",
  "NO PROGRAMADA",
  IF(
    OR('Tablero de control'!$AV337="",'Tablero de control'!$AW337&lt;=0),
    "SIN AVANCE",
    IF(
      'Tablero de control'!$AW337&lt;Parametros!$D$4*Parametros!$G$9,
      "MUY DEFICIENTE",
    IF(
      'Tablero de control'!$AW337&lt;Parametros!$D$4*Parametros!$G$8,
      "DEFICIENTE",
   IF(
      'Tablero de control'!$AW337&lt;Parametros!$D$4*Parametros!$G$7,
      "ACEPTABLE",
      IF(
        'Tablero de control'!$AW337&lt;Parametros!$D$4*Parametros!$G$6,
        "BUENO",
        IF(
          'Tablero de control'!$AW337&lt;Parametros!$D$4*Parametros!$G$5,
          "SATISFACTORIO",
          IF(
            'Tablero de control'!$AW337&gt;=Parametros!$D$4*Parametros!$G$4,
            "OPTIMO"
          )
        )
      )
    )
  )
)
)
)</f>
        <v>SIN AVANCE</v>
      </c>
      <c r="AY337" s="38"/>
      <c r="AZ337" s="38"/>
      <c r="BA337" s="38"/>
      <c r="BB337" s="285">
        <f>IF('Tablero de control'!$R337="Acumulada",IF('Tablero de control'!$AV337="",IF('Tablero de control'!$AP337="",IF('Tablero de control'!$AJ337="",'Tablero de control'!$Y337,'Tablero de control'!$AJ337),'Tablero de control'!$AP337),'Tablero de control'!$AV337),'Tablero de control'!$Y337+'Tablero de control'!$AJ337+'Tablero de control'!$AP337+'Tablero de control'!$AV337)</f>
        <v>7</v>
      </c>
      <c r="BC337" s="41">
        <f>IF('Tablero de control'!$Q337="mantenimiento",'Tablero de control'!$BB337/COUNTA('Tablero de control'!$U337:$X337)*100,IF('Tablero de control'!$BB337*100/'Tablero de control'!$T337&gt;100,100,'Tablero de control'!$BB337*100/'Tablero de control'!$T337))</f>
        <v>8.75</v>
      </c>
      <c r="BD337" s="40" t="str">
        <f>IF(
    OR('Tablero de control'!$BB337="",'Tablero de control'!$BC337&lt;=0),
    "SIN AVANCE",
    IF(
      'Tablero de control'!$BC337&lt;Parametros!$D$4*Parametros!$G$9,
      "MUY DEFICIENTE",
    IF(
      'Tablero de control'!$BC337&lt;Parametros!$D$4*Parametros!$G$8,
      "DEFICIENTE",
   IF(
      'Tablero de control'!$BC337&lt;Parametros!$D$4*Parametros!$G$7,
      "ACEPTABLE",
      IF(
        'Tablero de control'!$BC337&lt;Parametros!$D$4*Parametros!$G$6,
        "BUENO",
        IF(
          'Tablero de control'!$BC337&lt;Parametros!$D$4*Parametros!$G$5,
          "SATISFACTORIO",
          IF(
            'Tablero de control'!$BC337&gt;=Parametros!$D$4*Parametros!$G$4,
            "OPTIMO"
          )
        )
      )
    )
  )
)
)</f>
        <v>MUY DEFICIENTE</v>
      </c>
      <c r="BE337" s="336"/>
      <c r="BF337" s="336"/>
      <c r="BG337" s="555"/>
      <c r="BH337" s="281"/>
      <c r="BI337" s="281"/>
      <c r="BJ337" s="281"/>
      <c r="BL337" s="337"/>
      <c r="BN337" s="428">
        <v>7</v>
      </c>
      <c r="BO337" s="444" t="s">
        <v>2852</v>
      </c>
      <c r="BP337" s="350">
        <v>21521</v>
      </c>
      <c r="BQ337" s="445" t="s">
        <v>2853</v>
      </c>
      <c r="BR337" s="606"/>
      <c r="BS337" s="681"/>
      <c r="BT337" s="281"/>
    </row>
    <row r="338" spans="1:72" s="42" customFormat="1" ht="51" hidden="1" customHeight="1">
      <c r="A338" s="554" t="s">
        <v>252</v>
      </c>
      <c r="B338" s="53" t="s">
        <v>264</v>
      </c>
      <c r="C338" s="53" t="s">
        <v>308</v>
      </c>
      <c r="D338" s="53" t="s">
        <v>362</v>
      </c>
      <c r="E338" s="53" t="s">
        <v>463</v>
      </c>
      <c r="F338" s="70">
        <v>0.77500000000000002</v>
      </c>
      <c r="G338" s="71">
        <v>0.8</v>
      </c>
      <c r="H338" s="71" t="s">
        <v>1949</v>
      </c>
      <c r="I338" s="71" t="s">
        <v>1980</v>
      </c>
      <c r="J338" s="325">
        <v>335</v>
      </c>
      <c r="K338" s="53" t="s">
        <v>878</v>
      </c>
      <c r="L338" s="53" t="s">
        <v>1333</v>
      </c>
      <c r="M338" s="53" t="s">
        <v>66</v>
      </c>
      <c r="N338" s="293">
        <v>400300600</v>
      </c>
      <c r="O338" s="53" t="s">
        <v>62</v>
      </c>
      <c r="P338" s="53" t="s">
        <v>2053</v>
      </c>
      <c r="Q338" s="53" t="s">
        <v>33</v>
      </c>
      <c r="R338" s="98" t="s">
        <v>1891</v>
      </c>
      <c r="S338" s="107">
        <v>54</v>
      </c>
      <c r="T338" s="107">
        <v>64</v>
      </c>
      <c r="U338" s="96">
        <v>59</v>
      </c>
      <c r="V338" s="107">
        <v>5</v>
      </c>
      <c r="W338" s="98" t="s">
        <v>13</v>
      </c>
      <c r="X338" s="98" t="s">
        <v>13</v>
      </c>
      <c r="Y338" s="273">
        <v>60</v>
      </c>
      <c r="Z338" s="276">
        <f>IF(
'Tablero de control'!$U338="NP",
 0,
  IF(
     'Tablero de control'!$Q338&lt;&gt;"Reducción",
     'Tablero de control'!$Y338*100/'Tablero de control'!$U338,
     IF(
       'Tablero de control'!$U338&gt;='Tablero de control'!$Y338,
       100,
       IF(
         'Tablero de control'!$S338&lt;='Tablero de control'!$Y338,
         0,
         (('Tablero de control'!$S338-'Tablero de control'!$U338)-('Tablero de control'!$Y338-'Tablero de control'!$U338))*100/('Tablero de control'!$S338-'Tablero de control'!$U338)
       )
     )
   )
)</f>
        <v>101.69491525423729</v>
      </c>
      <c r="AA338" s="302">
        <f>IF('Tablero de control'!$Z338&gt;100,100,'Tablero de control'!$Z338)</f>
        <v>100</v>
      </c>
      <c r="AB338" s="40" t="str">
        <f>IF(
  'Tablero de control'!$U338="NP",
  "NO PROGRAMADA",
  IF(
    OR('Tablero de control'!$Y338="",'Tablero de control'!$Z338&lt;=0),
    "SIN AVANCE",
    IF(
      'Tablero de control'!$Z338&lt;Parametros!$D$4*Parametros!$G$9,
      "MUY DEFICIENTE",
    IF(
      'Tablero de control'!$Z338&lt;Parametros!$D$4*Parametros!$G$8,
      "DEFICIENTE",
   IF(
      'Tablero de control'!$Z338&lt;Parametros!$D$4*Parametros!$G$7,
      "ACEPTABLE",
      IF(
        'Tablero de control'!$Z338&lt;Parametros!$D$4*Parametros!$G$6,
        "BUENO",
        IF(
          'Tablero de control'!$Z338&lt;Parametros!$D$4*Parametros!$G$5,
          "SATISFACTORIO",
          IF(
            'Tablero de control'!$Z338&gt;=Parametros!$D$4*Parametros!$G$4,
            "OPTIMO"
          )
        )
      )
    )
  )
)
)
)</f>
        <v>OPTIMO</v>
      </c>
      <c r="AC338" s="40"/>
      <c r="AD338" s="40"/>
      <c r="AE338" s="40"/>
      <c r="AF338" s="40"/>
      <c r="AG338" s="59">
        <v>0</v>
      </c>
      <c r="AH338" s="59">
        <v>0</v>
      </c>
      <c r="AI338" s="59">
        <v>0</v>
      </c>
      <c r="AJ338" s="57"/>
      <c r="AK338" s="276">
        <f>IF(
'Tablero de control'!$V338="NP",
 0,
  IF(
     'Tablero de control'!$Q338&lt;&gt;"Reducción",
     'Tablero de control'!$AJ338*100/'Tablero de control'!$V338,
     IF(
       'Tablero de control'!$V338&gt;='Tablero de control'!$AJ338,
       100,
       IF(
         'Tablero de control'!$S338&lt;='Tablero de control'!$AJ338,
         0,
         (('Tablero de control'!$S338-'Tablero de control'!$V338)-('Tablero de control'!$AJ338-'Tablero de control'!$V338))*100/('Tablero de control'!$S338-'Tablero de control'!$V338)
       )
     )
   )
)</f>
        <v>0</v>
      </c>
      <c r="AL338" s="40" t="str">
        <f>IF(
  'Tablero de control'!$V338="NP",
  "NO PROGRAMADA",
  IF(
    OR('Tablero de control'!$AJ338="",'Tablero de control'!$AK338&lt;=0),
    "SIN AVANCE",
    IF(
      'Tablero de control'!$AK338&lt;Parametros!$D$4*Parametros!$G$9,
      "MUY DEFICIENTE",
    IF(
      'Tablero de control'!$AK338&lt;Parametros!$D$4*Parametros!$G$8,
      "DEFICIENTE",
   IF(
      'Tablero de control'!$AK338&lt;Parametros!$D$4*Parametros!$G$7,
      "ACEPTABLE",
      IF(
        'Tablero de control'!$AK338&lt;Parametros!$D$4*Parametros!$G$6,
        "BUENO",
        IF(
          'Tablero de control'!$AK338&lt;Parametros!$D$4*Parametros!$G$5,
          "SATISFACTORIO",
          IF(
            'Tablero de control'!$AK338&gt;=Parametros!$D$4*Parametros!$G$4,
            "OPTIMO"
          )
        )
      )
    )
  )
)
)
)</f>
        <v>SIN AVANCE</v>
      </c>
      <c r="AM338" s="38"/>
      <c r="AN338" s="38"/>
      <c r="AO338" s="38"/>
      <c r="AP338" s="47"/>
      <c r="AQ338" s="276">
        <f>IF(
'Tablero de control'!$W338="NP",
 0,
  IF(
     'Tablero de control'!$Q338&lt;&gt;"Reducción",
     'Tablero de control'!$AP338*100/'Tablero de control'!$W338,
     IF(
       'Tablero de control'!$W338&gt;='Tablero de control'!$AP338,
       100,
       IF(
         'Tablero de control'!$S338&lt;='Tablero de control'!$AP338,
         0,
         (('Tablero de control'!$S338-'Tablero de control'!$W338)-('Tablero de control'!$AP338-'Tablero de control'!$W338))*100/('Tablero de control'!$S338-'Tablero de control'!$W338)
       )
     )
   )
)</f>
        <v>0</v>
      </c>
      <c r="AR338" s="40" t="str">
        <f>IF(
  'Tablero de control'!$W338="NP",
  "NO PROGRAMADA",
  IF(
    OR('Tablero de control'!$AP338="",'Tablero de control'!$AQ338&lt;=0),
    "SIN AVANCE",
    IF(
      'Tablero de control'!$AQ338&lt;Parametros!$D$4*Parametros!$G$9,
      "MUY DEFICIENTE",
    IF(
      'Tablero de control'!$AQ338&lt;Parametros!$D$4*Parametros!$G$8,
      "DEFICIENTE",
   IF(
      'Tablero de control'!$AQ338&lt;Parametros!$D$4*Parametros!$G$7,
      "ACEPTABLE",
      IF(
        'Tablero de control'!$AQ338&lt;Parametros!$D$4*Parametros!$G$6,
        "BUENO",
        IF(
          'Tablero de control'!$AQ338&lt;Parametros!$D$4*Parametros!$G$5,
          "SATISFACTORIO",
          IF(
            'Tablero de control'!$AQ338&gt;=Parametros!$D$4*Parametros!$G$4,
            "OPTIMO"
          )
        )
      )
    )
  )
)
)
)</f>
        <v>NO PROGRAMADA</v>
      </c>
      <c r="AS338" s="38"/>
      <c r="AT338" s="38"/>
      <c r="AU338" s="38"/>
      <c r="AV338" s="39"/>
      <c r="AW338" s="276">
        <f>IF(
'Tablero de control'!$X338="NP",
 0,
  IF(
     'Tablero de control'!$Q338&lt;&gt;"Reducción",
     'Tablero de control'!$AV338*100/'Tablero de control'!$X338,
     IF(
       'Tablero de control'!$X338&gt;='Tablero de control'!$AV338,
       100,
       IF(
         'Tablero de control'!$S338&lt;='Tablero de control'!$AV338,
         0,
         (('Tablero de control'!$S338-'Tablero de control'!$X338)-('Tablero de control'!$AV338-'Tablero de control'!$X338))*100/('Tablero de control'!$S338-'Tablero de control'!$X338)
       )
     )
   )
)</f>
        <v>0</v>
      </c>
      <c r="AX338" s="46" t="str">
        <f>IF(
  'Tablero de control'!$X338="NP",
  "NO PROGRAMADA",
  IF(
    OR('Tablero de control'!$AV338="",'Tablero de control'!$AW338&lt;=0),
    "SIN AVANCE",
    IF(
      'Tablero de control'!$AW338&lt;Parametros!$D$4*Parametros!$G$9,
      "MUY DEFICIENTE",
    IF(
      'Tablero de control'!$AW338&lt;Parametros!$D$4*Parametros!$G$8,
      "DEFICIENTE",
   IF(
      'Tablero de control'!$AW338&lt;Parametros!$D$4*Parametros!$G$7,
      "ACEPTABLE",
      IF(
        'Tablero de control'!$AW338&lt;Parametros!$D$4*Parametros!$G$6,
        "BUENO",
        IF(
          'Tablero de control'!$AW338&lt;Parametros!$D$4*Parametros!$G$5,
          "SATISFACTORIO",
          IF(
            'Tablero de control'!$AW338&gt;=Parametros!$D$4*Parametros!$G$4,
            "OPTIMO"
          )
        )
      )
    )
  )
)
)
)</f>
        <v>NO PROGRAMADA</v>
      </c>
      <c r="AY338" s="38"/>
      <c r="AZ338" s="38"/>
      <c r="BA338" s="38"/>
      <c r="BB338" s="285">
        <f>IF('Tablero de control'!$R338="Acumulada",IF('Tablero de control'!$AV338="",IF('Tablero de control'!$AP338="",IF('Tablero de control'!$AJ338="",'Tablero de control'!$Y338,'Tablero de control'!$AJ338),'Tablero de control'!$AP338),'Tablero de control'!$AV338),'Tablero de control'!$Y338+'Tablero de control'!$AJ338+'Tablero de control'!$AP338+'Tablero de control'!$AV338)</f>
        <v>60</v>
      </c>
      <c r="BC338" s="41">
        <f>IF('Tablero de control'!$Q338="mantenimiento",'Tablero de control'!$BB338/COUNTA('Tablero de control'!$U338:$X338)*100,IF('Tablero de control'!$BB338*100/'Tablero de control'!$T338&gt;100,100,'Tablero de control'!$BB338*100/'Tablero de control'!$T338))</f>
        <v>1500</v>
      </c>
      <c r="BD338" s="40" t="str">
        <f>IF(
    OR('Tablero de control'!$BB338="",'Tablero de control'!$BC338&lt;=0),
    "SIN AVANCE",
    IF(
      'Tablero de control'!$BC338&lt;Parametros!$D$4*Parametros!$G$9,
      "MUY DEFICIENTE",
    IF(
      'Tablero de control'!$BC338&lt;Parametros!$D$4*Parametros!$G$8,
      "DEFICIENTE",
   IF(
      'Tablero de control'!$BC338&lt;Parametros!$D$4*Parametros!$G$7,
      "ACEPTABLE",
      IF(
        'Tablero de control'!$BC338&lt;Parametros!$D$4*Parametros!$G$6,
        "BUENO",
        IF(
          'Tablero de control'!$BC338&lt;Parametros!$D$4*Parametros!$G$5,
          "SATISFACTORIO",
          IF(
            'Tablero de control'!$BC338&gt;=Parametros!$D$4*Parametros!$G$4,
            "OPTIMO"
          )
        )
      )
    )
  )
)
)</f>
        <v>OPTIMO</v>
      </c>
      <c r="BE338" s="336"/>
      <c r="BF338" s="336"/>
      <c r="BG338" s="555"/>
      <c r="BH338" s="281"/>
      <c r="BI338" s="281"/>
      <c r="BJ338" s="281"/>
      <c r="BL338" s="337"/>
      <c r="BN338" s="428">
        <v>60</v>
      </c>
      <c r="BO338" s="444" t="s">
        <v>2854</v>
      </c>
      <c r="BP338" s="447">
        <v>1709890</v>
      </c>
      <c r="BQ338" s="445" t="s">
        <v>2855</v>
      </c>
      <c r="BR338" s="606"/>
      <c r="BS338" s="681"/>
      <c r="BT338" s="281"/>
    </row>
    <row r="339" spans="1:72" s="42" customFormat="1" ht="51" hidden="1" customHeight="1">
      <c r="A339" s="554" t="s">
        <v>252</v>
      </c>
      <c r="B339" s="53" t="s">
        <v>265</v>
      </c>
      <c r="C339" s="53" t="s">
        <v>309</v>
      </c>
      <c r="D339" s="53" t="s">
        <v>363</v>
      </c>
      <c r="E339" s="53" t="s">
        <v>464</v>
      </c>
      <c r="F339" s="65" t="s">
        <v>526</v>
      </c>
      <c r="G339" s="126">
        <v>0.09</v>
      </c>
      <c r="H339" s="126" t="s">
        <v>1949</v>
      </c>
      <c r="I339" s="126" t="s">
        <v>1981</v>
      </c>
      <c r="J339" s="325">
        <v>336</v>
      </c>
      <c r="K339" s="53" t="s">
        <v>879</v>
      </c>
      <c r="L339" s="53">
        <v>4001043</v>
      </c>
      <c r="M339" s="53" t="s">
        <v>1334</v>
      </c>
      <c r="N339" s="53">
        <v>400104301</v>
      </c>
      <c r="O339" s="53" t="s">
        <v>1695</v>
      </c>
      <c r="P339" s="53" t="s">
        <v>2054</v>
      </c>
      <c r="Q339" s="53" t="s">
        <v>32</v>
      </c>
      <c r="R339" s="103" t="s">
        <v>1891</v>
      </c>
      <c r="S339" s="106">
        <v>200</v>
      </c>
      <c r="T339" s="127">
        <v>350</v>
      </c>
      <c r="U339" s="96">
        <v>200</v>
      </c>
      <c r="V339" s="103">
        <v>50</v>
      </c>
      <c r="W339" s="103">
        <v>50</v>
      </c>
      <c r="X339" s="103">
        <v>50</v>
      </c>
      <c r="Y339" s="273">
        <v>0</v>
      </c>
      <c r="Z339" s="276">
        <f>IF(
'Tablero de control'!$U339="NP",
 0,
  IF(
     'Tablero de control'!$Q339&lt;&gt;"Reducción",
     'Tablero de control'!$Y339*100/'Tablero de control'!$U339,
     IF(
       'Tablero de control'!$U339&gt;='Tablero de control'!$Y339,
       100,
       IF(
         'Tablero de control'!$S339&lt;='Tablero de control'!$Y339,
         0,
         (('Tablero de control'!$S339-'Tablero de control'!$U339)-('Tablero de control'!$Y339-'Tablero de control'!$U339))*100/('Tablero de control'!$S339-'Tablero de control'!$U339)
       )
     )
   )
)</f>
        <v>0</v>
      </c>
      <c r="AA339" s="302">
        <f>IF('Tablero de control'!$Z339&gt;100,100,'Tablero de control'!$Z339)</f>
        <v>0</v>
      </c>
      <c r="AB339" s="40" t="str">
        <f>IF(
  'Tablero de control'!$U339="NP",
  "NO PROGRAMADA",
  IF(
    OR('Tablero de control'!$Y339="",'Tablero de control'!$Z339&lt;=0),
    "SIN AVANCE",
    IF(
      'Tablero de control'!$Z339&lt;Parametros!$D$4*Parametros!$G$9,
      "MUY DEFICIENTE",
    IF(
      'Tablero de control'!$Z339&lt;Parametros!$D$4*Parametros!$G$8,
      "DEFICIENTE",
   IF(
      'Tablero de control'!$Z339&lt;Parametros!$D$4*Parametros!$G$7,
      "ACEPTABLE",
      IF(
        'Tablero de control'!$Z339&lt;Parametros!$D$4*Parametros!$G$6,
        "BUENO",
        IF(
          'Tablero de control'!$Z339&lt;Parametros!$D$4*Parametros!$G$5,
          "SATISFACTORIO",
          IF(
            'Tablero de control'!$Z339&gt;=Parametros!$D$4*Parametros!$G$4,
            "OPTIMO"
          )
        )
      )
    )
  )
)
)
)</f>
        <v>SIN AVANCE</v>
      </c>
      <c r="AC339" s="40"/>
      <c r="AD339" s="40"/>
      <c r="AE339" s="40"/>
      <c r="AF339" s="40"/>
      <c r="AG339" s="59">
        <v>613668936.66999996</v>
      </c>
      <c r="AH339" s="59">
        <v>30506470</v>
      </c>
      <c r="AI339" s="59">
        <v>20384739</v>
      </c>
      <c r="AJ339" s="57"/>
      <c r="AK339" s="276">
        <f>IF(
'Tablero de control'!$V339="NP",
 0,
  IF(
     'Tablero de control'!$Q339&lt;&gt;"Reducción",
     'Tablero de control'!$AJ339*100/'Tablero de control'!$V339,
     IF(
       'Tablero de control'!$V339&gt;='Tablero de control'!$AJ339,
       100,
       IF(
         'Tablero de control'!$S339&lt;='Tablero de control'!$AJ339,
         0,
         (('Tablero de control'!$S339-'Tablero de control'!$V339)-('Tablero de control'!$AJ339-'Tablero de control'!$V339))*100/('Tablero de control'!$S339-'Tablero de control'!$V339)
       )
     )
   )
)</f>
        <v>0</v>
      </c>
      <c r="AL339" s="40" t="str">
        <f>IF(
  'Tablero de control'!$V339="NP",
  "NO PROGRAMADA",
  IF(
    OR('Tablero de control'!$AJ339="",'Tablero de control'!$AK339&lt;=0),
    "SIN AVANCE",
    IF(
      'Tablero de control'!$AK339&lt;Parametros!$D$4*Parametros!$G$9,
      "MUY DEFICIENTE",
    IF(
      'Tablero de control'!$AK339&lt;Parametros!$D$4*Parametros!$G$8,
      "DEFICIENTE",
   IF(
      'Tablero de control'!$AK339&lt;Parametros!$D$4*Parametros!$G$7,
      "ACEPTABLE",
      IF(
        'Tablero de control'!$AK339&lt;Parametros!$D$4*Parametros!$G$6,
        "BUENO",
        IF(
          'Tablero de control'!$AK339&lt;Parametros!$D$4*Parametros!$G$5,
          "SATISFACTORIO",
          IF(
            'Tablero de control'!$AK339&gt;=Parametros!$D$4*Parametros!$G$4,
            "OPTIMO"
          )
        )
      )
    )
  )
)
)
)</f>
        <v>SIN AVANCE</v>
      </c>
      <c r="AM339" s="38"/>
      <c r="AN339" s="38"/>
      <c r="AO339" s="38"/>
      <c r="AP339" s="47"/>
      <c r="AQ339" s="276">
        <f>IF(
'Tablero de control'!$W339="NP",
 0,
  IF(
     'Tablero de control'!$Q339&lt;&gt;"Reducción",
     'Tablero de control'!$AP339*100/'Tablero de control'!$W339,
     IF(
       'Tablero de control'!$W339&gt;='Tablero de control'!$AP339,
       100,
       IF(
         'Tablero de control'!$S339&lt;='Tablero de control'!$AP339,
         0,
         (('Tablero de control'!$S339-'Tablero de control'!$W339)-('Tablero de control'!$AP339-'Tablero de control'!$W339))*100/('Tablero de control'!$S339-'Tablero de control'!$W339)
       )
     )
   )
)</f>
        <v>0</v>
      </c>
      <c r="AR339" s="40" t="str">
        <f>IF(
  'Tablero de control'!$W339="NP",
  "NO PROGRAMADA",
  IF(
    OR('Tablero de control'!$AP339="",'Tablero de control'!$AQ339&lt;=0),
    "SIN AVANCE",
    IF(
      'Tablero de control'!$AQ339&lt;Parametros!$D$4*Parametros!$G$9,
      "MUY DEFICIENTE",
    IF(
      'Tablero de control'!$AQ339&lt;Parametros!$D$4*Parametros!$G$8,
      "DEFICIENTE",
   IF(
      'Tablero de control'!$AQ339&lt;Parametros!$D$4*Parametros!$G$7,
      "ACEPTABLE",
      IF(
        'Tablero de control'!$AQ339&lt;Parametros!$D$4*Parametros!$G$6,
        "BUENO",
        IF(
          'Tablero de control'!$AQ339&lt;Parametros!$D$4*Parametros!$G$5,
          "SATISFACTORIO",
          IF(
            'Tablero de control'!$AQ339&gt;=Parametros!$D$4*Parametros!$G$4,
            "OPTIMO"
          )
        )
      )
    )
  )
)
)
)</f>
        <v>SIN AVANCE</v>
      </c>
      <c r="AS339" s="38"/>
      <c r="AT339" s="38"/>
      <c r="AU339" s="38"/>
      <c r="AV339" s="39"/>
      <c r="AW339" s="276">
        <f>IF(
'Tablero de control'!$X339="NP",
 0,
  IF(
     'Tablero de control'!$Q339&lt;&gt;"Reducción",
     'Tablero de control'!$AV339*100/'Tablero de control'!$X339,
     IF(
       'Tablero de control'!$X339&gt;='Tablero de control'!$AV339,
       100,
       IF(
         'Tablero de control'!$S339&lt;='Tablero de control'!$AV339,
         0,
         (('Tablero de control'!$S339-'Tablero de control'!$X339)-('Tablero de control'!$AV339-'Tablero de control'!$X339))*100/('Tablero de control'!$S339-'Tablero de control'!$X339)
       )
     )
   )
)</f>
        <v>0</v>
      </c>
      <c r="AX339" s="46" t="str">
        <f>IF(
  'Tablero de control'!$X339="NP",
  "NO PROGRAMADA",
  IF(
    OR('Tablero de control'!$AV339="",'Tablero de control'!$AW339&lt;=0),
    "SIN AVANCE",
    IF(
      'Tablero de control'!$AW339&lt;Parametros!$D$4*Parametros!$G$9,
      "MUY DEFICIENTE",
    IF(
      'Tablero de control'!$AW339&lt;Parametros!$D$4*Parametros!$G$8,
      "DEFICIENTE",
   IF(
      'Tablero de control'!$AW339&lt;Parametros!$D$4*Parametros!$G$7,
      "ACEPTABLE",
      IF(
        'Tablero de control'!$AW339&lt;Parametros!$D$4*Parametros!$G$6,
        "BUENO",
        IF(
          'Tablero de control'!$AW339&lt;Parametros!$D$4*Parametros!$G$5,
          "SATISFACTORIO",
          IF(
            'Tablero de control'!$AW339&gt;=Parametros!$D$4*Parametros!$G$4,
            "OPTIMO"
          )
        )
      )
    )
  )
)
)
)</f>
        <v>SIN AVANCE</v>
      </c>
      <c r="AY339" s="38"/>
      <c r="AZ339" s="38"/>
      <c r="BA339" s="38"/>
      <c r="BB339" s="285">
        <f>IF('Tablero de control'!$R339="Acumulada",IF('Tablero de control'!$AV339="",IF('Tablero de control'!$AP339="",IF('Tablero de control'!$AJ339="",'Tablero de control'!$Y339,'Tablero de control'!$AJ339),'Tablero de control'!$AP339),'Tablero de control'!$AV339),'Tablero de control'!$Y339+'Tablero de control'!$AJ339+'Tablero de control'!$AP339+'Tablero de control'!$AV339)</f>
        <v>0</v>
      </c>
      <c r="BC339" s="41">
        <f>IF('Tablero de control'!$Q339="mantenimiento",'Tablero de control'!$BB339/COUNTA('Tablero de control'!$U339:$X339)*100,IF('Tablero de control'!$BB339*100/'Tablero de control'!$T339&gt;100,100,'Tablero de control'!$BB339*100/'Tablero de control'!$T339))</f>
        <v>0</v>
      </c>
      <c r="BD339" s="40" t="str">
        <f>IF(
    OR('Tablero de control'!$BB339="",'Tablero de control'!$BC339&lt;=0),
    "SIN AVANCE",
    IF(
      'Tablero de control'!$BC339&lt;Parametros!$D$4*Parametros!$G$9,
      "MUY DEFICIENTE",
    IF(
      'Tablero de control'!$BC339&lt;Parametros!$D$4*Parametros!$G$8,
      "DEFICIENTE",
   IF(
      'Tablero de control'!$BC339&lt;Parametros!$D$4*Parametros!$G$7,
      "ACEPTABLE",
      IF(
        'Tablero de control'!$BC339&lt;Parametros!$D$4*Parametros!$G$6,
        "BUENO",
        IF(
          'Tablero de control'!$BC339&lt;Parametros!$D$4*Parametros!$G$5,
          "SATISFACTORIO",
          IF(
            'Tablero de control'!$BC339&gt;=Parametros!$D$4*Parametros!$G$4,
            "OPTIMO"
          )
        )
      )
    )
  )
)
)</f>
        <v>SIN AVANCE</v>
      </c>
      <c r="BE339" s="336"/>
      <c r="BF339" s="336"/>
      <c r="BG339" s="555"/>
      <c r="BH339" s="281"/>
      <c r="BI339" s="281"/>
      <c r="BJ339" s="281"/>
      <c r="BL339" s="337"/>
      <c r="BN339" s="438">
        <v>0</v>
      </c>
      <c r="BO339" s="438"/>
      <c r="BP339" s="438"/>
      <c r="BQ339" s="438"/>
      <c r="BR339" s="608"/>
      <c r="BS339" s="608" t="s">
        <v>2819</v>
      </c>
      <c r="BT339" s="281"/>
    </row>
    <row r="340" spans="1:72" s="42" customFormat="1" ht="51" hidden="1" customHeight="1">
      <c r="A340" s="554" t="s">
        <v>252</v>
      </c>
      <c r="B340" s="53" t="s">
        <v>265</v>
      </c>
      <c r="C340" s="53" t="s">
        <v>309</v>
      </c>
      <c r="D340" s="53" t="s">
        <v>363</v>
      </c>
      <c r="E340" s="53" t="s">
        <v>464</v>
      </c>
      <c r="F340" s="65" t="s">
        <v>526</v>
      </c>
      <c r="G340" s="126">
        <v>0.09</v>
      </c>
      <c r="H340" s="126" t="s">
        <v>1949</v>
      </c>
      <c r="I340" s="126" t="s">
        <v>1981</v>
      </c>
      <c r="J340" s="325">
        <v>337</v>
      </c>
      <c r="K340" s="53" t="s">
        <v>880</v>
      </c>
      <c r="L340" s="53" t="s">
        <v>1335</v>
      </c>
      <c r="M340" s="53" t="s">
        <v>1336</v>
      </c>
      <c r="N340" s="53">
        <v>400103902</v>
      </c>
      <c r="O340" s="53" t="s">
        <v>1696</v>
      </c>
      <c r="P340" s="53" t="s">
        <v>2054</v>
      </c>
      <c r="Q340" s="53" t="s">
        <v>32</v>
      </c>
      <c r="R340" s="103" t="s">
        <v>1891</v>
      </c>
      <c r="S340" s="106" t="s">
        <v>12</v>
      </c>
      <c r="T340" s="127">
        <v>360</v>
      </c>
      <c r="U340" s="96">
        <v>90</v>
      </c>
      <c r="V340" s="105">
        <v>90</v>
      </c>
      <c r="W340" s="105">
        <v>90</v>
      </c>
      <c r="X340" s="105">
        <v>90</v>
      </c>
      <c r="Y340" s="273">
        <v>0</v>
      </c>
      <c r="Z340" s="276">
        <f>IF(
'Tablero de control'!$U340="NP",
 0,
  IF(
     'Tablero de control'!$Q340&lt;&gt;"Reducción",
     'Tablero de control'!$Y340*100/'Tablero de control'!$U340,
     IF(
       'Tablero de control'!$U340&gt;='Tablero de control'!$Y340,
       100,
       IF(
         'Tablero de control'!$S340&lt;='Tablero de control'!$Y340,
         0,
         (('Tablero de control'!$S340-'Tablero de control'!$U340)-('Tablero de control'!$Y340-'Tablero de control'!$U340))*100/('Tablero de control'!$S340-'Tablero de control'!$U340)
       )
     )
   )
)</f>
        <v>0</v>
      </c>
      <c r="AA340" s="302">
        <f>IF('Tablero de control'!$Z340&gt;100,100,'Tablero de control'!$Z340)</f>
        <v>0</v>
      </c>
      <c r="AB340" s="40" t="str">
        <f>IF(
  'Tablero de control'!$U340="NP",
  "NO PROGRAMADA",
  IF(
    OR('Tablero de control'!$Y340="",'Tablero de control'!$Z340&lt;=0),
    "SIN AVANCE",
    IF(
      'Tablero de control'!$Z340&lt;Parametros!$D$4*Parametros!$G$9,
      "MUY DEFICIENTE",
    IF(
      'Tablero de control'!$Z340&lt;Parametros!$D$4*Parametros!$G$8,
      "DEFICIENTE",
   IF(
      'Tablero de control'!$Z340&lt;Parametros!$D$4*Parametros!$G$7,
      "ACEPTABLE",
      IF(
        'Tablero de control'!$Z340&lt;Parametros!$D$4*Parametros!$G$6,
        "BUENO",
        IF(
          'Tablero de control'!$Z340&lt;Parametros!$D$4*Parametros!$G$5,
          "SATISFACTORIO",
          IF(
            'Tablero de control'!$Z340&gt;=Parametros!$D$4*Parametros!$G$4,
            "OPTIMO"
          )
        )
      )
    )
  )
)
)
)</f>
        <v>SIN AVANCE</v>
      </c>
      <c r="AC340" s="40"/>
      <c r="AD340" s="40"/>
      <c r="AE340" s="40"/>
      <c r="AF340" s="40"/>
      <c r="AG340" s="59">
        <v>613668936.66999996</v>
      </c>
      <c r="AH340" s="59">
        <v>30506470</v>
      </c>
      <c r="AI340" s="59">
        <v>20384739</v>
      </c>
      <c r="AJ340" s="57"/>
      <c r="AK340" s="276">
        <f>IF(
'Tablero de control'!$V340="NP",
 0,
  IF(
     'Tablero de control'!$Q340&lt;&gt;"Reducción",
     'Tablero de control'!$AJ340*100/'Tablero de control'!$V340,
     IF(
       'Tablero de control'!$V340&gt;='Tablero de control'!$AJ340,
       100,
       IF(
         'Tablero de control'!$S340&lt;='Tablero de control'!$AJ340,
         0,
         (('Tablero de control'!$S340-'Tablero de control'!$V340)-('Tablero de control'!$AJ340-'Tablero de control'!$V340))*100/('Tablero de control'!$S340-'Tablero de control'!$V340)
       )
     )
   )
)</f>
        <v>0</v>
      </c>
      <c r="AL340" s="40" t="str">
        <f>IF(
  'Tablero de control'!$V340="NP",
  "NO PROGRAMADA",
  IF(
    OR('Tablero de control'!$AJ340="",'Tablero de control'!$AK340&lt;=0),
    "SIN AVANCE",
    IF(
      'Tablero de control'!$AK340&lt;Parametros!$D$4*Parametros!$G$9,
      "MUY DEFICIENTE",
    IF(
      'Tablero de control'!$AK340&lt;Parametros!$D$4*Parametros!$G$8,
      "DEFICIENTE",
   IF(
      'Tablero de control'!$AK340&lt;Parametros!$D$4*Parametros!$G$7,
      "ACEPTABLE",
      IF(
        'Tablero de control'!$AK340&lt;Parametros!$D$4*Parametros!$G$6,
        "BUENO",
        IF(
          'Tablero de control'!$AK340&lt;Parametros!$D$4*Parametros!$G$5,
          "SATISFACTORIO",
          IF(
            'Tablero de control'!$AK340&gt;=Parametros!$D$4*Parametros!$G$4,
            "OPTIMO"
          )
        )
      )
    )
  )
)
)
)</f>
        <v>SIN AVANCE</v>
      </c>
      <c r="AM340" s="38"/>
      <c r="AN340" s="38"/>
      <c r="AO340" s="38"/>
      <c r="AP340" s="47"/>
      <c r="AQ340" s="276">
        <f>IF(
'Tablero de control'!$W340="NP",
 0,
  IF(
     'Tablero de control'!$Q340&lt;&gt;"Reducción",
     'Tablero de control'!$AP340*100/'Tablero de control'!$W340,
     IF(
       'Tablero de control'!$W340&gt;='Tablero de control'!$AP340,
       100,
       IF(
         'Tablero de control'!$S340&lt;='Tablero de control'!$AP340,
         0,
         (('Tablero de control'!$S340-'Tablero de control'!$W340)-('Tablero de control'!$AP340-'Tablero de control'!$W340))*100/('Tablero de control'!$S340-'Tablero de control'!$W340)
       )
     )
   )
)</f>
        <v>0</v>
      </c>
      <c r="AR340" s="40" t="str">
        <f>IF(
  'Tablero de control'!$W340="NP",
  "NO PROGRAMADA",
  IF(
    OR('Tablero de control'!$AP340="",'Tablero de control'!$AQ340&lt;=0),
    "SIN AVANCE",
    IF(
      'Tablero de control'!$AQ340&lt;Parametros!$D$4*Parametros!$G$9,
      "MUY DEFICIENTE",
    IF(
      'Tablero de control'!$AQ340&lt;Parametros!$D$4*Parametros!$G$8,
      "DEFICIENTE",
   IF(
      'Tablero de control'!$AQ340&lt;Parametros!$D$4*Parametros!$G$7,
      "ACEPTABLE",
      IF(
        'Tablero de control'!$AQ340&lt;Parametros!$D$4*Parametros!$G$6,
        "BUENO",
        IF(
          'Tablero de control'!$AQ340&lt;Parametros!$D$4*Parametros!$G$5,
          "SATISFACTORIO",
          IF(
            'Tablero de control'!$AQ340&gt;=Parametros!$D$4*Parametros!$G$4,
            "OPTIMO"
          )
        )
      )
    )
  )
)
)
)</f>
        <v>SIN AVANCE</v>
      </c>
      <c r="AS340" s="38"/>
      <c r="AT340" s="38"/>
      <c r="AU340" s="38"/>
      <c r="AV340" s="39"/>
      <c r="AW340" s="276">
        <f>IF(
'Tablero de control'!$X340="NP",
 0,
  IF(
     'Tablero de control'!$Q340&lt;&gt;"Reducción",
     'Tablero de control'!$AV340*100/'Tablero de control'!$X340,
     IF(
       'Tablero de control'!$X340&gt;='Tablero de control'!$AV340,
       100,
       IF(
         'Tablero de control'!$S340&lt;='Tablero de control'!$AV340,
         0,
         (('Tablero de control'!$S340-'Tablero de control'!$X340)-('Tablero de control'!$AV340-'Tablero de control'!$X340))*100/('Tablero de control'!$S340-'Tablero de control'!$X340)
       )
     )
   )
)</f>
        <v>0</v>
      </c>
      <c r="AX340" s="46" t="str">
        <f>IF(
  'Tablero de control'!$X340="NP",
  "NO PROGRAMADA",
  IF(
    OR('Tablero de control'!$AV340="",'Tablero de control'!$AW340&lt;=0),
    "SIN AVANCE",
    IF(
      'Tablero de control'!$AW340&lt;Parametros!$D$4*Parametros!$G$9,
      "MUY DEFICIENTE",
    IF(
      'Tablero de control'!$AW340&lt;Parametros!$D$4*Parametros!$G$8,
      "DEFICIENTE",
   IF(
      'Tablero de control'!$AW340&lt;Parametros!$D$4*Parametros!$G$7,
      "ACEPTABLE",
      IF(
        'Tablero de control'!$AW340&lt;Parametros!$D$4*Parametros!$G$6,
        "BUENO",
        IF(
          'Tablero de control'!$AW340&lt;Parametros!$D$4*Parametros!$G$5,
          "SATISFACTORIO",
          IF(
            'Tablero de control'!$AW340&gt;=Parametros!$D$4*Parametros!$G$4,
            "OPTIMO"
          )
        )
      )
    )
  )
)
)
)</f>
        <v>SIN AVANCE</v>
      </c>
      <c r="AY340" s="38"/>
      <c r="AZ340" s="38"/>
      <c r="BA340" s="38"/>
      <c r="BB340" s="285">
        <f>IF('Tablero de control'!$R340="Acumulada",IF('Tablero de control'!$AV340="",IF('Tablero de control'!$AP340="",IF('Tablero de control'!$AJ340="",'Tablero de control'!$Y340,'Tablero de control'!$AJ340),'Tablero de control'!$AP340),'Tablero de control'!$AV340),'Tablero de control'!$Y340+'Tablero de control'!$AJ340+'Tablero de control'!$AP340+'Tablero de control'!$AV340)</f>
        <v>0</v>
      </c>
      <c r="BC340" s="41">
        <f>IF('Tablero de control'!$Q340="mantenimiento",'Tablero de control'!$BB340/COUNTA('Tablero de control'!$U340:$X340)*100,IF('Tablero de control'!$BB340*100/'Tablero de control'!$T340&gt;100,100,'Tablero de control'!$BB340*100/'Tablero de control'!$T340))</f>
        <v>0</v>
      </c>
      <c r="BD340" s="40" t="str">
        <f>IF(
    OR('Tablero de control'!$BB340="",'Tablero de control'!$BC340&lt;=0),
    "SIN AVANCE",
    IF(
      'Tablero de control'!$BC340&lt;Parametros!$D$4*Parametros!$G$9,
      "MUY DEFICIENTE",
    IF(
      'Tablero de control'!$BC340&lt;Parametros!$D$4*Parametros!$G$8,
      "DEFICIENTE",
   IF(
      'Tablero de control'!$BC340&lt;Parametros!$D$4*Parametros!$G$7,
      "ACEPTABLE",
      IF(
        'Tablero de control'!$BC340&lt;Parametros!$D$4*Parametros!$G$6,
        "BUENO",
        IF(
          'Tablero de control'!$BC340&lt;Parametros!$D$4*Parametros!$G$5,
          "SATISFACTORIO",
          IF(
            'Tablero de control'!$BC340&gt;=Parametros!$D$4*Parametros!$G$4,
            "OPTIMO"
          )
        )
      )
    )
  )
)
)</f>
        <v>SIN AVANCE</v>
      </c>
      <c r="BE340" s="336"/>
      <c r="BF340" s="336"/>
      <c r="BG340" s="555"/>
      <c r="BH340" s="281"/>
      <c r="BI340" s="281"/>
      <c r="BJ340" s="281"/>
      <c r="BL340" s="337"/>
      <c r="BN340" s="438">
        <v>0</v>
      </c>
      <c r="BO340" s="438" t="s">
        <v>2820</v>
      </c>
      <c r="BP340" s="438"/>
      <c r="BQ340" s="438"/>
      <c r="BR340" s="608"/>
      <c r="BS340" s="608" t="s">
        <v>2819</v>
      </c>
      <c r="BT340" s="281"/>
    </row>
    <row r="341" spans="1:72" s="42" customFormat="1" ht="51" hidden="1" customHeight="1">
      <c r="A341" s="554" t="s">
        <v>252</v>
      </c>
      <c r="B341" s="53" t="s">
        <v>265</v>
      </c>
      <c r="C341" s="53" t="s">
        <v>309</v>
      </c>
      <c r="D341" s="53" t="s">
        <v>363</v>
      </c>
      <c r="E341" s="53" t="s">
        <v>464</v>
      </c>
      <c r="F341" s="65" t="s">
        <v>526</v>
      </c>
      <c r="G341" s="126">
        <v>0.09</v>
      </c>
      <c r="H341" s="126" t="s">
        <v>1949</v>
      </c>
      <c r="I341" s="126" t="s">
        <v>1981</v>
      </c>
      <c r="J341" s="325">
        <v>338</v>
      </c>
      <c r="K341" s="53" t="s">
        <v>881</v>
      </c>
      <c r="L341" s="53">
        <v>4001039</v>
      </c>
      <c r="M341" s="53" t="s">
        <v>1337</v>
      </c>
      <c r="N341" s="53">
        <v>400103901</v>
      </c>
      <c r="O341" s="53" t="s">
        <v>1697</v>
      </c>
      <c r="P341" s="53" t="s">
        <v>2054</v>
      </c>
      <c r="Q341" s="53" t="s">
        <v>32</v>
      </c>
      <c r="R341" s="103" t="s">
        <v>1891</v>
      </c>
      <c r="S341" s="106">
        <v>100</v>
      </c>
      <c r="T341" s="127">
        <v>150</v>
      </c>
      <c r="U341" s="96">
        <v>30</v>
      </c>
      <c r="V341" s="103">
        <v>40</v>
      </c>
      <c r="W341" s="103">
        <v>40</v>
      </c>
      <c r="X341" s="103">
        <v>40</v>
      </c>
      <c r="Y341" s="273">
        <v>0</v>
      </c>
      <c r="Z341" s="276">
        <f>IF(
'Tablero de control'!$U341="NP",
 0,
  IF(
     'Tablero de control'!$Q341&lt;&gt;"Reducción",
     'Tablero de control'!$Y341*100/'Tablero de control'!$U341,
     IF(
       'Tablero de control'!$U341&gt;='Tablero de control'!$Y341,
       100,
       IF(
         'Tablero de control'!$S341&lt;='Tablero de control'!$Y341,
         0,
         (('Tablero de control'!$S341-'Tablero de control'!$U341)-('Tablero de control'!$Y341-'Tablero de control'!$U341))*100/('Tablero de control'!$S341-'Tablero de control'!$U341)
       )
     )
   )
)</f>
        <v>0</v>
      </c>
      <c r="AA341" s="302">
        <f>IF('Tablero de control'!$Z341&gt;100,100,'Tablero de control'!$Z341)</f>
        <v>0</v>
      </c>
      <c r="AB341" s="40" t="str">
        <f>IF(
  'Tablero de control'!$U341="NP",
  "NO PROGRAMADA",
  IF(
    OR('Tablero de control'!$Y341="",'Tablero de control'!$Z341&lt;=0),
    "SIN AVANCE",
    IF(
      'Tablero de control'!$Z341&lt;Parametros!$D$4*Parametros!$G$9,
      "MUY DEFICIENTE",
    IF(
      'Tablero de control'!$Z341&lt;Parametros!$D$4*Parametros!$G$8,
      "DEFICIENTE",
   IF(
      'Tablero de control'!$Z341&lt;Parametros!$D$4*Parametros!$G$7,
      "ACEPTABLE",
      IF(
        'Tablero de control'!$Z341&lt;Parametros!$D$4*Parametros!$G$6,
        "BUENO",
        IF(
          'Tablero de control'!$Z341&lt;Parametros!$D$4*Parametros!$G$5,
          "SATISFACTORIO",
          IF(
            'Tablero de control'!$Z341&gt;=Parametros!$D$4*Parametros!$G$4,
            "OPTIMO"
          )
        )
      )
    )
  )
)
)
)</f>
        <v>SIN AVANCE</v>
      </c>
      <c r="AC341" s="40"/>
      <c r="AD341" s="40"/>
      <c r="AE341" s="40"/>
      <c r="AF341" s="40"/>
      <c r="AG341" s="59">
        <v>613668936.66999996</v>
      </c>
      <c r="AH341" s="59">
        <v>30506470</v>
      </c>
      <c r="AI341" s="59">
        <v>20384739</v>
      </c>
      <c r="AJ341" s="57"/>
      <c r="AK341" s="276">
        <f>IF(
'Tablero de control'!$V341="NP",
 0,
  IF(
     'Tablero de control'!$Q341&lt;&gt;"Reducción",
     'Tablero de control'!$AJ341*100/'Tablero de control'!$V341,
     IF(
       'Tablero de control'!$V341&gt;='Tablero de control'!$AJ341,
       100,
       IF(
         'Tablero de control'!$S341&lt;='Tablero de control'!$AJ341,
         0,
         (('Tablero de control'!$S341-'Tablero de control'!$V341)-('Tablero de control'!$AJ341-'Tablero de control'!$V341))*100/('Tablero de control'!$S341-'Tablero de control'!$V341)
       )
     )
   )
)</f>
        <v>0</v>
      </c>
      <c r="AL341" s="40" t="str">
        <f>IF(
  'Tablero de control'!$V341="NP",
  "NO PROGRAMADA",
  IF(
    OR('Tablero de control'!$AJ341="",'Tablero de control'!$AK341&lt;=0),
    "SIN AVANCE",
    IF(
      'Tablero de control'!$AK341&lt;Parametros!$D$4*Parametros!$G$9,
      "MUY DEFICIENTE",
    IF(
      'Tablero de control'!$AK341&lt;Parametros!$D$4*Parametros!$G$8,
      "DEFICIENTE",
   IF(
      'Tablero de control'!$AK341&lt;Parametros!$D$4*Parametros!$G$7,
      "ACEPTABLE",
      IF(
        'Tablero de control'!$AK341&lt;Parametros!$D$4*Parametros!$G$6,
        "BUENO",
        IF(
          'Tablero de control'!$AK341&lt;Parametros!$D$4*Parametros!$G$5,
          "SATISFACTORIO",
          IF(
            'Tablero de control'!$AK341&gt;=Parametros!$D$4*Parametros!$G$4,
            "OPTIMO"
          )
        )
      )
    )
  )
)
)
)</f>
        <v>SIN AVANCE</v>
      </c>
      <c r="AM341" s="38"/>
      <c r="AN341" s="38"/>
      <c r="AO341" s="38"/>
      <c r="AP341" s="47"/>
      <c r="AQ341" s="276">
        <f>IF(
'Tablero de control'!$W341="NP",
 0,
  IF(
     'Tablero de control'!$Q341&lt;&gt;"Reducción",
     'Tablero de control'!$AP341*100/'Tablero de control'!$W341,
     IF(
       'Tablero de control'!$W341&gt;='Tablero de control'!$AP341,
       100,
       IF(
         'Tablero de control'!$S341&lt;='Tablero de control'!$AP341,
         0,
         (('Tablero de control'!$S341-'Tablero de control'!$W341)-('Tablero de control'!$AP341-'Tablero de control'!$W341))*100/('Tablero de control'!$S341-'Tablero de control'!$W341)
       )
     )
   )
)</f>
        <v>0</v>
      </c>
      <c r="AR341" s="40" t="str">
        <f>IF(
  'Tablero de control'!$W341="NP",
  "NO PROGRAMADA",
  IF(
    OR('Tablero de control'!$AP341="",'Tablero de control'!$AQ341&lt;=0),
    "SIN AVANCE",
    IF(
      'Tablero de control'!$AQ341&lt;Parametros!$D$4*Parametros!$G$9,
      "MUY DEFICIENTE",
    IF(
      'Tablero de control'!$AQ341&lt;Parametros!$D$4*Parametros!$G$8,
      "DEFICIENTE",
   IF(
      'Tablero de control'!$AQ341&lt;Parametros!$D$4*Parametros!$G$7,
      "ACEPTABLE",
      IF(
        'Tablero de control'!$AQ341&lt;Parametros!$D$4*Parametros!$G$6,
        "BUENO",
        IF(
          'Tablero de control'!$AQ341&lt;Parametros!$D$4*Parametros!$G$5,
          "SATISFACTORIO",
          IF(
            'Tablero de control'!$AQ341&gt;=Parametros!$D$4*Parametros!$G$4,
            "OPTIMO"
          )
        )
      )
    )
  )
)
)
)</f>
        <v>SIN AVANCE</v>
      </c>
      <c r="AS341" s="38"/>
      <c r="AT341" s="38"/>
      <c r="AU341" s="38"/>
      <c r="AV341" s="39"/>
      <c r="AW341" s="276">
        <f>IF(
'Tablero de control'!$X341="NP",
 0,
  IF(
     'Tablero de control'!$Q341&lt;&gt;"Reducción",
     'Tablero de control'!$AV341*100/'Tablero de control'!$X341,
     IF(
       'Tablero de control'!$X341&gt;='Tablero de control'!$AV341,
       100,
       IF(
         'Tablero de control'!$S341&lt;='Tablero de control'!$AV341,
         0,
         (('Tablero de control'!$S341-'Tablero de control'!$X341)-('Tablero de control'!$AV341-'Tablero de control'!$X341))*100/('Tablero de control'!$S341-'Tablero de control'!$X341)
       )
     )
   )
)</f>
        <v>0</v>
      </c>
      <c r="AX341" s="46" t="str">
        <f>IF(
  'Tablero de control'!$X341="NP",
  "NO PROGRAMADA",
  IF(
    OR('Tablero de control'!$AV341="",'Tablero de control'!$AW341&lt;=0),
    "SIN AVANCE",
    IF(
      'Tablero de control'!$AW341&lt;Parametros!$D$4*Parametros!$G$9,
      "MUY DEFICIENTE",
    IF(
      'Tablero de control'!$AW341&lt;Parametros!$D$4*Parametros!$G$8,
      "DEFICIENTE",
   IF(
      'Tablero de control'!$AW341&lt;Parametros!$D$4*Parametros!$G$7,
      "ACEPTABLE",
      IF(
        'Tablero de control'!$AW341&lt;Parametros!$D$4*Parametros!$G$6,
        "BUENO",
        IF(
          'Tablero de control'!$AW341&lt;Parametros!$D$4*Parametros!$G$5,
          "SATISFACTORIO",
          IF(
            'Tablero de control'!$AW341&gt;=Parametros!$D$4*Parametros!$G$4,
            "OPTIMO"
          )
        )
      )
    )
  )
)
)
)</f>
        <v>SIN AVANCE</v>
      </c>
      <c r="AY341" s="38"/>
      <c r="AZ341" s="38"/>
      <c r="BA341" s="38"/>
      <c r="BB341" s="285">
        <f>IF('Tablero de control'!$R341="Acumulada",IF('Tablero de control'!$AV341="",IF('Tablero de control'!$AP341="",IF('Tablero de control'!$AJ341="",'Tablero de control'!$Y341,'Tablero de control'!$AJ341),'Tablero de control'!$AP341),'Tablero de control'!$AV341),'Tablero de control'!$Y341+'Tablero de control'!$AJ341+'Tablero de control'!$AP341+'Tablero de control'!$AV341)</f>
        <v>0</v>
      </c>
      <c r="BC341" s="41">
        <f>IF('Tablero de control'!$Q341="mantenimiento",'Tablero de control'!$BB341/COUNTA('Tablero de control'!$U341:$X341)*100,IF('Tablero de control'!$BB341*100/'Tablero de control'!$T341&gt;100,100,'Tablero de control'!$BB341*100/'Tablero de control'!$T341))</f>
        <v>0</v>
      </c>
      <c r="BD341" s="40" t="str">
        <f>IF(
    OR('Tablero de control'!$BB341="",'Tablero de control'!$BC341&lt;=0),
    "SIN AVANCE",
    IF(
      'Tablero de control'!$BC341&lt;Parametros!$D$4*Parametros!$G$9,
      "MUY DEFICIENTE",
    IF(
      'Tablero de control'!$BC341&lt;Parametros!$D$4*Parametros!$G$8,
      "DEFICIENTE",
   IF(
      'Tablero de control'!$BC341&lt;Parametros!$D$4*Parametros!$G$7,
      "ACEPTABLE",
      IF(
        'Tablero de control'!$BC341&lt;Parametros!$D$4*Parametros!$G$6,
        "BUENO",
        IF(
          'Tablero de control'!$BC341&lt;Parametros!$D$4*Parametros!$G$5,
          "SATISFACTORIO",
          IF(
            'Tablero de control'!$BC341&gt;=Parametros!$D$4*Parametros!$G$4,
            "OPTIMO"
          )
        )
      )
    )
  )
)
)</f>
        <v>SIN AVANCE</v>
      </c>
      <c r="BE341" s="336"/>
      <c r="BF341" s="336"/>
      <c r="BG341" s="555"/>
      <c r="BH341" s="281"/>
      <c r="BI341" s="281"/>
      <c r="BJ341" s="281"/>
      <c r="BL341" s="337"/>
      <c r="BN341" s="438">
        <v>0</v>
      </c>
      <c r="BO341" s="438" t="s">
        <v>2821</v>
      </c>
      <c r="BP341" s="438"/>
      <c r="BQ341" s="438"/>
      <c r="BR341" s="608"/>
      <c r="BS341" s="608" t="s">
        <v>2819</v>
      </c>
      <c r="BT341" s="281"/>
    </row>
    <row r="342" spans="1:72" s="42" customFormat="1" ht="51" hidden="1" customHeight="1">
      <c r="A342" s="554" t="s">
        <v>252</v>
      </c>
      <c r="B342" s="53" t="s">
        <v>265</v>
      </c>
      <c r="C342" s="53" t="s">
        <v>309</v>
      </c>
      <c r="D342" s="53" t="s">
        <v>363</v>
      </c>
      <c r="E342" s="53" t="s">
        <v>464</v>
      </c>
      <c r="F342" s="65" t="s">
        <v>526</v>
      </c>
      <c r="G342" s="126">
        <v>0.09</v>
      </c>
      <c r="H342" s="126" t="s">
        <v>1949</v>
      </c>
      <c r="I342" s="126" t="s">
        <v>1981</v>
      </c>
      <c r="J342" s="325">
        <v>339</v>
      </c>
      <c r="K342" s="53" t="s">
        <v>882</v>
      </c>
      <c r="L342" s="53" t="s">
        <v>1338</v>
      </c>
      <c r="M342" s="53" t="s">
        <v>1339</v>
      </c>
      <c r="N342" s="53" t="s">
        <v>1698</v>
      </c>
      <c r="O342" s="53" t="s">
        <v>1699</v>
      </c>
      <c r="P342" s="53" t="s">
        <v>2054</v>
      </c>
      <c r="Q342" s="53" t="s">
        <v>32</v>
      </c>
      <c r="R342" s="103" t="s">
        <v>1891</v>
      </c>
      <c r="S342" s="106" t="s">
        <v>12</v>
      </c>
      <c r="T342" s="127">
        <v>150</v>
      </c>
      <c r="U342" s="97" t="s">
        <v>13</v>
      </c>
      <c r="V342" s="103">
        <v>50</v>
      </c>
      <c r="W342" s="103">
        <v>50</v>
      </c>
      <c r="X342" s="103">
        <v>50</v>
      </c>
      <c r="Y342" s="273">
        <v>0</v>
      </c>
      <c r="Z342" s="276">
        <f>IF(
'Tablero de control'!$U342="NP",
 0,
  IF(
     'Tablero de control'!$Q342&lt;&gt;"Reducción",
     'Tablero de control'!$Y342*100/'Tablero de control'!$U342,
     IF(
       'Tablero de control'!$U342&gt;='Tablero de control'!$Y342,
       100,
       IF(
         'Tablero de control'!$S342&lt;='Tablero de control'!$Y342,
         0,
         (('Tablero de control'!$S342-'Tablero de control'!$U342)-('Tablero de control'!$Y342-'Tablero de control'!$U342))*100/('Tablero de control'!$S342-'Tablero de control'!$U342)
       )
     )
   )
)</f>
        <v>0</v>
      </c>
      <c r="AA342" s="302">
        <f>IF('Tablero de control'!$Z342&gt;100,100,'Tablero de control'!$Z342)</f>
        <v>0</v>
      </c>
      <c r="AB342" s="40" t="str">
        <f>IF(
  'Tablero de control'!$U342="NP",
  "NO PROGRAMADA",
  IF(
    OR('Tablero de control'!$Y342="",'Tablero de control'!$Z342&lt;=0),
    "SIN AVANCE",
    IF(
      'Tablero de control'!$Z342&lt;Parametros!$D$4*Parametros!$G$9,
      "MUY DEFICIENTE",
    IF(
      'Tablero de control'!$Z342&lt;Parametros!$D$4*Parametros!$G$8,
      "DEFICIENTE",
   IF(
      'Tablero de control'!$Z342&lt;Parametros!$D$4*Parametros!$G$7,
      "ACEPTABLE",
      IF(
        'Tablero de control'!$Z342&lt;Parametros!$D$4*Parametros!$G$6,
        "BUENO",
        IF(
          'Tablero de control'!$Z342&lt;Parametros!$D$4*Parametros!$G$5,
          "SATISFACTORIO",
          IF(
            'Tablero de control'!$Z342&gt;=Parametros!$D$4*Parametros!$G$4,
            "OPTIMO"
          )
        )
      )
    )
  )
)
)
)</f>
        <v>NO PROGRAMADA</v>
      </c>
      <c r="AC342" s="40"/>
      <c r="AD342" s="40"/>
      <c r="AE342" s="40"/>
      <c r="AF342" s="40"/>
      <c r="AG342" s="59">
        <v>0</v>
      </c>
      <c r="AH342" s="59">
        <v>0</v>
      </c>
      <c r="AI342" s="59">
        <v>0</v>
      </c>
      <c r="AJ342" s="57"/>
      <c r="AK342" s="276">
        <f>IF(
'Tablero de control'!$V342="NP",
 0,
  IF(
     'Tablero de control'!$Q342&lt;&gt;"Reducción",
     'Tablero de control'!$AJ342*100/'Tablero de control'!$V342,
     IF(
       'Tablero de control'!$V342&gt;='Tablero de control'!$AJ342,
       100,
       IF(
         'Tablero de control'!$S342&lt;='Tablero de control'!$AJ342,
         0,
         (('Tablero de control'!$S342-'Tablero de control'!$V342)-('Tablero de control'!$AJ342-'Tablero de control'!$V342))*100/('Tablero de control'!$S342-'Tablero de control'!$V342)
       )
     )
   )
)</f>
        <v>0</v>
      </c>
      <c r="AL342" s="40" t="str">
        <f>IF(
  'Tablero de control'!$V342="NP",
  "NO PROGRAMADA",
  IF(
    OR('Tablero de control'!$AJ342="",'Tablero de control'!$AK342&lt;=0),
    "SIN AVANCE",
    IF(
      'Tablero de control'!$AK342&lt;Parametros!$D$4*Parametros!$G$9,
      "MUY DEFICIENTE",
    IF(
      'Tablero de control'!$AK342&lt;Parametros!$D$4*Parametros!$G$8,
      "DEFICIENTE",
   IF(
      'Tablero de control'!$AK342&lt;Parametros!$D$4*Parametros!$G$7,
      "ACEPTABLE",
      IF(
        'Tablero de control'!$AK342&lt;Parametros!$D$4*Parametros!$G$6,
        "BUENO",
        IF(
          'Tablero de control'!$AK342&lt;Parametros!$D$4*Parametros!$G$5,
          "SATISFACTORIO",
          IF(
            'Tablero de control'!$AK342&gt;=Parametros!$D$4*Parametros!$G$4,
            "OPTIMO"
          )
        )
      )
    )
  )
)
)
)</f>
        <v>SIN AVANCE</v>
      </c>
      <c r="AM342" s="38"/>
      <c r="AN342" s="38"/>
      <c r="AO342" s="38"/>
      <c r="AP342" s="47"/>
      <c r="AQ342" s="276">
        <f>IF(
'Tablero de control'!$W342="NP",
 0,
  IF(
     'Tablero de control'!$Q342&lt;&gt;"Reducción",
     'Tablero de control'!$AP342*100/'Tablero de control'!$W342,
     IF(
       'Tablero de control'!$W342&gt;='Tablero de control'!$AP342,
       100,
       IF(
         'Tablero de control'!$S342&lt;='Tablero de control'!$AP342,
         0,
         (('Tablero de control'!$S342-'Tablero de control'!$W342)-('Tablero de control'!$AP342-'Tablero de control'!$W342))*100/('Tablero de control'!$S342-'Tablero de control'!$W342)
       )
     )
   )
)</f>
        <v>0</v>
      </c>
      <c r="AR342" s="40" t="str">
        <f>IF(
  'Tablero de control'!$W342="NP",
  "NO PROGRAMADA",
  IF(
    OR('Tablero de control'!$AP342="",'Tablero de control'!$AQ342&lt;=0),
    "SIN AVANCE",
    IF(
      'Tablero de control'!$AQ342&lt;Parametros!$D$4*Parametros!$G$9,
      "MUY DEFICIENTE",
    IF(
      'Tablero de control'!$AQ342&lt;Parametros!$D$4*Parametros!$G$8,
      "DEFICIENTE",
   IF(
      'Tablero de control'!$AQ342&lt;Parametros!$D$4*Parametros!$G$7,
      "ACEPTABLE",
      IF(
        'Tablero de control'!$AQ342&lt;Parametros!$D$4*Parametros!$G$6,
        "BUENO",
        IF(
          'Tablero de control'!$AQ342&lt;Parametros!$D$4*Parametros!$G$5,
          "SATISFACTORIO",
          IF(
            'Tablero de control'!$AQ342&gt;=Parametros!$D$4*Parametros!$G$4,
            "OPTIMO"
          )
        )
      )
    )
  )
)
)
)</f>
        <v>SIN AVANCE</v>
      </c>
      <c r="AS342" s="38"/>
      <c r="AT342" s="38"/>
      <c r="AU342" s="38"/>
      <c r="AV342" s="39"/>
      <c r="AW342" s="276">
        <f>IF(
'Tablero de control'!$X342="NP",
 0,
  IF(
     'Tablero de control'!$Q342&lt;&gt;"Reducción",
     'Tablero de control'!$AV342*100/'Tablero de control'!$X342,
     IF(
       'Tablero de control'!$X342&gt;='Tablero de control'!$AV342,
       100,
       IF(
         'Tablero de control'!$S342&lt;='Tablero de control'!$AV342,
         0,
         (('Tablero de control'!$S342-'Tablero de control'!$X342)-('Tablero de control'!$AV342-'Tablero de control'!$X342))*100/('Tablero de control'!$S342-'Tablero de control'!$X342)
       )
     )
   )
)</f>
        <v>0</v>
      </c>
      <c r="AX342" s="46" t="str">
        <f>IF(
  'Tablero de control'!$X342="NP",
  "NO PROGRAMADA",
  IF(
    OR('Tablero de control'!$AV342="",'Tablero de control'!$AW342&lt;=0),
    "SIN AVANCE",
    IF(
      'Tablero de control'!$AW342&lt;Parametros!$D$4*Parametros!$G$9,
      "MUY DEFICIENTE",
    IF(
      'Tablero de control'!$AW342&lt;Parametros!$D$4*Parametros!$G$8,
      "DEFICIENTE",
   IF(
      'Tablero de control'!$AW342&lt;Parametros!$D$4*Parametros!$G$7,
      "ACEPTABLE",
      IF(
        'Tablero de control'!$AW342&lt;Parametros!$D$4*Parametros!$G$6,
        "BUENO",
        IF(
          'Tablero de control'!$AW342&lt;Parametros!$D$4*Parametros!$G$5,
          "SATISFACTORIO",
          IF(
            'Tablero de control'!$AW342&gt;=Parametros!$D$4*Parametros!$G$4,
            "OPTIMO"
          )
        )
      )
    )
  )
)
)
)</f>
        <v>SIN AVANCE</v>
      </c>
      <c r="AY342" s="38"/>
      <c r="AZ342" s="38"/>
      <c r="BA342" s="38"/>
      <c r="BB342" s="285">
        <f>IF('Tablero de control'!$R342="Acumulada",IF('Tablero de control'!$AV342="",IF('Tablero de control'!$AP342="",IF('Tablero de control'!$AJ342="",'Tablero de control'!$Y342,'Tablero de control'!$AJ342),'Tablero de control'!$AP342),'Tablero de control'!$AV342),'Tablero de control'!$Y342+'Tablero de control'!$AJ342+'Tablero de control'!$AP342+'Tablero de control'!$AV342)</f>
        <v>0</v>
      </c>
      <c r="BC342" s="41">
        <f>IF('Tablero de control'!$Q342="mantenimiento",'Tablero de control'!$BB342/COUNTA('Tablero de control'!$U342:$X342)*100,IF('Tablero de control'!$BB342*100/'Tablero de control'!$T342&gt;100,100,'Tablero de control'!$BB342*100/'Tablero de control'!$T342))</f>
        <v>0</v>
      </c>
      <c r="BD342" s="40" t="str">
        <f>IF(
    OR('Tablero de control'!$BB342="",'Tablero de control'!$BC342&lt;=0),
    "SIN AVANCE",
    IF(
      'Tablero de control'!$BC342&lt;Parametros!$D$4*Parametros!$G$9,
      "MUY DEFICIENTE",
    IF(
      'Tablero de control'!$BC342&lt;Parametros!$D$4*Parametros!$G$8,
      "DEFICIENTE",
   IF(
      'Tablero de control'!$BC342&lt;Parametros!$D$4*Parametros!$G$7,
      "ACEPTABLE",
      IF(
        'Tablero de control'!$BC342&lt;Parametros!$D$4*Parametros!$G$6,
        "BUENO",
        IF(
          'Tablero de control'!$BC342&lt;Parametros!$D$4*Parametros!$G$5,
          "SATISFACTORIO",
          IF(
            'Tablero de control'!$BC342&gt;=Parametros!$D$4*Parametros!$G$4,
            "OPTIMO"
          )
        )
      )
    )
  )
)
)</f>
        <v>SIN AVANCE</v>
      </c>
      <c r="BE342" s="336"/>
      <c r="BF342" s="336"/>
      <c r="BG342" s="555"/>
      <c r="BH342" s="281"/>
      <c r="BI342" s="281"/>
      <c r="BJ342" s="281"/>
      <c r="BL342" s="337"/>
      <c r="BN342" s="438">
        <v>0</v>
      </c>
      <c r="BO342" s="438"/>
      <c r="BP342" s="438"/>
      <c r="BQ342" s="438"/>
      <c r="BR342" s="608"/>
      <c r="BS342" s="608" t="s">
        <v>2819</v>
      </c>
      <c r="BT342" s="281"/>
    </row>
    <row r="343" spans="1:72" s="42" customFormat="1" ht="51" hidden="1" customHeight="1">
      <c r="A343" s="554" t="s">
        <v>252</v>
      </c>
      <c r="B343" s="53" t="s">
        <v>265</v>
      </c>
      <c r="C343" s="53" t="s">
        <v>309</v>
      </c>
      <c r="D343" s="53" t="s">
        <v>363</v>
      </c>
      <c r="E343" s="53" t="s">
        <v>465</v>
      </c>
      <c r="F343" s="65" t="s">
        <v>527</v>
      </c>
      <c r="G343" s="128">
        <v>3.6999999999999998E-2</v>
      </c>
      <c r="H343" s="128" t="s">
        <v>1949</v>
      </c>
      <c r="I343" s="128" t="s">
        <v>1981</v>
      </c>
      <c r="J343" s="325">
        <v>340</v>
      </c>
      <c r="K343" s="53" t="s">
        <v>883</v>
      </c>
      <c r="L343" s="53">
        <v>4001041</v>
      </c>
      <c r="M343" s="53" t="s">
        <v>1340</v>
      </c>
      <c r="N343" s="53">
        <v>400104102</v>
      </c>
      <c r="O343" s="53" t="s">
        <v>1700</v>
      </c>
      <c r="P343" s="53" t="s">
        <v>2054</v>
      </c>
      <c r="Q343" s="53" t="s">
        <v>32</v>
      </c>
      <c r="R343" s="103" t="s">
        <v>1891</v>
      </c>
      <c r="S343" s="103">
        <v>0</v>
      </c>
      <c r="T343" s="127">
        <v>400</v>
      </c>
      <c r="U343" s="96">
        <v>100</v>
      </c>
      <c r="V343" s="103">
        <v>100</v>
      </c>
      <c r="W343" s="103">
        <v>100</v>
      </c>
      <c r="X343" s="103">
        <v>100</v>
      </c>
      <c r="Y343" s="273">
        <v>64</v>
      </c>
      <c r="Z343" s="276">
        <f>IF(
'Tablero de control'!$U343="NP",
 0,
  IF(
     'Tablero de control'!$Q343&lt;&gt;"Reducción",
     'Tablero de control'!$Y343*100/'Tablero de control'!$U343,
     IF(
       'Tablero de control'!$U343&gt;='Tablero de control'!$Y343,
       100,
       IF(
         'Tablero de control'!$S343&lt;='Tablero de control'!$Y343,
         0,
         (('Tablero de control'!$S343-'Tablero de control'!$U343)-('Tablero de control'!$Y343-'Tablero de control'!$U343))*100/('Tablero de control'!$S343-'Tablero de control'!$U343)
       )
     )
   )
)</f>
        <v>64</v>
      </c>
      <c r="AA343" s="302">
        <f>IF('Tablero de control'!$Z343&gt;100,100,'Tablero de control'!$Z343)</f>
        <v>64</v>
      </c>
      <c r="AB343" s="40" t="str">
        <f>IF(
  'Tablero de control'!$U343="NP",
  "NO PROGRAMADA",
  IF(
    OR('Tablero de control'!$Y343="",'Tablero de control'!$Z343&lt;=0),
    "SIN AVANCE",
    IF(
      'Tablero de control'!$Z343&lt;Parametros!$D$4*Parametros!$G$9,
      "MUY DEFICIENTE",
    IF(
      'Tablero de control'!$Z343&lt;Parametros!$D$4*Parametros!$G$8,
      "DEFICIENTE",
   IF(
      'Tablero de control'!$Z343&lt;Parametros!$D$4*Parametros!$G$7,
      "ACEPTABLE",
      IF(
        'Tablero de control'!$Z343&lt;Parametros!$D$4*Parametros!$G$6,
        "BUENO",
        IF(
          'Tablero de control'!$Z343&lt;Parametros!$D$4*Parametros!$G$5,
          "SATISFACTORIO",
          IF(
            'Tablero de control'!$Z343&gt;=Parametros!$D$4*Parametros!$G$4,
            "OPTIMO"
          )
        )
      )
    )
  )
)
)
)</f>
        <v>ACEPTABLE</v>
      </c>
      <c r="AC343" s="40"/>
      <c r="AD343" s="40"/>
      <c r="AE343" s="40"/>
      <c r="AF343" s="40"/>
      <c r="AG343" s="59">
        <v>2568548100</v>
      </c>
      <c r="AH343" s="59">
        <v>30506470</v>
      </c>
      <c r="AI343" s="129">
        <v>20384739</v>
      </c>
      <c r="AJ343" s="57"/>
      <c r="AK343" s="276">
        <f>IF(
'Tablero de control'!$V343="NP",
 0,
  IF(
     'Tablero de control'!$Q343&lt;&gt;"Reducción",
     'Tablero de control'!$AJ343*100/'Tablero de control'!$V343,
     IF(
       'Tablero de control'!$V343&gt;='Tablero de control'!$AJ343,
       100,
       IF(
         'Tablero de control'!$S343&lt;='Tablero de control'!$AJ343,
         0,
         (('Tablero de control'!$S343-'Tablero de control'!$V343)-('Tablero de control'!$AJ343-'Tablero de control'!$V343))*100/('Tablero de control'!$S343-'Tablero de control'!$V343)
       )
     )
   )
)</f>
        <v>0</v>
      </c>
      <c r="AL343" s="40" t="str">
        <f>IF(
  'Tablero de control'!$V343="NP",
  "NO PROGRAMADA",
  IF(
    OR('Tablero de control'!$AJ343="",'Tablero de control'!$AK343&lt;=0),
    "SIN AVANCE",
    IF(
      'Tablero de control'!$AK343&lt;Parametros!$D$4*Parametros!$G$9,
      "MUY DEFICIENTE",
    IF(
      'Tablero de control'!$AK343&lt;Parametros!$D$4*Parametros!$G$8,
      "DEFICIENTE",
   IF(
      'Tablero de control'!$AK343&lt;Parametros!$D$4*Parametros!$G$7,
      "ACEPTABLE",
      IF(
        'Tablero de control'!$AK343&lt;Parametros!$D$4*Parametros!$G$6,
        "BUENO",
        IF(
          'Tablero de control'!$AK343&lt;Parametros!$D$4*Parametros!$G$5,
          "SATISFACTORIO",
          IF(
            'Tablero de control'!$AK343&gt;=Parametros!$D$4*Parametros!$G$4,
            "OPTIMO"
          )
        )
      )
    )
  )
)
)
)</f>
        <v>SIN AVANCE</v>
      </c>
      <c r="AM343" s="38"/>
      <c r="AN343" s="38"/>
      <c r="AO343" s="38"/>
      <c r="AP343" s="47"/>
      <c r="AQ343" s="276">
        <f>IF(
'Tablero de control'!$W343="NP",
 0,
  IF(
     'Tablero de control'!$Q343&lt;&gt;"Reducción",
     'Tablero de control'!$AP343*100/'Tablero de control'!$W343,
     IF(
       'Tablero de control'!$W343&gt;='Tablero de control'!$AP343,
       100,
       IF(
         'Tablero de control'!$S343&lt;='Tablero de control'!$AP343,
         0,
         (('Tablero de control'!$S343-'Tablero de control'!$W343)-('Tablero de control'!$AP343-'Tablero de control'!$W343))*100/('Tablero de control'!$S343-'Tablero de control'!$W343)
       )
     )
   )
)</f>
        <v>0</v>
      </c>
      <c r="AR343" s="40" t="str">
        <f>IF(
  'Tablero de control'!$W343="NP",
  "NO PROGRAMADA",
  IF(
    OR('Tablero de control'!$AP343="",'Tablero de control'!$AQ343&lt;=0),
    "SIN AVANCE",
    IF(
      'Tablero de control'!$AQ343&lt;Parametros!$D$4*Parametros!$G$9,
      "MUY DEFICIENTE",
    IF(
      'Tablero de control'!$AQ343&lt;Parametros!$D$4*Parametros!$G$8,
      "DEFICIENTE",
   IF(
      'Tablero de control'!$AQ343&lt;Parametros!$D$4*Parametros!$G$7,
      "ACEPTABLE",
      IF(
        'Tablero de control'!$AQ343&lt;Parametros!$D$4*Parametros!$G$6,
        "BUENO",
        IF(
          'Tablero de control'!$AQ343&lt;Parametros!$D$4*Parametros!$G$5,
          "SATISFACTORIO",
          IF(
            'Tablero de control'!$AQ343&gt;=Parametros!$D$4*Parametros!$G$4,
            "OPTIMO"
          )
        )
      )
    )
  )
)
)
)</f>
        <v>SIN AVANCE</v>
      </c>
      <c r="AS343" s="38"/>
      <c r="AT343" s="38"/>
      <c r="AU343" s="38"/>
      <c r="AV343" s="39"/>
      <c r="AW343" s="276">
        <f>IF(
'Tablero de control'!$X343="NP",
 0,
  IF(
     'Tablero de control'!$Q343&lt;&gt;"Reducción",
     'Tablero de control'!$AV343*100/'Tablero de control'!$X343,
     IF(
       'Tablero de control'!$X343&gt;='Tablero de control'!$AV343,
       100,
       IF(
         'Tablero de control'!$S343&lt;='Tablero de control'!$AV343,
         0,
         (('Tablero de control'!$S343-'Tablero de control'!$X343)-('Tablero de control'!$AV343-'Tablero de control'!$X343))*100/('Tablero de control'!$S343-'Tablero de control'!$X343)
       )
     )
   )
)</f>
        <v>0</v>
      </c>
      <c r="AX343" s="46" t="str">
        <f>IF(
  'Tablero de control'!$X343="NP",
  "NO PROGRAMADA",
  IF(
    OR('Tablero de control'!$AV343="",'Tablero de control'!$AW343&lt;=0),
    "SIN AVANCE",
    IF(
      'Tablero de control'!$AW343&lt;Parametros!$D$4*Parametros!$G$9,
      "MUY DEFICIENTE",
    IF(
      'Tablero de control'!$AW343&lt;Parametros!$D$4*Parametros!$G$8,
      "DEFICIENTE",
   IF(
      'Tablero de control'!$AW343&lt;Parametros!$D$4*Parametros!$G$7,
      "ACEPTABLE",
      IF(
        'Tablero de control'!$AW343&lt;Parametros!$D$4*Parametros!$G$6,
        "BUENO",
        IF(
          'Tablero de control'!$AW343&lt;Parametros!$D$4*Parametros!$G$5,
          "SATISFACTORIO",
          IF(
            'Tablero de control'!$AW343&gt;=Parametros!$D$4*Parametros!$G$4,
            "OPTIMO"
          )
        )
      )
    )
  )
)
)
)</f>
        <v>SIN AVANCE</v>
      </c>
      <c r="AY343" s="38"/>
      <c r="AZ343" s="38"/>
      <c r="BA343" s="38"/>
      <c r="BB343" s="285">
        <f>IF('Tablero de control'!$R343="Acumulada",IF('Tablero de control'!$AV343="",IF('Tablero de control'!$AP343="",IF('Tablero de control'!$AJ343="",'Tablero de control'!$Y343,'Tablero de control'!$AJ343),'Tablero de control'!$AP343),'Tablero de control'!$AV343),'Tablero de control'!$Y343+'Tablero de control'!$AJ343+'Tablero de control'!$AP343+'Tablero de control'!$AV343)</f>
        <v>64</v>
      </c>
      <c r="BC343" s="41">
        <f>IF('Tablero de control'!$Q343="mantenimiento",'Tablero de control'!$BB343/COUNTA('Tablero de control'!$U343:$X343)*100,IF('Tablero de control'!$BB343*100/'Tablero de control'!$T343&gt;100,100,'Tablero de control'!$BB343*100/'Tablero de control'!$T343))</f>
        <v>16</v>
      </c>
      <c r="BD343" s="40" t="str">
        <f>IF(
    OR('Tablero de control'!$BB343="",'Tablero de control'!$BC343&lt;=0),
    "SIN AVANCE",
    IF(
      'Tablero de control'!$BC343&lt;Parametros!$D$4*Parametros!$G$9,
      "MUY DEFICIENTE",
    IF(
      'Tablero de control'!$BC343&lt;Parametros!$D$4*Parametros!$G$8,
      "DEFICIENTE",
   IF(
      'Tablero de control'!$BC343&lt;Parametros!$D$4*Parametros!$G$7,
      "ACEPTABLE",
      IF(
        'Tablero de control'!$BC343&lt;Parametros!$D$4*Parametros!$G$6,
        "BUENO",
        IF(
          'Tablero de control'!$BC343&lt;Parametros!$D$4*Parametros!$G$5,
          "SATISFACTORIO",
          IF(
            'Tablero de control'!$BC343&gt;=Parametros!$D$4*Parametros!$G$4,
            "OPTIMO"
          )
        )
      )
    )
  )
)
)</f>
        <v>MUY DEFICIENTE</v>
      </c>
      <c r="BE343" s="336"/>
      <c r="BF343" s="336"/>
      <c r="BG343" s="555"/>
      <c r="BH343" s="281"/>
      <c r="BI343" s="281"/>
      <c r="BJ343" s="281"/>
      <c r="BL343" s="337"/>
      <c r="BN343" s="438">
        <v>64</v>
      </c>
      <c r="BO343" s="439" t="s">
        <v>2822</v>
      </c>
      <c r="BP343" s="438" t="s">
        <v>2823</v>
      </c>
      <c r="BQ343" s="439" t="s">
        <v>2824</v>
      </c>
      <c r="BR343" s="608" t="s">
        <v>2825</v>
      </c>
      <c r="BS343" s="608" t="s">
        <v>2826</v>
      </c>
      <c r="BT343" s="281"/>
    </row>
    <row r="344" spans="1:72" s="42" customFormat="1" ht="51" hidden="1" customHeight="1">
      <c r="A344" s="554" t="s">
        <v>252</v>
      </c>
      <c r="B344" s="53" t="s">
        <v>265</v>
      </c>
      <c r="C344" s="53" t="s">
        <v>309</v>
      </c>
      <c r="D344" s="53" t="s">
        <v>363</v>
      </c>
      <c r="E344" s="53" t="s">
        <v>465</v>
      </c>
      <c r="F344" s="65" t="s">
        <v>527</v>
      </c>
      <c r="G344" s="128">
        <v>3.6999999999999998E-2</v>
      </c>
      <c r="H344" s="128" t="s">
        <v>1949</v>
      </c>
      <c r="I344" s="128" t="s">
        <v>1981</v>
      </c>
      <c r="J344" s="325">
        <v>341</v>
      </c>
      <c r="K344" s="53" t="s">
        <v>884</v>
      </c>
      <c r="L344" s="53">
        <v>4001044</v>
      </c>
      <c r="M344" s="53" t="s">
        <v>1341</v>
      </c>
      <c r="N344" s="53" t="s">
        <v>1701</v>
      </c>
      <c r="O344" s="53" t="s">
        <v>1702</v>
      </c>
      <c r="P344" s="53" t="s">
        <v>2054</v>
      </c>
      <c r="Q344" s="53" t="s">
        <v>32</v>
      </c>
      <c r="R344" s="103" t="s">
        <v>1891</v>
      </c>
      <c r="S344" s="103">
        <v>0</v>
      </c>
      <c r="T344" s="127">
        <v>1100</v>
      </c>
      <c r="U344" s="96">
        <v>200</v>
      </c>
      <c r="V344" s="105">
        <v>300</v>
      </c>
      <c r="W344" s="105">
        <v>300</v>
      </c>
      <c r="X344" s="105">
        <v>300</v>
      </c>
      <c r="Y344" s="273">
        <v>0</v>
      </c>
      <c r="Z344" s="276">
        <f>IF(
'Tablero de control'!$U344="NP",
 0,
  IF(
     'Tablero de control'!$Q344&lt;&gt;"Reducción",
     'Tablero de control'!$Y344*100/'Tablero de control'!$U344,
     IF(
       'Tablero de control'!$U344&gt;='Tablero de control'!$Y344,
       100,
       IF(
         'Tablero de control'!$S344&lt;='Tablero de control'!$Y344,
         0,
         (('Tablero de control'!$S344-'Tablero de control'!$U344)-('Tablero de control'!$Y344-'Tablero de control'!$U344))*100/('Tablero de control'!$S344-'Tablero de control'!$U344)
       )
     )
   )
)</f>
        <v>0</v>
      </c>
      <c r="AA344" s="302">
        <f>IF('Tablero de control'!$Z344&gt;100,100,'Tablero de control'!$Z344)</f>
        <v>0</v>
      </c>
      <c r="AB344" s="40" t="str">
        <f>IF(
  'Tablero de control'!$U344="NP",
  "NO PROGRAMADA",
  IF(
    OR('Tablero de control'!$Y344="",'Tablero de control'!$Z344&lt;=0),
    "SIN AVANCE",
    IF(
      'Tablero de control'!$Z344&lt;Parametros!$D$4*Parametros!$G$9,
      "MUY DEFICIENTE",
    IF(
      'Tablero de control'!$Z344&lt;Parametros!$D$4*Parametros!$G$8,
      "DEFICIENTE",
   IF(
      'Tablero de control'!$Z344&lt;Parametros!$D$4*Parametros!$G$7,
      "ACEPTABLE",
      IF(
        'Tablero de control'!$Z344&lt;Parametros!$D$4*Parametros!$G$6,
        "BUENO",
        IF(
          'Tablero de control'!$Z344&lt;Parametros!$D$4*Parametros!$G$5,
          "SATISFACTORIO",
          IF(
            'Tablero de control'!$Z344&gt;=Parametros!$D$4*Parametros!$G$4,
            "OPTIMO"
          )
        )
      )
    )
  )
)
)
)</f>
        <v>SIN AVANCE</v>
      </c>
      <c r="AC344" s="40"/>
      <c r="AD344" s="40"/>
      <c r="AE344" s="40"/>
      <c r="AF344" s="40"/>
      <c r="AG344" s="59">
        <v>2568548100</v>
      </c>
      <c r="AH344" s="59">
        <v>30506470</v>
      </c>
      <c r="AI344" s="129">
        <v>20384739</v>
      </c>
      <c r="AJ344" s="57"/>
      <c r="AK344" s="276">
        <f>IF(
'Tablero de control'!$V344="NP",
 0,
  IF(
     'Tablero de control'!$Q344&lt;&gt;"Reducción",
     'Tablero de control'!$AJ344*100/'Tablero de control'!$V344,
     IF(
       'Tablero de control'!$V344&gt;='Tablero de control'!$AJ344,
       100,
       IF(
         'Tablero de control'!$S344&lt;='Tablero de control'!$AJ344,
         0,
         (('Tablero de control'!$S344-'Tablero de control'!$V344)-('Tablero de control'!$AJ344-'Tablero de control'!$V344))*100/('Tablero de control'!$S344-'Tablero de control'!$V344)
       )
     )
   )
)</f>
        <v>0</v>
      </c>
      <c r="AL344" s="40" t="str">
        <f>IF(
  'Tablero de control'!$V344="NP",
  "NO PROGRAMADA",
  IF(
    OR('Tablero de control'!$AJ344="",'Tablero de control'!$AK344&lt;=0),
    "SIN AVANCE",
    IF(
      'Tablero de control'!$AK344&lt;Parametros!$D$4*Parametros!$G$9,
      "MUY DEFICIENTE",
    IF(
      'Tablero de control'!$AK344&lt;Parametros!$D$4*Parametros!$G$8,
      "DEFICIENTE",
   IF(
      'Tablero de control'!$AK344&lt;Parametros!$D$4*Parametros!$G$7,
      "ACEPTABLE",
      IF(
        'Tablero de control'!$AK344&lt;Parametros!$D$4*Parametros!$G$6,
        "BUENO",
        IF(
          'Tablero de control'!$AK344&lt;Parametros!$D$4*Parametros!$G$5,
          "SATISFACTORIO",
          IF(
            'Tablero de control'!$AK344&gt;=Parametros!$D$4*Parametros!$G$4,
            "OPTIMO"
          )
        )
      )
    )
  )
)
)
)</f>
        <v>SIN AVANCE</v>
      </c>
      <c r="AM344" s="38"/>
      <c r="AN344" s="38"/>
      <c r="AO344" s="38"/>
      <c r="AP344" s="47"/>
      <c r="AQ344" s="276">
        <f>IF(
'Tablero de control'!$W344="NP",
 0,
  IF(
     'Tablero de control'!$Q344&lt;&gt;"Reducción",
     'Tablero de control'!$AP344*100/'Tablero de control'!$W344,
     IF(
       'Tablero de control'!$W344&gt;='Tablero de control'!$AP344,
       100,
       IF(
         'Tablero de control'!$S344&lt;='Tablero de control'!$AP344,
         0,
         (('Tablero de control'!$S344-'Tablero de control'!$W344)-('Tablero de control'!$AP344-'Tablero de control'!$W344))*100/('Tablero de control'!$S344-'Tablero de control'!$W344)
       )
     )
   )
)</f>
        <v>0</v>
      </c>
      <c r="AR344" s="40" t="str">
        <f>IF(
  'Tablero de control'!$W344="NP",
  "NO PROGRAMADA",
  IF(
    OR('Tablero de control'!$AP344="",'Tablero de control'!$AQ344&lt;=0),
    "SIN AVANCE",
    IF(
      'Tablero de control'!$AQ344&lt;Parametros!$D$4*Parametros!$G$9,
      "MUY DEFICIENTE",
    IF(
      'Tablero de control'!$AQ344&lt;Parametros!$D$4*Parametros!$G$8,
      "DEFICIENTE",
   IF(
      'Tablero de control'!$AQ344&lt;Parametros!$D$4*Parametros!$G$7,
      "ACEPTABLE",
      IF(
        'Tablero de control'!$AQ344&lt;Parametros!$D$4*Parametros!$G$6,
        "BUENO",
        IF(
          'Tablero de control'!$AQ344&lt;Parametros!$D$4*Parametros!$G$5,
          "SATISFACTORIO",
          IF(
            'Tablero de control'!$AQ344&gt;=Parametros!$D$4*Parametros!$G$4,
            "OPTIMO"
          )
        )
      )
    )
  )
)
)
)</f>
        <v>SIN AVANCE</v>
      </c>
      <c r="AS344" s="38"/>
      <c r="AT344" s="38"/>
      <c r="AU344" s="38"/>
      <c r="AV344" s="39"/>
      <c r="AW344" s="276">
        <f>IF(
'Tablero de control'!$X344="NP",
 0,
  IF(
     'Tablero de control'!$Q344&lt;&gt;"Reducción",
     'Tablero de control'!$AV344*100/'Tablero de control'!$X344,
     IF(
       'Tablero de control'!$X344&gt;='Tablero de control'!$AV344,
       100,
       IF(
         'Tablero de control'!$S344&lt;='Tablero de control'!$AV344,
         0,
         (('Tablero de control'!$S344-'Tablero de control'!$X344)-('Tablero de control'!$AV344-'Tablero de control'!$X344))*100/('Tablero de control'!$S344-'Tablero de control'!$X344)
       )
     )
   )
)</f>
        <v>0</v>
      </c>
      <c r="AX344" s="46" t="str">
        <f>IF(
  'Tablero de control'!$X344="NP",
  "NO PROGRAMADA",
  IF(
    OR('Tablero de control'!$AV344="",'Tablero de control'!$AW344&lt;=0),
    "SIN AVANCE",
    IF(
      'Tablero de control'!$AW344&lt;Parametros!$D$4*Parametros!$G$9,
      "MUY DEFICIENTE",
    IF(
      'Tablero de control'!$AW344&lt;Parametros!$D$4*Parametros!$G$8,
      "DEFICIENTE",
   IF(
      'Tablero de control'!$AW344&lt;Parametros!$D$4*Parametros!$G$7,
      "ACEPTABLE",
      IF(
        'Tablero de control'!$AW344&lt;Parametros!$D$4*Parametros!$G$6,
        "BUENO",
        IF(
          'Tablero de control'!$AW344&lt;Parametros!$D$4*Parametros!$G$5,
          "SATISFACTORIO",
          IF(
            'Tablero de control'!$AW344&gt;=Parametros!$D$4*Parametros!$G$4,
            "OPTIMO"
          )
        )
      )
    )
  )
)
)
)</f>
        <v>SIN AVANCE</v>
      </c>
      <c r="AY344" s="38"/>
      <c r="AZ344" s="38"/>
      <c r="BA344" s="38"/>
      <c r="BB344" s="285">
        <f>IF('Tablero de control'!$R344="Acumulada",IF('Tablero de control'!$AV344="",IF('Tablero de control'!$AP344="",IF('Tablero de control'!$AJ344="",'Tablero de control'!$Y344,'Tablero de control'!$AJ344),'Tablero de control'!$AP344),'Tablero de control'!$AV344),'Tablero de control'!$Y344+'Tablero de control'!$AJ344+'Tablero de control'!$AP344+'Tablero de control'!$AV344)</f>
        <v>0</v>
      </c>
      <c r="BC344" s="41">
        <f>IF('Tablero de control'!$Q344="mantenimiento",'Tablero de control'!$BB344/COUNTA('Tablero de control'!$U344:$X344)*100,IF('Tablero de control'!$BB344*100/'Tablero de control'!$T344&gt;100,100,'Tablero de control'!$BB344*100/'Tablero de control'!$T344))</f>
        <v>0</v>
      </c>
      <c r="BD344" s="40" t="str">
        <f>IF(
    OR('Tablero de control'!$BB344="",'Tablero de control'!$BC344&lt;=0),
    "SIN AVANCE",
    IF(
      'Tablero de control'!$BC344&lt;Parametros!$D$4*Parametros!$G$9,
      "MUY DEFICIENTE",
    IF(
      'Tablero de control'!$BC344&lt;Parametros!$D$4*Parametros!$G$8,
      "DEFICIENTE",
   IF(
      'Tablero de control'!$BC344&lt;Parametros!$D$4*Parametros!$G$7,
      "ACEPTABLE",
      IF(
        'Tablero de control'!$BC344&lt;Parametros!$D$4*Parametros!$G$6,
        "BUENO",
        IF(
          'Tablero de control'!$BC344&lt;Parametros!$D$4*Parametros!$G$5,
          "SATISFACTORIO",
          IF(
            'Tablero de control'!$BC344&gt;=Parametros!$D$4*Parametros!$G$4,
            "OPTIMO"
          )
        )
      )
    )
  )
)
)</f>
        <v>SIN AVANCE</v>
      </c>
      <c r="BE344" s="336"/>
      <c r="BF344" s="336"/>
      <c r="BG344" s="555"/>
      <c r="BH344" s="281"/>
      <c r="BI344" s="281"/>
      <c r="BJ344" s="281"/>
      <c r="BL344" s="337"/>
      <c r="BN344" s="438">
        <v>0</v>
      </c>
      <c r="BO344" s="440"/>
      <c r="BP344" s="438"/>
      <c r="BQ344" s="440"/>
      <c r="BR344" s="608"/>
      <c r="BS344" s="608" t="s">
        <v>2819</v>
      </c>
      <c r="BT344" s="281"/>
    </row>
    <row r="345" spans="1:72" s="42" customFormat="1" ht="51" hidden="1" customHeight="1">
      <c r="A345" s="554" t="s">
        <v>252</v>
      </c>
      <c r="B345" s="53" t="s">
        <v>265</v>
      </c>
      <c r="C345" s="53" t="s">
        <v>309</v>
      </c>
      <c r="D345" s="53" t="s">
        <v>363</v>
      </c>
      <c r="E345" s="53" t="s">
        <v>465</v>
      </c>
      <c r="F345" s="65" t="s">
        <v>527</v>
      </c>
      <c r="G345" s="128">
        <v>3.6999999999999998E-2</v>
      </c>
      <c r="H345" s="128" t="s">
        <v>1949</v>
      </c>
      <c r="I345" s="128" t="s">
        <v>1981</v>
      </c>
      <c r="J345" s="325">
        <v>342</v>
      </c>
      <c r="K345" s="53" t="s">
        <v>885</v>
      </c>
      <c r="L345" s="53">
        <v>4001041</v>
      </c>
      <c r="M345" s="53" t="s">
        <v>1340</v>
      </c>
      <c r="N345" s="53">
        <v>400104101</v>
      </c>
      <c r="O345" s="53" t="s">
        <v>1703</v>
      </c>
      <c r="P345" s="53" t="s">
        <v>2054</v>
      </c>
      <c r="Q345" s="53" t="s">
        <v>32</v>
      </c>
      <c r="R345" s="103" t="s">
        <v>1891</v>
      </c>
      <c r="S345" s="103">
        <v>0</v>
      </c>
      <c r="T345" s="127">
        <v>352</v>
      </c>
      <c r="U345" s="96">
        <v>88</v>
      </c>
      <c r="V345" s="105">
        <v>88</v>
      </c>
      <c r="W345" s="105">
        <v>88</v>
      </c>
      <c r="X345" s="105">
        <v>88</v>
      </c>
      <c r="Y345" s="273">
        <v>0</v>
      </c>
      <c r="Z345" s="276">
        <f>IF(
'Tablero de control'!$U345="NP",
 0,
  IF(
     'Tablero de control'!$Q345&lt;&gt;"Reducción",
     'Tablero de control'!$Y345*100/'Tablero de control'!$U345,
     IF(
       'Tablero de control'!$U345&gt;='Tablero de control'!$Y345,
       100,
       IF(
         'Tablero de control'!$S345&lt;='Tablero de control'!$Y345,
         0,
         (('Tablero de control'!$S345-'Tablero de control'!$U345)-('Tablero de control'!$Y345-'Tablero de control'!$U345))*100/('Tablero de control'!$S345-'Tablero de control'!$U345)
       )
     )
   )
)</f>
        <v>0</v>
      </c>
      <c r="AA345" s="302">
        <f>IF('Tablero de control'!$Z345&gt;100,100,'Tablero de control'!$Z345)</f>
        <v>0</v>
      </c>
      <c r="AB345" s="40" t="str">
        <f>IF(
  'Tablero de control'!$U345="NP",
  "NO PROGRAMADA",
  IF(
    OR('Tablero de control'!$Y345="",'Tablero de control'!$Z345&lt;=0),
    "SIN AVANCE",
    IF(
      'Tablero de control'!$Z345&lt;Parametros!$D$4*Parametros!$G$9,
      "MUY DEFICIENTE",
    IF(
      'Tablero de control'!$Z345&lt;Parametros!$D$4*Parametros!$G$8,
      "DEFICIENTE",
   IF(
      'Tablero de control'!$Z345&lt;Parametros!$D$4*Parametros!$G$7,
      "ACEPTABLE",
      IF(
        'Tablero de control'!$Z345&lt;Parametros!$D$4*Parametros!$G$6,
        "BUENO",
        IF(
          'Tablero de control'!$Z345&lt;Parametros!$D$4*Parametros!$G$5,
          "SATISFACTORIO",
          IF(
            'Tablero de control'!$Z345&gt;=Parametros!$D$4*Parametros!$G$4,
            "OPTIMO"
          )
        )
      )
    )
  )
)
)
)</f>
        <v>SIN AVANCE</v>
      </c>
      <c r="AC345" s="40"/>
      <c r="AD345" s="40"/>
      <c r="AE345" s="40"/>
      <c r="AF345" s="40"/>
      <c r="AG345" s="59">
        <v>2696548100</v>
      </c>
      <c r="AH345" s="59">
        <v>30506470</v>
      </c>
      <c r="AI345" s="129">
        <v>20384739</v>
      </c>
      <c r="AJ345" s="57"/>
      <c r="AK345" s="276">
        <f>IF(
'Tablero de control'!$V345="NP",
 0,
  IF(
     'Tablero de control'!$Q345&lt;&gt;"Reducción",
     'Tablero de control'!$AJ345*100/'Tablero de control'!$V345,
     IF(
       'Tablero de control'!$V345&gt;='Tablero de control'!$AJ345,
       100,
       IF(
         'Tablero de control'!$S345&lt;='Tablero de control'!$AJ345,
         0,
         (('Tablero de control'!$S345-'Tablero de control'!$V345)-('Tablero de control'!$AJ345-'Tablero de control'!$V345))*100/('Tablero de control'!$S345-'Tablero de control'!$V345)
       )
     )
   )
)</f>
        <v>0</v>
      </c>
      <c r="AL345" s="40" t="str">
        <f>IF(
  'Tablero de control'!$V345="NP",
  "NO PROGRAMADA",
  IF(
    OR('Tablero de control'!$AJ345="",'Tablero de control'!$AK345&lt;=0),
    "SIN AVANCE",
    IF(
      'Tablero de control'!$AK345&lt;Parametros!$D$4*Parametros!$G$9,
      "MUY DEFICIENTE",
    IF(
      'Tablero de control'!$AK345&lt;Parametros!$D$4*Parametros!$G$8,
      "DEFICIENTE",
   IF(
      'Tablero de control'!$AK345&lt;Parametros!$D$4*Parametros!$G$7,
      "ACEPTABLE",
      IF(
        'Tablero de control'!$AK345&lt;Parametros!$D$4*Parametros!$G$6,
        "BUENO",
        IF(
          'Tablero de control'!$AK345&lt;Parametros!$D$4*Parametros!$G$5,
          "SATISFACTORIO",
          IF(
            'Tablero de control'!$AK345&gt;=Parametros!$D$4*Parametros!$G$4,
            "OPTIMO"
          )
        )
      )
    )
  )
)
)
)</f>
        <v>SIN AVANCE</v>
      </c>
      <c r="AM345" s="38"/>
      <c r="AN345" s="38"/>
      <c r="AO345" s="38"/>
      <c r="AP345" s="47"/>
      <c r="AQ345" s="276">
        <f>IF(
'Tablero de control'!$W345="NP",
 0,
  IF(
     'Tablero de control'!$Q345&lt;&gt;"Reducción",
     'Tablero de control'!$AP345*100/'Tablero de control'!$W345,
     IF(
       'Tablero de control'!$W345&gt;='Tablero de control'!$AP345,
       100,
       IF(
         'Tablero de control'!$S345&lt;='Tablero de control'!$AP345,
         0,
         (('Tablero de control'!$S345-'Tablero de control'!$W345)-('Tablero de control'!$AP345-'Tablero de control'!$W345))*100/('Tablero de control'!$S345-'Tablero de control'!$W345)
       )
     )
   )
)</f>
        <v>0</v>
      </c>
      <c r="AR345" s="40" t="str">
        <f>IF(
  'Tablero de control'!$W345="NP",
  "NO PROGRAMADA",
  IF(
    OR('Tablero de control'!$AP345="",'Tablero de control'!$AQ345&lt;=0),
    "SIN AVANCE",
    IF(
      'Tablero de control'!$AQ345&lt;Parametros!$D$4*Parametros!$G$9,
      "MUY DEFICIENTE",
    IF(
      'Tablero de control'!$AQ345&lt;Parametros!$D$4*Parametros!$G$8,
      "DEFICIENTE",
   IF(
      'Tablero de control'!$AQ345&lt;Parametros!$D$4*Parametros!$G$7,
      "ACEPTABLE",
      IF(
        'Tablero de control'!$AQ345&lt;Parametros!$D$4*Parametros!$G$6,
        "BUENO",
        IF(
          'Tablero de control'!$AQ345&lt;Parametros!$D$4*Parametros!$G$5,
          "SATISFACTORIO",
          IF(
            'Tablero de control'!$AQ345&gt;=Parametros!$D$4*Parametros!$G$4,
            "OPTIMO"
          )
        )
      )
    )
  )
)
)
)</f>
        <v>SIN AVANCE</v>
      </c>
      <c r="AS345" s="38"/>
      <c r="AT345" s="38"/>
      <c r="AU345" s="38"/>
      <c r="AV345" s="39"/>
      <c r="AW345" s="276">
        <f>IF(
'Tablero de control'!$X345="NP",
 0,
  IF(
     'Tablero de control'!$Q345&lt;&gt;"Reducción",
     'Tablero de control'!$AV345*100/'Tablero de control'!$X345,
     IF(
       'Tablero de control'!$X345&gt;='Tablero de control'!$AV345,
       100,
       IF(
         'Tablero de control'!$S345&lt;='Tablero de control'!$AV345,
         0,
         (('Tablero de control'!$S345-'Tablero de control'!$X345)-('Tablero de control'!$AV345-'Tablero de control'!$X345))*100/('Tablero de control'!$S345-'Tablero de control'!$X345)
       )
     )
   )
)</f>
        <v>0</v>
      </c>
      <c r="AX345" s="46" t="str">
        <f>IF(
  'Tablero de control'!$X345="NP",
  "NO PROGRAMADA",
  IF(
    OR('Tablero de control'!$AV345="",'Tablero de control'!$AW345&lt;=0),
    "SIN AVANCE",
    IF(
      'Tablero de control'!$AW345&lt;Parametros!$D$4*Parametros!$G$9,
      "MUY DEFICIENTE",
    IF(
      'Tablero de control'!$AW345&lt;Parametros!$D$4*Parametros!$G$8,
      "DEFICIENTE",
   IF(
      'Tablero de control'!$AW345&lt;Parametros!$D$4*Parametros!$G$7,
      "ACEPTABLE",
      IF(
        'Tablero de control'!$AW345&lt;Parametros!$D$4*Parametros!$G$6,
        "BUENO",
        IF(
          'Tablero de control'!$AW345&lt;Parametros!$D$4*Parametros!$G$5,
          "SATISFACTORIO",
          IF(
            'Tablero de control'!$AW345&gt;=Parametros!$D$4*Parametros!$G$4,
            "OPTIMO"
          )
        )
      )
    )
  )
)
)
)</f>
        <v>SIN AVANCE</v>
      </c>
      <c r="AY345" s="38"/>
      <c r="AZ345" s="38"/>
      <c r="BA345" s="38"/>
      <c r="BB345" s="285">
        <f>IF('Tablero de control'!$R345="Acumulada",IF('Tablero de control'!$AV345="",IF('Tablero de control'!$AP345="",IF('Tablero de control'!$AJ345="",'Tablero de control'!$Y345,'Tablero de control'!$AJ345),'Tablero de control'!$AP345),'Tablero de control'!$AV345),'Tablero de control'!$Y345+'Tablero de control'!$AJ345+'Tablero de control'!$AP345+'Tablero de control'!$AV345)</f>
        <v>0</v>
      </c>
      <c r="BC345" s="41">
        <f>IF('Tablero de control'!$Q345="mantenimiento",'Tablero de control'!$BB345/COUNTA('Tablero de control'!$U345:$X345)*100,IF('Tablero de control'!$BB345*100/'Tablero de control'!$T345&gt;100,100,'Tablero de control'!$BB345*100/'Tablero de control'!$T345))</f>
        <v>0</v>
      </c>
      <c r="BD345" s="40" t="str">
        <f>IF(
    OR('Tablero de control'!$BB345="",'Tablero de control'!$BC345&lt;=0),
    "SIN AVANCE",
    IF(
      'Tablero de control'!$BC345&lt;Parametros!$D$4*Parametros!$G$9,
      "MUY DEFICIENTE",
    IF(
      'Tablero de control'!$BC345&lt;Parametros!$D$4*Parametros!$G$8,
      "DEFICIENTE",
   IF(
      'Tablero de control'!$BC345&lt;Parametros!$D$4*Parametros!$G$7,
      "ACEPTABLE",
      IF(
        'Tablero de control'!$BC345&lt;Parametros!$D$4*Parametros!$G$6,
        "BUENO",
        IF(
          'Tablero de control'!$BC345&lt;Parametros!$D$4*Parametros!$G$5,
          "SATISFACTORIO",
          IF(
            'Tablero de control'!$BC345&gt;=Parametros!$D$4*Parametros!$G$4,
            "OPTIMO"
          )
        )
      )
    )
  )
)
)</f>
        <v>SIN AVANCE</v>
      </c>
      <c r="BE345" s="336"/>
      <c r="BF345" s="336"/>
      <c r="BG345" s="555"/>
      <c r="BH345" s="281"/>
      <c r="BI345" s="281"/>
      <c r="BJ345" s="281"/>
      <c r="BL345" s="337"/>
      <c r="BN345" s="438">
        <v>0</v>
      </c>
      <c r="BO345" s="440"/>
      <c r="BP345" s="438"/>
      <c r="BQ345" s="440"/>
      <c r="BR345" s="608"/>
      <c r="BS345" s="608" t="s">
        <v>2819</v>
      </c>
      <c r="BT345" s="281"/>
    </row>
    <row r="346" spans="1:72" s="42" customFormat="1" ht="51" hidden="1" customHeight="1">
      <c r="A346" s="554" t="s">
        <v>252</v>
      </c>
      <c r="B346" s="53" t="s">
        <v>265</v>
      </c>
      <c r="C346" s="53" t="s">
        <v>309</v>
      </c>
      <c r="D346" s="53" t="s">
        <v>363</v>
      </c>
      <c r="E346" s="53" t="s">
        <v>465</v>
      </c>
      <c r="F346" s="65" t="s">
        <v>527</v>
      </c>
      <c r="G346" s="128">
        <v>3.6999999999999998E-2</v>
      </c>
      <c r="H346" s="128" t="s">
        <v>1949</v>
      </c>
      <c r="I346" s="128" t="s">
        <v>1981</v>
      </c>
      <c r="J346" s="325">
        <v>343</v>
      </c>
      <c r="K346" s="53" t="s">
        <v>886</v>
      </c>
      <c r="L346" s="53" t="s">
        <v>1342</v>
      </c>
      <c r="M346" s="53" t="s">
        <v>1343</v>
      </c>
      <c r="N346" s="53" t="s">
        <v>1704</v>
      </c>
      <c r="O346" s="53" t="s">
        <v>1705</v>
      </c>
      <c r="P346" s="53" t="s">
        <v>2054</v>
      </c>
      <c r="Q346" s="53" t="s">
        <v>32</v>
      </c>
      <c r="R346" s="103" t="s">
        <v>1891</v>
      </c>
      <c r="S346" s="103">
        <v>284</v>
      </c>
      <c r="T346" s="127">
        <v>400</v>
      </c>
      <c r="U346" s="96">
        <v>100</v>
      </c>
      <c r="V346" s="105">
        <v>100</v>
      </c>
      <c r="W346" s="105">
        <v>100</v>
      </c>
      <c r="X346" s="105">
        <v>100</v>
      </c>
      <c r="Y346" s="273">
        <v>0</v>
      </c>
      <c r="Z346" s="276">
        <f>IF(
'Tablero de control'!$U346="NP",
 0,
  IF(
     'Tablero de control'!$Q346&lt;&gt;"Reducción",
     'Tablero de control'!$Y346*100/'Tablero de control'!$U346,
     IF(
       'Tablero de control'!$U346&gt;='Tablero de control'!$Y346,
       100,
       IF(
         'Tablero de control'!$S346&lt;='Tablero de control'!$Y346,
         0,
         (('Tablero de control'!$S346-'Tablero de control'!$U346)-('Tablero de control'!$Y346-'Tablero de control'!$U346))*100/('Tablero de control'!$S346-'Tablero de control'!$U346)
       )
     )
   )
)</f>
        <v>0</v>
      </c>
      <c r="AA346" s="302">
        <f>IF('Tablero de control'!$Z346&gt;100,100,'Tablero de control'!$Z346)</f>
        <v>0</v>
      </c>
      <c r="AB346" s="40" t="str">
        <f>IF(
  'Tablero de control'!$U346="NP",
  "NO PROGRAMADA",
  IF(
    OR('Tablero de control'!$Y346="",'Tablero de control'!$Z346&lt;=0),
    "SIN AVANCE",
    IF(
      'Tablero de control'!$Z346&lt;Parametros!$D$4*Parametros!$G$9,
      "MUY DEFICIENTE",
    IF(
      'Tablero de control'!$Z346&lt;Parametros!$D$4*Parametros!$G$8,
      "DEFICIENTE",
   IF(
      'Tablero de control'!$Z346&lt;Parametros!$D$4*Parametros!$G$7,
      "ACEPTABLE",
      IF(
        'Tablero de control'!$Z346&lt;Parametros!$D$4*Parametros!$G$6,
        "BUENO",
        IF(
          'Tablero de control'!$Z346&lt;Parametros!$D$4*Parametros!$G$5,
          "SATISFACTORIO",
          IF(
            'Tablero de control'!$Z346&gt;=Parametros!$D$4*Parametros!$G$4,
            "OPTIMO"
          )
        )
      )
    )
  )
)
)
)</f>
        <v>SIN AVANCE</v>
      </c>
      <c r="AC346" s="40"/>
      <c r="AD346" s="40"/>
      <c r="AE346" s="40"/>
      <c r="AF346" s="40"/>
      <c r="AG346" s="59">
        <v>2696548100</v>
      </c>
      <c r="AH346" s="59">
        <v>30506470</v>
      </c>
      <c r="AI346" s="129">
        <v>20384739</v>
      </c>
      <c r="AJ346" s="57"/>
      <c r="AK346" s="276">
        <f>IF(
'Tablero de control'!$V346="NP",
 0,
  IF(
     'Tablero de control'!$Q346&lt;&gt;"Reducción",
     'Tablero de control'!$AJ346*100/'Tablero de control'!$V346,
     IF(
       'Tablero de control'!$V346&gt;='Tablero de control'!$AJ346,
       100,
       IF(
         'Tablero de control'!$S346&lt;='Tablero de control'!$AJ346,
         0,
         (('Tablero de control'!$S346-'Tablero de control'!$V346)-('Tablero de control'!$AJ346-'Tablero de control'!$V346))*100/('Tablero de control'!$S346-'Tablero de control'!$V346)
       )
     )
   )
)</f>
        <v>0</v>
      </c>
      <c r="AL346" s="40" t="str">
        <f>IF(
  'Tablero de control'!$V346="NP",
  "NO PROGRAMADA",
  IF(
    OR('Tablero de control'!$AJ346="",'Tablero de control'!$AK346&lt;=0),
    "SIN AVANCE",
    IF(
      'Tablero de control'!$AK346&lt;Parametros!$D$4*Parametros!$G$9,
      "MUY DEFICIENTE",
    IF(
      'Tablero de control'!$AK346&lt;Parametros!$D$4*Parametros!$G$8,
      "DEFICIENTE",
   IF(
      'Tablero de control'!$AK346&lt;Parametros!$D$4*Parametros!$G$7,
      "ACEPTABLE",
      IF(
        'Tablero de control'!$AK346&lt;Parametros!$D$4*Parametros!$G$6,
        "BUENO",
        IF(
          'Tablero de control'!$AK346&lt;Parametros!$D$4*Parametros!$G$5,
          "SATISFACTORIO",
          IF(
            'Tablero de control'!$AK346&gt;=Parametros!$D$4*Parametros!$G$4,
            "OPTIMO"
          )
        )
      )
    )
  )
)
)
)</f>
        <v>SIN AVANCE</v>
      </c>
      <c r="AM346" s="38"/>
      <c r="AN346" s="38"/>
      <c r="AO346" s="38"/>
      <c r="AP346" s="47"/>
      <c r="AQ346" s="276">
        <f>IF(
'Tablero de control'!$W346="NP",
 0,
  IF(
     'Tablero de control'!$Q346&lt;&gt;"Reducción",
     'Tablero de control'!$AP346*100/'Tablero de control'!$W346,
     IF(
       'Tablero de control'!$W346&gt;='Tablero de control'!$AP346,
       100,
       IF(
         'Tablero de control'!$S346&lt;='Tablero de control'!$AP346,
         0,
         (('Tablero de control'!$S346-'Tablero de control'!$W346)-('Tablero de control'!$AP346-'Tablero de control'!$W346))*100/('Tablero de control'!$S346-'Tablero de control'!$W346)
       )
     )
   )
)</f>
        <v>0</v>
      </c>
      <c r="AR346" s="40" t="str">
        <f>IF(
  'Tablero de control'!$W346="NP",
  "NO PROGRAMADA",
  IF(
    OR('Tablero de control'!$AP346="",'Tablero de control'!$AQ346&lt;=0),
    "SIN AVANCE",
    IF(
      'Tablero de control'!$AQ346&lt;Parametros!$D$4*Parametros!$G$9,
      "MUY DEFICIENTE",
    IF(
      'Tablero de control'!$AQ346&lt;Parametros!$D$4*Parametros!$G$8,
      "DEFICIENTE",
   IF(
      'Tablero de control'!$AQ346&lt;Parametros!$D$4*Parametros!$G$7,
      "ACEPTABLE",
      IF(
        'Tablero de control'!$AQ346&lt;Parametros!$D$4*Parametros!$G$6,
        "BUENO",
        IF(
          'Tablero de control'!$AQ346&lt;Parametros!$D$4*Parametros!$G$5,
          "SATISFACTORIO",
          IF(
            'Tablero de control'!$AQ346&gt;=Parametros!$D$4*Parametros!$G$4,
            "OPTIMO"
          )
        )
      )
    )
  )
)
)
)</f>
        <v>SIN AVANCE</v>
      </c>
      <c r="AS346" s="38"/>
      <c r="AT346" s="38"/>
      <c r="AU346" s="38"/>
      <c r="AV346" s="39"/>
      <c r="AW346" s="276">
        <f>IF(
'Tablero de control'!$X346="NP",
 0,
  IF(
     'Tablero de control'!$Q346&lt;&gt;"Reducción",
     'Tablero de control'!$AV346*100/'Tablero de control'!$X346,
     IF(
       'Tablero de control'!$X346&gt;='Tablero de control'!$AV346,
       100,
       IF(
         'Tablero de control'!$S346&lt;='Tablero de control'!$AV346,
         0,
         (('Tablero de control'!$S346-'Tablero de control'!$X346)-('Tablero de control'!$AV346-'Tablero de control'!$X346))*100/('Tablero de control'!$S346-'Tablero de control'!$X346)
       )
     )
   )
)</f>
        <v>0</v>
      </c>
      <c r="AX346" s="46" t="str">
        <f>IF(
  'Tablero de control'!$X346="NP",
  "NO PROGRAMADA",
  IF(
    OR('Tablero de control'!$AV346="",'Tablero de control'!$AW346&lt;=0),
    "SIN AVANCE",
    IF(
      'Tablero de control'!$AW346&lt;Parametros!$D$4*Parametros!$G$9,
      "MUY DEFICIENTE",
    IF(
      'Tablero de control'!$AW346&lt;Parametros!$D$4*Parametros!$G$8,
      "DEFICIENTE",
   IF(
      'Tablero de control'!$AW346&lt;Parametros!$D$4*Parametros!$G$7,
      "ACEPTABLE",
      IF(
        'Tablero de control'!$AW346&lt;Parametros!$D$4*Parametros!$G$6,
        "BUENO",
        IF(
          'Tablero de control'!$AW346&lt;Parametros!$D$4*Parametros!$G$5,
          "SATISFACTORIO",
          IF(
            'Tablero de control'!$AW346&gt;=Parametros!$D$4*Parametros!$G$4,
            "OPTIMO"
          )
        )
      )
    )
  )
)
)
)</f>
        <v>SIN AVANCE</v>
      </c>
      <c r="AY346" s="38"/>
      <c r="AZ346" s="38"/>
      <c r="BA346" s="38"/>
      <c r="BB346" s="285">
        <f>IF('Tablero de control'!$R346="Acumulada",IF('Tablero de control'!$AV346="",IF('Tablero de control'!$AP346="",IF('Tablero de control'!$AJ346="",'Tablero de control'!$Y346,'Tablero de control'!$AJ346),'Tablero de control'!$AP346),'Tablero de control'!$AV346),'Tablero de control'!$Y346+'Tablero de control'!$AJ346+'Tablero de control'!$AP346+'Tablero de control'!$AV346)</f>
        <v>0</v>
      </c>
      <c r="BC346" s="41">
        <f>IF('Tablero de control'!$Q346="mantenimiento",'Tablero de control'!$BB346/COUNTA('Tablero de control'!$U346:$X346)*100,IF('Tablero de control'!$BB346*100/'Tablero de control'!$T346&gt;100,100,'Tablero de control'!$BB346*100/'Tablero de control'!$T346))</f>
        <v>0</v>
      </c>
      <c r="BD346" s="40" t="str">
        <f>IF(
    OR('Tablero de control'!$BB346="",'Tablero de control'!$BC346&lt;=0),
    "SIN AVANCE",
    IF(
      'Tablero de control'!$BC346&lt;Parametros!$D$4*Parametros!$G$9,
      "MUY DEFICIENTE",
    IF(
      'Tablero de control'!$BC346&lt;Parametros!$D$4*Parametros!$G$8,
      "DEFICIENTE",
   IF(
      'Tablero de control'!$BC346&lt;Parametros!$D$4*Parametros!$G$7,
      "ACEPTABLE",
      IF(
        'Tablero de control'!$BC346&lt;Parametros!$D$4*Parametros!$G$6,
        "BUENO",
        IF(
          'Tablero de control'!$BC346&lt;Parametros!$D$4*Parametros!$G$5,
          "SATISFACTORIO",
          IF(
            'Tablero de control'!$BC346&gt;=Parametros!$D$4*Parametros!$G$4,
            "OPTIMO"
          )
        )
      )
    )
  )
)
)</f>
        <v>SIN AVANCE</v>
      </c>
      <c r="BE346" s="336"/>
      <c r="BF346" s="336"/>
      <c r="BG346" s="555"/>
      <c r="BH346" s="281"/>
      <c r="BI346" s="281"/>
      <c r="BJ346" s="281"/>
      <c r="BL346" s="337"/>
      <c r="BN346" s="438">
        <v>0</v>
      </c>
      <c r="BO346" s="441"/>
      <c r="BP346" s="438"/>
      <c r="BQ346" s="441"/>
      <c r="BR346" s="608"/>
      <c r="BS346" s="608" t="s">
        <v>2819</v>
      </c>
      <c r="BT346" s="281"/>
    </row>
    <row r="347" spans="1:72" s="42" customFormat="1" ht="54" hidden="1" customHeight="1">
      <c r="A347" s="554" t="s">
        <v>252</v>
      </c>
      <c r="B347" s="53" t="s">
        <v>265</v>
      </c>
      <c r="C347" s="53" t="s">
        <v>310</v>
      </c>
      <c r="D347" s="53" t="s">
        <v>363</v>
      </c>
      <c r="E347" s="53" t="s">
        <v>466</v>
      </c>
      <c r="F347" s="66">
        <v>1</v>
      </c>
      <c r="G347" s="63">
        <v>1</v>
      </c>
      <c r="H347" s="63" t="s">
        <v>1949</v>
      </c>
      <c r="I347" s="63" t="s">
        <v>1982</v>
      </c>
      <c r="J347" s="325">
        <v>344</v>
      </c>
      <c r="K347" s="53" t="s">
        <v>887</v>
      </c>
      <c r="L347" s="305" t="s">
        <v>2137</v>
      </c>
      <c r="M347" s="301" t="s">
        <v>2138</v>
      </c>
      <c r="N347" s="53">
        <v>400201600</v>
      </c>
      <c r="O347" s="53" t="s">
        <v>62</v>
      </c>
      <c r="P347" s="53" t="s">
        <v>2054</v>
      </c>
      <c r="Q347" s="53" t="s">
        <v>33</v>
      </c>
      <c r="R347" s="103" t="s">
        <v>1891</v>
      </c>
      <c r="S347" s="118">
        <v>0</v>
      </c>
      <c r="T347" s="130">
        <v>1</v>
      </c>
      <c r="U347" s="96">
        <v>1</v>
      </c>
      <c r="V347" s="105">
        <v>1</v>
      </c>
      <c r="W347" s="105">
        <v>1</v>
      </c>
      <c r="X347" s="105">
        <v>1</v>
      </c>
      <c r="Y347" s="273">
        <v>0.3</v>
      </c>
      <c r="Z347" s="276">
        <f>IF(
'Tablero de control'!$U347="NP",
 0,
  IF(
     'Tablero de control'!$Q347&lt;&gt;"Reducción",
     'Tablero de control'!$Y347*100/'Tablero de control'!$U347,
     IF(
       'Tablero de control'!$U347&gt;='Tablero de control'!$Y347,
       100,
       IF(
         'Tablero de control'!$S347&lt;='Tablero de control'!$Y347,
         0,
         (('Tablero de control'!$S347-'Tablero de control'!$U347)-('Tablero de control'!$Y347-'Tablero de control'!$U347))*100/('Tablero de control'!$S347-'Tablero de control'!$U347)
       )
     )
   )
)</f>
        <v>30</v>
      </c>
      <c r="AA347" s="302">
        <f>IF('Tablero de control'!$Z347&gt;100,100,'Tablero de control'!$Z347)</f>
        <v>30</v>
      </c>
      <c r="AB347" s="40" t="str">
        <f>IF(
  'Tablero de control'!$U347="NP",
  "NO PROGRAMADA",
  IF(
    OR('Tablero de control'!$Y347="",'Tablero de control'!$Z347&lt;=0),
    "SIN AVANCE",
    IF(
      'Tablero de control'!$Z347&lt;Parametros!$D$4*Parametros!$G$9,
      "MUY DEFICIENTE",
    IF(
      'Tablero de control'!$Z347&lt;Parametros!$D$4*Parametros!$G$8,
      "DEFICIENTE",
   IF(
      'Tablero de control'!$Z347&lt;Parametros!$D$4*Parametros!$G$7,
      "ACEPTABLE",
      IF(
        'Tablero de control'!$Z347&lt;Parametros!$D$4*Parametros!$G$6,
        "BUENO",
        IF(
          'Tablero de control'!$Z347&lt;Parametros!$D$4*Parametros!$G$5,
          "SATISFACTORIO",
          IF(
            'Tablero de control'!$Z347&gt;=Parametros!$D$4*Parametros!$G$4,
            "OPTIMO"
          )
        )
      )
    )
  )
)
)
)</f>
        <v>MUY DEFICIENTE</v>
      </c>
      <c r="AC347" s="40"/>
      <c r="AD347" s="40"/>
      <c r="AE347" s="40"/>
      <c r="AF347" s="40"/>
      <c r="AG347" s="59">
        <v>33809263.329999998</v>
      </c>
      <c r="AH347" s="59">
        <v>30506470</v>
      </c>
      <c r="AI347" s="59">
        <v>20384739</v>
      </c>
      <c r="AJ347" s="57"/>
      <c r="AK347" s="276">
        <f>IF(
'Tablero de control'!$V347="NP",
 0,
  IF(
     'Tablero de control'!$Q347&lt;&gt;"Reducción",
     'Tablero de control'!$AJ347*100/'Tablero de control'!$V347,
     IF(
       'Tablero de control'!$V347&gt;='Tablero de control'!$AJ347,
       100,
       IF(
         'Tablero de control'!$S347&lt;='Tablero de control'!$AJ347,
         0,
         (('Tablero de control'!$S347-'Tablero de control'!$V347)-('Tablero de control'!$AJ347-'Tablero de control'!$V347))*100/('Tablero de control'!$S347-'Tablero de control'!$V347)
       )
     )
   )
)</f>
        <v>0</v>
      </c>
      <c r="AL347" s="40" t="str">
        <f>IF(
  'Tablero de control'!$V347="NP",
  "NO PROGRAMADA",
  IF(
    OR('Tablero de control'!$AJ347="",'Tablero de control'!$AK347&lt;=0),
    "SIN AVANCE",
    IF(
      'Tablero de control'!$AK347&lt;Parametros!$D$4*Parametros!$G$9,
      "MUY DEFICIENTE",
    IF(
      'Tablero de control'!$AK347&lt;Parametros!$D$4*Parametros!$G$8,
      "DEFICIENTE",
   IF(
      'Tablero de control'!$AK347&lt;Parametros!$D$4*Parametros!$G$7,
      "ACEPTABLE",
      IF(
        'Tablero de control'!$AK347&lt;Parametros!$D$4*Parametros!$G$6,
        "BUENO",
        IF(
          'Tablero de control'!$AK347&lt;Parametros!$D$4*Parametros!$G$5,
          "SATISFACTORIO",
          IF(
            'Tablero de control'!$AK347&gt;=Parametros!$D$4*Parametros!$G$4,
            "OPTIMO"
          )
        )
      )
    )
  )
)
)
)</f>
        <v>SIN AVANCE</v>
      </c>
      <c r="AM347" s="38"/>
      <c r="AN347" s="38"/>
      <c r="AO347" s="38"/>
      <c r="AP347" s="47"/>
      <c r="AQ347" s="276">
        <f>IF(
'Tablero de control'!$W347="NP",
 0,
  IF(
     'Tablero de control'!$Q347&lt;&gt;"Reducción",
     'Tablero de control'!$AP347*100/'Tablero de control'!$W347,
     IF(
       'Tablero de control'!$W347&gt;='Tablero de control'!$AP347,
       100,
       IF(
         'Tablero de control'!$S347&lt;='Tablero de control'!$AP347,
         0,
         (('Tablero de control'!$S347-'Tablero de control'!$W347)-('Tablero de control'!$AP347-'Tablero de control'!$W347))*100/('Tablero de control'!$S347-'Tablero de control'!$W347)
       )
     )
   )
)</f>
        <v>0</v>
      </c>
      <c r="AR347" s="40" t="str">
        <f>IF(
  'Tablero de control'!$W347="NP",
  "NO PROGRAMADA",
  IF(
    OR('Tablero de control'!$AP347="",'Tablero de control'!$AQ347&lt;=0),
    "SIN AVANCE",
    IF(
      'Tablero de control'!$AQ347&lt;Parametros!$D$4*Parametros!$G$9,
      "MUY DEFICIENTE",
    IF(
      'Tablero de control'!$AQ347&lt;Parametros!$D$4*Parametros!$G$8,
      "DEFICIENTE",
   IF(
      'Tablero de control'!$AQ347&lt;Parametros!$D$4*Parametros!$G$7,
      "ACEPTABLE",
      IF(
        'Tablero de control'!$AQ347&lt;Parametros!$D$4*Parametros!$G$6,
        "BUENO",
        IF(
          'Tablero de control'!$AQ347&lt;Parametros!$D$4*Parametros!$G$5,
          "SATISFACTORIO",
          IF(
            'Tablero de control'!$AQ347&gt;=Parametros!$D$4*Parametros!$G$4,
            "OPTIMO"
          )
        )
      )
    )
  )
)
)
)</f>
        <v>SIN AVANCE</v>
      </c>
      <c r="AS347" s="38"/>
      <c r="AT347" s="38"/>
      <c r="AU347" s="38"/>
      <c r="AV347" s="39"/>
      <c r="AW347" s="276">
        <f>IF(
'Tablero de control'!$X347="NP",
 0,
  IF(
     'Tablero de control'!$Q347&lt;&gt;"Reducción",
     'Tablero de control'!$AV347*100/'Tablero de control'!$X347,
     IF(
       'Tablero de control'!$X347&gt;='Tablero de control'!$AV347,
       100,
       IF(
         'Tablero de control'!$S347&lt;='Tablero de control'!$AV347,
         0,
         (('Tablero de control'!$S347-'Tablero de control'!$X347)-('Tablero de control'!$AV347-'Tablero de control'!$X347))*100/('Tablero de control'!$S347-'Tablero de control'!$X347)
       )
     )
   )
)</f>
        <v>0</v>
      </c>
      <c r="AX347" s="46" t="str">
        <f>IF(
  'Tablero de control'!$X347="NP",
  "NO PROGRAMADA",
  IF(
    OR('Tablero de control'!$AV347="",'Tablero de control'!$AW347&lt;=0),
    "SIN AVANCE",
    IF(
      'Tablero de control'!$AW347&lt;Parametros!$D$4*Parametros!$G$9,
      "MUY DEFICIENTE",
    IF(
      'Tablero de control'!$AW347&lt;Parametros!$D$4*Parametros!$G$8,
      "DEFICIENTE",
   IF(
      'Tablero de control'!$AW347&lt;Parametros!$D$4*Parametros!$G$7,
      "ACEPTABLE",
      IF(
        'Tablero de control'!$AW347&lt;Parametros!$D$4*Parametros!$G$6,
        "BUENO",
        IF(
          'Tablero de control'!$AW347&lt;Parametros!$D$4*Parametros!$G$5,
          "SATISFACTORIO",
          IF(
            'Tablero de control'!$AW347&gt;=Parametros!$D$4*Parametros!$G$4,
            "OPTIMO"
          )
        )
      )
    )
  )
)
)
)</f>
        <v>SIN AVANCE</v>
      </c>
      <c r="AY347" s="38"/>
      <c r="AZ347" s="38"/>
      <c r="BA347" s="38"/>
      <c r="BB347" s="285">
        <f>IF('Tablero de control'!$R347="Acumulada",IF('Tablero de control'!$AV347="",IF('Tablero de control'!$AP347="",IF('Tablero de control'!$AJ347="",'Tablero de control'!$Y347,'Tablero de control'!$AJ347),'Tablero de control'!$AP347),'Tablero de control'!$AV347),'Tablero de control'!$Y347+'Tablero de control'!$AJ347+'Tablero de control'!$AP347+'Tablero de control'!$AV347)</f>
        <v>0.3</v>
      </c>
      <c r="BC347" s="41">
        <f>IF('Tablero de control'!$Q347="mantenimiento",'Tablero de control'!$BB347/COUNTA('Tablero de control'!$U347:$X347)*100,IF('Tablero de control'!$BB347*100/'Tablero de control'!$T347&gt;100,100,'Tablero de control'!$BB347*100/'Tablero de control'!$T347))</f>
        <v>7.5</v>
      </c>
      <c r="BD347" s="40" t="str">
        <f>IF(
    OR('Tablero de control'!$BB347="",'Tablero de control'!$BC347&lt;=0),
    "SIN AVANCE",
    IF(
      'Tablero de control'!$BC347&lt;Parametros!$D$4*Parametros!$G$9,
      "MUY DEFICIENTE",
    IF(
      'Tablero de control'!$BC347&lt;Parametros!$D$4*Parametros!$G$8,
      "DEFICIENTE",
   IF(
      'Tablero de control'!$BC347&lt;Parametros!$D$4*Parametros!$G$7,
      "ACEPTABLE",
      IF(
        'Tablero de control'!$BC347&lt;Parametros!$D$4*Parametros!$G$6,
        "BUENO",
        IF(
          'Tablero de control'!$BC347&lt;Parametros!$D$4*Parametros!$G$5,
          "SATISFACTORIO",
          IF(
            'Tablero de control'!$BC347&gt;=Parametros!$D$4*Parametros!$G$4,
            "OPTIMO"
          )
        )
      )
    )
  )
)
)</f>
        <v>MUY DEFICIENTE</v>
      </c>
      <c r="BE347" s="336"/>
      <c r="BF347" s="336"/>
      <c r="BG347" s="555"/>
      <c r="BH347" s="281"/>
      <c r="BI347" s="281"/>
      <c r="BJ347" s="281"/>
      <c r="BL347" s="337"/>
      <c r="BN347" s="438" t="s">
        <v>2827</v>
      </c>
      <c r="BO347" s="438" t="s">
        <v>2828</v>
      </c>
      <c r="BP347" s="438"/>
      <c r="BQ347" s="438"/>
      <c r="BR347" s="608" t="s">
        <v>2829</v>
      </c>
      <c r="BS347" s="608" t="s">
        <v>2819</v>
      </c>
      <c r="BT347" s="281"/>
    </row>
    <row r="348" spans="1:72" s="42" customFormat="1" ht="89.25" hidden="1" customHeight="1">
      <c r="A348" s="554" t="s">
        <v>252</v>
      </c>
      <c r="B348" s="53" t="s">
        <v>265</v>
      </c>
      <c r="C348" s="53" t="s">
        <v>310</v>
      </c>
      <c r="D348" s="53" t="s">
        <v>363</v>
      </c>
      <c r="E348" s="53" t="s">
        <v>466</v>
      </c>
      <c r="F348" s="66">
        <v>1</v>
      </c>
      <c r="G348" s="63">
        <v>1</v>
      </c>
      <c r="H348" s="63" t="s">
        <v>1949</v>
      </c>
      <c r="I348" s="63" t="s">
        <v>1982</v>
      </c>
      <c r="J348" s="325">
        <v>345</v>
      </c>
      <c r="K348" s="53" t="s">
        <v>888</v>
      </c>
      <c r="L348" s="53">
        <v>4002016</v>
      </c>
      <c r="M348" s="53" t="s">
        <v>66</v>
      </c>
      <c r="N348" s="53">
        <v>400201600</v>
      </c>
      <c r="O348" s="53" t="s">
        <v>62</v>
      </c>
      <c r="P348" s="53" t="s">
        <v>2054</v>
      </c>
      <c r="Q348" s="53" t="s">
        <v>33</v>
      </c>
      <c r="R348" s="130" t="s">
        <v>1891</v>
      </c>
      <c r="S348" s="105">
        <v>0</v>
      </c>
      <c r="T348" s="130">
        <v>1</v>
      </c>
      <c r="U348" s="97" t="s">
        <v>13</v>
      </c>
      <c r="V348" s="105">
        <v>1</v>
      </c>
      <c r="W348" s="105">
        <v>1</v>
      </c>
      <c r="X348" s="105">
        <v>1</v>
      </c>
      <c r="Y348" s="272">
        <v>0</v>
      </c>
      <c r="Z348" s="276">
        <f>IF(
'Tablero de control'!$U348="NP",
 0,
  IF(
     'Tablero de control'!$Q348&lt;&gt;"Reducción",
     'Tablero de control'!$Y348*100/'Tablero de control'!$U348,
     IF(
       'Tablero de control'!$U348&gt;='Tablero de control'!$Y348,
       100,
       IF(
         'Tablero de control'!$S348&lt;='Tablero de control'!$Y348,
         0,
         (('Tablero de control'!$S348-'Tablero de control'!$U348)-('Tablero de control'!$Y348-'Tablero de control'!$U348))*100/('Tablero de control'!$S348-'Tablero de control'!$U348)
       )
     )
   )
)</f>
        <v>0</v>
      </c>
      <c r="AA348" s="302">
        <f>IF('Tablero de control'!$Z348&gt;100,100,'Tablero de control'!$Z348)</f>
        <v>0</v>
      </c>
      <c r="AB348" s="40" t="str">
        <f>IF(
  'Tablero de control'!$U348="NP",
  "NO PROGRAMADA",
  IF(
    OR('Tablero de control'!$Y348="",'Tablero de control'!$Z348&lt;=0),
    "SIN AVANCE",
    IF(
      'Tablero de control'!$Z348&lt;Parametros!$D$4*Parametros!$G$9,
      "MUY DEFICIENTE",
    IF(
      'Tablero de control'!$Z348&lt;Parametros!$D$4*Parametros!$G$8,
      "DEFICIENTE",
   IF(
      'Tablero de control'!$Z348&lt;Parametros!$D$4*Parametros!$G$7,
      "ACEPTABLE",
      IF(
        'Tablero de control'!$Z348&lt;Parametros!$D$4*Parametros!$G$6,
        "BUENO",
        IF(
          'Tablero de control'!$Z348&lt;Parametros!$D$4*Parametros!$G$5,
          "SATISFACTORIO",
          IF(
            'Tablero de control'!$Z348&gt;=Parametros!$D$4*Parametros!$G$4,
            "OPTIMO"
          )
        )
      )
    )
  )
)
)
)</f>
        <v>NO PROGRAMADA</v>
      </c>
      <c r="AC348" s="40"/>
      <c r="AD348" s="40"/>
      <c r="AE348" s="40"/>
      <c r="AF348" s="40"/>
      <c r="AG348" s="59">
        <v>33809263.329999998</v>
      </c>
      <c r="AH348" s="59">
        <v>30506470</v>
      </c>
      <c r="AI348" s="59">
        <v>20384739</v>
      </c>
      <c r="AJ348" s="56"/>
      <c r="AK348" s="276">
        <f>IF(
'Tablero de control'!$V348="NP",
 0,
  IF(
     'Tablero de control'!$Q348&lt;&gt;"Reducción",
     'Tablero de control'!$AJ348*100/'Tablero de control'!$V348,
     IF(
       'Tablero de control'!$V348&gt;='Tablero de control'!$AJ348,
       100,
       IF(
         'Tablero de control'!$S348&lt;='Tablero de control'!$AJ348,
         0,
         (('Tablero de control'!$S348-'Tablero de control'!$V348)-('Tablero de control'!$AJ348-'Tablero de control'!$V348))*100/('Tablero de control'!$S348-'Tablero de control'!$V348)
       )
     )
   )
)</f>
        <v>0</v>
      </c>
      <c r="AL348" s="40" t="str">
        <f>IF(
  'Tablero de control'!$V348="NP",
  "NO PROGRAMADA",
  IF(
    OR('Tablero de control'!$AJ348="",'Tablero de control'!$AK348&lt;=0),
    "SIN AVANCE",
    IF(
      'Tablero de control'!$AK348&lt;Parametros!$D$4*Parametros!$G$9,
      "MUY DEFICIENTE",
    IF(
      'Tablero de control'!$AK348&lt;Parametros!$D$4*Parametros!$G$8,
      "DEFICIENTE",
   IF(
      'Tablero de control'!$AK348&lt;Parametros!$D$4*Parametros!$G$7,
      "ACEPTABLE",
      IF(
        'Tablero de control'!$AK348&lt;Parametros!$D$4*Parametros!$G$6,
        "BUENO",
        IF(
          'Tablero de control'!$AK348&lt;Parametros!$D$4*Parametros!$G$5,
          "SATISFACTORIO",
          IF(
            'Tablero de control'!$AK348&gt;=Parametros!$D$4*Parametros!$G$4,
            "OPTIMO"
          )
        )
      )
    )
  )
)
)
)</f>
        <v>SIN AVANCE</v>
      </c>
      <c r="AM348" s="38"/>
      <c r="AN348" s="38"/>
      <c r="AO348" s="38"/>
      <c r="AP348" s="287"/>
      <c r="AQ348" s="276">
        <f>IF(
'Tablero de control'!$W348="NP",
 0,
  IF(
     'Tablero de control'!$Q348&lt;&gt;"Reducción",
     'Tablero de control'!$AP348*100/'Tablero de control'!$W348,
     IF(
       'Tablero de control'!$W348&gt;='Tablero de control'!$AP348,
       100,
       IF(
         'Tablero de control'!$S348&lt;='Tablero de control'!$AP348,
         0,
         (('Tablero de control'!$S348-'Tablero de control'!$W348)-('Tablero de control'!$AP348-'Tablero de control'!$W348))*100/('Tablero de control'!$S348-'Tablero de control'!$W348)
       )
     )
   )
)</f>
        <v>0</v>
      </c>
      <c r="AR348" s="40" t="str">
        <f>IF(
  'Tablero de control'!$W348="NP",
  "NO PROGRAMADA",
  IF(
    OR('Tablero de control'!$AP348="",'Tablero de control'!$AQ348&lt;=0),
    "SIN AVANCE",
    IF(
      'Tablero de control'!$AQ348&lt;Parametros!$D$4*Parametros!$G$9,
      "MUY DEFICIENTE",
    IF(
      'Tablero de control'!$AQ348&lt;Parametros!$D$4*Parametros!$G$8,
      "DEFICIENTE",
   IF(
      'Tablero de control'!$AQ348&lt;Parametros!$D$4*Parametros!$G$7,
      "ACEPTABLE",
      IF(
        'Tablero de control'!$AQ348&lt;Parametros!$D$4*Parametros!$G$6,
        "BUENO",
        IF(
          'Tablero de control'!$AQ348&lt;Parametros!$D$4*Parametros!$G$5,
          "SATISFACTORIO",
          IF(
            'Tablero de control'!$AQ348&gt;=Parametros!$D$4*Parametros!$G$4,
            "OPTIMO"
          )
        )
      )
    )
  )
)
)
)</f>
        <v>SIN AVANCE</v>
      </c>
      <c r="AS348" s="38"/>
      <c r="AT348" s="38"/>
      <c r="AU348" s="38"/>
      <c r="AV348" s="39"/>
      <c r="AW348" s="276">
        <f>IF(
'Tablero de control'!$X348="NP",
 0,
  IF(
     'Tablero de control'!$Q348&lt;&gt;"Reducción",
     'Tablero de control'!$AV348*100/'Tablero de control'!$X348,
     IF(
       'Tablero de control'!$X348&gt;='Tablero de control'!$AV348,
       100,
       IF(
         'Tablero de control'!$S348&lt;='Tablero de control'!$AV348,
         0,
         (('Tablero de control'!$S348-'Tablero de control'!$X348)-('Tablero de control'!$AV348-'Tablero de control'!$X348))*100/('Tablero de control'!$S348-'Tablero de control'!$X348)
       )
     )
   )
)</f>
        <v>0</v>
      </c>
      <c r="AX348" s="46" t="str">
        <f>IF(
  'Tablero de control'!$X348="NP",
  "NO PROGRAMADA",
  IF(
    OR('Tablero de control'!$AV348="",'Tablero de control'!$AW348&lt;=0),
    "SIN AVANCE",
    IF(
      'Tablero de control'!$AW348&lt;Parametros!$D$4*Parametros!$G$9,
      "MUY DEFICIENTE",
    IF(
      'Tablero de control'!$AW348&lt;Parametros!$D$4*Parametros!$G$8,
      "DEFICIENTE",
   IF(
      'Tablero de control'!$AW348&lt;Parametros!$D$4*Parametros!$G$7,
      "ACEPTABLE",
      IF(
        'Tablero de control'!$AW348&lt;Parametros!$D$4*Parametros!$G$6,
        "BUENO",
        IF(
          'Tablero de control'!$AW348&lt;Parametros!$D$4*Parametros!$G$5,
          "SATISFACTORIO",
          IF(
            'Tablero de control'!$AW348&gt;=Parametros!$D$4*Parametros!$G$4,
            "OPTIMO"
          )
        )
      )
    )
  )
)
)
)</f>
        <v>SIN AVANCE</v>
      </c>
      <c r="AY348" s="38"/>
      <c r="AZ348" s="38"/>
      <c r="BA348" s="38"/>
      <c r="BB348" s="285">
        <f>IF('Tablero de control'!$R348="Acumulada",IF('Tablero de control'!$AV348="",IF('Tablero de control'!$AP348="",IF('Tablero de control'!$AJ348="",'Tablero de control'!$Y348,'Tablero de control'!$AJ348),'Tablero de control'!$AP348),'Tablero de control'!$AV348),'Tablero de control'!$Y348+'Tablero de control'!$AJ348+'Tablero de control'!$AP348+'Tablero de control'!$AV348)</f>
        <v>0</v>
      </c>
      <c r="BC348" s="41">
        <f>IF('Tablero de control'!$Q348="mantenimiento",'Tablero de control'!$BB348/COUNTA('Tablero de control'!$U348:$X348)*100,IF('Tablero de control'!$BB348*100/'Tablero de control'!$T348&gt;100,100,'Tablero de control'!$BB348*100/'Tablero de control'!$T348))</f>
        <v>0</v>
      </c>
      <c r="BD348" s="40" t="str">
        <f>IF(
    OR('Tablero de control'!$BB348="",'Tablero de control'!$BC348&lt;=0),
    "SIN AVANCE",
    IF(
      'Tablero de control'!$BC348&lt;Parametros!$D$4*Parametros!$G$9,
      "MUY DEFICIENTE",
    IF(
      'Tablero de control'!$BC348&lt;Parametros!$D$4*Parametros!$G$8,
      "DEFICIENTE",
   IF(
      'Tablero de control'!$BC348&lt;Parametros!$D$4*Parametros!$G$7,
      "ACEPTABLE",
      IF(
        'Tablero de control'!$BC348&lt;Parametros!$D$4*Parametros!$G$6,
        "BUENO",
        IF(
          'Tablero de control'!$BC348&lt;Parametros!$D$4*Parametros!$G$5,
          "SATISFACTORIO",
          IF(
            'Tablero de control'!$BC348&gt;=Parametros!$D$4*Parametros!$G$4,
            "OPTIMO"
          )
        )
      )
    )
  )
)
)</f>
        <v>SIN AVANCE</v>
      </c>
      <c r="BE348" s="336"/>
      <c r="BF348" s="336"/>
      <c r="BG348" s="555"/>
      <c r="BH348" s="281"/>
      <c r="BI348" s="281"/>
      <c r="BJ348" s="281"/>
      <c r="BL348" s="337"/>
      <c r="BN348" s="13"/>
      <c r="BO348" s="13"/>
      <c r="BP348" s="438"/>
      <c r="BQ348" s="438"/>
      <c r="BR348" s="608"/>
      <c r="BS348" s="608"/>
      <c r="BT348" s="281"/>
    </row>
    <row r="349" spans="1:72" s="42" customFormat="1" ht="51" hidden="1" customHeight="1">
      <c r="A349" s="554" t="s">
        <v>252</v>
      </c>
      <c r="B349" s="53" t="s">
        <v>265</v>
      </c>
      <c r="C349" s="53" t="s">
        <v>310</v>
      </c>
      <c r="D349" s="53" t="s">
        <v>363</v>
      </c>
      <c r="E349" s="53" t="s">
        <v>466</v>
      </c>
      <c r="F349" s="66">
        <v>1</v>
      </c>
      <c r="G349" s="63">
        <v>1</v>
      </c>
      <c r="H349" s="63" t="s">
        <v>1949</v>
      </c>
      <c r="I349" s="63" t="s">
        <v>1982</v>
      </c>
      <c r="J349" s="325">
        <v>346</v>
      </c>
      <c r="K349" s="53" t="s">
        <v>889</v>
      </c>
      <c r="L349" s="53">
        <v>4002023</v>
      </c>
      <c r="M349" s="53" t="s">
        <v>149</v>
      </c>
      <c r="N349" s="53">
        <v>400202300</v>
      </c>
      <c r="O349" s="53" t="s">
        <v>149</v>
      </c>
      <c r="P349" s="53" t="s">
        <v>2054</v>
      </c>
      <c r="Q349" s="53" t="s">
        <v>32</v>
      </c>
      <c r="R349" s="130" t="s">
        <v>1891</v>
      </c>
      <c r="S349" s="105">
        <v>3</v>
      </c>
      <c r="T349" s="130">
        <v>4</v>
      </c>
      <c r="U349" s="96">
        <v>1</v>
      </c>
      <c r="V349" s="105">
        <v>1</v>
      </c>
      <c r="W349" s="105">
        <v>1</v>
      </c>
      <c r="X349" s="105">
        <v>1</v>
      </c>
      <c r="Y349" s="273">
        <v>0</v>
      </c>
      <c r="Z349" s="276">
        <f>IF(
'Tablero de control'!$U349="NP",
 0,
  IF(
     'Tablero de control'!$Q349&lt;&gt;"Reducción",
     'Tablero de control'!$Y349*100/'Tablero de control'!$U349,
     IF(
       'Tablero de control'!$U349&gt;='Tablero de control'!$Y349,
       100,
       IF(
         'Tablero de control'!$S349&lt;='Tablero de control'!$Y349,
         0,
         (('Tablero de control'!$S349-'Tablero de control'!$U349)-('Tablero de control'!$Y349-'Tablero de control'!$U349))*100/('Tablero de control'!$S349-'Tablero de control'!$U349)
       )
     )
   )
)</f>
        <v>0</v>
      </c>
      <c r="AA349" s="302">
        <f>IF('Tablero de control'!$Z349&gt;100,100,'Tablero de control'!$Z349)</f>
        <v>0</v>
      </c>
      <c r="AB349" s="40" t="str">
        <f>IF(
  'Tablero de control'!$U349="NP",
  "NO PROGRAMADA",
  IF(
    OR('Tablero de control'!$Y349="",'Tablero de control'!$Z349&lt;=0),
    "SIN AVANCE",
    IF(
      'Tablero de control'!$Z349&lt;Parametros!$D$4*Parametros!$G$9,
      "MUY DEFICIENTE",
    IF(
      'Tablero de control'!$Z349&lt;Parametros!$D$4*Parametros!$G$8,
      "DEFICIENTE",
   IF(
      'Tablero de control'!$Z349&lt;Parametros!$D$4*Parametros!$G$7,
      "ACEPTABLE",
      IF(
        'Tablero de control'!$Z349&lt;Parametros!$D$4*Parametros!$G$6,
        "BUENO",
        IF(
          'Tablero de control'!$Z349&lt;Parametros!$D$4*Parametros!$G$5,
          "SATISFACTORIO",
          IF(
            'Tablero de control'!$Z349&gt;=Parametros!$D$4*Parametros!$G$4,
            "OPTIMO"
          )
        )
      )
    )
  )
)
)
)</f>
        <v>SIN AVANCE</v>
      </c>
      <c r="AC349" s="40"/>
      <c r="AD349" s="40"/>
      <c r="AE349" s="40"/>
      <c r="AF349" s="40"/>
      <c r="AG349" s="59">
        <v>0</v>
      </c>
      <c r="AH349" s="59">
        <v>0</v>
      </c>
      <c r="AI349" s="59">
        <v>0</v>
      </c>
      <c r="AJ349" s="57"/>
      <c r="AK349" s="276">
        <f>IF(
'Tablero de control'!$V349="NP",
 0,
  IF(
     'Tablero de control'!$Q349&lt;&gt;"Reducción",
     'Tablero de control'!$AJ349*100/'Tablero de control'!$V349,
     IF(
       'Tablero de control'!$V349&gt;='Tablero de control'!$AJ349,
       100,
       IF(
         'Tablero de control'!$S349&lt;='Tablero de control'!$AJ349,
         0,
         (('Tablero de control'!$S349-'Tablero de control'!$V349)-('Tablero de control'!$AJ349-'Tablero de control'!$V349))*100/('Tablero de control'!$S349-'Tablero de control'!$V349)
       )
     )
   )
)</f>
        <v>0</v>
      </c>
      <c r="AL349" s="40" t="str">
        <f>IF(
  'Tablero de control'!$V349="NP",
  "NO PROGRAMADA",
  IF(
    OR('Tablero de control'!$AJ349="",'Tablero de control'!$AK349&lt;=0),
    "SIN AVANCE",
    IF(
      'Tablero de control'!$AK349&lt;Parametros!$D$4*Parametros!$G$9,
      "MUY DEFICIENTE",
    IF(
      'Tablero de control'!$AK349&lt;Parametros!$D$4*Parametros!$G$8,
      "DEFICIENTE",
   IF(
      'Tablero de control'!$AK349&lt;Parametros!$D$4*Parametros!$G$7,
      "ACEPTABLE",
      IF(
        'Tablero de control'!$AK349&lt;Parametros!$D$4*Parametros!$G$6,
        "BUENO",
        IF(
          'Tablero de control'!$AK349&lt;Parametros!$D$4*Parametros!$G$5,
          "SATISFACTORIO",
          IF(
            'Tablero de control'!$AK349&gt;=Parametros!$D$4*Parametros!$G$4,
            "OPTIMO"
          )
        )
      )
    )
  )
)
)
)</f>
        <v>SIN AVANCE</v>
      </c>
      <c r="AM349" s="38"/>
      <c r="AN349" s="38"/>
      <c r="AO349" s="38"/>
      <c r="AP349" s="47"/>
      <c r="AQ349" s="276">
        <f>IF(
'Tablero de control'!$W349="NP",
 0,
  IF(
     'Tablero de control'!$Q349&lt;&gt;"Reducción",
     'Tablero de control'!$AP349*100/'Tablero de control'!$W349,
     IF(
       'Tablero de control'!$W349&gt;='Tablero de control'!$AP349,
       100,
       IF(
         'Tablero de control'!$S349&lt;='Tablero de control'!$AP349,
         0,
         (('Tablero de control'!$S349-'Tablero de control'!$W349)-('Tablero de control'!$AP349-'Tablero de control'!$W349))*100/('Tablero de control'!$S349-'Tablero de control'!$W349)
       )
     )
   )
)</f>
        <v>0</v>
      </c>
      <c r="AR349" s="40" t="str">
        <f>IF(
  'Tablero de control'!$W349="NP",
  "NO PROGRAMADA",
  IF(
    OR('Tablero de control'!$AP349="",'Tablero de control'!$AQ349&lt;=0),
    "SIN AVANCE",
    IF(
      'Tablero de control'!$AQ349&lt;Parametros!$D$4*Parametros!$G$9,
      "MUY DEFICIENTE",
    IF(
      'Tablero de control'!$AQ349&lt;Parametros!$D$4*Parametros!$G$8,
      "DEFICIENTE",
   IF(
      'Tablero de control'!$AQ349&lt;Parametros!$D$4*Parametros!$G$7,
      "ACEPTABLE",
      IF(
        'Tablero de control'!$AQ349&lt;Parametros!$D$4*Parametros!$G$6,
        "BUENO",
        IF(
          'Tablero de control'!$AQ349&lt;Parametros!$D$4*Parametros!$G$5,
          "SATISFACTORIO",
          IF(
            'Tablero de control'!$AQ349&gt;=Parametros!$D$4*Parametros!$G$4,
            "OPTIMO"
          )
        )
      )
    )
  )
)
)
)</f>
        <v>SIN AVANCE</v>
      </c>
      <c r="AS349" s="38"/>
      <c r="AT349" s="38"/>
      <c r="AU349" s="38"/>
      <c r="AV349" s="39"/>
      <c r="AW349" s="276">
        <f>IF(
'Tablero de control'!$X349="NP",
 0,
  IF(
     'Tablero de control'!$Q349&lt;&gt;"Reducción",
     'Tablero de control'!$AV349*100/'Tablero de control'!$X349,
     IF(
       'Tablero de control'!$X349&gt;='Tablero de control'!$AV349,
       100,
       IF(
         'Tablero de control'!$S349&lt;='Tablero de control'!$AV349,
         0,
         (('Tablero de control'!$S349-'Tablero de control'!$X349)-('Tablero de control'!$AV349-'Tablero de control'!$X349))*100/('Tablero de control'!$S349-'Tablero de control'!$X349)
       )
     )
   )
)</f>
        <v>0</v>
      </c>
      <c r="AX349" s="46" t="str">
        <f>IF(
  'Tablero de control'!$X349="NP",
  "NO PROGRAMADA",
  IF(
    OR('Tablero de control'!$AV349="",'Tablero de control'!$AW349&lt;=0),
    "SIN AVANCE",
    IF(
      'Tablero de control'!$AW349&lt;Parametros!$D$4*Parametros!$G$9,
      "MUY DEFICIENTE",
    IF(
      'Tablero de control'!$AW349&lt;Parametros!$D$4*Parametros!$G$8,
      "DEFICIENTE",
   IF(
      'Tablero de control'!$AW349&lt;Parametros!$D$4*Parametros!$G$7,
      "ACEPTABLE",
      IF(
        'Tablero de control'!$AW349&lt;Parametros!$D$4*Parametros!$G$6,
        "BUENO",
        IF(
          'Tablero de control'!$AW349&lt;Parametros!$D$4*Parametros!$G$5,
          "SATISFACTORIO",
          IF(
            'Tablero de control'!$AW349&gt;=Parametros!$D$4*Parametros!$G$4,
            "OPTIMO"
          )
        )
      )
    )
  )
)
)
)</f>
        <v>SIN AVANCE</v>
      </c>
      <c r="AY349" s="38"/>
      <c r="AZ349" s="38"/>
      <c r="BA349" s="38"/>
      <c r="BB349" s="285">
        <f>IF('Tablero de control'!$R349="Acumulada",IF('Tablero de control'!$AV349="",IF('Tablero de control'!$AP349="",IF('Tablero de control'!$AJ349="",'Tablero de control'!$Y349,'Tablero de control'!$AJ349),'Tablero de control'!$AP349),'Tablero de control'!$AV349),'Tablero de control'!$Y349+'Tablero de control'!$AJ349+'Tablero de control'!$AP349+'Tablero de control'!$AV349)</f>
        <v>0</v>
      </c>
      <c r="BC349" s="41">
        <f>IF('Tablero de control'!$Q349="mantenimiento",'Tablero de control'!$BB349/COUNTA('Tablero de control'!$U349:$X349)*100,IF('Tablero de control'!$BB349*100/'Tablero de control'!$T349&gt;100,100,'Tablero de control'!$BB349*100/'Tablero de control'!$T349))</f>
        <v>0</v>
      </c>
      <c r="BD349" s="40" t="str">
        <f>IF(
    OR('Tablero de control'!$BB349="",'Tablero de control'!$BC349&lt;=0),
    "SIN AVANCE",
    IF(
      'Tablero de control'!$BC349&lt;Parametros!$D$4*Parametros!$G$9,
      "MUY DEFICIENTE",
    IF(
      'Tablero de control'!$BC349&lt;Parametros!$D$4*Parametros!$G$8,
      "DEFICIENTE",
   IF(
      'Tablero de control'!$BC349&lt;Parametros!$D$4*Parametros!$G$7,
      "ACEPTABLE",
      IF(
        'Tablero de control'!$BC349&lt;Parametros!$D$4*Parametros!$G$6,
        "BUENO",
        IF(
          'Tablero de control'!$BC349&lt;Parametros!$D$4*Parametros!$G$5,
          "SATISFACTORIO",
          IF(
            'Tablero de control'!$BC349&gt;=Parametros!$D$4*Parametros!$G$4,
            "OPTIMO"
          )
        )
      )
    )
  )
)
)</f>
        <v>SIN AVANCE</v>
      </c>
      <c r="BE349" s="336"/>
      <c r="BF349" s="336"/>
      <c r="BG349" s="555"/>
      <c r="BH349" s="281"/>
      <c r="BI349" s="281"/>
      <c r="BJ349" s="281"/>
      <c r="BL349" s="337"/>
      <c r="BN349" s="438"/>
      <c r="BO349" s="438"/>
      <c r="BP349" s="438"/>
      <c r="BQ349" s="438"/>
      <c r="BR349" s="608"/>
      <c r="BS349" s="608"/>
      <c r="BT349" s="281"/>
    </row>
    <row r="350" spans="1:72" s="42" customFormat="1" ht="59.25" hidden="1" customHeight="1">
      <c r="A350" s="554" t="s">
        <v>252</v>
      </c>
      <c r="B350" s="53" t="s">
        <v>265</v>
      </c>
      <c r="C350" s="53" t="s">
        <v>310</v>
      </c>
      <c r="D350" s="53" t="s">
        <v>363</v>
      </c>
      <c r="E350" s="53" t="s">
        <v>466</v>
      </c>
      <c r="F350" s="66">
        <v>1</v>
      </c>
      <c r="G350" s="63">
        <v>1</v>
      </c>
      <c r="H350" s="63" t="s">
        <v>1949</v>
      </c>
      <c r="I350" s="63" t="s">
        <v>1982</v>
      </c>
      <c r="J350" s="325">
        <v>347</v>
      </c>
      <c r="K350" s="53" t="s">
        <v>890</v>
      </c>
      <c r="L350" s="53">
        <v>4002016</v>
      </c>
      <c r="M350" s="53" t="s">
        <v>66</v>
      </c>
      <c r="N350" s="53">
        <v>400201600</v>
      </c>
      <c r="O350" s="53" t="s">
        <v>62</v>
      </c>
      <c r="P350" s="53" t="s">
        <v>2054</v>
      </c>
      <c r="Q350" s="53" t="s">
        <v>33</v>
      </c>
      <c r="R350" s="130" t="s">
        <v>1891</v>
      </c>
      <c r="S350" s="105">
        <v>0</v>
      </c>
      <c r="T350" s="130">
        <v>1</v>
      </c>
      <c r="U350" s="96">
        <v>1</v>
      </c>
      <c r="V350" s="105">
        <v>1</v>
      </c>
      <c r="W350" s="105">
        <v>1</v>
      </c>
      <c r="X350" s="105">
        <v>1</v>
      </c>
      <c r="Y350" s="273">
        <v>0</v>
      </c>
      <c r="Z350" s="276">
        <f>IF(
'Tablero de control'!$U350="NP",
 0,
  IF(
     'Tablero de control'!$Q350&lt;&gt;"Reducción",
     'Tablero de control'!$Y350*100/'Tablero de control'!$U350,
     IF(
       'Tablero de control'!$U350&gt;='Tablero de control'!$Y350,
       100,
       IF(
         'Tablero de control'!$S350&lt;='Tablero de control'!$Y350,
         0,
         (('Tablero de control'!$S350-'Tablero de control'!$U350)-('Tablero de control'!$Y350-'Tablero de control'!$U350))*100/('Tablero de control'!$S350-'Tablero de control'!$U350)
       )
     )
   )
)</f>
        <v>0</v>
      </c>
      <c r="AA350" s="302">
        <f>IF('Tablero de control'!$Z350&gt;100,100,'Tablero de control'!$Z350)</f>
        <v>0</v>
      </c>
      <c r="AB350" s="40" t="str">
        <f>IF(
  'Tablero de control'!$U350="NP",
  "NO PROGRAMADA",
  IF(
    OR('Tablero de control'!$Y350="",'Tablero de control'!$Z350&lt;=0),
    "SIN AVANCE",
    IF(
      'Tablero de control'!$Z350&lt;Parametros!$D$4*Parametros!$G$9,
      "MUY DEFICIENTE",
    IF(
      'Tablero de control'!$Z350&lt;Parametros!$D$4*Parametros!$G$8,
      "DEFICIENTE",
   IF(
      'Tablero de control'!$Z350&lt;Parametros!$D$4*Parametros!$G$7,
      "ACEPTABLE",
      IF(
        'Tablero de control'!$Z350&lt;Parametros!$D$4*Parametros!$G$6,
        "BUENO",
        IF(
          'Tablero de control'!$Z350&lt;Parametros!$D$4*Parametros!$G$5,
          "SATISFACTORIO",
          IF(
            'Tablero de control'!$Z350&gt;=Parametros!$D$4*Parametros!$G$4,
            "OPTIMO"
          )
        )
      )
    )
  )
)
)
)</f>
        <v>SIN AVANCE</v>
      </c>
      <c r="AC350" s="40"/>
      <c r="AD350" s="40"/>
      <c r="AE350" s="40"/>
      <c r="AF350" s="40"/>
      <c r="AG350" s="59">
        <v>33809263.329999998</v>
      </c>
      <c r="AH350" s="59">
        <v>30506470</v>
      </c>
      <c r="AI350" s="59">
        <v>20384739</v>
      </c>
      <c r="AJ350" s="57"/>
      <c r="AK350" s="276">
        <f>IF(
'Tablero de control'!$V350="NP",
 0,
  IF(
     'Tablero de control'!$Q350&lt;&gt;"Reducción",
     'Tablero de control'!$AJ350*100/'Tablero de control'!$V350,
     IF(
       'Tablero de control'!$V350&gt;='Tablero de control'!$AJ350,
       100,
       IF(
         'Tablero de control'!$S350&lt;='Tablero de control'!$AJ350,
         0,
         (('Tablero de control'!$S350-'Tablero de control'!$V350)-('Tablero de control'!$AJ350-'Tablero de control'!$V350))*100/('Tablero de control'!$S350-'Tablero de control'!$V350)
       )
     )
   )
)</f>
        <v>0</v>
      </c>
      <c r="AL350" s="40" t="str">
        <f>IF(
  'Tablero de control'!$V350="NP",
  "NO PROGRAMADA",
  IF(
    OR('Tablero de control'!$AJ350="",'Tablero de control'!$AK350&lt;=0),
    "SIN AVANCE",
    IF(
      'Tablero de control'!$AK350&lt;Parametros!$D$4*Parametros!$G$9,
      "MUY DEFICIENTE",
    IF(
      'Tablero de control'!$AK350&lt;Parametros!$D$4*Parametros!$G$8,
      "DEFICIENTE",
   IF(
      'Tablero de control'!$AK350&lt;Parametros!$D$4*Parametros!$G$7,
      "ACEPTABLE",
      IF(
        'Tablero de control'!$AK350&lt;Parametros!$D$4*Parametros!$G$6,
        "BUENO",
        IF(
          'Tablero de control'!$AK350&lt;Parametros!$D$4*Parametros!$G$5,
          "SATISFACTORIO",
          IF(
            'Tablero de control'!$AK350&gt;=Parametros!$D$4*Parametros!$G$4,
            "OPTIMO"
          )
        )
      )
    )
  )
)
)
)</f>
        <v>SIN AVANCE</v>
      </c>
      <c r="AM350" s="38"/>
      <c r="AN350" s="38"/>
      <c r="AO350" s="38"/>
      <c r="AP350" s="47"/>
      <c r="AQ350" s="276">
        <f>IF(
'Tablero de control'!$W350="NP",
 0,
  IF(
     'Tablero de control'!$Q350&lt;&gt;"Reducción",
     'Tablero de control'!$AP350*100/'Tablero de control'!$W350,
     IF(
       'Tablero de control'!$W350&gt;='Tablero de control'!$AP350,
       100,
       IF(
         'Tablero de control'!$S350&lt;='Tablero de control'!$AP350,
         0,
         (('Tablero de control'!$S350-'Tablero de control'!$W350)-('Tablero de control'!$AP350-'Tablero de control'!$W350))*100/('Tablero de control'!$S350-'Tablero de control'!$W350)
       )
     )
   )
)</f>
        <v>0</v>
      </c>
      <c r="AR350" s="40" t="str">
        <f>IF(
  'Tablero de control'!$W350="NP",
  "NO PROGRAMADA",
  IF(
    OR('Tablero de control'!$AP350="",'Tablero de control'!$AQ350&lt;=0),
    "SIN AVANCE",
    IF(
      'Tablero de control'!$AQ350&lt;Parametros!$D$4*Parametros!$G$9,
      "MUY DEFICIENTE",
    IF(
      'Tablero de control'!$AQ350&lt;Parametros!$D$4*Parametros!$G$8,
      "DEFICIENTE",
   IF(
      'Tablero de control'!$AQ350&lt;Parametros!$D$4*Parametros!$G$7,
      "ACEPTABLE",
      IF(
        'Tablero de control'!$AQ350&lt;Parametros!$D$4*Parametros!$G$6,
        "BUENO",
        IF(
          'Tablero de control'!$AQ350&lt;Parametros!$D$4*Parametros!$G$5,
          "SATISFACTORIO",
          IF(
            'Tablero de control'!$AQ350&gt;=Parametros!$D$4*Parametros!$G$4,
            "OPTIMO"
          )
        )
      )
    )
  )
)
)
)</f>
        <v>SIN AVANCE</v>
      </c>
      <c r="AS350" s="38"/>
      <c r="AT350" s="38"/>
      <c r="AU350" s="38"/>
      <c r="AV350" s="39"/>
      <c r="AW350" s="276">
        <f>IF(
'Tablero de control'!$X350="NP",
 0,
  IF(
     'Tablero de control'!$Q350&lt;&gt;"Reducción",
     'Tablero de control'!$AV350*100/'Tablero de control'!$X350,
     IF(
       'Tablero de control'!$X350&gt;='Tablero de control'!$AV350,
       100,
       IF(
         'Tablero de control'!$S350&lt;='Tablero de control'!$AV350,
         0,
         (('Tablero de control'!$S350-'Tablero de control'!$X350)-('Tablero de control'!$AV350-'Tablero de control'!$X350))*100/('Tablero de control'!$S350-'Tablero de control'!$X350)
       )
     )
   )
)</f>
        <v>0</v>
      </c>
      <c r="AX350" s="46" t="str">
        <f>IF(
  'Tablero de control'!$X350="NP",
  "NO PROGRAMADA",
  IF(
    OR('Tablero de control'!$AV350="",'Tablero de control'!$AW350&lt;=0),
    "SIN AVANCE",
    IF(
      'Tablero de control'!$AW350&lt;Parametros!$D$4*Parametros!$G$9,
      "MUY DEFICIENTE",
    IF(
      'Tablero de control'!$AW350&lt;Parametros!$D$4*Parametros!$G$8,
      "DEFICIENTE",
   IF(
      'Tablero de control'!$AW350&lt;Parametros!$D$4*Parametros!$G$7,
      "ACEPTABLE",
      IF(
        'Tablero de control'!$AW350&lt;Parametros!$D$4*Parametros!$G$6,
        "BUENO",
        IF(
          'Tablero de control'!$AW350&lt;Parametros!$D$4*Parametros!$G$5,
          "SATISFACTORIO",
          IF(
            'Tablero de control'!$AW350&gt;=Parametros!$D$4*Parametros!$G$4,
            "OPTIMO"
          )
        )
      )
    )
  )
)
)
)</f>
        <v>SIN AVANCE</v>
      </c>
      <c r="AY350" s="38"/>
      <c r="AZ350" s="38"/>
      <c r="BA350" s="38"/>
      <c r="BB350" s="285">
        <f>IF('Tablero de control'!$R350="Acumulada",IF('Tablero de control'!$AV350="",IF('Tablero de control'!$AP350="",IF('Tablero de control'!$AJ350="",'Tablero de control'!$Y350,'Tablero de control'!$AJ350),'Tablero de control'!$AP350),'Tablero de control'!$AV350),'Tablero de control'!$Y350+'Tablero de control'!$AJ350+'Tablero de control'!$AP350+'Tablero de control'!$AV350)</f>
        <v>0</v>
      </c>
      <c r="BC350" s="41">
        <f>IF('Tablero de control'!$Q350="mantenimiento",'Tablero de control'!$BB350/COUNTA('Tablero de control'!$U350:$X350)*100,IF('Tablero de control'!$BB350*100/'Tablero de control'!$T350&gt;100,100,'Tablero de control'!$BB350*100/'Tablero de control'!$T350))</f>
        <v>0</v>
      </c>
      <c r="BD350" s="40" t="str">
        <f>IF(
    OR('Tablero de control'!$BB350="",'Tablero de control'!$BC350&lt;=0),
    "SIN AVANCE",
    IF(
      'Tablero de control'!$BC350&lt;Parametros!$D$4*Parametros!$G$9,
      "MUY DEFICIENTE",
    IF(
      'Tablero de control'!$BC350&lt;Parametros!$D$4*Parametros!$G$8,
      "DEFICIENTE",
   IF(
      'Tablero de control'!$BC350&lt;Parametros!$D$4*Parametros!$G$7,
      "ACEPTABLE",
      IF(
        'Tablero de control'!$BC350&lt;Parametros!$D$4*Parametros!$G$6,
        "BUENO",
        IF(
          'Tablero de control'!$BC350&lt;Parametros!$D$4*Parametros!$G$5,
          "SATISFACTORIO",
          IF(
            'Tablero de control'!$BC350&gt;=Parametros!$D$4*Parametros!$G$4,
            "OPTIMO"
          )
        )
      )
    )
  )
)
)</f>
        <v>SIN AVANCE</v>
      </c>
      <c r="BE350" s="336"/>
      <c r="BF350" s="336"/>
      <c r="BG350" s="555"/>
      <c r="BH350" s="281"/>
      <c r="BI350" s="281"/>
      <c r="BJ350" s="281"/>
      <c r="BL350" s="337"/>
      <c r="BN350" s="442"/>
      <c r="BO350" s="442"/>
      <c r="BP350" s="442"/>
      <c r="BQ350" s="442"/>
      <c r="BR350" s="609"/>
      <c r="BS350" s="608" t="s">
        <v>2819</v>
      </c>
      <c r="BT350" s="281"/>
    </row>
    <row r="351" spans="1:72" s="42" customFormat="1" ht="51" hidden="1" customHeight="1">
      <c r="A351" s="554" t="s">
        <v>252</v>
      </c>
      <c r="B351" s="53" t="s">
        <v>266</v>
      </c>
      <c r="C351" s="53" t="s">
        <v>311</v>
      </c>
      <c r="D351" s="53" t="s">
        <v>365</v>
      </c>
      <c r="E351" s="53" t="s">
        <v>467</v>
      </c>
      <c r="F351" s="133">
        <v>58.7</v>
      </c>
      <c r="G351" s="133">
        <v>70</v>
      </c>
      <c r="H351" s="99" t="s">
        <v>1943</v>
      </c>
      <c r="I351" s="133" t="s">
        <v>1965</v>
      </c>
      <c r="J351" s="325">
        <v>348</v>
      </c>
      <c r="K351" s="53" t="s">
        <v>891</v>
      </c>
      <c r="L351" s="53">
        <v>4502032</v>
      </c>
      <c r="M351" s="53" t="s">
        <v>53</v>
      </c>
      <c r="N351" s="53">
        <v>450203200</v>
      </c>
      <c r="O351" s="53" t="s">
        <v>105</v>
      </c>
      <c r="P351" s="53" t="s">
        <v>2039</v>
      </c>
      <c r="Q351" s="53" t="s">
        <v>32</v>
      </c>
      <c r="R351" s="196" t="s">
        <v>1891</v>
      </c>
      <c r="S351" s="134">
        <v>1</v>
      </c>
      <c r="T351" s="134">
        <v>0.28000000000000003</v>
      </c>
      <c r="U351" s="96">
        <v>7.0000000000000007E-2</v>
      </c>
      <c r="V351" s="253">
        <v>7.0000000000000007E-2</v>
      </c>
      <c r="W351" s="253">
        <v>7.0000000000000007E-2</v>
      </c>
      <c r="X351" s="253">
        <v>7.0000000000000007E-2</v>
      </c>
      <c r="Y351" s="327">
        <v>0.06</v>
      </c>
      <c r="Z351" s="276">
        <f>IF(
'Tablero de control'!$U351="NP",
 0,
  IF(
     'Tablero de control'!$Q351&lt;&gt;"Reducción",
     'Tablero de control'!$Y351*100/'Tablero de control'!$U351,
     IF(
       'Tablero de control'!$U351&gt;='Tablero de control'!$Y351,
       100,
       IF(
         'Tablero de control'!$S351&lt;='Tablero de control'!$Y351,
         0,
         (('Tablero de control'!$S351-'Tablero de control'!$U351)-('Tablero de control'!$Y351-'Tablero de control'!$U351))*100/('Tablero de control'!$S351-'Tablero de control'!$U351)
       )
     )
   )
)</f>
        <v>85.714285714285708</v>
      </c>
      <c r="AA351" s="302">
        <f>IF('Tablero de control'!$Z351&gt;100,100,'Tablero de control'!$Z351)</f>
        <v>85.714285714285708</v>
      </c>
      <c r="AB351" s="40" t="str">
        <f>IF(
  'Tablero de control'!$U351="NP",
  "NO PROGRAMADA",
  IF(
    OR('Tablero de control'!$Y351="",'Tablero de control'!$Z351&lt;=0),
    "SIN AVANCE",
    IF(
      'Tablero de control'!$Z351&lt;Parametros!$D$4*Parametros!$G$9,
      "MUY DEFICIENTE",
    IF(
      'Tablero de control'!$Z351&lt;Parametros!$D$4*Parametros!$G$8,
      "DEFICIENTE",
   IF(
      'Tablero de control'!$Z351&lt;Parametros!$D$4*Parametros!$G$7,
      "ACEPTABLE",
      IF(
        'Tablero de control'!$Z351&lt;Parametros!$D$4*Parametros!$G$6,
        "BUENO",
        IF(
          'Tablero de control'!$Z351&lt;Parametros!$D$4*Parametros!$G$5,
          "SATISFACTORIO",
          IF(
            'Tablero de control'!$Z351&gt;=Parametros!$D$4*Parametros!$G$4,
            "OPTIMO"
          )
        )
      )
    )
  )
)
)
)</f>
        <v>BUENO</v>
      </c>
      <c r="AC351" s="40"/>
      <c r="AD351" s="40"/>
      <c r="AE351" s="40"/>
      <c r="AF351" s="40"/>
      <c r="AG351" s="59">
        <v>82823923</v>
      </c>
      <c r="AH351" s="59">
        <v>40921756.579999998</v>
      </c>
      <c r="AI351" s="59">
        <v>21252655.370000001</v>
      </c>
      <c r="AJ351" s="57"/>
      <c r="AK351" s="276">
        <f>IF(
'Tablero de control'!$V351="NP",
 0,
  IF(
     'Tablero de control'!$Q351&lt;&gt;"Reducción",
     'Tablero de control'!$AJ351*100/'Tablero de control'!$V351,
     IF(
       'Tablero de control'!$V351&gt;='Tablero de control'!$AJ351,
       100,
       IF(
         'Tablero de control'!$S351&lt;='Tablero de control'!$AJ351,
         0,
         (('Tablero de control'!$S351-'Tablero de control'!$V351)-('Tablero de control'!$AJ351-'Tablero de control'!$V351))*100/('Tablero de control'!$S351-'Tablero de control'!$V351)
       )
     )
   )
)</f>
        <v>0</v>
      </c>
      <c r="AL351" s="40" t="str">
        <f>IF(
  'Tablero de control'!$V351="NP",
  "NO PROGRAMADA",
  IF(
    OR('Tablero de control'!$AJ351="",'Tablero de control'!$AK351&lt;=0),
    "SIN AVANCE",
    IF(
      'Tablero de control'!$AK351&lt;Parametros!$D$4*Parametros!$G$9,
      "MUY DEFICIENTE",
    IF(
      'Tablero de control'!$AK351&lt;Parametros!$D$4*Parametros!$G$8,
      "DEFICIENTE",
   IF(
      'Tablero de control'!$AK351&lt;Parametros!$D$4*Parametros!$G$7,
      "ACEPTABLE",
      IF(
        'Tablero de control'!$AK351&lt;Parametros!$D$4*Parametros!$G$6,
        "BUENO",
        IF(
          'Tablero de control'!$AK351&lt;Parametros!$D$4*Parametros!$G$5,
          "SATISFACTORIO",
          IF(
            'Tablero de control'!$AK351&gt;=Parametros!$D$4*Parametros!$G$4,
            "OPTIMO"
          )
        )
      )
    )
  )
)
)
)</f>
        <v>SIN AVANCE</v>
      </c>
      <c r="AM351" s="38"/>
      <c r="AN351" s="38"/>
      <c r="AO351" s="38"/>
      <c r="AP351" s="288"/>
      <c r="AQ351" s="276">
        <f>IF(
'Tablero de control'!$W351="NP",
 0,
  IF(
     'Tablero de control'!$Q351&lt;&gt;"Reducción",
     'Tablero de control'!$AP351*100/'Tablero de control'!$W351,
     IF(
       'Tablero de control'!$W351&gt;='Tablero de control'!$AP351,
       100,
       IF(
         'Tablero de control'!$S351&lt;='Tablero de control'!$AP351,
         0,
         (('Tablero de control'!$S351-'Tablero de control'!$W351)-('Tablero de control'!$AP351-'Tablero de control'!$W351))*100/('Tablero de control'!$S351-'Tablero de control'!$W351)
       )
     )
   )
)</f>
        <v>0</v>
      </c>
      <c r="AR351" s="40" t="str">
        <f>IF(
  'Tablero de control'!$W351="NP",
  "NO PROGRAMADA",
  IF(
    OR('Tablero de control'!$AP351="",'Tablero de control'!$AQ351&lt;=0),
    "SIN AVANCE",
    IF(
      'Tablero de control'!$AQ351&lt;Parametros!$D$4*Parametros!$G$9,
      "MUY DEFICIENTE",
    IF(
      'Tablero de control'!$AQ351&lt;Parametros!$D$4*Parametros!$G$8,
      "DEFICIENTE",
   IF(
      'Tablero de control'!$AQ351&lt;Parametros!$D$4*Parametros!$G$7,
      "ACEPTABLE",
      IF(
        'Tablero de control'!$AQ351&lt;Parametros!$D$4*Parametros!$G$6,
        "BUENO",
        IF(
          'Tablero de control'!$AQ351&lt;Parametros!$D$4*Parametros!$G$5,
          "SATISFACTORIO",
          IF(
            'Tablero de control'!$AQ351&gt;=Parametros!$D$4*Parametros!$G$4,
            "OPTIMO"
          )
        )
      )
    )
  )
)
)
)</f>
        <v>SIN AVANCE</v>
      </c>
      <c r="AS351" s="38"/>
      <c r="AT351" s="38"/>
      <c r="AU351" s="38"/>
      <c r="AV351" s="39"/>
      <c r="AW351" s="276">
        <f>IF(
'Tablero de control'!$X351="NP",
 0,
  IF(
     'Tablero de control'!$Q351&lt;&gt;"Reducción",
     'Tablero de control'!$AV351*100/'Tablero de control'!$X351,
     IF(
       'Tablero de control'!$X351&gt;='Tablero de control'!$AV351,
       100,
       IF(
         'Tablero de control'!$S351&lt;='Tablero de control'!$AV351,
         0,
         (('Tablero de control'!$S351-'Tablero de control'!$X351)-('Tablero de control'!$AV351-'Tablero de control'!$X351))*100/('Tablero de control'!$S351-'Tablero de control'!$X351)
       )
     )
   )
)</f>
        <v>0</v>
      </c>
      <c r="AX351" s="46" t="str">
        <f>IF(
  'Tablero de control'!$X351="NP",
  "NO PROGRAMADA",
  IF(
    OR('Tablero de control'!$AV351="",'Tablero de control'!$AW351&lt;=0),
    "SIN AVANCE",
    IF(
      'Tablero de control'!$AW351&lt;Parametros!$D$4*Parametros!$G$9,
      "MUY DEFICIENTE",
    IF(
      'Tablero de control'!$AW351&lt;Parametros!$D$4*Parametros!$G$8,
      "DEFICIENTE",
   IF(
      'Tablero de control'!$AW351&lt;Parametros!$D$4*Parametros!$G$7,
      "ACEPTABLE",
      IF(
        'Tablero de control'!$AW351&lt;Parametros!$D$4*Parametros!$G$6,
        "BUENO",
        IF(
          'Tablero de control'!$AW351&lt;Parametros!$D$4*Parametros!$G$5,
          "SATISFACTORIO",
          IF(
            'Tablero de control'!$AW351&gt;=Parametros!$D$4*Parametros!$G$4,
            "OPTIMO"
          )
        )
      )
    )
  )
)
)
)</f>
        <v>SIN AVANCE</v>
      </c>
      <c r="AY351" s="38"/>
      <c r="AZ351" s="38"/>
      <c r="BA351" s="38"/>
      <c r="BB351" s="285">
        <f>IF('Tablero de control'!$R351="Acumulada",IF('Tablero de control'!$AV351="",IF('Tablero de control'!$AP351="",IF('Tablero de control'!$AJ351="",'Tablero de control'!$Y351,'Tablero de control'!$AJ351),'Tablero de control'!$AP351),'Tablero de control'!$AV351),'Tablero de control'!$Y351+'Tablero de control'!$AJ351+'Tablero de control'!$AP351+'Tablero de control'!$AV351)</f>
        <v>0.06</v>
      </c>
      <c r="BC351" s="41">
        <f>IF('Tablero de control'!$Q351="mantenimiento",'Tablero de control'!$BB351/COUNTA('Tablero de control'!$U351:$X351)*100,IF('Tablero de control'!$BB351*100/'Tablero de control'!$T351&gt;100,100,'Tablero de control'!$BB351*100/'Tablero de control'!$T351))</f>
        <v>21.428571428571427</v>
      </c>
      <c r="BD351" s="40" t="str">
        <f>IF(
    OR('Tablero de control'!$BB351="",'Tablero de control'!$BC351&lt;=0),
    "SIN AVANCE",
    IF(
      'Tablero de control'!$BC351&lt;Parametros!$D$4*Parametros!$G$9,
      "MUY DEFICIENTE",
    IF(
      'Tablero de control'!$BC351&lt;Parametros!$D$4*Parametros!$G$8,
      "DEFICIENTE",
   IF(
      'Tablero de control'!$BC351&lt;Parametros!$D$4*Parametros!$G$7,
      "ACEPTABLE",
      IF(
        'Tablero de control'!$BC351&lt;Parametros!$D$4*Parametros!$G$6,
        "BUENO",
        IF(
          'Tablero de control'!$BC351&lt;Parametros!$D$4*Parametros!$G$5,
          "SATISFACTORIO",
          IF(
            'Tablero de control'!$BC351&gt;=Parametros!$D$4*Parametros!$G$4,
            "OPTIMO"
          )
        )
      )
    )
  )
)
)</f>
        <v>MUY DEFICIENTE</v>
      </c>
      <c r="BE351" s="336"/>
      <c r="BF351" s="336"/>
      <c r="BG351" s="555"/>
      <c r="BH351" s="281"/>
      <c r="BI351" s="281"/>
      <c r="BJ351" s="281"/>
      <c r="BL351" s="337"/>
      <c r="BN351" s="707">
        <v>0.06</v>
      </c>
      <c r="BO351" s="460" t="s">
        <v>2974</v>
      </c>
      <c r="BP351" s="461">
        <v>90</v>
      </c>
      <c r="BQ351" s="460" t="s">
        <v>2975</v>
      </c>
      <c r="BR351" s="610" t="s">
        <v>2976</v>
      </c>
      <c r="BS351" s="690"/>
      <c r="BT351" s="281"/>
    </row>
    <row r="352" spans="1:72" s="42" customFormat="1" ht="38.25" hidden="1" customHeight="1">
      <c r="A352" s="554" t="s">
        <v>252</v>
      </c>
      <c r="B352" s="53" t="s">
        <v>266</v>
      </c>
      <c r="C352" s="53" t="s">
        <v>311</v>
      </c>
      <c r="D352" s="53" t="s">
        <v>365</v>
      </c>
      <c r="E352" s="53" t="s">
        <v>467</v>
      </c>
      <c r="F352" s="133">
        <v>58.7</v>
      </c>
      <c r="G352" s="133">
        <v>70</v>
      </c>
      <c r="H352" s="99" t="s">
        <v>1943</v>
      </c>
      <c r="I352" s="133" t="s">
        <v>1965</v>
      </c>
      <c r="J352" s="325">
        <v>349</v>
      </c>
      <c r="K352" s="53" t="s">
        <v>892</v>
      </c>
      <c r="L352" s="53" t="s">
        <v>1344</v>
      </c>
      <c r="M352" s="53" t="s">
        <v>117</v>
      </c>
      <c r="N352" s="293">
        <v>450203702</v>
      </c>
      <c r="O352" s="53" t="s">
        <v>1706</v>
      </c>
      <c r="P352" s="53" t="s">
        <v>2039</v>
      </c>
      <c r="Q352" s="53" t="s">
        <v>33</v>
      </c>
      <c r="R352" s="135" t="s">
        <v>1891</v>
      </c>
      <c r="S352" s="135">
        <v>0</v>
      </c>
      <c r="T352" s="135">
        <v>1</v>
      </c>
      <c r="U352" s="96">
        <v>1</v>
      </c>
      <c r="V352" s="135">
        <v>1</v>
      </c>
      <c r="W352" s="135">
        <v>1</v>
      </c>
      <c r="X352" s="135">
        <v>1</v>
      </c>
      <c r="Y352" s="273">
        <v>1</v>
      </c>
      <c r="Z352" s="276">
        <f>IF(
'Tablero de control'!$U352="NP",
 0,
  IF(
     'Tablero de control'!$Q352&lt;&gt;"Reducción",
     'Tablero de control'!$Y352*100/'Tablero de control'!$U352,
     IF(
       'Tablero de control'!$U352&gt;='Tablero de control'!$Y352,
       100,
       IF(
         'Tablero de control'!$S352&lt;='Tablero de control'!$Y352,
         0,
         (('Tablero de control'!$S352-'Tablero de control'!$U352)-('Tablero de control'!$Y352-'Tablero de control'!$U352))*100/('Tablero de control'!$S352-'Tablero de control'!$U352)
       )
     )
   )
)</f>
        <v>100</v>
      </c>
      <c r="AA352" s="302">
        <f>IF('Tablero de control'!$Z352&gt;100,100,'Tablero de control'!$Z352)</f>
        <v>100</v>
      </c>
      <c r="AB352" s="40" t="str">
        <f>IF(
  'Tablero de control'!$U352="NP",
  "NO PROGRAMADA",
  IF(
    OR('Tablero de control'!$Y352="",'Tablero de control'!$Z352&lt;=0),
    "SIN AVANCE",
    IF(
      'Tablero de control'!$Z352&lt;Parametros!$D$4*Parametros!$G$9,
      "MUY DEFICIENTE",
    IF(
      'Tablero de control'!$Z352&lt;Parametros!$D$4*Parametros!$G$8,
      "DEFICIENTE",
   IF(
      'Tablero de control'!$Z352&lt;Parametros!$D$4*Parametros!$G$7,
      "ACEPTABLE",
      IF(
        'Tablero de control'!$Z352&lt;Parametros!$D$4*Parametros!$G$6,
        "BUENO",
        IF(
          'Tablero de control'!$Z352&lt;Parametros!$D$4*Parametros!$G$5,
          "SATISFACTORIO",
          IF(
            'Tablero de control'!$Z352&gt;=Parametros!$D$4*Parametros!$G$4,
            "OPTIMO"
          )
        )
      )
    )
  )
)
)
)</f>
        <v>OPTIMO</v>
      </c>
      <c r="AC352" s="40"/>
      <c r="AD352" s="40"/>
      <c r="AE352" s="40"/>
      <c r="AF352" s="40"/>
      <c r="AG352" s="59">
        <v>82823923</v>
      </c>
      <c r="AH352" s="59">
        <v>40921756.579999998</v>
      </c>
      <c r="AI352" s="59">
        <v>21252655.370000001</v>
      </c>
      <c r="AJ352" s="57"/>
      <c r="AK352" s="276">
        <f>IF(
'Tablero de control'!$V352="NP",
 0,
  IF(
     'Tablero de control'!$Q352&lt;&gt;"Reducción",
     'Tablero de control'!$AJ352*100/'Tablero de control'!$V352,
     IF(
       'Tablero de control'!$V352&gt;='Tablero de control'!$AJ352,
       100,
       IF(
         'Tablero de control'!$S352&lt;='Tablero de control'!$AJ352,
         0,
         (('Tablero de control'!$S352-'Tablero de control'!$V352)-('Tablero de control'!$AJ352-'Tablero de control'!$V352))*100/('Tablero de control'!$S352-'Tablero de control'!$V352)
       )
     )
   )
)</f>
        <v>0</v>
      </c>
      <c r="AL352" s="40" t="str">
        <f>IF(
  'Tablero de control'!$V352="NP",
  "NO PROGRAMADA",
  IF(
    OR('Tablero de control'!$AJ352="",'Tablero de control'!$AK352&lt;=0),
    "SIN AVANCE",
    IF(
      'Tablero de control'!$AK352&lt;Parametros!$D$4*Parametros!$G$9,
      "MUY DEFICIENTE",
    IF(
      'Tablero de control'!$AK352&lt;Parametros!$D$4*Parametros!$G$8,
      "DEFICIENTE",
   IF(
      'Tablero de control'!$AK352&lt;Parametros!$D$4*Parametros!$G$7,
      "ACEPTABLE",
      IF(
        'Tablero de control'!$AK352&lt;Parametros!$D$4*Parametros!$G$6,
        "BUENO",
        IF(
          'Tablero de control'!$AK352&lt;Parametros!$D$4*Parametros!$G$5,
          "SATISFACTORIO",
          IF(
            'Tablero de control'!$AK352&gt;=Parametros!$D$4*Parametros!$G$4,
            "OPTIMO"
          )
        )
      )
    )
  )
)
)
)</f>
        <v>SIN AVANCE</v>
      </c>
      <c r="AM352" s="38"/>
      <c r="AN352" s="38"/>
      <c r="AO352" s="38"/>
      <c r="AP352" s="288"/>
      <c r="AQ352" s="276">
        <f>IF(
'Tablero de control'!$W352="NP",
 0,
  IF(
     'Tablero de control'!$Q352&lt;&gt;"Reducción",
     'Tablero de control'!$AP352*100/'Tablero de control'!$W352,
     IF(
       'Tablero de control'!$W352&gt;='Tablero de control'!$AP352,
       100,
       IF(
         'Tablero de control'!$S352&lt;='Tablero de control'!$AP352,
         0,
         (('Tablero de control'!$S352-'Tablero de control'!$W352)-('Tablero de control'!$AP352-'Tablero de control'!$W352))*100/('Tablero de control'!$S352-'Tablero de control'!$W352)
       )
     )
   )
)</f>
        <v>0</v>
      </c>
      <c r="AR352" s="40" t="str">
        <f>IF(
  'Tablero de control'!$W352="NP",
  "NO PROGRAMADA",
  IF(
    OR('Tablero de control'!$AP352="",'Tablero de control'!$AQ352&lt;=0),
    "SIN AVANCE",
    IF(
      'Tablero de control'!$AQ352&lt;Parametros!$D$4*Parametros!$G$9,
      "MUY DEFICIENTE",
    IF(
      'Tablero de control'!$AQ352&lt;Parametros!$D$4*Parametros!$G$8,
      "DEFICIENTE",
   IF(
      'Tablero de control'!$AQ352&lt;Parametros!$D$4*Parametros!$G$7,
      "ACEPTABLE",
      IF(
        'Tablero de control'!$AQ352&lt;Parametros!$D$4*Parametros!$G$6,
        "BUENO",
        IF(
          'Tablero de control'!$AQ352&lt;Parametros!$D$4*Parametros!$G$5,
          "SATISFACTORIO",
          IF(
            'Tablero de control'!$AQ352&gt;=Parametros!$D$4*Parametros!$G$4,
            "OPTIMO"
          )
        )
      )
    )
  )
)
)
)</f>
        <v>SIN AVANCE</v>
      </c>
      <c r="AS352" s="38"/>
      <c r="AT352" s="38"/>
      <c r="AU352" s="38"/>
      <c r="AV352" s="39"/>
      <c r="AW352" s="276">
        <f>IF(
'Tablero de control'!$X352="NP",
 0,
  IF(
     'Tablero de control'!$Q352&lt;&gt;"Reducción",
     'Tablero de control'!$AV352*100/'Tablero de control'!$X352,
     IF(
       'Tablero de control'!$X352&gt;='Tablero de control'!$AV352,
       100,
       IF(
         'Tablero de control'!$S352&lt;='Tablero de control'!$AV352,
         0,
         (('Tablero de control'!$S352-'Tablero de control'!$X352)-('Tablero de control'!$AV352-'Tablero de control'!$X352))*100/('Tablero de control'!$S352-'Tablero de control'!$X352)
       )
     )
   )
)</f>
        <v>0</v>
      </c>
      <c r="AX352" s="46" t="str">
        <f>IF(
  'Tablero de control'!$X352="NP",
  "NO PROGRAMADA",
  IF(
    OR('Tablero de control'!$AV352="",'Tablero de control'!$AW352&lt;=0),
    "SIN AVANCE",
    IF(
      'Tablero de control'!$AW352&lt;Parametros!$D$4*Parametros!$G$9,
      "MUY DEFICIENTE",
    IF(
      'Tablero de control'!$AW352&lt;Parametros!$D$4*Parametros!$G$8,
      "DEFICIENTE",
   IF(
      'Tablero de control'!$AW352&lt;Parametros!$D$4*Parametros!$G$7,
      "ACEPTABLE",
      IF(
        'Tablero de control'!$AW352&lt;Parametros!$D$4*Parametros!$G$6,
        "BUENO",
        IF(
          'Tablero de control'!$AW352&lt;Parametros!$D$4*Parametros!$G$5,
          "SATISFACTORIO",
          IF(
            'Tablero de control'!$AW352&gt;=Parametros!$D$4*Parametros!$G$4,
            "OPTIMO"
          )
        )
      )
    )
  )
)
)
)</f>
        <v>SIN AVANCE</v>
      </c>
      <c r="AY352" s="38"/>
      <c r="AZ352" s="38"/>
      <c r="BA352" s="38"/>
      <c r="BB352" s="285">
        <f>IF('Tablero de control'!$R352="Acumulada",IF('Tablero de control'!$AV352="",IF('Tablero de control'!$AP352="",IF('Tablero de control'!$AJ352="",'Tablero de control'!$Y352,'Tablero de control'!$AJ352),'Tablero de control'!$AP352),'Tablero de control'!$AV352),'Tablero de control'!$Y352+'Tablero de control'!$AJ352+'Tablero de control'!$AP352+'Tablero de control'!$AV352)</f>
        <v>1</v>
      </c>
      <c r="BC352" s="41">
        <f>IF('Tablero de control'!$Q352="mantenimiento",'Tablero de control'!$BB352/COUNTA('Tablero de control'!$U352:$X352)*100,IF('Tablero de control'!$BB352*100/'Tablero de control'!$T352&gt;100,100,'Tablero de control'!$BB352*100/'Tablero de control'!$T352))</f>
        <v>25</v>
      </c>
      <c r="BD352" s="40" t="str">
        <f>IF(
    OR('Tablero de control'!$BB352="",'Tablero de control'!$BC352&lt;=0),
    "SIN AVANCE",
    IF(
      'Tablero de control'!$BC352&lt;Parametros!$D$4*Parametros!$G$9,
      "MUY DEFICIENTE",
    IF(
      'Tablero de control'!$BC352&lt;Parametros!$D$4*Parametros!$G$8,
      "DEFICIENTE",
   IF(
      'Tablero de control'!$BC352&lt;Parametros!$D$4*Parametros!$G$7,
      "ACEPTABLE",
      IF(
        'Tablero de control'!$BC352&lt;Parametros!$D$4*Parametros!$G$6,
        "BUENO",
        IF(
          'Tablero de control'!$BC352&lt;Parametros!$D$4*Parametros!$G$5,
          "SATISFACTORIO",
          IF(
            'Tablero de control'!$BC352&gt;=Parametros!$D$4*Parametros!$G$4,
            "OPTIMO"
          )
        )
      )
    )
  )
)
)</f>
        <v>MUY DEFICIENTE</v>
      </c>
      <c r="BE352" s="336"/>
      <c r="BF352" s="336"/>
      <c r="BG352" s="555"/>
      <c r="BH352" s="281"/>
      <c r="BI352" s="281"/>
      <c r="BJ352" s="281"/>
      <c r="BL352" s="337"/>
      <c r="BN352" s="708">
        <v>1</v>
      </c>
      <c r="BO352" s="460" t="s">
        <v>2977</v>
      </c>
      <c r="BP352" s="460"/>
      <c r="BQ352" s="460" t="s">
        <v>2978</v>
      </c>
      <c r="BR352" s="611" t="s">
        <v>2979</v>
      </c>
      <c r="BS352" s="690"/>
      <c r="BT352" s="281"/>
    </row>
    <row r="353" spans="1:72" s="42" customFormat="1" ht="38.25" hidden="1" customHeight="1">
      <c r="A353" s="554" t="s">
        <v>252</v>
      </c>
      <c r="B353" s="53" t="s">
        <v>266</v>
      </c>
      <c r="C353" s="53" t="s">
        <v>311</v>
      </c>
      <c r="D353" s="53" t="s">
        <v>365</v>
      </c>
      <c r="E353" s="53" t="s">
        <v>467</v>
      </c>
      <c r="F353" s="133">
        <v>58.7</v>
      </c>
      <c r="G353" s="133">
        <v>70</v>
      </c>
      <c r="H353" s="99" t="s">
        <v>1943</v>
      </c>
      <c r="I353" s="133" t="s">
        <v>1965</v>
      </c>
      <c r="J353" s="325">
        <v>350</v>
      </c>
      <c r="K353" s="53" t="s">
        <v>893</v>
      </c>
      <c r="L353" s="53">
        <v>4502026</v>
      </c>
      <c r="M353" s="53" t="s">
        <v>85</v>
      </c>
      <c r="N353" s="293">
        <v>450202601</v>
      </c>
      <c r="O353" s="53" t="s">
        <v>1707</v>
      </c>
      <c r="P353" s="53" t="s">
        <v>2039</v>
      </c>
      <c r="Q353" s="53" t="s">
        <v>33</v>
      </c>
      <c r="R353" s="135" t="s">
        <v>1891</v>
      </c>
      <c r="S353" s="135">
        <v>0</v>
      </c>
      <c r="T353" s="135">
        <v>1</v>
      </c>
      <c r="U353" s="96">
        <v>1</v>
      </c>
      <c r="V353" s="135">
        <v>1</v>
      </c>
      <c r="W353" s="135">
        <v>1</v>
      </c>
      <c r="X353" s="135">
        <v>1</v>
      </c>
      <c r="Y353" s="273">
        <v>1</v>
      </c>
      <c r="Z353" s="276">
        <f>IF(
'Tablero de control'!$U353="NP",
 0,
  IF(
     'Tablero de control'!$Q353&lt;&gt;"Reducción",
     'Tablero de control'!$Y353*100/'Tablero de control'!$U353,
     IF(
       'Tablero de control'!$U353&gt;='Tablero de control'!$Y353,
       100,
       IF(
         'Tablero de control'!$S353&lt;='Tablero de control'!$Y353,
         0,
         (('Tablero de control'!$S353-'Tablero de control'!$U353)-('Tablero de control'!$Y353-'Tablero de control'!$U353))*100/('Tablero de control'!$S353-'Tablero de control'!$U353)
       )
     )
   )
)</f>
        <v>100</v>
      </c>
      <c r="AA353" s="302">
        <f>IF('Tablero de control'!$Z353&gt;100,100,'Tablero de control'!$Z353)</f>
        <v>100</v>
      </c>
      <c r="AB353" s="40" t="str">
        <f>IF(
  'Tablero de control'!$U353="NP",
  "NO PROGRAMADA",
  IF(
    OR('Tablero de control'!$Y353="",'Tablero de control'!$Z353&lt;=0),
    "SIN AVANCE",
    IF(
      'Tablero de control'!$Z353&lt;Parametros!$D$4*Parametros!$G$9,
      "MUY DEFICIENTE",
    IF(
      'Tablero de control'!$Z353&lt;Parametros!$D$4*Parametros!$G$8,
      "DEFICIENTE",
   IF(
      'Tablero de control'!$Z353&lt;Parametros!$D$4*Parametros!$G$7,
      "ACEPTABLE",
      IF(
        'Tablero de control'!$Z353&lt;Parametros!$D$4*Parametros!$G$6,
        "BUENO",
        IF(
          'Tablero de control'!$Z353&lt;Parametros!$D$4*Parametros!$G$5,
          "SATISFACTORIO",
          IF(
            'Tablero de control'!$Z353&gt;=Parametros!$D$4*Parametros!$G$4,
            "OPTIMO"
          )
        )
      )
    )
  )
)
)
)</f>
        <v>OPTIMO</v>
      </c>
      <c r="AC353" s="40"/>
      <c r="AD353" s="40"/>
      <c r="AE353" s="40"/>
      <c r="AF353" s="40"/>
      <c r="AG353" s="59">
        <v>82823923</v>
      </c>
      <c r="AH353" s="59">
        <v>40921756.579999998</v>
      </c>
      <c r="AI353" s="59">
        <v>21252655.370000001</v>
      </c>
      <c r="AJ353" s="57"/>
      <c r="AK353" s="276">
        <f>IF(
'Tablero de control'!$V353="NP",
 0,
  IF(
     'Tablero de control'!$Q353&lt;&gt;"Reducción",
     'Tablero de control'!$AJ353*100/'Tablero de control'!$V353,
     IF(
       'Tablero de control'!$V353&gt;='Tablero de control'!$AJ353,
       100,
       IF(
         'Tablero de control'!$S353&lt;='Tablero de control'!$AJ353,
         0,
         (('Tablero de control'!$S353-'Tablero de control'!$V353)-('Tablero de control'!$AJ353-'Tablero de control'!$V353))*100/('Tablero de control'!$S353-'Tablero de control'!$V353)
       )
     )
   )
)</f>
        <v>0</v>
      </c>
      <c r="AL353" s="40" t="str">
        <f>IF(
  'Tablero de control'!$V353="NP",
  "NO PROGRAMADA",
  IF(
    OR('Tablero de control'!$AJ353="",'Tablero de control'!$AK353&lt;=0),
    "SIN AVANCE",
    IF(
      'Tablero de control'!$AK353&lt;Parametros!$D$4*Parametros!$G$9,
      "MUY DEFICIENTE",
    IF(
      'Tablero de control'!$AK353&lt;Parametros!$D$4*Parametros!$G$8,
      "DEFICIENTE",
   IF(
      'Tablero de control'!$AK353&lt;Parametros!$D$4*Parametros!$G$7,
      "ACEPTABLE",
      IF(
        'Tablero de control'!$AK353&lt;Parametros!$D$4*Parametros!$G$6,
        "BUENO",
        IF(
          'Tablero de control'!$AK353&lt;Parametros!$D$4*Parametros!$G$5,
          "SATISFACTORIO",
          IF(
            'Tablero de control'!$AK353&gt;=Parametros!$D$4*Parametros!$G$4,
            "OPTIMO"
          )
        )
      )
    )
  )
)
)
)</f>
        <v>SIN AVANCE</v>
      </c>
      <c r="AM353" s="38"/>
      <c r="AN353" s="38"/>
      <c r="AO353" s="38"/>
      <c r="AP353" s="288"/>
      <c r="AQ353" s="276">
        <f>IF(
'Tablero de control'!$W353="NP",
 0,
  IF(
     'Tablero de control'!$Q353&lt;&gt;"Reducción",
     'Tablero de control'!$AP353*100/'Tablero de control'!$W353,
     IF(
       'Tablero de control'!$W353&gt;='Tablero de control'!$AP353,
       100,
       IF(
         'Tablero de control'!$S353&lt;='Tablero de control'!$AP353,
         0,
         (('Tablero de control'!$S353-'Tablero de control'!$W353)-('Tablero de control'!$AP353-'Tablero de control'!$W353))*100/('Tablero de control'!$S353-'Tablero de control'!$W353)
       )
     )
   )
)</f>
        <v>0</v>
      </c>
      <c r="AR353" s="40" t="str">
        <f>IF(
  'Tablero de control'!$W353="NP",
  "NO PROGRAMADA",
  IF(
    OR('Tablero de control'!$AP353="",'Tablero de control'!$AQ353&lt;=0),
    "SIN AVANCE",
    IF(
      'Tablero de control'!$AQ353&lt;Parametros!$D$4*Parametros!$G$9,
      "MUY DEFICIENTE",
    IF(
      'Tablero de control'!$AQ353&lt;Parametros!$D$4*Parametros!$G$8,
      "DEFICIENTE",
   IF(
      'Tablero de control'!$AQ353&lt;Parametros!$D$4*Parametros!$G$7,
      "ACEPTABLE",
      IF(
        'Tablero de control'!$AQ353&lt;Parametros!$D$4*Parametros!$G$6,
        "BUENO",
        IF(
          'Tablero de control'!$AQ353&lt;Parametros!$D$4*Parametros!$G$5,
          "SATISFACTORIO",
          IF(
            'Tablero de control'!$AQ353&gt;=Parametros!$D$4*Parametros!$G$4,
            "OPTIMO"
          )
        )
      )
    )
  )
)
)
)</f>
        <v>SIN AVANCE</v>
      </c>
      <c r="AS353" s="38"/>
      <c r="AT353" s="38"/>
      <c r="AU353" s="38"/>
      <c r="AV353" s="39"/>
      <c r="AW353" s="276">
        <f>IF(
'Tablero de control'!$X353="NP",
 0,
  IF(
     'Tablero de control'!$Q353&lt;&gt;"Reducción",
     'Tablero de control'!$AV353*100/'Tablero de control'!$X353,
     IF(
       'Tablero de control'!$X353&gt;='Tablero de control'!$AV353,
       100,
       IF(
         'Tablero de control'!$S353&lt;='Tablero de control'!$AV353,
         0,
         (('Tablero de control'!$S353-'Tablero de control'!$X353)-('Tablero de control'!$AV353-'Tablero de control'!$X353))*100/('Tablero de control'!$S353-'Tablero de control'!$X353)
       )
     )
   )
)</f>
        <v>0</v>
      </c>
      <c r="AX353" s="46" t="str">
        <f>IF(
  'Tablero de control'!$X353="NP",
  "NO PROGRAMADA",
  IF(
    OR('Tablero de control'!$AV353="",'Tablero de control'!$AW353&lt;=0),
    "SIN AVANCE",
    IF(
      'Tablero de control'!$AW353&lt;Parametros!$D$4*Parametros!$G$9,
      "MUY DEFICIENTE",
    IF(
      'Tablero de control'!$AW353&lt;Parametros!$D$4*Parametros!$G$8,
      "DEFICIENTE",
   IF(
      'Tablero de control'!$AW353&lt;Parametros!$D$4*Parametros!$G$7,
      "ACEPTABLE",
      IF(
        'Tablero de control'!$AW353&lt;Parametros!$D$4*Parametros!$G$6,
        "BUENO",
        IF(
          'Tablero de control'!$AW353&lt;Parametros!$D$4*Parametros!$G$5,
          "SATISFACTORIO",
          IF(
            'Tablero de control'!$AW353&gt;=Parametros!$D$4*Parametros!$G$4,
            "OPTIMO"
          )
        )
      )
    )
  )
)
)
)</f>
        <v>SIN AVANCE</v>
      </c>
      <c r="AY353" s="38"/>
      <c r="AZ353" s="38"/>
      <c r="BA353" s="38"/>
      <c r="BB353" s="285">
        <f>IF('Tablero de control'!$R353="Acumulada",IF('Tablero de control'!$AV353="",IF('Tablero de control'!$AP353="",IF('Tablero de control'!$AJ353="",'Tablero de control'!$Y353,'Tablero de control'!$AJ353),'Tablero de control'!$AP353),'Tablero de control'!$AV353),'Tablero de control'!$Y353+'Tablero de control'!$AJ353+'Tablero de control'!$AP353+'Tablero de control'!$AV353)</f>
        <v>1</v>
      </c>
      <c r="BC353" s="41">
        <f>IF('Tablero de control'!$Q353="mantenimiento",'Tablero de control'!$BB353/COUNTA('Tablero de control'!$U353:$X353)*100,IF('Tablero de control'!$BB353*100/'Tablero de control'!$T353&gt;100,100,'Tablero de control'!$BB353*100/'Tablero de control'!$T353))</f>
        <v>25</v>
      </c>
      <c r="BD353" s="40" t="str">
        <f>IF(
    OR('Tablero de control'!$BB353="",'Tablero de control'!$BC353&lt;=0),
    "SIN AVANCE",
    IF(
      'Tablero de control'!$BC353&lt;Parametros!$D$4*Parametros!$G$9,
      "MUY DEFICIENTE",
    IF(
      'Tablero de control'!$BC353&lt;Parametros!$D$4*Parametros!$G$8,
      "DEFICIENTE",
   IF(
      'Tablero de control'!$BC353&lt;Parametros!$D$4*Parametros!$G$7,
      "ACEPTABLE",
      IF(
        'Tablero de control'!$BC353&lt;Parametros!$D$4*Parametros!$G$6,
        "BUENO",
        IF(
          'Tablero de control'!$BC353&lt;Parametros!$D$4*Parametros!$G$5,
          "SATISFACTORIO",
          IF(
            'Tablero de control'!$BC353&gt;=Parametros!$D$4*Parametros!$G$4,
            "OPTIMO"
          )
        )
      )
    )
  )
)
)</f>
        <v>MUY DEFICIENTE</v>
      </c>
      <c r="BE353" s="336"/>
      <c r="BF353" s="336"/>
      <c r="BG353" s="555"/>
      <c r="BH353" s="281"/>
      <c r="BI353" s="281"/>
      <c r="BJ353" s="281"/>
      <c r="BL353" s="337"/>
      <c r="BN353" s="708">
        <v>1</v>
      </c>
      <c r="BO353" s="460" t="s">
        <v>2980</v>
      </c>
      <c r="BP353" s="460"/>
      <c r="BQ353" s="460" t="s">
        <v>3049</v>
      </c>
      <c r="BR353" s="611" t="s">
        <v>2981</v>
      </c>
      <c r="BS353" s="690"/>
      <c r="BT353" s="281"/>
    </row>
    <row r="354" spans="1:72" s="42" customFormat="1" ht="38.25" hidden="1" customHeight="1">
      <c r="A354" s="554" t="s">
        <v>252</v>
      </c>
      <c r="B354" s="53" t="s">
        <v>266</v>
      </c>
      <c r="C354" s="53" t="s">
        <v>311</v>
      </c>
      <c r="D354" s="53" t="s">
        <v>365</v>
      </c>
      <c r="E354" s="53" t="s">
        <v>467</v>
      </c>
      <c r="F354" s="133">
        <v>58.7</v>
      </c>
      <c r="G354" s="133">
        <v>70</v>
      </c>
      <c r="H354" s="99" t="s">
        <v>1943</v>
      </c>
      <c r="I354" s="133" t="s">
        <v>1965</v>
      </c>
      <c r="J354" s="325">
        <v>351</v>
      </c>
      <c r="K354" s="53" t="s">
        <v>894</v>
      </c>
      <c r="L354" s="53" t="s">
        <v>1345</v>
      </c>
      <c r="M354" s="53" t="s">
        <v>119</v>
      </c>
      <c r="N354" s="293">
        <v>450202400</v>
      </c>
      <c r="O354" s="53" t="s">
        <v>192</v>
      </c>
      <c r="P354" s="53" t="s">
        <v>2039</v>
      </c>
      <c r="Q354" s="53" t="s">
        <v>32</v>
      </c>
      <c r="R354" s="134" t="s">
        <v>1890</v>
      </c>
      <c r="S354" s="136">
        <v>0.1</v>
      </c>
      <c r="T354" s="137">
        <v>1</v>
      </c>
      <c r="U354" s="96">
        <v>0.5</v>
      </c>
      <c r="V354" s="137">
        <v>1</v>
      </c>
      <c r="W354" s="137">
        <v>1</v>
      </c>
      <c r="X354" s="137">
        <v>1</v>
      </c>
      <c r="Y354" s="273">
        <v>0.5</v>
      </c>
      <c r="Z354" s="276">
        <f>IF(
'Tablero de control'!$U354="NP",
 0,
  IF(
     'Tablero de control'!$Q354&lt;&gt;"Reducción",
     'Tablero de control'!$Y354*100/'Tablero de control'!$U354,
     IF(
       'Tablero de control'!$U354&gt;='Tablero de control'!$Y354,
       100,
       IF(
         'Tablero de control'!$S354&lt;='Tablero de control'!$Y354,
         0,
         (('Tablero de control'!$S354-'Tablero de control'!$U354)-('Tablero de control'!$Y354-'Tablero de control'!$U354))*100/('Tablero de control'!$S354-'Tablero de control'!$U354)
       )
     )
   )
)</f>
        <v>100</v>
      </c>
      <c r="AA354" s="302">
        <f>IF('Tablero de control'!$Z354&gt;100,100,'Tablero de control'!$Z354)</f>
        <v>100</v>
      </c>
      <c r="AB354" s="40" t="str">
        <f>IF(
  'Tablero de control'!$U354="NP",
  "NO PROGRAMADA",
  IF(
    OR('Tablero de control'!$Y354="",'Tablero de control'!$Z354&lt;=0),
    "SIN AVANCE",
    IF(
      'Tablero de control'!$Z354&lt;Parametros!$D$4*Parametros!$G$9,
      "MUY DEFICIENTE",
    IF(
      'Tablero de control'!$Z354&lt;Parametros!$D$4*Parametros!$G$8,
      "DEFICIENTE",
   IF(
      'Tablero de control'!$Z354&lt;Parametros!$D$4*Parametros!$G$7,
      "ACEPTABLE",
      IF(
        'Tablero de control'!$Z354&lt;Parametros!$D$4*Parametros!$G$6,
        "BUENO",
        IF(
          'Tablero de control'!$Z354&lt;Parametros!$D$4*Parametros!$G$5,
          "SATISFACTORIO",
          IF(
            'Tablero de control'!$Z354&gt;=Parametros!$D$4*Parametros!$G$4,
            "OPTIMO"
          )
        )
      )
    )
  )
)
)
)</f>
        <v>OPTIMO</v>
      </c>
      <c r="AC354" s="40"/>
      <c r="AD354" s="40"/>
      <c r="AE354" s="40"/>
      <c r="AF354" s="40"/>
      <c r="AG354" s="59">
        <v>82823923</v>
      </c>
      <c r="AH354" s="59">
        <v>40921756.579999998</v>
      </c>
      <c r="AI354" s="59">
        <v>21252655.370000001</v>
      </c>
      <c r="AJ354" s="57"/>
      <c r="AK354" s="276">
        <f>IF(
'Tablero de control'!$V354="NP",
 0,
  IF(
     'Tablero de control'!$Q354&lt;&gt;"Reducción",
     'Tablero de control'!$AJ354*100/'Tablero de control'!$V354,
     IF(
       'Tablero de control'!$V354&gt;='Tablero de control'!$AJ354,
       100,
       IF(
         'Tablero de control'!$S354&lt;='Tablero de control'!$AJ354,
         0,
         (('Tablero de control'!$S354-'Tablero de control'!$V354)-('Tablero de control'!$AJ354-'Tablero de control'!$V354))*100/('Tablero de control'!$S354-'Tablero de control'!$V354)
       )
     )
   )
)</f>
        <v>0</v>
      </c>
      <c r="AL354" s="40" t="str">
        <f>IF(
  'Tablero de control'!$V354="NP",
  "NO PROGRAMADA",
  IF(
    OR('Tablero de control'!$AJ354="",'Tablero de control'!$AK354&lt;=0),
    "SIN AVANCE",
    IF(
      'Tablero de control'!$AK354&lt;Parametros!$D$4*Parametros!$G$9,
      "MUY DEFICIENTE",
    IF(
      'Tablero de control'!$AK354&lt;Parametros!$D$4*Parametros!$G$8,
      "DEFICIENTE",
   IF(
      'Tablero de control'!$AK354&lt;Parametros!$D$4*Parametros!$G$7,
      "ACEPTABLE",
      IF(
        'Tablero de control'!$AK354&lt;Parametros!$D$4*Parametros!$G$6,
        "BUENO",
        IF(
          'Tablero de control'!$AK354&lt;Parametros!$D$4*Parametros!$G$5,
          "SATISFACTORIO",
          IF(
            'Tablero de control'!$AK354&gt;=Parametros!$D$4*Parametros!$G$4,
            "OPTIMO"
          )
        )
      )
    )
  )
)
)
)</f>
        <v>SIN AVANCE</v>
      </c>
      <c r="AM354" s="38"/>
      <c r="AN354" s="38"/>
      <c r="AO354" s="38"/>
      <c r="AP354" s="288"/>
      <c r="AQ354" s="276">
        <f>IF(
'Tablero de control'!$W354="NP",
 0,
  IF(
     'Tablero de control'!$Q354&lt;&gt;"Reducción",
     'Tablero de control'!$AP354*100/'Tablero de control'!$W354,
     IF(
       'Tablero de control'!$W354&gt;='Tablero de control'!$AP354,
       100,
       IF(
         'Tablero de control'!$S354&lt;='Tablero de control'!$AP354,
         0,
         (('Tablero de control'!$S354-'Tablero de control'!$W354)-('Tablero de control'!$AP354-'Tablero de control'!$W354))*100/('Tablero de control'!$S354-'Tablero de control'!$W354)
       )
     )
   )
)</f>
        <v>0</v>
      </c>
      <c r="AR354" s="40" t="str">
        <f>IF(
  'Tablero de control'!$W354="NP",
  "NO PROGRAMADA",
  IF(
    OR('Tablero de control'!$AP354="",'Tablero de control'!$AQ354&lt;=0),
    "SIN AVANCE",
    IF(
      'Tablero de control'!$AQ354&lt;Parametros!$D$4*Parametros!$G$9,
      "MUY DEFICIENTE",
    IF(
      'Tablero de control'!$AQ354&lt;Parametros!$D$4*Parametros!$G$8,
      "DEFICIENTE",
   IF(
      'Tablero de control'!$AQ354&lt;Parametros!$D$4*Parametros!$G$7,
      "ACEPTABLE",
      IF(
        'Tablero de control'!$AQ354&lt;Parametros!$D$4*Parametros!$G$6,
        "BUENO",
        IF(
          'Tablero de control'!$AQ354&lt;Parametros!$D$4*Parametros!$G$5,
          "SATISFACTORIO",
          IF(
            'Tablero de control'!$AQ354&gt;=Parametros!$D$4*Parametros!$G$4,
            "OPTIMO"
          )
        )
      )
    )
  )
)
)
)</f>
        <v>SIN AVANCE</v>
      </c>
      <c r="AS354" s="38"/>
      <c r="AT354" s="38"/>
      <c r="AU354" s="38"/>
      <c r="AV354" s="39"/>
      <c r="AW354" s="276">
        <f>IF(
'Tablero de control'!$X354="NP",
 0,
  IF(
     'Tablero de control'!$Q354&lt;&gt;"Reducción",
     'Tablero de control'!$AV354*100/'Tablero de control'!$X354,
     IF(
       'Tablero de control'!$X354&gt;='Tablero de control'!$AV354,
       100,
       IF(
         'Tablero de control'!$S354&lt;='Tablero de control'!$AV354,
         0,
         (('Tablero de control'!$S354-'Tablero de control'!$X354)-('Tablero de control'!$AV354-'Tablero de control'!$X354))*100/('Tablero de control'!$S354-'Tablero de control'!$X354)
       )
     )
   )
)</f>
        <v>0</v>
      </c>
      <c r="AX354" s="46" t="str">
        <f>IF(
  'Tablero de control'!$X354="NP",
  "NO PROGRAMADA",
  IF(
    OR('Tablero de control'!$AV354="",'Tablero de control'!$AW354&lt;=0),
    "SIN AVANCE",
    IF(
      'Tablero de control'!$AW354&lt;Parametros!$D$4*Parametros!$G$9,
      "MUY DEFICIENTE",
    IF(
      'Tablero de control'!$AW354&lt;Parametros!$D$4*Parametros!$G$8,
      "DEFICIENTE",
   IF(
      'Tablero de control'!$AW354&lt;Parametros!$D$4*Parametros!$G$7,
      "ACEPTABLE",
      IF(
        'Tablero de control'!$AW354&lt;Parametros!$D$4*Parametros!$G$6,
        "BUENO",
        IF(
          'Tablero de control'!$AW354&lt;Parametros!$D$4*Parametros!$G$5,
          "SATISFACTORIO",
          IF(
            'Tablero de control'!$AW354&gt;=Parametros!$D$4*Parametros!$G$4,
            "OPTIMO"
          )
        )
      )
    )
  )
)
)
)</f>
        <v>SIN AVANCE</v>
      </c>
      <c r="AY354" s="38"/>
      <c r="AZ354" s="38"/>
      <c r="BA354" s="38"/>
      <c r="BB354" s="285">
        <f>IF('Tablero de control'!$R354="Acumulada",IF('Tablero de control'!$AV354="",IF('Tablero de control'!$AP354="",IF('Tablero de control'!$AJ354="",'Tablero de control'!$Y354,'Tablero de control'!$AJ354),'Tablero de control'!$AP354),'Tablero de control'!$AV354),'Tablero de control'!$Y354+'Tablero de control'!$AJ354+'Tablero de control'!$AP354+'Tablero de control'!$AV354)</f>
        <v>0.5</v>
      </c>
      <c r="BC354" s="41">
        <f>IF('Tablero de control'!$Q354="mantenimiento",'Tablero de control'!$BB354/COUNTA('Tablero de control'!$U354:$X354)*100,IF('Tablero de control'!$BB354*100/'Tablero de control'!$T354&gt;100,100,'Tablero de control'!$BB354*100/'Tablero de control'!$T354))</f>
        <v>50</v>
      </c>
      <c r="BD354" s="40" t="str">
        <f>IF(
    OR('Tablero de control'!$BB354="",'Tablero de control'!$BC354&lt;=0),
    "SIN AVANCE",
    IF(
      'Tablero de control'!$BC354&lt;Parametros!$D$4*Parametros!$G$9,
      "MUY DEFICIENTE",
    IF(
      'Tablero de control'!$BC354&lt;Parametros!$D$4*Parametros!$G$8,
      "DEFICIENTE",
   IF(
      'Tablero de control'!$BC354&lt;Parametros!$D$4*Parametros!$G$7,
      "ACEPTABLE",
      IF(
        'Tablero de control'!$BC354&lt;Parametros!$D$4*Parametros!$G$6,
        "BUENO",
        IF(
          'Tablero de control'!$BC354&lt;Parametros!$D$4*Parametros!$G$5,
          "SATISFACTORIO",
          IF(
            'Tablero de control'!$BC354&gt;=Parametros!$D$4*Parametros!$G$4,
            "OPTIMO"
          )
        )
      )
    )
  )
)
)</f>
        <v>DEFICIENTE</v>
      </c>
      <c r="BE354" s="336"/>
      <c r="BF354" s="336"/>
      <c r="BG354" s="555"/>
      <c r="BH354" s="281"/>
      <c r="BI354" s="281"/>
      <c r="BJ354" s="281"/>
      <c r="BL354" s="337"/>
      <c r="BN354" s="708">
        <v>0.5</v>
      </c>
      <c r="BO354" s="460" t="s">
        <v>2982</v>
      </c>
      <c r="BP354" s="462">
        <v>12</v>
      </c>
      <c r="BQ354" s="460" t="s">
        <v>2983</v>
      </c>
      <c r="BR354" s="611" t="s">
        <v>2984</v>
      </c>
      <c r="BS354" s="690"/>
      <c r="BT354" s="281"/>
    </row>
    <row r="355" spans="1:72" s="42" customFormat="1" ht="38.25" hidden="1" customHeight="1">
      <c r="A355" s="554" t="s">
        <v>252</v>
      </c>
      <c r="B355" s="53" t="s">
        <v>266</v>
      </c>
      <c r="C355" s="53" t="s">
        <v>311</v>
      </c>
      <c r="D355" s="53" t="s">
        <v>365</v>
      </c>
      <c r="E355" s="53" t="s">
        <v>467</v>
      </c>
      <c r="F355" s="133">
        <v>58.7</v>
      </c>
      <c r="G355" s="133">
        <v>70</v>
      </c>
      <c r="H355" s="99" t="s">
        <v>1943</v>
      </c>
      <c r="I355" s="133" t="s">
        <v>1965</v>
      </c>
      <c r="J355" s="325">
        <v>352</v>
      </c>
      <c r="K355" s="53" t="s">
        <v>895</v>
      </c>
      <c r="L355" s="53">
        <v>4502038</v>
      </c>
      <c r="M355" s="53" t="s">
        <v>118</v>
      </c>
      <c r="N355" s="53">
        <v>450203800</v>
      </c>
      <c r="O355" s="53" t="s">
        <v>190</v>
      </c>
      <c r="P355" s="53" t="s">
        <v>2055</v>
      </c>
      <c r="Q355" s="53" t="s">
        <v>33</v>
      </c>
      <c r="R355" s="134" t="s">
        <v>1891</v>
      </c>
      <c r="S355" s="134">
        <v>1</v>
      </c>
      <c r="T355" s="134">
        <v>3</v>
      </c>
      <c r="U355" s="96">
        <v>3</v>
      </c>
      <c r="V355" s="134">
        <v>3</v>
      </c>
      <c r="W355" s="134">
        <v>3</v>
      </c>
      <c r="X355" s="134">
        <v>3</v>
      </c>
      <c r="Y355" s="327">
        <v>3</v>
      </c>
      <c r="Z355" s="276">
        <f>IF(
'Tablero de control'!$U355="NP",
 0,
  IF(
     'Tablero de control'!$Q355&lt;&gt;"Reducción",
     'Tablero de control'!$Y355*100/'Tablero de control'!$U355,
     IF(
       'Tablero de control'!$U355&gt;='Tablero de control'!$Y355,
       100,
       IF(
         'Tablero de control'!$S355&lt;='Tablero de control'!$Y355,
         0,
         (('Tablero de control'!$S355-'Tablero de control'!$U355)-('Tablero de control'!$Y355-'Tablero de control'!$U355))*100/('Tablero de control'!$S355-'Tablero de control'!$U355)
       )
     )
   )
)</f>
        <v>100</v>
      </c>
      <c r="AA355" s="302">
        <f>IF('Tablero de control'!$Z355&gt;100,100,'Tablero de control'!$Z355)</f>
        <v>100</v>
      </c>
      <c r="AB355" s="40" t="str">
        <f>IF(
  'Tablero de control'!$U355="NP",
  "NO PROGRAMADA",
  IF(
    OR('Tablero de control'!$Y355="",'Tablero de control'!$Z355&lt;=0),
    "SIN AVANCE",
    IF(
      'Tablero de control'!$Z355&lt;Parametros!$D$4*Parametros!$G$9,
      "MUY DEFICIENTE",
    IF(
      'Tablero de control'!$Z355&lt;Parametros!$D$4*Parametros!$G$8,
      "DEFICIENTE",
   IF(
      'Tablero de control'!$Z355&lt;Parametros!$D$4*Parametros!$G$7,
      "ACEPTABLE",
      IF(
        'Tablero de control'!$Z355&lt;Parametros!$D$4*Parametros!$G$6,
        "BUENO",
        IF(
          'Tablero de control'!$Z355&lt;Parametros!$D$4*Parametros!$G$5,
          "SATISFACTORIO",
          IF(
            'Tablero de control'!$Z355&gt;=Parametros!$D$4*Parametros!$G$4,
            "OPTIMO"
          )
        )
      )
    )
  )
)
)
)</f>
        <v>OPTIMO</v>
      </c>
      <c r="AC355" s="40"/>
      <c r="AD355" s="40"/>
      <c r="AE355" s="40"/>
      <c r="AF355" s="40"/>
      <c r="AG355" s="59">
        <v>82823923</v>
      </c>
      <c r="AH355" s="59">
        <v>40921756.579999998</v>
      </c>
      <c r="AI355" s="59">
        <v>21252655.370000001</v>
      </c>
      <c r="AJ355" s="57"/>
      <c r="AK355" s="276">
        <f>IF(
'Tablero de control'!$V355="NP",
 0,
  IF(
     'Tablero de control'!$Q355&lt;&gt;"Reducción",
     'Tablero de control'!$AJ355*100/'Tablero de control'!$V355,
     IF(
       'Tablero de control'!$V355&gt;='Tablero de control'!$AJ355,
       100,
       IF(
         'Tablero de control'!$S355&lt;='Tablero de control'!$AJ355,
         0,
         (('Tablero de control'!$S355-'Tablero de control'!$V355)-('Tablero de control'!$AJ355-'Tablero de control'!$V355))*100/('Tablero de control'!$S355-'Tablero de control'!$V355)
       )
     )
   )
)</f>
        <v>0</v>
      </c>
      <c r="AL355" s="40" t="str">
        <f>IF(
  'Tablero de control'!$V355="NP",
  "NO PROGRAMADA",
  IF(
    OR('Tablero de control'!$AJ355="",'Tablero de control'!$AK355&lt;=0),
    "SIN AVANCE",
    IF(
      'Tablero de control'!$AK355&lt;Parametros!$D$4*Parametros!$G$9,
      "MUY DEFICIENTE",
    IF(
      'Tablero de control'!$AK355&lt;Parametros!$D$4*Parametros!$G$8,
      "DEFICIENTE",
   IF(
      'Tablero de control'!$AK355&lt;Parametros!$D$4*Parametros!$G$7,
      "ACEPTABLE",
      IF(
        'Tablero de control'!$AK355&lt;Parametros!$D$4*Parametros!$G$6,
        "BUENO",
        IF(
          'Tablero de control'!$AK355&lt;Parametros!$D$4*Parametros!$G$5,
          "SATISFACTORIO",
          IF(
            'Tablero de control'!$AK355&gt;=Parametros!$D$4*Parametros!$G$4,
            "OPTIMO"
          )
        )
      )
    )
  )
)
)
)</f>
        <v>SIN AVANCE</v>
      </c>
      <c r="AM355" s="38"/>
      <c r="AN355" s="38"/>
      <c r="AO355" s="38"/>
      <c r="AP355" s="288"/>
      <c r="AQ355" s="276">
        <f>IF(
'Tablero de control'!$W355="NP",
 0,
  IF(
     'Tablero de control'!$Q355&lt;&gt;"Reducción",
     'Tablero de control'!$AP355*100/'Tablero de control'!$W355,
     IF(
       'Tablero de control'!$W355&gt;='Tablero de control'!$AP355,
       100,
       IF(
         'Tablero de control'!$S355&lt;='Tablero de control'!$AP355,
         0,
         (('Tablero de control'!$S355-'Tablero de control'!$W355)-('Tablero de control'!$AP355-'Tablero de control'!$W355))*100/('Tablero de control'!$S355-'Tablero de control'!$W355)
       )
     )
   )
)</f>
        <v>0</v>
      </c>
      <c r="AR355" s="40" t="str">
        <f>IF(
  'Tablero de control'!$W355="NP",
  "NO PROGRAMADA",
  IF(
    OR('Tablero de control'!$AP355="",'Tablero de control'!$AQ355&lt;=0),
    "SIN AVANCE",
    IF(
      'Tablero de control'!$AQ355&lt;Parametros!$D$4*Parametros!$G$9,
      "MUY DEFICIENTE",
    IF(
      'Tablero de control'!$AQ355&lt;Parametros!$D$4*Parametros!$G$8,
      "DEFICIENTE",
   IF(
      'Tablero de control'!$AQ355&lt;Parametros!$D$4*Parametros!$G$7,
      "ACEPTABLE",
      IF(
        'Tablero de control'!$AQ355&lt;Parametros!$D$4*Parametros!$G$6,
        "BUENO",
        IF(
          'Tablero de control'!$AQ355&lt;Parametros!$D$4*Parametros!$G$5,
          "SATISFACTORIO",
          IF(
            'Tablero de control'!$AQ355&gt;=Parametros!$D$4*Parametros!$G$4,
            "OPTIMO"
          )
        )
      )
    )
  )
)
)
)</f>
        <v>SIN AVANCE</v>
      </c>
      <c r="AS355" s="38"/>
      <c r="AT355" s="38"/>
      <c r="AU355" s="38"/>
      <c r="AV355" s="39"/>
      <c r="AW355" s="276">
        <f>IF(
'Tablero de control'!$X355="NP",
 0,
  IF(
     'Tablero de control'!$Q355&lt;&gt;"Reducción",
     'Tablero de control'!$AV355*100/'Tablero de control'!$X355,
     IF(
       'Tablero de control'!$X355&gt;='Tablero de control'!$AV355,
       100,
       IF(
         'Tablero de control'!$S355&lt;='Tablero de control'!$AV355,
         0,
         (('Tablero de control'!$S355-'Tablero de control'!$X355)-('Tablero de control'!$AV355-'Tablero de control'!$X355))*100/('Tablero de control'!$S355-'Tablero de control'!$X355)
       )
     )
   )
)</f>
        <v>0</v>
      </c>
      <c r="AX355" s="46" t="str">
        <f>IF(
  'Tablero de control'!$X355="NP",
  "NO PROGRAMADA",
  IF(
    OR('Tablero de control'!$AV355="",'Tablero de control'!$AW355&lt;=0),
    "SIN AVANCE",
    IF(
      'Tablero de control'!$AW355&lt;Parametros!$D$4*Parametros!$G$9,
      "MUY DEFICIENTE",
    IF(
      'Tablero de control'!$AW355&lt;Parametros!$D$4*Parametros!$G$8,
      "DEFICIENTE",
   IF(
      'Tablero de control'!$AW355&lt;Parametros!$D$4*Parametros!$G$7,
      "ACEPTABLE",
      IF(
        'Tablero de control'!$AW355&lt;Parametros!$D$4*Parametros!$G$6,
        "BUENO",
        IF(
          'Tablero de control'!$AW355&lt;Parametros!$D$4*Parametros!$G$5,
          "SATISFACTORIO",
          IF(
            'Tablero de control'!$AW355&gt;=Parametros!$D$4*Parametros!$G$4,
            "OPTIMO"
          )
        )
      )
    )
  )
)
)
)</f>
        <v>SIN AVANCE</v>
      </c>
      <c r="AY355" s="38"/>
      <c r="AZ355" s="38"/>
      <c r="BA355" s="38"/>
      <c r="BB355" s="285">
        <f>IF('Tablero de control'!$R355="Acumulada",IF('Tablero de control'!$AV355="",IF('Tablero de control'!$AP355="",IF('Tablero de control'!$AJ355="",'Tablero de control'!$Y355,'Tablero de control'!$AJ355),'Tablero de control'!$AP355),'Tablero de control'!$AV355),'Tablero de control'!$Y355+'Tablero de control'!$AJ355+'Tablero de control'!$AP355+'Tablero de control'!$AV355)</f>
        <v>3</v>
      </c>
      <c r="BC355" s="41">
        <f>IF('Tablero de control'!$Q355="mantenimiento",'Tablero de control'!$BB355/COUNTA('Tablero de control'!$U355:$X355)*100,IF('Tablero de control'!$BB355*100/'Tablero de control'!$T355&gt;100,100,'Tablero de control'!$BB355*100/'Tablero de control'!$T355))</f>
        <v>75</v>
      </c>
      <c r="BD355" s="40" t="str">
        <f>IF(
    OR('Tablero de control'!$BB355="",'Tablero de control'!$BC355&lt;=0),
    "SIN AVANCE",
    IF(
      'Tablero de control'!$BC355&lt;Parametros!$D$4*Parametros!$G$9,
      "MUY DEFICIENTE",
    IF(
      'Tablero de control'!$BC355&lt;Parametros!$D$4*Parametros!$G$8,
      "DEFICIENTE",
   IF(
      'Tablero de control'!$BC355&lt;Parametros!$D$4*Parametros!$G$7,
      "ACEPTABLE",
      IF(
        'Tablero de control'!$BC355&lt;Parametros!$D$4*Parametros!$G$6,
        "BUENO",
        IF(
          'Tablero de control'!$BC355&lt;Parametros!$D$4*Parametros!$G$5,
          "SATISFACTORIO",
          IF(
            'Tablero de control'!$BC355&gt;=Parametros!$D$4*Parametros!$G$4,
            "OPTIMO"
          )
        )
      )
    )
  )
)
)</f>
        <v>BUENO</v>
      </c>
      <c r="BE355" s="336"/>
      <c r="BF355" s="336"/>
      <c r="BG355" s="555"/>
      <c r="BH355" s="281"/>
      <c r="BI355" s="281"/>
      <c r="BJ355" s="281"/>
      <c r="BL355" s="337"/>
      <c r="BN355" s="708">
        <v>3</v>
      </c>
      <c r="BO355" s="460" t="s">
        <v>2985</v>
      </c>
      <c r="BP355" s="460" t="s">
        <v>2986</v>
      </c>
      <c r="BQ355" s="460" t="s">
        <v>2987</v>
      </c>
      <c r="BR355" s="611" t="s">
        <v>2988</v>
      </c>
      <c r="BS355" s="690"/>
      <c r="BT355" s="281"/>
    </row>
    <row r="356" spans="1:72" s="49" customFormat="1" ht="38.25" hidden="1" customHeight="1">
      <c r="A356" s="554" t="s">
        <v>252</v>
      </c>
      <c r="B356" s="53" t="s">
        <v>266</v>
      </c>
      <c r="C356" s="53" t="s">
        <v>311</v>
      </c>
      <c r="D356" s="53" t="s">
        <v>365</v>
      </c>
      <c r="E356" s="53" t="s">
        <v>467</v>
      </c>
      <c r="F356" s="133">
        <v>58.7</v>
      </c>
      <c r="G356" s="133">
        <v>70</v>
      </c>
      <c r="H356" s="99" t="s">
        <v>1943</v>
      </c>
      <c r="I356" s="133" t="s">
        <v>1965</v>
      </c>
      <c r="J356" s="325">
        <v>353</v>
      </c>
      <c r="K356" s="53" t="s">
        <v>896</v>
      </c>
      <c r="L356" s="53">
        <v>4502033</v>
      </c>
      <c r="M356" s="53" t="s">
        <v>86</v>
      </c>
      <c r="N356" s="53">
        <v>450203303</v>
      </c>
      <c r="O356" s="53" t="s">
        <v>173</v>
      </c>
      <c r="P356" s="53" t="s">
        <v>2056</v>
      </c>
      <c r="Q356" s="53" t="s">
        <v>33</v>
      </c>
      <c r="R356" s="135" t="s">
        <v>1891</v>
      </c>
      <c r="S356" s="135">
        <v>0</v>
      </c>
      <c r="T356" s="135">
        <v>1</v>
      </c>
      <c r="U356" s="96">
        <v>1</v>
      </c>
      <c r="V356" s="135">
        <v>1</v>
      </c>
      <c r="W356" s="135">
        <v>1</v>
      </c>
      <c r="X356" s="135">
        <v>1</v>
      </c>
      <c r="Y356" s="273">
        <v>1</v>
      </c>
      <c r="Z356" s="276">
        <f>IF(
'Tablero de control'!$U356="NP",
 0,
  IF(
     'Tablero de control'!$Q356&lt;&gt;"Reducción",
     'Tablero de control'!$Y356*100/'Tablero de control'!$U356,
     IF(
       'Tablero de control'!$U356&gt;='Tablero de control'!$Y356,
       100,
       IF(
         'Tablero de control'!$S356&lt;='Tablero de control'!$Y356,
         0,
         (('Tablero de control'!$S356-'Tablero de control'!$U356)-('Tablero de control'!$Y356-'Tablero de control'!$U356))*100/('Tablero de control'!$S356-'Tablero de control'!$U356)
       )
     )
   )
)</f>
        <v>100</v>
      </c>
      <c r="AA356" s="302">
        <f>IF('Tablero de control'!$Z356&gt;100,100,'Tablero de control'!$Z356)</f>
        <v>100</v>
      </c>
      <c r="AB356" s="40" t="str">
        <f>IF(
  'Tablero de control'!$U356="NP",
  "NO PROGRAMADA",
  IF(
    OR('Tablero de control'!$Y356="",'Tablero de control'!$Z356&lt;=0),
    "SIN AVANCE",
    IF(
      'Tablero de control'!$Z356&lt;Parametros!$D$4*Parametros!$G$9,
      "MUY DEFICIENTE",
    IF(
      'Tablero de control'!$Z356&lt;Parametros!$D$4*Parametros!$G$8,
      "DEFICIENTE",
   IF(
      'Tablero de control'!$Z356&lt;Parametros!$D$4*Parametros!$G$7,
      "ACEPTABLE",
      IF(
        'Tablero de control'!$Z356&lt;Parametros!$D$4*Parametros!$G$6,
        "BUENO",
        IF(
          'Tablero de control'!$Z356&lt;Parametros!$D$4*Parametros!$G$5,
          "SATISFACTORIO",
          IF(
            'Tablero de control'!$Z356&gt;=Parametros!$D$4*Parametros!$G$4,
            "OPTIMO"
          )
        )
      )
    )
  )
)
)
)</f>
        <v>OPTIMO</v>
      </c>
      <c r="AC356" s="40"/>
      <c r="AD356" s="40"/>
      <c r="AE356" s="40"/>
      <c r="AF356" s="40"/>
      <c r="AG356" s="59">
        <v>82823923</v>
      </c>
      <c r="AH356" s="59">
        <v>40921756.579999998</v>
      </c>
      <c r="AI356" s="59">
        <v>21252655.370000001</v>
      </c>
      <c r="AJ356" s="57"/>
      <c r="AK356" s="276">
        <f>IF(
'Tablero de control'!$V356="NP",
 0,
  IF(
     'Tablero de control'!$Q356&lt;&gt;"Reducción",
     'Tablero de control'!$AJ356*100/'Tablero de control'!$V356,
     IF(
       'Tablero de control'!$V356&gt;='Tablero de control'!$AJ356,
       100,
       IF(
         'Tablero de control'!$S356&lt;='Tablero de control'!$AJ356,
         0,
         (('Tablero de control'!$S356-'Tablero de control'!$V356)-('Tablero de control'!$AJ356-'Tablero de control'!$V356))*100/('Tablero de control'!$S356-'Tablero de control'!$V356)
       )
     )
   )
)</f>
        <v>0</v>
      </c>
      <c r="AL356" s="46" t="str">
        <f>IF(
  'Tablero de control'!$V356="NP",
  "NO PROGRAMADA",
  IF(
    OR('Tablero de control'!$AJ356="",'Tablero de control'!$AK356&lt;=0),
    "SIN AVANCE",
    IF(
      'Tablero de control'!$AK356&lt;Parametros!$D$4*Parametros!$G$9,
      "MUY DEFICIENTE",
    IF(
      'Tablero de control'!$AK356&lt;Parametros!$D$4*Parametros!$G$8,
      "DEFICIENTE",
   IF(
      'Tablero de control'!$AK356&lt;Parametros!$D$4*Parametros!$G$7,
      "ACEPTABLE",
      IF(
        'Tablero de control'!$AK356&lt;Parametros!$D$4*Parametros!$G$6,
        "BUENO",
        IF(
          'Tablero de control'!$AK356&lt;Parametros!$D$4*Parametros!$G$5,
          "SATISFACTORIO",
          IF(
            'Tablero de control'!$AK356&gt;=Parametros!$D$4*Parametros!$G$4,
            "OPTIMO"
          )
        )
      )
    )
  )
)
)
)</f>
        <v>SIN AVANCE</v>
      </c>
      <c r="AM356" s="38"/>
      <c r="AN356" s="38"/>
      <c r="AO356" s="38"/>
      <c r="AP356" s="288"/>
      <c r="AQ356" s="276">
        <f>IF(
'Tablero de control'!$W356="NP",
 0,
  IF(
     'Tablero de control'!$Q356&lt;&gt;"Reducción",
     'Tablero de control'!$AP356*100/'Tablero de control'!$W356,
     IF(
       'Tablero de control'!$W356&gt;='Tablero de control'!$AP356,
       100,
       IF(
         'Tablero de control'!$S356&lt;='Tablero de control'!$AP356,
         0,
         (('Tablero de control'!$S356-'Tablero de control'!$W356)-('Tablero de control'!$AP356-'Tablero de control'!$W356))*100/('Tablero de control'!$S356-'Tablero de control'!$W356)
       )
     )
   )
)</f>
        <v>0</v>
      </c>
      <c r="AR356" s="46" t="str">
        <f>IF(
  'Tablero de control'!$W356="NP",
  "NO PROGRAMADA",
  IF(
    OR('Tablero de control'!$AP356="",'Tablero de control'!$AQ356&lt;=0),
    "SIN AVANCE",
    IF(
      'Tablero de control'!$AQ356&lt;Parametros!$D$4*Parametros!$G$9,
      "MUY DEFICIENTE",
    IF(
      'Tablero de control'!$AQ356&lt;Parametros!$D$4*Parametros!$G$8,
      "DEFICIENTE",
   IF(
      'Tablero de control'!$AQ356&lt;Parametros!$D$4*Parametros!$G$7,
      "ACEPTABLE",
      IF(
        'Tablero de control'!$AQ356&lt;Parametros!$D$4*Parametros!$G$6,
        "BUENO",
        IF(
          'Tablero de control'!$AQ356&lt;Parametros!$D$4*Parametros!$G$5,
          "SATISFACTORIO",
          IF(
            'Tablero de control'!$AQ356&gt;=Parametros!$D$4*Parametros!$G$4,
            "OPTIMO"
          )
        )
      )
    )
  )
)
)
)</f>
        <v>SIN AVANCE</v>
      </c>
      <c r="AS356" s="38"/>
      <c r="AT356" s="38"/>
      <c r="AU356" s="38"/>
      <c r="AV356" s="39"/>
      <c r="AW356" s="276">
        <f>IF(
'Tablero de control'!$X356="NP",
 0,
  IF(
     'Tablero de control'!$Q356&lt;&gt;"Reducción",
     'Tablero de control'!$AV356*100/'Tablero de control'!$X356,
     IF(
       'Tablero de control'!$X356&gt;='Tablero de control'!$AV356,
       100,
       IF(
         'Tablero de control'!$S356&lt;='Tablero de control'!$AV356,
         0,
         (('Tablero de control'!$S356-'Tablero de control'!$X356)-('Tablero de control'!$AV356-'Tablero de control'!$X356))*100/('Tablero de control'!$S356-'Tablero de control'!$X356)
       )
     )
   )
)</f>
        <v>0</v>
      </c>
      <c r="AX356" s="46" t="str">
        <f>IF(
  'Tablero de control'!$X356="NP",
  "NO PROGRAMADA",
  IF(
    OR('Tablero de control'!$AV356="",'Tablero de control'!$AW356&lt;=0),
    "SIN AVANCE",
    IF(
      'Tablero de control'!$AW356&lt;Parametros!$D$4*Parametros!$G$9,
      "MUY DEFICIENTE",
    IF(
      'Tablero de control'!$AW356&lt;Parametros!$D$4*Parametros!$G$8,
      "DEFICIENTE",
   IF(
      'Tablero de control'!$AW356&lt;Parametros!$D$4*Parametros!$G$7,
      "ACEPTABLE",
      IF(
        'Tablero de control'!$AW356&lt;Parametros!$D$4*Parametros!$G$6,
        "BUENO",
        IF(
          'Tablero de control'!$AW356&lt;Parametros!$D$4*Parametros!$G$5,
          "SATISFACTORIO",
          IF(
            'Tablero de control'!$AW356&gt;=Parametros!$D$4*Parametros!$G$4,
            "OPTIMO"
          )
        )
      )
    )
  )
)
)
)</f>
        <v>SIN AVANCE</v>
      </c>
      <c r="AY356" s="38"/>
      <c r="AZ356" s="38"/>
      <c r="BA356" s="38"/>
      <c r="BB356" s="285">
        <f>IF('Tablero de control'!$R356="Acumulada",IF('Tablero de control'!$AV356="",IF('Tablero de control'!$AP356="",IF('Tablero de control'!$AJ356="",'Tablero de control'!$Y356,'Tablero de control'!$AJ356),'Tablero de control'!$AP356),'Tablero de control'!$AV356),'Tablero de control'!$Y356+'Tablero de control'!$AJ356+'Tablero de control'!$AP356+'Tablero de control'!$AV356)</f>
        <v>1</v>
      </c>
      <c r="BC356" s="41">
        <f>IF('Tablero de control'!$Q356="mantenimiento",'Tablero de control'!$BB356/COUNTA('Tablero de control'!$U356:$X356)*100,IF('Tablero de control'!$BB356*100/'Tablero de control'!$T356&gt;100,100,'Tablero de control'!$BB356*100/'Tablero de control'!$T356))</f>
        <v>25</v>
      </c>
      <c r="BD356" s="40" t="str">
        <f>IF(
    OR('Tablero de control'!$BB356="",'Tablero de control'!$BC356&lt;=0),
    "SIN AVANCE",
    IF(
      'Tablero de control'!$BC356&lt;Parametros!$D$4*Parametros!$G$9,
      "MUY DEFICIENTE",
    IF(
      'Tablero de control'!$BC356&lt;Parametros!$D$4*Parametros!$G$8,
      "DEFICIENTE",
   IF(
      'Tablero de control'!$BC356&lt;Parametros!$D$4*Parametros!$G$7,
      "ACEPTABLE",
      IF(
        'Tablero de control'!$BC356&lt;Parametros!$D$4*Parametros!$G$6,
        "BUENO",
        IF(
          'Tablero de control'!$BC356&lt;Parametros!$D$4*Parametros!$G$5,
          "SATISFACTORIO",
          IF(
            'Tablero de control'!$BC356&gt;=Parametros!$D$4*Parametros!$G$4,
            "OPTIMO"
          )
        )
      )
    )
  )
)
)</f>
        <v>MUY DEFICIENTE</v>
      </c>
      <c r="BE356" s="336"/>
      <c r="BF356" s="336"/>
      <c r="BG356" s="555"/>
      <c r="BH356" s="283"/>
      <c r="BI356" s="283"/>
      <c r="BJ356" s="283"/>
      <c r="BL356" s="358"/>
      <c r="BN356" s="708">
        <v>1</v>
      </c>
      <c r="BO356" s="460" t="s">
        <v>2989</v>
      </c>
      <c r="BP356" s="460"/>
      <c r="BQ356" s="460" t="s">
        <v>2990</v>
      </c>
      <c r="BR356" s="611" t="s">
        <v>2991</v>
      </c>
      <c r="BS356" s="690"/>
      <c r="BT356" s="283"/>
    </row>
    <row r="357" spans="1:72" s="42" customFormat="1" ht="82.5" hidden="1" customHeight="1">
      <c r="A357" s="554" t="s">
        <v>252</v>
      </c>
      <c r="B357" s="53" t="s">
        <v>266</v>
      </c>
      <c r="C357" s="53" t="s">
        <v>311</v>
      </c>
      <c r="D357" s="53" t="s">
        <v>365</v>
      </c>
      <c r="E357" s="53" t="s">
        <v>467</v>
      </c>
      <c r="F357" s="133">
        <v>58.7</v>
      </c>
      <c r="G357" s="133">
        <v>70</v>
      </c>
      <c r="H357" s="99" t="s">
        <v>1943</v>
      </c>
      <c r="I357" s="133" t="s">
        <v>1965</v>
      </c>
      <c r="J357" s="325">
        <v>354</v>
      </c>
      <c r="K357" s="53" t="s">
        <v>897</v>
      </c>
      <c r="L357" s="53" t="s">
        <v>1346</v>
      </c>
      <c r="M357" s="53" t="s">
        <v>1347</v>
      </c>
      <c r="N357" s="293">
        <v>450201900</v>
      </c>
      <c r="O357" s="53" t="s">
        <v>1708</v>
      </c>
      <c r="P357" s="53" t="s">
        <v>2039</v>
      </c>
      <c r="Q357" s="53" t="s">
        <v>33</v>
      </c>
      <c r="R357" s="98" t="s">
        <v>1891</v>
      </c>
      <c r="S357" s="134">
        <v>1</v>
      </c>
      <c r="T357" s="134">
        <v>1</v>
      </c>
      <c r="U357" s="96">
        <v>1</v>
      </c>
      <c r="V357" s="134">
        <v>1</v>
      </c>
      <c r="W357" s="134">
        <v>1</v>
      </c>
      <c r="X357" s="134">
        <v>1</v>
      </c>
      <c r="Y357" s="273">
        <v>1</v>
      </c>
      <c r="Z357" s="276">
        <f>IF(
'Tablero de control'!$U357="NP",
 0,
  IF(
     'Tablero de control'!$Q357&lt;&gt;"Reducción",
     'Tablero de control'!$Y357*100/'Tablero de control'!$U357,
     IF(
       'Tablero de control'!$U357&gt;='Tablero de control'!$Y357,
       100,
       IF(
         'Tablero de control'!$S357&lt;='Tablero de control'!$Y357,
         0,
         (('Tablero de control'!$S357-'Tablero de control'!$U357)-('Tablero de control'!$Y357-'Tablero de control'!$U357))*100/('Tablero de control'!$S357-'Tablero de control'!$U357)
       )
     )
   )
)</f>
        <v>100</v>
      </c>
      <c r="AA357" s="302">
        <f>IF('Tablero de control'!$Z357&gt;100,100,'Tablero de control'!$Z357)</f>
        <v>100</v>
      </c>
      <c r="AB357" s="40" t="str">
        <f>IF(
  'Tablero de control'!$U357="NP",
  "NO PROGRAMADA",
  IF(
    OR('Tablero de control'!$Y357="",'Tablero de control'!$Z357&lt;=0),
    "SIN AVANCE",
    IF(
      'Tablero de control'!$Z357&lt;Parametros!$D$4*Parametros!$G$9,
      "MUY DEFICIENTE",
    IF(
      'Tablero de control'!$Z357&lt;Parametros!$D$4*Parametros!$G$8,
      "DEFICIENTE",
   IF(
      'Tablero de control'!$Z357&lt;Parametros!$D$4*Parametros!$G$7,
      "ACEPTABLE",
      IF(
        'Tablero de control'!$Z357&lt;Parametros!$D$4*Parametros!$G$6,
        "BUENO",
        IF(
          'Tablero de control'!$Z357&lt;Parametros!$D$4*Parametros!$G$5,
          "SATISFACTORIO",
          IF(
            'Tablero de control'!$Z357&gt;=Parametros!$D$4*Parametros!$G$4,
            "OPTIMO"
          )
        )
      )
    )
  )
)
)
)</f>
        <v>OPTIMO</v>
      </c>
      <c r="AC357" s="40"/>
      <c r="AD357" s="40"/>
      <c r="AE357" s="40"/>
      <c r="AF357" s="40"/>
      <c r="AG357" s="59">
        <v>82823923</v>
      </c>
      <c r="AH357" s="59">
        <v>40921756.579999998</v>
      </c>
      <c r="AI357" s="59">
        <v>21252655.370000001</v>
      </c>
      <c r="AJ357" s="57"/>
      <c r="AK357" s="276">
        <f>IF(
'Tablero de control'!$V357="NP",
 0,
  IF(
     'Tablero de control'!$Q357&lt;&gt;"Reducción",
     'Tablero de control'!$AJ357*100/'Tablero de control'!$V357,
     IF(
       'Tablero de control'!$V357&gt;='Tablero de control'!$AJ357,
       100,
       IF(
         'Tablero de control'!$S357&lt;='Tablero de control'!$AJ357,
         0,
         (('Tablero de control'!$S357-'Tablero de control'!$V357)-('Tablero de control'!$AJ357-'Tablero de control'!$V357))*100/('Tablero de control'!$S357-'Tablero de control'!$V357)
       )
     )
   )
)</f>
        <v>0</v>
      </c>
      <c r="AL357" s="40" t="str">
        <f>IF(
  'Tablero de control'!$V357="NP",
  "NO PROGRAMADA",
  IF(
    OR('Tablero de control'!$AJ357="",'Tablero de control'!$AK357&lt;=0),
    "SIN AVANCE",
    IF(
      'Tablero de control'!$AK357&lt;Parametros!$D$4*Parametros!$G$9,
      "MUY DEFICIENTE",
    IF(
      'Tablero de control'!$AK357&lt;Parametros!$D$4*Parametros!$G$8,
      "DEFICIENTE",
   IF(
      'Tablero de control'!$AK357&lt;Parametros!$D$4*Parametros!$G$7,
      "ACEPTABLE",
      IF(
        'Tablero de control'!$AK357&lt;Parametros!$D$4*Parametros!$G$6,
        "BUENO",
        IF(
          'Tablero de control'!$AK357&lt;Parametros!$D$4*Parametros!$G$5,
          "SATISFACTORIO",
          IF(
            'Tablero de control'!$AK357&gt;=Parametros!$D$4*Parametros!$G$4,
            "OPTIMO"
          )
        )
      )
    )
  )
)
)
)</f>
        <v>SIN AVANCE</v>
      </c>
      <c r="AM357" s="38"/>
      <c r="AN357" s="38"/>
      <c r="AO357" s="38"/>
      <c r="AP357" s="288"/>
      <c r="AQ357" s="276">
        <f>IF(
'Tablero de control'!$W357="NP",
 0,
  IF(
     'Tablero de control'!$Q357&lt;&gt;"Reducción",
     'Tablero de control'!$AP357*100/'Tablero de control'!$W357,
     IF(
       'Tablero de control'!$W357&gt;='Tablero de control'!$AP357,
       100,
       IF(
         'Tablero de control'!$S357&lt;='Tablero de control'!$AP357,
         0,
         (('Tablero de control'!$S357-'Tablero de control'!$W357)-('Tablero de control'!$AP357-'Tablero de control'!$W357))*100/('Tablero de control'!$S357-'Tablero de control'!$W357)
       )
     )
   )
)</f>
        <v>0</v>
      </c>
      <c r="AR357" s="40" t="str">
        <f>IF(
  'Tablero de control'!$W357="NP",
  "NO PROGRAMADA",
  IF(
    OR('Tablero de control'!$AP357="",'Tablero de control'!$AQ357&lt;=0),
    "SIN AVANCE",
    IF(
      'Tablero de control'!$AQ357&lt;Parametros!$D$4*Parametros!$G$9,
      "MUY DEFICIENTE",
    IF(
      'Tablero de control'!$AQ357&lt;Parametros!$D$4*Parametros!$G$8,
      "DEFICIENTE",
   IF(
      'Tablero de control'!$AQ357&lt;Parametros!$D$4*Parametros!$G$7,
      "ACEPTABLE",
      IF(
        'Tablero de control'!$AQ357&lt;Parametros!$D$4*Parametros!$G$6,
        "BUENO",
        IF(
          'Tablero de control'!$AQ357&lt;Parametros!$D$4*Parametros!$G$5,
          "SATISFACTORIO",
          IF(
            'Tablero de control'!$AQ357&gt;=Parametros!$D$4*Parametros!$G$4,
            "OPTIMO"
          )
        )
      )
    )
  )
)
)
)</f>
        <v>SIN AVANCE</v>
      </c>
      <c r="AS357" s="38"/>
      <c r="AT357" s="38"/>
      <c r="AU357" s="38"/>
      <c r="AV357" s="39"/>
      <c r="AW357" s="276">
        <f>IF(
'Tablero de control'!$X357="NP",
 0,
  IF(
     'Tablero de control'!$Q357&lt;&gt;"Reducción",
     'Tablero de control'!$AV357*100/'Tablero de control'!$X357,
     IF(
       'Tablero de control'!$X357&gt;='Tablero de control'!$AV357,
       100,
       IF(
         'Tablero de control'!$S357&lt;='Tablero de control'!$AV357,
         0,
         (('Tablero de control'!$S357-'Tablero de control'!$X357)-('Tablero de control'!$AV357-'Tablero de control'!$X357))*100/('Tablero de control'!$S357-'Tablero de control'!$X357)
       )
     )
   )
)</f>
        <v>0</v>
      </c>
      <c r="AX357" s="46" t="str">
        <f>IF(
  'Tablero de control'!$X357="NP",
  "NO PROGRAMADA",
  IF(
    OR('Tablero de control'!$AV357="",'Tablero de control'!$AW357&lt;=0),
    "SIN AVANCE",
    IF(
      'Tablero de control'!$AW357&lt;Parametros!$D$4*Parametros!$G$9,
      "MUY DEFICIENTE",
    IF(
      'Tablero de control'!$AW357&lt;Parametros!$D$4*Parametros!$G$8,
      "DEFICIENTE",
   IF(
      'Tablero de control'!$AW357&lt;Parametros!$D$4*Parametros!$G$7,
      "ACEPTABLE",
      IF(
        'Tablero de control'!$AW357&lt;Parametros!$D$4*Parametros!$G$6,
        "BUENO",
        IF(
          'Tablero de control'!$AW357&lt;Parametros!$D$4*Parametros!$G$5,
          "SATISFACTORIO",
          IF(
            'Tablero de control'!$AW357&gt;=Parametros!$D$4*Parametros!$G$4,
            "OPTIMO"
          )
        )
      )
    )
  )
)
)
)</f>
        <v>SIN AVANCE</v>
      </c>
      <c r="AY357" s="38"/>
      <c r="AZ357" s="38"/>
      <c r="BA357" s="38"/>
      <c r="BB357" s="285">
        <f>IF('Tablero de control'!$R357="Acumulada",IF('Tablero de control'!$AV357="",IF('Tablero de control'!$AP357="",IF('Tablero de control'!$AJ357="",'Tablero de control'!$Y357,'Tablero de control'!$AJ357),'Tablero de control'!$AP357),'Tablero de control'!$AV357),'Tablero de control'!$Y357+'Tablero de control'!$AJ357+'Tablero de control'!$AP357+'Tablero de control'!$AV357)</f>
        <v>1</v>
      </c>
      <c r="BC357" s="41">
        <f>IF('Tablero de control'!$Q357="mantenimiento",'Tablero de control'!$BB357/COUNTA('Tablero de control'!$U357:$X357)*100,IF('Tablero de control'!$BB357*100/'Tablero de control'!$T357&gt;100,100,'Tablero de control'!$BB357*100/'Tablero de control'!$T357))</f>
        <v>25</v>
      </c>
      <c r="BD357" s="40" t="str">
        <f>IF(
    OR('Tablero de control'!$BB357="",'Tablero de control'!$BC357&lt;=0),
    "SIN AVANCE",
    IF(
      'Tablero de control'!$BC357&lt;Parametros!$D$4*Parametros!$G$9,
      "MUY DEFICIENTE",
    IF(
      'Tablero de control'!$BC357&lt;Parametros!$D$4*Parametros!$G$8,
      "DEFICIENTE",
   IF(
      'Tablero de control'!$BC357&lt;Parametros!$D$4*Parametros!$G$7,
      "ACEPTABLE",
      IF(
        'Tablero de control'!$BC357&lt;Parametros!$D$4*Parametros!$G$6,
        "BUENO",
        IF(
          'Tablero de control'!$BC357&lt;Parametros!$D$4*Parametros!$G$5,
          "SATISFACTORIO",
          IF(
            'Tablero de control'!$BC357&gt;=Parametros!$D$4*Parametros!$G$4,
            "OPTIMO"
          )
        )
      )
    )
  )
)
)</f>
        <v>MUY DEFICIENTE</v>
      </c>
      <c r="BE357" s="336"/>
      <c r="BF357" s="336"/>
      <c r="BG357" s="555"/>
      <c r="BH357" s="281"/>
      <c r="BI357" s="281"/>
      <c r="BJ357" s="281"/>
      <c r="BL357" s="337"/>
      <c r="BN357" s="708">
        <v>1</v>
      </c>
      <c r="BO357" s="460" t="s">
        <v>2992</v>
      </c>
      <c r="BP357" s="460"/>
      <c r="BQ357" s="460" t="s">
        <v>2993</v>
      </c>
      <c r="BR357" s="611" t="s">
        <v>2994</v>
      </c>
      <c r="BS357" s="690"/>
      <c r="BT357" s="281"/>
    </row>
    <row r="358" spans="1:72" s="42" customFormat="1" ht="38.25" hidden="1" customHeight="1">
      <c r="A358" s="554" t="s">
        <v>252</v>
      </c>
      <c r="B358" s="53" t="s">
        <v>266</v>
      </c>
      <c r="C358" s="53" t="s">
        <v>311</v>
      </c>
      <c r="D358" s="53" t="s">
        <v>365</v>
      </c>
      <c r="E358" s="53" t="s">
        <v>467</v>
      </c>
      <c r="F358" s="133">
        <v>58.7</v>
      </c>
      <c r="G358" s="133">
        <v>70</v>
      </c>
      <c r="H358" s="99" t="s">
        <v>1943</v>
      </c>
      <c r="I358" s="133" t="s">
        <v>1965</v>
      </c>
      <c r="J358" s="325">
        <v>355</v>
      </c>
      <c r="K358" s="53" t="s">
        <v>898</v>
      </c>
      <c r="L358" s="53">
        <v>4502016</v>
      </c>
      <c r="M358" s="53" t="s">
        <v>93</v>
      </c>
      <c r="N358" s="53">
        <v>450201601</v>
      </c>
      <c r="O358" s="53" t="s">
        <v>1709</v>
      </c>
      <c r="P358" s="53" t="s">
        <v>2039</v>
      </c>
      <c r="Q358" s="53" t="s">
        <v>32</v>
      </c>
      <c r="R358" s="134" t="s">
        <v>1890</v>
      </c>
      <c r="S358" s="134">
        <v>0</v>
      </c>
      <c r="T358" s="134">
        <v>1</v>
      </c>
      <c r="U358" s="96">
        <v>0.3</v>
      </c>
      <c r="V358" s="134">
        <v>1</v>
      </c>
      <c r="W358" s="134">
        <v>1</v>
      </c>
      <c r="X358" s="134">
        <v>1</v>
      </c>
      <c r="Y358" s="273">
        <v>0.3</v>
      </c>
      <c r="Z358" s="276">
        <f>IF(
'Tablero de control'!$U358="NP",
 0,
  IF(
     'Tablero de control'!$Q358&lt;&gt;"Reducción",
     'Tablero de control'!$Y358*100/'Tablero de control'!$U358,
     IF(
       'Tablero de control'!$U358&gt;='Tablero de control'!$Y358,
       100,
       IF(
         'Tablero de control'!$S358&lt;='Tablero de control'!$Y358,
         0,
         (('Tablero de control'!$S358-'Tablero de control'!$U358)-('Tablero de control'!$Y358-'Tablero de control'!$U358))*100/('Tablero de control'!$S358-'Tablero de control'!$U358)
       )
     )
   )
)</f>
        <v>100</v>
      </c>
      <c r="AA358" s="302">
        <f>IF('Tablero de control'!$Z358&gt;100,100,'Tablero de control'!$Z358)</f>
        <v>100</v>
      </c>
      <c r="AB358" s="40" t="str">
        <f>IF(
  'Tablero de control'!$U358="NP",
  "NO PROGRAMADA",
  IF(
    OR('Tablero de control'!$Y358="",'Tablero de control'!$Z358&lt;=0),
    "SIN AVANCE",
    IF(
      'Tablero de control'!$Z358&lt;Parametros!$D$4*Parametros!$G$9,
      "MUY DEFICIENTE",
    IF(
      'Tablero de control'!$Z358&lt;Parametros!$D$4*Parametros!$G$8,
      "DEFICIENTE",
   IF(
      'Tablero de control'!$Z358&lt;Parametros!$D$4*Parametros!$G$7,
      "ACEPTABLE",
      IF(
        'Tablero de control'!$Z358&lt;Parametros!$D$4*Parametros!$G$6,
        "BUENO",
        IF(
          'Tablero de control'!$Z358&lt;Parametros!$D$4*Parametros!$G$5,
          "SATISFACTORIO",
          IF(
            'Tablero de control'!$Z358&gt;=Parametros!$D$4*Parametros!$G$4,
            "OPTIMO"
          )
        )
      )
    )
  )
)
)
)</f>
        <v>OPTIMO</v>
      </c>
      <c r="AC358" s="40"/>
      <c r="AD358" s="40"/>
      <c r="AE358" s="40"/>
      <c r="AF358" s="40"/>
      <c r="AG358" s="59">
        <v>82823923</v>
      </c>
      <c r="AH358" s="59">
        <v>40921756.579999998</v>
      </c>
      <c r="AI358" s="59">
        <v>21252655.370000001</v>
      </c>
      <c r="AJ358" s="57"/>
      <c r="AK358" s="276">
        <f>IF(
'Tablero de control'!$V358="NP",
 0,
  IF(
     'Tablero de control'!$Q358&lt;&gt;"Reducción",
     'Tablero de control'!$AJ358*100/'Tablero de control'!$V358,
     IF(
       'Tablero de control'!$V358&gt;='Tablero de control'!$AJ358,
       100,
       IF(
         'Tablero de control'!$S358&lt;='Tablero de control'!$AJ358,
         0,
         (('Tablero de control'!$S358-'Tablero de control'!$V358)-('Tablero de control'!$AJ358-'Tablero de control'!$V358))*100/('Tablero de control'!$S358-'Tablero de control'!$V358)
       )
     )
   )
)</f>
        <v>0</v>
      </c>
      <c r="AL358" s="38" t="str">
        <f>IF(
  'Tablero de control'!$V358="NP",
  "NO PROGRAMADA",
  IF(
    OR('Tablero de control'!$AJ358="",'Tablero de control'!$AK358&lt;=0),
    "SIN AVANCE",
    IF(
      'Tablero de control'!$AK358&lt;Parametros!$D$4*Parametros!$G$9,
      "MUY DEFICIENTE",
    IF(
      'Tablero de control'!$AK358&lt;Parametros!$D$4*Parametros!$G$8,
      "DEFICIENTE",
   IF(
      'Tablero de control'!$AK358&lt;Parametros!$D$4*Parametros!$G$7,
      "ACEPTABLE",
      IF(
        'Tablero de control'!$AK358&lt;Parametros!$D$4*Parametros!$G$6,
        "BUENO",
        IF(
          'Tablero de control'!$AK358&lt;Parametros!$D$4*Parametros!$G$5,
          "SATISFACTORIO",
          IF(
            'Tablero de control'!$AK358&gt;=Parametros!$D$4*Parametros!$G$4,
            "OPTIMO"
          )
        )
      )
    )
  )
)
)
)</f>
        <v>SIN AVANCE</v>
      </c>
      <c r="AM358" s="38"/>
      <c r="AN358" s="38"/>
      <c r="AO358" s="38"/>
      <c r="AP358" s="48"/>
      <c r="AQ358" s="276">
        <f>IF(
'Tablero de control'!$W358="NP",
 0,
  IF(
     'Tablero de control'!$Q358&lt;&gt;"Reducción",
     'Tablero de control'!$AP358*100/'Tablero de control'!$W358,
     IF(
       'Tablero de control'!$W358&gt;='Tablero de control'!$AP358,
       100,
       IF(
         'Tablero de control'!$S358&lt;='Tablero de control'!$AP358,
         0,
         (('Tablero de control'!$S358-'Tablero de control'!$W358)-('Tablero de control'!$AP358-'Tablero de control'!$W358))*100/('Tablero de control'!$S358-'Tablero de control'!$W358)
       )
     )
   )
)</f>
        <v>0</v>
      </c>
      <c r="AR358" s="40" t="str">
        <f>IF(
  'Tablero de control'!$W358="NP",
  "NO PROGRAMADA",
  IF(
    OR('Tablero de control'!$AP358="",'Tablero de control'!$AQ358&lt;=0),
    "SIN AVANCE",
    IF(
      'Tablero de control'!$AQ358&lt;Parametros!$D$4*Parametros!$G$9,
      "MUY DEFICIENTE",
    IF(
      'Tablero de control'!$AQ358&lt;Parametros!$D$4*Parametros!$G$8,
      "DEFICIENTE",
   IF(
      'Tablero de control'!$AQ358&lt;Parametros!$D$4*Parametros!$G$7,
      "ACEPTABLE",
      IF(
        'Tablero de control'!$AQ358&lt;Parametros!$D$4*Parametros!$G$6,
        "BUENO",
        IF(
          'Tablero de control'!$AQ358&lt;Parametros!$D$4*Parametros!$G$5,
          "SATISFACTORIO",
          IF(
            'Tablero de control'!$AQ358&gt;=Parametros!$D$4*Parametros!$G$4,
            "OPTIMO"
          )
        )
      )
    )
  )
)
)
)</f>
        <v>SIN AVANCE</v>
      </c>
      <c r="AS358" s="38"/>
      <c r="AT358" s="38"/>
      <c r="AU358" s="38"/>
      <c r="AV358" s="39"/>
      <c r="AW358" s="276">
        <f>IF(
'Tablero de control'!$X358="NP",
 0,
  IF(
     'Tablero de control'!$Q358&lt;&gt;"Reducción",
     'Tablero de control'!$AV358*100/'Tablero de control'!$X358,
     IF(
       'Tablero de control'!$X358&gt;='Tablero de control'!$AV358,
       100,
       IF(
         'Tablero de control'!$S358&lt;='Tablero de control'!$AV358,
         0,
         (('Tablero de control'!$S358-'Tablero de control'!$X358)-('Tablero de control'!$AV358-'Tablero de control'!$X358))*100/('Tablero de control'!$S358-'Tablero de control'!$X358)
       )
     )
   )
)</f>
        <v>0</v>
      </c>
      <c r="AX358" s="46" t="str">
        <f>IF(
  'Tablero de control'!$X358="NP",
  "NO PROGRAMADA",
  IF(
    OR('Tablero de control'!$AV358="",'Tablero de control'!$AW358&lt;=0),
    "SIN AVANCE",
    IF(
      'Tablero de control'!$AW358&lt;Parametros!$D$4*Parametros!$G$9,
      "MUY DEFICIENTE",
    IF(
      'Tablero de control'!$AW358&lt;Parametros!$D$4*Parametros!$G$8,
      "DEFICIENTE",
   IF(
      'Tablero de control'!$AW358&lt;Parametros!$D$4*Parametros!$G$7,
      "ACEPTABLE",
      IF(
        'Tablero de control'!$AW358&lt;Parametros!$D$4*Parametros!$G$6,
        "BUENO",
        IF(
          'Tablero de control'!$AW358&lt;Parametros!$D$4*Parametros!$G$5,
          "SATISFACTORIO",
          IF(
            'Tablero de control'!$AW358&gt;=Parametros!$D$4*Parametros!$G$4,
            "OPTIMO"
          )
        )
      )
    )
  )
)
)
)</f>
        <v>SIN AVANCE</v>
      </c>
      <c r="AY358" s="38"/>
      <c r="AZ358" s="38"/>
      <c r="BA358" s="38"/>
      <c r="BB358" s="285">
        <f>IF('Tablero de control'!$R358="Acumulada",IF('Tablero de control'!$AV358="",IF('Tablero de control'!$AP358="",IF('Tablero de control'!$AJ358="",'Tablero de control'!$Y358,'Tablero de control'!$AJ358),'Tablero de control'!$AP358),'Tablero de control'!$AV358),'Tablero de control'!$Y358+'Tablero de control'!$AJ358+'Tablero de control'!$AP358+'Tablero de control'!$AV358)</f>
        <v>0.3</v>
      </c>
      <c r="BC358" s="41">
        <f>IF('Tablero de control'!$Q358="mantenimiento",'Tablero de control'!$BB358/COUNTA('Tablero de control'!$U358:$X358)*100,IF('Tablero de control'!$BB358*100/'Tablero de control'!$T358&gt;100,100,'Tablero de control'!$BB358*100/'Tablero de control'!$T358))</f>
        <v>30</v>
      </c>
      <c r="BD358" s="40" t="str">
        <f>IF(
    OR('Tablero de control'!$BB358="",'Tablero de control'!$BC358&lt;=0),
    "SIN AVANCE",
    IF(
      'Tablero de control'!$BC358&lt;Parametros!$D$4*Parametros!$G$9,
      "MUY DEFICIENTE",
    IF(
      'Tablero de control'!$BC358&lt;Parametros!$D$4*Parametros!$G$8,
      "DEFICIENTE",
   IF(
      'Tablero de control'!$BC358&lt;Parametros!$D$4*Parametros!$G$7,
      "ACEPTABLE",
      IF(
        'Tablero de control'!$BC358&lt;Parametros!$D$4*Parametros!$G$6,
        "BUENO",
        IF(
          'Tablero de control'!$BC358&lt;Parametros!$D$4*Parametros!$G$5,
          "SATISFACTORIO",
          IF(
            'Tablero de control'!$BC358&gt;=Parametros!$D$4*Parametros!$G$4,
            "OPTIMO"
          )
        )
      )
    )
  )
)
)</f>
        <v>MUY DEFICIENTE</v>
      </c>
      <c r="BE358" s="336"/>
      <c r="BF358" s="336"/>
      <c r="BG358" s="555"/>
      <c r="BH358" s="281"/>
      <c r="BI358" s="281"/>
      <c r="BJ358" s="281"/>
      <c r="BL358" s="337"/>
      <c r="BN358" s="708">
        <v>0.3</v>
      </c>
      <c r="BO358" s="460" t="s">
        <v>2995</v>
      </c>
      <c r="BP358" s="460"/>
      <c r="BQ358" s="460" t="s">
        <v>2996</v>
      </c>
      <c r="BR358" s="611" t="s">
        <v>2997</v>
      </c>
      <c r="BS358" s="690" t="s">
        <v>2998</v>
      </c>
      <c r="BT358" s="281"/>
    </row>
    <row r="359" spans="1:72" s="42" customFormat="1" ht="38.25" hidden="1" customHeight="1">
      <c r="A359" s="554" t="s">
        <v>252</v>
      </c>
      <c r="B359" s="53" t="s">
        <v>266</v>
      </c>
      <c r="C359" s="53" t="s">
        <v>311</v>
      </c>
      <c r="D359" s="53" t="s">
        <v>365</v>
      </c>
      <c r="E359" s="53" t="s">
        <v>467</v>
      </c>
      <c r="F359" s="133">
        <v>58.7</v>
      </c>
      <c r="G359" s="133">
        <v>70</v>
      </c>
      <c r="H359" s="99" t="s">
        <v>1943</v>
      </c>
      <c r="I359" s="133" t="s">
        <v>1965</v>
      </c>
      <c r="J359" s="325">
        <v>356</v>
      </c>
      <c r="K359" s="53" t="s">
        <v>899</v>
      </c>
      <c r="L359" s="53">
        <v>4502020</v>
      </c>
      <c r="M359" s="53" t="s">
        <v>1186</v>
      </c>
      <c r="N359" s="53">
        <v>450202000</v>
      </c>
      <c r="O359" s="53" t="s">
        <v>1710</v>
      </c>
      <c r="P359" s="53" t="s">
        <v>2039</v>
      </c>
      <c r="Q359" s="53" t="s">
        <v>32</v>
      </c>
      <c r="R359" s="134" t="s">
        <v>1891</v>
      </c>
      <c r="S359" s="134">
        <v>3</v>
      </c>
      <c r="T359" s="134">
        <v>7</v>
      </c>
      <c r="U359" s="96">
        <v>1</v>
      </c>
      <c r="V359" s="134">
        <v>2</v>
      </c>
      <c r="W359" s="134">
        <v>2</v>
      </c>
      <c r="X359" s="134">
        <v>2</v>
      </c>
      <c r="Y359" s="273">
        <v>1</v>
      </c>
      <c r="Z359" s="276">
        <f>IF(
'Tablero de control'!$U359="NP",
 0,
  IF(
     'Tablero de control'!$Q359&lt;&gt;"Reducción",
     'Tablero de control'!$Y359*100/'Tablero de control'!$U359,
     IF(
       'Tablero de control'!$U359&gt;='Tablero de control'!$Y359,
       100,
       IF(
         'Tablero de control'!$S359&lt;='Tablero de control'!$Y359,
         0,
         (('Tablero de control'!$S359-'Tablero de control'!$U359)-('Tablero de control'!$Y359-'Tablero de control'!$U359))*100/('Tablero de control'!$S359-'Tablero de control'!$U359)
       )
     )
   )
)</f>
        <v>100</v>
      </c>
      <c r="AA359" s="302">
        <f>IF('Tablero de control'!$Z359&gt;100,100,'Tablero de control'!$Z359)</f>
        <v>100</v>
      </c>
      <c r="AB359" s="40" t="str">
        <f>IF(
  'Tablero de control'!$U359="NP",
  "NO PROGRAMADA",
  IF(
    OR('Tablero de control'!$Y359="",'Tablero de control'!$Z359&lt;=0),
    "SIN AVANCE",
    IF(
      'Tablero de control'!$Z359&lt;Parametros!$D$4*Parametros!$G$9,
      "MUY DEFICIENTE",
    IF(
      'Tablero de control'!$Z359&lt;Parametros!$D$4*Parametros!$G$8,
      "DEFICIENTE",
   IF(
      'Tablero de control'!$Z359&lt;Parametros!$D$4*Parametros!$G$7,
      "ACEPTABLE",
      IF(
        'Tablero de control'!$Z359&lt;Parametros!$D$4*Parametros!$G$6,
        "BUENO",
        IF(
          'Tablero de control'!$Z359&lt;Parametros!$D$4*Parametros!$G$5,
          "SATISFACTORIO",
          IF(
            'Tablero de control'!$Z359&gt;=Parametros!$D$4*Parametros!$G$4,
            "OPTIMO"
          )
        )
      )
    )
  )
)
)
)</f>
        <v>OPTIMO</v>
      </c>
      <c r="AC359" s="40"/>
      <c r="AD359" s="40"/>
      <c r="AE359" s="40"/>
      <c r="AF359" s="40"/>
      <c r="AG359" s="59">
        <v>82823923</v>
      </c>
      <c r="AH359" s="59">
        <v>40921756.579999998</v>
      </c>
      <c r="AI359" s="59">
        <v>21252655.370000001</v>
      </c>
      <c r="AJ359" s="57"/>
      <c r="AK359" s="276">
        <f>IF(
'Tablero de control'!$V359="NP",
 0,
  IF(
     'Tablero de control'!$Q359&lt;&gt;"Reducción",
     'Tablero de control'!$AJ359*100/'Tablero de control'!$V359,
     IF(
       'Tablero de control'!$V359&gt;='Tablero de control'!$AJ359,
       100,
       IF(
         'Tablero de control'!$S359&lt;='Tablero de control'!$AJ359,
         0,
         (('Tablero de control'!$S359-'Tablero de control'!$V359)-('Tablero de control'!$AJ359-'Tablero de control'!$V359))*100/('Tablero de control'!$S359-'Tablero de control'!$V359)
       )
     )
   )
)</f>
        <v>0</v>
      </c>
      <c r="AL359" s="38" t="str">
        <f>IF(
  'Tablero de control'!$V359="NP",
  "NO PROGRAMADA",
  IF(
    OR('Tablero de control'!$AJ359="",'Tablero de control'!$AK359&lt;=0),
    "SIN AVANCE",
    IF(
      'Tablero de control'!$AK359&lt;Parametros!$D$4*Parametros!$G$9,
      "MUY DEFICIENTE",
    IF(
      'Tablero de control'!$AK359&lt;Parametros!$D$4*Parametros!$G$8,
      "DEFICIENTE",
   IF(
      'Tablero de control'!$AK359&lt;Parametros!$D$4*Parametros!$G$7,
      "ACEPTABLE",
      IF(
        'Tablero de control'!$AK359&lt;Parametros!$D$4*Parametros!$G$6,
        "BUENO",
        IF(
          'Tablero de control'!$AK359&lt;Parametros!$D$4*Parametros!$G$5,
          "SATISFACTORIO",
          IF(
            'Tablero de control'!$AK359&gt;=Parametros!$D$4*Parametros!$G$4,
            "OPTIMO"
          )
        )
      )
    )
  )
)
)
)</f>
        <v>SIN AVANCE</v>
      </c>
      <c r="AM359" s="38"/>
      <c r="AN359" s="38"/>
      <c r="AO359" s="38"/>
      <c r="AP359" s="48"/>
      <c r="AQ359" s="276">
        <f>IF(
'Tablero de control'!$W359="NP",
 0,
  IF(
     'Tablero de control'!$Q359&lt;&gt;"Reducción",
     'Tablero de control'!$AP359*100/'Tablero de control'!$W359,
     IF(
       'Tablero de control'!$W359&gt;='Tablero de control'!$AP359,
       100,
       IF(
         'Tablero de control'!$S359&lt;='Tablero de control'!$AP359,
         0,
         (('Tablero de control'!$S359-'Tablero de control'!$W359)-('Tablero de control'!$AP359-'Tablero de control'!$W359))*100/('Tablero de control'!$S359-'Tablero de control'!$W359)
       )
     )
   )
)</f>
        <v>0</v>
      </c>
      <c r="AR359" s="40" t="str">
        <f>IF(
  'Tablero de control'!$W359="NP",
  "NO PROGRAMADA",
  IF(
    OR('Tablero de control'!$AP359="",'Tablero de control'!$AQ359&lt;=0),
    "SIN AVANCE",
    IF(
      'Tablero de control'!$AQ359&lt;Parametros!$D$4*Parametros!$G$9,
      "MUY DEFICIENTE",
    IF(
      'Tablero de control'!$AQ359&lt;Parametros!$D$4*Parametros!$G$8,
      "DEFICIENTE",
   IF(
      'Tablero de control'!$AQ359&lt;Parametros!$D$4*Parametros!$G$7,
      "ACEPTABLE",
      IF(
        'Tablero de control'!$AQ359&lt;Parametros!$D$4*Parametros!$G$6,
        "BUENO",
        IF(
          'Tablero de control'!$AQ359&lt;Parametros!$D$4*Parametros!$G$5,
          "SATISFACTORIO",
          IF(
            'Tablero de control'!$AQ359&gt;=Parametros!$D$4*Parametros!$G$4,
            "OPTIMO"
          )
        )
      )
    )
  )
)
)
)</f>
        <v>SIN AVANCE</v>
      </c>
      <c r="AS359" s="38"/>
      <c r="AT359" s="38"/>
      <c r="AU359" s="38"/>
      <c r="AV359" s="39"/>
      <c r="AW359" s="276">
        <f>IF(
'Tablero de control'!$X359="NP",
 0,
  IF(
     'Tablero de control'!$Q359&lt;&gt;"Reducción",
     'Tablero de control'!$AV359*100/'Tablero de control'!$X359,
     IF(
       'Tablero de control'!$X359&gt;='Tablero de control'!$AV359,
       100,
       IF(
         'Tablero de control'!$S359&lt;='Tablero de control'!$AV359,
         0,
         (('Tablero de control'!$S359-'Tablero de control'!$X359)-('Tablero de control'!$AV359-'Tablero de control'!$X359))*100/('Tablero de control'!$S359-'Tablero de control'!$X359)
       )
     )
   )
)</f>
        <v>0</v>
      </c>
      <c r="AX359" s="46" t="str">
        <f>IF(
  'Tablero de control'!$X359="NP",
  "NO PROGRAMADA",
  IF(
    OR('Tablero de control'!$AV359="",'Tablero de control'!$AW359&lt;=0),
    "SIN AVANCE",
    IF(
      'Tablero de control'!$AW359&lt;Parametros!$D$4*Parametros!$G$9,
      "MUY DEFICIENTE",
    IF(
      'Tablero de control'!$AW359&lt;Parametros!$D$4*Parametros!$G$8,
      "DEFICIENTE",
   IF(
      'Tablero de control'!$AW359&lt;Parametros!$D$4*Parametros!$G$7,
      "ACEPTABLE",
      IF(
        'Tablero de control'!$AW359&lt;Parametros!$D$4*Parametros!$G$6,
        "BUENO",
        IF(
          'Tablero de control'!$AW359&lt;Parametros!$D$4*Parametros!$G$5,
          "SATISFACTORIO",
          IF(
            'Tablero de control'!$AW359&gt;=Parametros!$D$4*Parametros!$G$4,
            "OPTIMO"
          )
        )
      )
    )
  )
)
)
)</f>
        <v>SIN AVANCE</v>
      </c>
      <c r="AY359" s="38"/>
      <c r="AZ359" s="38"/>
      <c r="BA359" s="38"/>
      <c r="BB359" s="285">
        <f>IF('Tablero de control'!$R359="Acumulada",IF('Tablero de control'!$AV359="",IF('Tablero de control'!$AP359="",IF('Tablero de control'!$AJ359="",'Tablero de control'!$Y359,'Tablero de control'!$AJ359),'Tablero de control'!$AP359),'Tablero de control'!$AV359),'Tablero de control'!$Y359+'Tablero de control'!$AJ359+'Tablero de control'!$AP359+'Tablero de control'!$AV359)</f>
        <v>1</v>
      </c>
      <c r="BC359" s="41">
        <f>IF('Tablero de control'!$Q359="mantenimiento",'Tablero de control'!$BB359/COUNTA('Tablero de control'!$U359:$X359)*100,IF('Tablero de control'!$BB359*100/'Tablero de control'!$T359&gt;100,100,'Tablero de control'!$BB359*100/'Tablero de control'!$T359))</f>
        <v>14.285714285714286</v>
      </c>
      <c r="BD359" s="40" t="str">
        <f>IF(
    OR('Tablero de control'!$BB359="",'Tablero de control'!$BC359&lt;=0),
    "SIN AVANCE",
    IF(
      'Tablero de control'!$BC359&lt;Parametros!$D$4*Parametros!$G$9,
      "MUY DEFICIENTE",
    IF(
      'Tablero de control'!$BC359&lt;Parametros!$D$4*Parametros!$G$8,
      "DEFICIENTE",
   IF(
      'Tablero de control'!$BC359&lt;Parametros!$D$4*Parametros!$G$7,
      "ACEPTABLE",
      IF(
        'Tablero de control'!$BC359&lt;Parametros!$D$4*Parametros!$G$6,
        "BUENO",
        IF(
          'Tablero de control'!$BC359&lt;Parametros!$D$4*Parametros!$G$5,
          "SATISFACTORIO",
          IF(
            'Tablero de control'!$BC359&gt;=Parametros!$D$4*Parametros!$G$4,
            "OPTIMO"
          )
        )
      )
    )
  )
)
)</f>
        <v>MUY DEFICIENTE</v>
      </c>
      <c r="BE359" s="336"/>
      <c r="BF359" s="336"/>
      <c r="BG359" s="555"/>
      <c r="BH359" s="281"/>
      <c r="BI359" s="281"/>
      <c r="BJ359" s="281"/>
      <c r="BL359" s="337"/>
      <c r="BN359" s="708">
        <v>1</v>
      </c>
      <c r="BO359" s="460" t="s">
        <v>2999</v>
      </c>
      <c r="BP359" s="460" t="s">
        <v>3000</v>
      </c>
      <c r="BQ359" s="460" t="s">
        <v>3001</v>
      </c>
      <c r="BR359" s="611" t="s">
        <v>3002</v>
      </c>
      <c r="BS359" s="690"/>
      <c r="BT359" s="281"/>
    </row>
    <row r="360" spans="1:72" s="42" customFormat="1" ht="51" hidden="1" customHeight="1">
      <c r="A360" s="554" t="s">
        <v>252</v>
      </c>
      <c r="B360" s="53" t="s">
        <v>266</v>
      </c>
      <c r="C360" s="53" t="s">
        <v>311</v>
      </c>
      <c r="D360" s="53" t="s">
        <v>365</v>
      </c>
      <c r="E360" s="53" t="s">
        <v>467</v>
      </c>
      <c r="F360" s="133">
        <v>58.7</v>
      </c>
      <c r="G360" s="133">
        <v>70</v>
      </c>
      <c r="H360" s="133" t="s">
        <v>1943</v>
      </c>
      <c r="I360" s="133" t="s">
        <v>1965</v>
      </c>
      <c r="J360" s="325">
        <v>357</v>
      </c>
      <c r="K360" s="53" t="s">
        <v>900</v>
      </c>
      <c r="L360" s="53" t="s">
        <v>1178</v>
      </c>
      <c r="M360" s="53" t="s">
        <v>66</v>
      </c>
      <c r="N360" s="293">
        <v>450203502</v>
      </c>
      <c r="O360" s="53" t="s">
        <v>185</v>
      </c>
      <c r="P360" s="53" t="s">
        <v>2039</v>
      </c>
      <c r="Q360" s="53" t="s">
        <v>32</v>
      </c>
      <c r="R360" s="134" t="s">
        <v>1891</v>
      </c>
      <c r="S360" s="134">
        <v>0</v>
      </c>
      <c r="T360" s="134">
        <v>64</v>
      </c>
      <c r="U360" s="96">
        <v>8</v>
      </c>
      <c r="V360" s="134">
        <v>24</v>
      </c>
      <c r="W360" s="134">
        <v>24</v>
      </c>
      <c r="X360" s="134">
        <v>8</v>
      </c>
      <c r="Y360" s="273">
        <v>8</v>
      </c>
      <c r="Z360" s="276">
        <f>IF(
'Tablero de control'!$U360="NP",
 0,
  IF(
     'Tablero de control'!$Q360&lt;&gt;"Reducción",
     'Tablero de control'!$Y360*100/'Tablero de control'!$U360,
     IF(
       'Tablero de control'!$U360&gt;='Tablero de control'!$Y360,
       100,
       IF(
         'Tablero de control'!$S360&lt;='Tablero de control'!$Y360,
         0,
         (('Tablero de control'!$S360-'Tablero de control'!$U360)-('Tablero de control'!$Y360-'Tablero de control'!$U360))*100/('Tablero de control'!$S360-'Tablero de control'!$U360)
       )
     )
   )
)</f>
        <v>100</v>
      </c>
      <c r="AA360" s="302">
        <f>IF('Tablero de control'!$Z360&gt;100,100,'Tablero de control'!$Z360)</f>
        <v>100</v>
      </c>
      <c r="AB360" s="40" t="str">
        <f>IF(
  'Tablero de control'!$U360="NP",
  "NO PROGRAMADA",
  IF(
    OR('Tablero de control'!$Y360="",'Tablero de control'!$Z360&lt;=0),
    "SIN AVANCE",
    IF(
      'Tablero de control'!$Z360&lt;Parametros!$D$4*Parametros!$G$9,
      "MUY DEFICIENTE",
    IF(
      'Tablero de control'!$Z360&lt;Parametros!$D$4*Parametros!$G$8,
      "DEFICIENTE",
   IF(
      'Tablero de control'!$Z360&lt;Parametros!$D$4*Parametros!$G$7,
      "ACEPTABLE",
      IF(
        'Tablero de control'!$Z360&lt;Parametros!$D$4*Parametros!$G$6,
        "BUENO",
        IF(
          'Tablero de control'!$Z360&lt;Parametros!$D$4*Parametros!$G$5,
          "SATISFACTORIO",
          IF(
            'Tablero de control'!$Z360&gt;=Parametros!$D$4*Parametros!$G$4,
            "OPTIMO"
          )
        )
      )
    )
  )
)
)
)</f>
        <v>OPTIMO</v>
      </c>
      <c r="AC360" s="40"/>
      <c r="AD360" s="40"/>
      <c r="AE360" s="40"/>
      <c r="AF360" s="40"/>
      <c r="AG360" s="59">
        <v>82823923</v>
      </c>
      <c r="AH360" s="59">
        <v>40921756.579999998</v>
      </c>
      <c r="AI360" s="59">
        <v>21252655.370000001</v>
      </c>
      <c r="AJ360" s="57"/>
      <c r="AK360" s="276">
        <f>IF(
'Tablero de control'!$V360="NP",
 0,
  IF(
     'Tablero de control'!$Q360&lt;&gt;"Reducción",
     'Tablero de control'!$AJ360*100/'Tablero de control'!$V360,
     IF(
       'Tablero de control'!$V360&gt;='Tablero de control'!$AJ360,
       100,
       IF(
         'Tablero de control'!$S360&lt;='Tablero de control'!$AJ360,
         0,
         (('Tablero de control'!$S360-'Tablero de control'!$V360)-('Tablero de control'!$AJ360-'Tablero de control'!$V360))*100/('Tablero de control'!$S360-'Tablero de control'!$V360)
       )
     )
   )
)</f>
        <v>0</v>
      </c>
      <c r="AL360" s="38" t="str">
        <f>IF(
  'Tablero de control'!$V360="NP",
  "NO PROGRAMADA",
  IF(
    OR('Tablero de control'!$AJ360="",'Tablero de control'!$AK360&lt;=0),
    "SIN AVANCE",
    IF(
      'Tablero de control'!$AK360&lt;Parametros!$D$4*Parametros!$G$9,
      "MUY DEFICIENTE",
    IF(
      'Tablero de control'!$AK360&lt;Parametros!$D$4*Parametros!$G$8,
      "DEFICIENTE",
   IF(
      'Tablero de control'!$AK360&lt;Parametros!$D$4*Parametros!$G$7,
      "ACEPTABLE",
      IF(
        'Tablero de control'!$AK360&lt;Parametros!$D$4*Parametros!$G$6,
        "BUENO",
        IF(
          'Tablero de control'!$AK360&lt;Parametros!$D$4*Parametros!$G$5,
          "SATISFACTORIO",
          IF(
            'Tablero de control'!$AK360&gt;=Parametros!$D$4*Parametros!$G$4,
            "OPTIMO"
          )
        )
      )
    )
  )
)
)
)</f>
        <v>SIN AVANCE</v>
      </c>
      <c r="AM360" s="38"/>
      <c r="AN360" s="38"/>
      <c r="AO360" s="38"/>
      <c r="AP360" s="48"/>
      <c r="AQ360" s="276">
        <f>IF(
'Tablero de control'!$W360="NP",
 0,
  IF(
     'Tablero de control'!$Q360&lt;&gt;"Reducción",
     'Tablero de control'!$AP360*100/'Tablero de control'!$W360,
     IF(
       'Tablero de control'!$W360&gt;='Tablero de control'!$AP360,
       100,
       IF(
         'Tablero de control'!$S360&lt;='Tablero de control'!$AP360,
         0,
         (('Tablero de control'!$S360-'Tablero de control'!$W360)-('Tablero de control'!$AP360-'Tablero de control'!$W360))*100/('Tablero de control'!$S360-'Tablero de control'!$W360)
       )
     )
   )
)</f>
        <v>0</v>
      </c>
      <c r="AR360" s="40" t="str">
        <f>IF(
  'Tablero de control'!$W360="NP",
  "NO PROGRAMADA",
  IF(
    OR('Tablero de control'!$AP360="",'Tablero de control'!$AQ360&lt;=0),
    "SIN AVANCE",
    IF(
      'Tablero de control'!$AQ360&lt;Parametros!$D$4*Parametros!$G$9,
      "MUY DEFICIENTE",
    IF(
      'Tablero de control'!$AQ360&lt;Parametros!$D$4*Parametros!$G$8,
      "DEFICIENTE",
   IF(
      'Tablero de control'!$AQ360&lt;Parametros!$D$4*Parametros!$G$7,
      "ACEPTABLE",
      IF(
        'Tablero de control'!$AQ360&lt;Parametros!$D$4*Parametros!$G$6,
        "BUENO",
        IF(
          'Tablero de control'!$AQ360&lt;Parametros!$D$4*Parametros!$G$5,
          "SATISFACTORIO",
          IF(
            'Tablero de control'!$AQ360&gt;=Parametros!$D$4*Parametros!$G$4,
            "OPTIMO"
          )
        )
      )
    )
  )
)
)
)</f>
        <v>SIN AVANCE</v>
      </c>
      <c r="AS360" s="38"/>
      <c r="AT360" s="38"/>
      <c r="AU360" s="38"/>
      <c r="AV360" s="39"/>
      <c r="AW360" s="276">
        <f>IF(
'Tablero de control'!$X360="NP",
 0,
  IF(
     'Tablero de control'!$Q360&lt;&gt;"Reducción",
     'Tablero de control'!$AV360*100/'Tablero de control'!$X360,
     IF(
       'Tablero de control'!$X360&gt;='Tablero de control'!$AV360,
       100,
       IF(
         'Tablero de control'!$S360&lt;='Tablero de control'!$AV360,
         0,
         (('Tablero de control'!$S360-'Tablero de control'!$X360)-('Tablero de control'!$AV360-'Tablero de control'!$X360))*100/('Tablero de control'!$S360-'Tablero de control'!$X360)
       )
     )
   )
)</f>
        <v>0</v>
      </c>
      <c r="AX360" s="46" t="str">
        <f>IF(
  'Tablero de control'!$X360="NP",
  "NO PROGRAMADA",
  IF(
    OR('Tablero de control'!$AV360="",'Tablero de control'!$AW360&lt;=0),
    "SIN AVANCE",
    IF(
      'Tablero de control'!$AW360&lt;Parametros!$D$4*Parametros!$G$9,
      "MUY DEFICIENTE",
    IF(
      'Tablero de control'!$AW360&lt;Parametros!$D$4*Parametros!$G$8,
      "DEFICIENTE",
   IF(
      'Tablero de control'!$AW360&lt;Parametros!$D$4*Parametros!$G$7,
      "ACEPTABLE",
      IF(
        'Tablero de control'!$AW360&lt;Parametros!$D$4*Parametros!$G$6,
        "BUENO",
        IF(
          'Tablero de control'!$AW360&lt;Parametros!$D$4*Parametros!$G$5,
          "SATISFACTORIO",
          IF(
            'Tablero de control'!$AW360&gt;=Parametros!$D$4*Parametros!$G$4,
            "OPTIMO"
          )
        )
      )
    )
  )
)
)
)</f>
        <v>SIN AVANCE</v>
      </c>
      <c r="AY360" s="38"/>
      <c r="AZ360" s="38"/>
      <c r="BA360" s="38"/>
      <c r="BB360" s="285">
        <f>IF('Tablero de control'!$R360="Acumulada",IF('Tablero de control'!$AV360="",IF('Tablero de control'!$AP360="",IF('Tablero de control'!$AJ360="",'Tablero de control'!$Y360,'Tablero de control'!$AJ360),'Tablero de control'!$AP360),'Tablero de control'!$AV360),'Tablero de control'!$Y360+'Tablero de control'!$AJ360+'Tablero de control'!$AP360+'Tablero de control'!$AV360)</f>
        <v>8</v>
      </c>
      <c r="BC360" s="41">
        <f>IF('Tablero de control'!$Q360="mantenimiento",'Tablero de control'!$BB360/COUNTA('Tablero de control'!$U360:$X360)*100,IF('Tablero de control'!$BB360*100/'Tablero de control'!$T360&gt;100,100,'Tablero de control'!$BB360*100/'Tablero de control'!$T360))</f>
        <v>12.5</v>
      </c>
      <c r="BD360" s="40" t="str">
        <f>IF(
    OR('Tablero de control'!$BB360="",'Tablero de control'!$BC360&lt;=0),
    "SIN AVANCE",
    IF(
      'Tablero de control'!$BC360&lt;Parametros!$D$4*Parametros!$G$9,
      "MUY DEFICIENTE",
    IF(
      'Tablero de control'!$BC360&lt;Parametros!$D$4*Parametros!$G$8,
      "DEFICIENTE",
   IF(
      'Tablero de control'!$BC360&lt;Parametros!$D$4*Parametros!$G$7,
      "ACEPTABLE",
      IF(
        'Tablero de control'!$BC360&lt;Parametros!$D$4*Parametros!$G$6,
        "BUENO",
        IF(
          'Tablero de control'!$BC360&lt;Parametros!$D$4*Parametros!$G$5,
          "SATISFACTORIO",
          IF(
            'Tablero de control'!$BC360&gt;=Parametros!$D$4*Parametros!$G$4,
            "OPTIMO"
          )
        )
      )
    )
  )
)
)</f>
        <v>MUY DEFICIENTE</v>
      </c>
      <c r="BE360" s="336"/>
      <c r="BF360" s="336"/>
      <c r="BG360" s="555"/>
      <c r="BH360" s="281"/>
      <c r="BI360" s="281"/>
      <c r="BJ360" s="281"/>
      <c r="BL360" s="337"/>
      <c r="BN360" s="708">
        <v>8</v>
      </c>
      <c r="BO360" s="460" t="s">
        <v>3003</v>
      </c>
      <c r="BP360" s="460"/>
      <c r="BQ360" s="460" t="s">
        <v>3004</v>
      </c>
      <c r="BR360" s="611" t="s">
        <v>3005</v>
      </c>
      <c r="BS360" s="690"/>
      <c r="BT360" s="281"/>
    </row>
    <row r="361" spans="1:72" s="42" customFormat="1" ht="51" hidden="1" customHeight="1">
      <c r="A361" s="554" t="s">
        <v>252</v>
      </c>
      <c r="B361" s="53" t="s">
        <v>266</v>
      </c>
      <c r="C361" s="53" t="s">
        <v>311</v>
      </c>
      <c r="D361" s="53" t="s">
        <v>365</v>
      </c>
      <c r="E361" s="53" t="s">
        <v>467</v>
      </c>
      <c r="F361" s="133">
        <v>58.7</v>
      </c>
      <c r="G361" s="133">
        <v>70</v>
      </c>
      <c r="H361" s="99" t="s">
        <v>1943</v>
      </c>
      <c r="I361" s="133" t="s">
        <v>1965</v>
      </c>
      <c r="J361" s="325">
        <v>358</v>
      </c>
      <c r="K361" s="53" t="s">
        <v>901</v>
      </c>
      <c r="L361" s="53" t="s">
        <v>1348</v>
      </c>
      <c r="M361" s="53" t="s">
        <v>1349</v>
      </c>
      <c r="N361" s="293">
        <v>450202700</v>
      </c>
      <c r="O361" s="53" t="s">
        <v>1711</v>
      </c>
      <c r="P361" s="53" t="s">
        <v>2039</v>
      </c>
      <c r="Q361" s="53" t="s">
        <v>33</v>
      </c>
      <c r="R361" s="134" t="s">
        <v>1891</v>
      </c>
      <c r="S361" s="134">
        <v>0</v>
      </c>
      <c r="T361" s="134">
        <v>1</v>
      </c>
      <c r="U361" s="96">
        <v>1</v>
      </c>
      <c r="V361" s="134">
        <v>1</v>
      </c>
      <c r="W361" s="134">
        <v>1</v>
      </c>
      <c r="X361" s="134">
        <v>1</v>
      </c>
      <c r="Y361" s="273">
        <v>1</v>
      </c>
      <c r="Z361" s="276">
        <f>IF(
'Tablero de control'!$U361="NP",
 0,
  IF(
     'Tablero de control'!$Q361&lt;&gt;"Reducción",
     'Tablero de control'!$Y361*100/'Tablero de control'!$U361,
     IF(
       'Tablero de control'!$U361&gt;='Tablero de control'!$Y361,
       100,
       IF(
         'Tablero de control'!$S361&lt;='Tablero de control'!$Y361,
         0,
         (('Tablero de control'!$S361-'Tablero de control'!$U361)-('Tablero de control'!$Y361-'Tablero de control'!$U361))*100/('Tablero de control'!$S361-'Tablero de control'!$U361)
       )
     )
   )
)</f>
        <v>100</v>
      </c>
      <c r="AA361" s="302">
        <f>IF('Tablero de control'!$Z361&gt;100,100,'Tablero de control'!$Z361)</f>
        <v>100</v>
      </c>
      <c r="AB361" s="40" t="str">
        <f>IF(
  'Tablero de control'!$U361="NP",
  "NO PROGRAMADA",
  IF(
    OR('Tablero de control'!$Y361="",'Tablero de control'!$Z361&lt;=0),
    "SIN AVANCE",
    IF(
      'Tablero de control'!$Z361&lt;Parametros!$D$4*Parametros!$G$9,
      "MUY DEFICIENTE",
    IF(
      'Tablero de control'!$Z361&lt;Parametros!$D$4*Parametros!$G$8,
      "DEFICIENTE",
   IF(
      'Tablero de control'!$Z361&lt;Parametros!$D$4*Parametros!$G$7,
      "ACEPTABLE",
      IF(
        'Tablero de control'!$Z361&lt;Parametros!$D$4*Parametros!$G$6,
        "BUENO",
        IF(
          'Tablero de control'!$Z361&lt;Parametros!$D$4*Parametros!$G$5,
          "SATISFACTORIO",
          IF(
            'Tablero de control'!$Z361&gt;=Parametros!$D$4*Parametros!$G$4,
            "OPTIMO"
          )
        )
      )
    )
  )
)
)
)</f>
        <v>OPTIMO</v>
      </c>
      <c r="AC361" s="40"/>
      <c r="AD361" s="40"/>
      <c r="AE361" s="40"/>
      <c r="AF361" s="40"/>
      <c r="AG361" s="59">
        <v>0</v>
      </c>
      <c r="AH361" s="59">
        <v>0</v>
      </c>
      <c r="AI361" s="59"/>
      <c r="AJ361" s="57"/>
      <c r="AK361" s="276">
        <f>IF(
'Tablero de control'!$V361="NP",
 0,
  IF(
     'Tablero de control'!$Q361&lt;&gt;"Reducción",
     'Tablero de control'!$AJ361*100/'Tablero de control'!$V361,
     IF(
       'Tablero de control'!$V361&gt;='Tablero de control'!$AJ361,
       100,
       IF(
         'Tablero de control'!$S361&lt;='Tablero de control'!$AJ361,
         0,
         (('Tablero de control'!$S361-'Tablero de control'!$V361)-('Tablero de control'!$AJ361-'Tablero de control'!$V361))*100/('Tablero de control'!$S361-'Tablero de control'!$V361)
       )
     )
   )
)</f>
        <v>0</v>
      </c>
      <c r="AL361" s="38" t="str">
        <f>IF(
  'Tablero de control'!$V361="NP",
  "NO PROGRAMADA",
  IF(
    OR('Tablero de control'!$AJ361="",'Tablero de control'!$AK361&lt;=0),
    "SIN AVANCE",
    IF(
      'Tablero de control'!$AK361&lt;Parametros!$D$4*Parametros!$G$9,
      "MUY DEFICIENTE",
    IF(
      'Tablero de control'!$AK361&lt;Parametros!$D$4*Parametros!$G$8,
      "DEFICIENTE",
   IF(
      'Tablero de control'!$AK361&lt;Parametros!$D$4*Parametros!$G$7,
      "ACEPTABLE",
      IF(
        'Tablero de control'!$AK361&lt;Parametros!$D$4*Parametros!$G$6,
        "BUENO",
        IF(
          'Tablero de control'!$AK361&lt;Parametros!$D$4*Parametros!$G$5,
          "SATISFACTORIO",
          IF(
            'Tablero de control'!$AK361&gt;=Parametros!$D$4*Parametros!$G$4,
            "OPTIMO"
          )
        )
      )
    )
  )
)
)
)</f>
        <v>SIN AVANCE</v>
      </c>
      <c r="AM361" s="38"/>
      <c r="AN361" s="38"/>
      <c r="AO361" s="38"/>
      <c r="AP361" s="48"/>
      <c r="AQ361" s="276">
        <f>IF(
'Tablero de control'!$W361="NP",
 0,
  IF(
     'Tablero de control'!$Q361&lt;&gt;"Reducción",
     'Tablero de control'!$AP361*100/'Tablero de control'!$W361,
     IF(
       'Tablero de control'!$W361&gt;='Tablero de control'!$AP361,
       100,
       IF(
         'Tablero de control'!$S361&lt;='Tablero de control'!$AP361,
         0,
         (('Tablero de control'!$S361-'Tablero de control'!$W361)-('Tablero de control'!$AP361-'Tablero de control'!$W361))*100/('Tablero de control'!$S361-'Tablero de control'!$W361)
       )
     )
   )
)</f>
        <v>0</v>
      </c>
      <c r="AR361" s="40" t="str">
        <f>IF(
  'Tablero de control'!$W361="NP",
  "NO PROGRAMADA",
  IF(
    OR('Tablero de control'!$AP361="",'Tablero de control'!$AQ361&lt;=0),
    "SIN AVANCE",
    IF(
      'Tablero de control'!$AQ361&lt;Parametros!$D$4*Parametros!$G$9,
      "MUY DEFICIENTE",
    IF(
      'Tablero de control'!$AQ361&lt;Parametros!$D$4*Parametros!$G$8,
      "DEFICIENTE",
   IF(
      'Tablero de control'!$AQ361&lt;Parametros!$D$4*Parametros!$G$7,
      "ACEPTABLE",
      IF(
        'Tablero de control'!$AQ361&lt;Parametros!$D$4*Parametros!$G$6,
        "BUENO",
        IF(
          'Tablero de control'!$AQ361&lt;Parametros!$D$4*Parametros!$G$5,
          "SATISFACTORIO",
          IF(
            'Tablero de control'!$AQ361&gt;=Parametros!$D$4*Parametros!$G$4,
            "OPTIMO"
          )
        )
      )
    )
  )
)
)
)</f>
        <v>SIN AVANCE</v>
      </c>
      <c r="AS361" s="38"/>
      <c r="AT361" s="38"/>
      <c r="AU361" s="38"/>
      <c r="AV361" s="39"/>
      <c r="AW361" s="276">
        <f>IF(
'Tablero de control'!$X361="NP",
 0,
  IF(
     'Tablero de control'!$Q361&lt;&gt;"Reducción",
     'Tablero de control'!$AV361*100/'Tablero de control'!$X361,
     IF(
       'Tablero de control'!$X361&gt;='Tablero de control'!$AV361,
       100,
       IF(
         'Tablero de control'!$S361&lt;='Tablero de control'!$AV361,
         0,
         (('Tablero de control'!$S361-'Tablero de control'!$X361)-('Tablero de control'!$AV361-'Tablero de control'!$X361))*100/('Tablero de control'!$S361-'Tablero de control'!$X361)
       )
     )
   )
)</f>
        <v>0</v>
      </c>
      <c r="AX361" s="46" t="str">
        <f>IF(
  'Tablero de control'!$X361="NP",
  "NO PROGRAMADA",
  IF(
    OR('Tablero de control'!$AV361="",'Tablero de control'!$AW361&lt;=0),
    "SIN AVANCE",
    IF(
      'Tablero de control'!$AW361&lt;Parametros!$D$4*Parametros!$G$9,
      "MUY DEFICIENTE",
    IF(
      'Tablero de control'!$AW361&lt;Parametros!$D$4*Parametros!$G$8,
      "DEFICIENTE",
   IF(
      'Tablero de control'!$AW361&lt;Parametros!$D$4*Parametros!$G$7,
      "ACEPTABLE",
      IF(
        'Tablero de control'!$AW361&lt;Parametros!$D$4*Parametros!$G$6,
        "BUENO",
        IF(
          'Tablero de control'!$AW361&lt;Parametros!$D$4*Parametros!$G$5,
          "SATISFACTORIO",
          IF(
            'Tablero de control'!$AW361&gt;=Parametros!$D$4*Parametros!$G$4,
            "OPTIMO"
          )
        )
      )
    )
  )
)
)
)</f>
        <v>SIN AVANCE</v>
      </c>
      <c r="AY361" s="38"/>
      <c r="AZ361" s="38"/>
      <c r="BA361" s="38"/>
      <c r="BB361" s="285">
        <f>IF('Tablero de control'!$R361="Acumulada",IF('Tablero de control'!$AV361="",IF('Tablero de control'!$AP361="",IF('Tablero de control'!$AJ361="",'Tablero de control'!$Y361,'Tablero de control'!$AJ361),'Tablero de control'!$AP361),'Tablero de control'!$AV361),'Tablero de control'!$Y361+'Tablero de control'!$AJ361+'Tablero de control'!$AP361+'Tablero de control'!$AV361)</f>
        <v>1</v>
      </c>
      <c r="BC361" s="41">
        <f>IF('Tablero de control'!$Q361="mantenimiento",'Tablero de control'!$BB361/COUNTA('Tablero de control'!$U361:$X361)*100,IF('Tablero de control'!$BB361*100/'Tablero de control'!$T361&gt;100,100,'Tablero de control'!$BB361*100/'Tablero de control'!$T361))</f>
        <v>25</v>
      </c>
      <c r="BD361" s="40" t="str">
        <f>IF(
    OR('Tablero de control'!$BB361="",'Tablero de control'!$BC361&lt;=0),
    "SIN AVANCE",
    IF(
      'Tablero de control'!$BC361&lt;Parametros!$D$4*Parametros!$G$9,
      "MUY DEFICIENTE",
    IF(
      'Tablero de control'!$BC361&lt;Parametros!$D$4*Parametros!$G$8,
      "DEFICIENTE",
   IF(
      'Tablero de control'!$BC361&lt;Parametros!$D$4*Parametros!$G$7,
      "ACEPTABLE",
      IF(
        'Tablero de control'!$BC361&lt;Parametros!$D$4*Parametros!$G$6,
        "BUENO",
        IF(
          'Tablero de control'!$BC361&lt;Parametros!$D$4*Parametros!$G$5,
          "SATISFACTORIO",
          IF(
            'Tablero de control'!$BC361&gt;=Parametros!$D$4*Parametros!$G$4,
            "OPTIMO"
          )
        )
      )
    )
  )
)
)</f>
        <v>MUY DEFICIENTE</v>
      </c>
      <c r="BE361" s="336"/>
      <c r="BF361" s="336"/>
      <c r="BG361" s="555"/>
      <c r="BH361" s="281"/>
      <c r="BI361" s="281"/>
      <c r="BJ361" s="281"/>
      <c r="BL361" s="337"/>
      <c r="BN361" s="708">
        <v>1</v>
      </c>
      <c r="BO361" s="460" t="s">
        <v>3006</v>
      </c>
      <c r="BP361" s="460"/>
      <c r="BQ361" s="460" t="s">
        <v>3007</v>
      </c>
      <c r="BR361" s="611" t="s">
        <v>3008</v>
      </c>
      <c r="BS361" s="690" t="s">
        <v>3009</v>
      </c>
      <c r="BT361" s="281"/>
    </row>
    <row r="362" spans="1:72" s="42" customFormat="1" ht="51" hidden="1" customHeight="1">
      <c r="A362" s="554" t="s">
        <v>252</v>
      </c>
      <c r="B362" s="53" t="s">
        <v>266</v>
      </c>
      <c r="C362" s="53" t="s">
        <v>311</v>
      </c>
      <c r="D362" s="53" t="s">
        <v>365</v>
      </c>
      <c r="E362" s="53" t="s">
        <v>468</v>
      </c>
      <c r="F362" s="133" t="s">
        <v>528</v>
      </c>
      <c r="G362" s="133" t="s">
        <v>543</v>
      </c>
      <c r="H362" s="99" t="s">
        <v>1943</v>
      </c>
      <c r="I362" s="133" t="s">
        <v>1965</v>
      </c>
      <c r="J362" s="325">
        <v>359</v>
      </c>
      <c r="K362" s="53" t="s">
        <v>902</v>
      </c>
      <c r="L362" s="53" t="s">
        <v>1344</v>
      </c>
      <c r="M362" s="53" t="s">
        <v>117</v>
      </c>
      <c r="N362" s="293">
        <v>450203702</v>
      </c>
      <c r="O362" s="53" t="s">
        <v>1706</v>
      </c>
      <c r="P362" s="53" t="s">
        <v>2039</v>
      </c>
      <c r="Q362" s="53" t="s">
        <v>33</v>
      </c>
      <c r="R362" s="134" t="s">
        <v>1891</v>
      </c>
      <c r="S362" s="134">
        <v>0</v>
      </c>
      <c r="T362" s="134">
        <v>1</v>
      </c>
      <c r="U362" s="96">
        <v>1</v>
      </c>
      <c r="V362" s="134">
        <v>1</v>
      </c>
      <c r="W362" s="134">
        <v>1</v>
      </c>
      <c r="X362" s="134">
        <v>1</v>
      </c>
      <c r="Y362" s="273">
        <v>1</v>
      </c>
      <c r="Z362" s="276">
        <f>IF(
'Tablero de control'!$U362="NP",
 0,
  IF(
     'Tablero de control'!$Q362&lt;&gt;"Reducción",
     'Tablero de control'!$Y362*100/'Tablero de control'!$U362,
     IF(
       'Tablero de control'!$U362&gt;='Tablero de control'!$Y362,
       100,
       IF(
         'Tablero de control'!$S362&lt;='Tablero de control'!$Y362,
         0,
         (('Tablero de control'!$S362-'Tablero de control'!$U362)-('Tablero de control'!$Y362-'Tablero de control'!$U362))*100/('Tablero de control'!$S362-'Tablero de control'!$U362)
       )
     )
   )
)</f>
        <v>100</v>
      </c>
      <c r="AA362" s="302">
        <f>IF('Tablero de control'!$Z362&gt;100,100,'Tablero de control'!$Z362)</f>
        <v>100</v>
      </c>
      <c r="AB362" s="40" t="str">
        <f>IF(
  'Tablero de control'!$U362="NP",
  "NO PROGRAMADA",
  IF(
    OR('Tablero de control'!$Y362="",'Tablero de control'!$Z362&lt;=0),
    "SIN AVANCE",
    IF(
      'Tablero de control'!$Z362&lt;Parametros!$D$4*Parametros!$G$9,
      "MUY DEFICIENTE",
    IF(
      'Tablero de control'!$Z362&lt;Parametros!$D$4*Parametros!$G$8,
      "DEFICIENTE",
   IF(
      'Tablero de control'!$Z362&lt;Parametros!$D$4*Parametros!$G$7,
      "ACEPTABLE",
      IF(
        'Tablero de control'!$Z362&lt;Parametros!$D$4*Parametros!$G$6,
        "BUENO",
        IF(
          'Tablero de control'!$Z362&lt;Parametros!$D$4*Parametros!$G$5,
          "SATISFACTORIO",
          IF(
            'Tablero de control'!$Z362&gt;=Parametros!$D$4*Parametros!$G$4,
            "OPTIMO"
          )
        )
      )
    )
  )
)
)
)</f>
        <v>OPTIMO</v>
      </c>
      <c r="AC362" s="40"/>
      <c r="AD362" s="40"/>
      <c r="AE362" s="40"/>
      <c r="AF362" s="40"/>
      <c r="AG362" s="59">
        <v>82823923</v>
      </c>
      <c r="AH362" s="59">
        <v>40921756.579999998</v>
      </c>
      <c r="AI362" s="59">
        <v>21252655.370000001</v>
      </c>
      <c r="AJ362" s="57"/>
      <c r="AK362" s="276">
        <f>IF(
'Tablero de control'!$V362="NP",
 0,
  IF(
     'Tablero de control'!$Q362&lt;&gt;"Reducción",
     'Tablero de control'!$AJ362*100/'Tablero de control'!$V362,
     IF(
       'Tablero de control'!$V362&gt;='Tablero de control'!$AJ362,
       100,
       IF(
         'Tablero de control'!$S362&lt;='Tablero de control'!$AJ362,
         0,
         (('Tablero de control'!$S362-'Tablero de control'!$V362)-('Tablero de control'!$AJ362-'Tablero de control'!$V362))*100/('Tablero de control'!$S362-'Tablero de control'!$V362)
       )
     )
   )
)</f>
        <v>0</v>
      </c>
      <c r="AL362" s="38" t="str">
        <f>IF(
  'Tablero de control'!$V362="NP",
  "NO PROGRAMADA",
  IF(
    OR('Tablero de control'!$AJ362="",'Tablero de control'!$AK362&lt;=0),
    "SIN AVANCE",
    IF(
      'Tablero de control'!$AK362&lt;Parametros!$D$4*Parametros!$G$9,
      "MUY DEFICIENTE",
    IF(
      'Tablero de control'!$AK362&lt;Parametros!$D$4*Parametros!$G$8,
      "DEFICIENTE",
   IF(
      'Tablero de control'!$AK362&lt;Parametros!$D$4*Parametros!$G$7,
      "ACEPTABLE",
      IF(
        'Tablero de control'!$AK362&lt;Parametros!$D$4*Parametros!$G$6,
        "BUENO",
        IF(
          'Tablero de control'!$AK362&lt;Parametros!$D$4*Parametros!$G$5,
          "SATISFACTORIO",
          IF(
            'Tablero de control'!$AK362&gt;=Parametros!$D$4*Parametros!$G$4,
            "OPTIMO"
          )
        )
      )
    )
  )
)
)
)</f>
        <v>SIN AVANCE</v>
      </c>
      <c r="AM362" s="38"/>
      <c r="AN362" s="38"/>
      <c r="AO362" s="38"/>
      <c r="AP362" s="48"/>
      <c r="AQ362" s="276">
        <f>IF(
'Tablero de control'!$W362="NP",
 0,
  IF(
     'Tablero de control'!$Q362&lt;&gt;"Reducción",
     'Tablero de control'!$AP362*100/'Tablero de control'!$W362,
     IF(
       'Tablero de control'!$W362&gt;='Tablero de control'!$AP362,
       100,
       IF(
         'Tablero de control'!$S362&lt;='Tablero de control'!$AP362,
         0,
         (('Tablero de control'!$S362-'Tablero de control'!$W362)-('Tablero de control'!$AP362-'Tablero de control'!$W362))*100/('Tablero de control'!$S362-'Tablero de control'!$W362)
       )
     )
   )
)</f>
        <v>0</v>
      </c>
      <c r="AR362" s="40" t="str">
        <f>IF(
  'Tablero de control'!$W362="NP",
  "NO PROGRAMADA",
  IF(
    OR('Tablero de control'!$AP362="",'Tablero de control'!$AQ362&lt;=0),
    "SIN AVANCE",
    IF(
      'Tablero de control'!$AQ362&lt;Parametros!$D$4*Parametros!$G$9,
      "MUY DEFICIENTE",
    IF(
      'Tablero de control'!$AQ362&lt;Parametros!$D$4*Parametros!$G$8,
      "DEFICIENTE",
   IF(
      'Tablero de control'!$AQ362&lt;Parametros!$D$4*Parametros!$G$7,
      "ACEPTABLE",
      IF(
        'Tablero de control'!$AQ362&lt;Parametros!$D$4*Parametros!$G$6,
        "BUENO",
        IF(
          'Tablero de control'!$AQ362&lt;Parametros!$D$4*Parametros!$G$5,
          "SATISFACTORIO",
          IF(
            'Tablero de control'!$AQ362&gt;=Parametros!$D$4*Parametros!$G$4,
            "OPTIMO"
          )
        )
      )
    )
  )
)
)
)</f>
        <v>SIN AVANCE</v>
      </c>
      <c r="AS362" s="38"/>
      <c r="AT362" s="38"/>
      <c r="AU362" s="38"/>
      <c r="AV362" s="39"/>
      <c r="AW362" s="276">
        <f>IF(
'Tablero de control'!$X362="NP",
 0,
  IF(
     'Tablero de control'!$Q362&lt;&gt;"Reducción",
     'Tablero de control'!$AV362*100/'Tablero de control'!$X362,
     IF(
       'Tablero de control'!$X362&gt;='Tablero de control'!$AV362,
       100,
       IF(
         'Tablero de control'!$S362&lt;='Tablero de control'!$AV362,
         0,
         (('Tablero de control'!$S362-'Tablero de control'!$X362)-('Tablero de control'!$AV362-'Tablero de control'!$X362))*100/('Tablero de control'!$S362-'Tablero de control'!$X362)
       )
     )
   )
)</f>
        <v>0</v>
      </c>
      <c r="AX362" s="46" t="str">
        <f>IF(
  'Tablero de control'!$X362="NP",
  "NO PROGRAMADA",
  IF(
    OR('Tablero de control'!$AV362="",'Tablero de control'!$AW362&lt;=0),
    "SIN AVANCE",
    IF(
      'Tablero de control'!$AW362&lt;Parametros!$D$4*Parametros!$G$9,
      "MUY DEFICIENTE",
    IF(
      'Tablero de control'!$AW362&lt;Parametros!$D$4*Parametros!$G$8,
      "DEFICIENTE",
   IF(
      'Tablero de control'!$AW362&lt;Parametros!$D$4*Parametros!$G$7,
      "ACEPTABLE",
      IF(
        'Tablero de control'!$AW362&lt;Parametros!$D$4*Parametros!$G$6,
        "BUENO",
        IF(
          'Tablero de control'!$AW362&lt;Parametros!$D$4*Parametros!$G$5,
          "SATISFACTORIO",
          IF(
            'Tablero de control'!$AW362&gt;=Parametros!$D$4*Parametros!$G$4,
            "OPTIMO"
          )
        )
      )
    )
  )
)
)
)</f>
        <v>SIN AVANCE</v>
      </c>
      <c r="AY362" s="38"/>
      <c r="AZ362" s="38"/>
      <c r="BA362" s="38"/>
      <c r="BB362" s="285">
        <f>IF('Tablero de control'!$R362="Acumulada",IF('Tablero de control'!$AV362="",IF('Tablero de control'!$AP362="",IF('Tablero de control'!$AJ362="",'Tablero de control'!$Y362,'Tablero de control'!$AJ362),'Tablero de control'!$AP362),'Tablero de control'!$AV362),'Tablero de control'!$Y362+'Tablero de control'!$AJ362+'Tablero de control'!$AP362+'Tablero de control'!$AV362)</f>
        <v>1</v>
      </c>
      <c r="BC362" s="41">
        <f>IF('Tablero de control'!$Q362="mantenimiento",'Tablero de control'!$BB362/COUNTA('Tablero de control'!$U362:$X362)*100,IF('Tablero de control'!$BB362*100/'Tablero de control'!$T362&gt;100,100,'Tablero de control'!$BB362*100/'Tablero de control'!$T362))</f>
        <v>25</v>
      </c>
      <c r="BD362" s="40" t="str">
        <f>IF(
    OR('Tablero de control'!$BB362="",'Tablero de control'!$BC362&lt;=0),
    "SIN AVANCE",
    IF(
      'Tablero de control'!$BC362&lt;Parametros!$D$4*Parametros!$G$9,
      "MUY DEFICIENTE",
    IF(
      'Tablero de control'!$BC362&lt;Parametros!$D$4*Parametros!$G$8,
      "DEFICIENTE",
   IF(
      'Tablero de control'!$BC362&lt;Parametros!$D$4*Parametros!$G$7,
      "ACEPTABLE",
      IF(
        'Tablero de control'!$BC362&lt;Parametros!$D$4*Parametros!$G$6,
        "BUENO",
        IF(
          'Tablero de control'!$BC362&lt;Parametros!$D$4*Parametros!$G$5,
          "SATISFACTORIO",
          IF(
            'Tablero de control'!$BC362&gt;=Parametros!$D$4*Parametros!$G$4,
            "OPTIMO"
          )
        )
      )
    )
  )
)
)</f>
        <v>MUY DEFICIENTE</v>
      </c>
      <c r="BE362" s="336"/>
      <c r="BF362" s="336"/>
      <c r="BG362" s="555"/>
      <c r="BH362" s="281"/>
      <c r="BI362" s="281"/>
      <c r="BJ362" s="281"/>
      <c r="BL362" s="337"/>
      <c r="BN362" s="708">
        <v>1</v>
      </c>
      <c r="BO362" s="460" t="s">
        <v>3010</v>
      </c>
      <c r="BP362" s="460"/>
      <c r="BQ362" s="460" t="s">
        <v>3011</v>
      </c>
      <c r="BR362" s="611" t="s">
        <v>3012</v>
      </c>
      <c r="BS362" s="690"/>
      <c r="BT362" s="281"/>
    </row>
    <row r="363" spans="1:72" s="42" customFormat="1" ht="51" hidden="1" customHeight="1">
      <c r="A363" s="554" t="s">
        <v>252</v>
      </c>
      <c r="B363" s="53" t="s">
        <v>266</v>
      </c>
      <c r="C363" s="53" t="s">
        <v>311</v>
      </c>
      <c r="D363" s="53" t="s">
        <v>365</v>
      </c>
      <c r="E363" s="53" t="s">
        <v>468</v>
      </c>
      <c r="F363" s="133" t="s">
        <v>528</v>
      </c>
      <c r="G363" s="133" t="s">
        <v>543</v>
      </c>
      <c r="H363" s="99" t="s">
        <v>1943</v>
      </c>
      <c r="I363" s="133" t="s">
        <v>1965</v>
      </c>
      <c r="J363" s="325">
        <v>360</v>
      </c>
      <c r="K363" s="53" t="s">
        <v>903</v>
      </c>
      <c r="L363" s="53">
        <v>4502017</v>
      </c>
      <c r="M363" s="53" t="s">
        <v>144</v>
      </c>
      <c r="N363" s="53">
        <v>450201701</v>
      </c>
      <c r="O363" s="53" t="s">
        <v>1712</v>
      </c>
      <c r="P363" s="53" t="s">
        <v>2039</v>
      </c>
      <c r="Q363" s="53" t="s">
        <v>33</v>
      </c>
      <c r="R363" s="134" t="s">
        <v>1891</v>
      </c>
      <c r="S363" s="134">
        <v>0</v>
      </c>
      <c r="T363" s="134">
        <v>1</v>
      </c>
      <c r="U363" s="96">
        <v>1</v>
      </c>
      <c r="V363" s="134">
        <v>1</v>
      </c>
      <c r="W363" s="134">
        <v>1</v>
      </c>
      <c r="X363" s="134">
        <v>1</v>
      </c>
      <c r="Y363" s="273">
        <v>0.6</v>
      </c>
      <c r="Z363" s="276">
        <f>IF(
'Tablero de control'!$U363="NP",
 0,
  IF(
     'Tablero de control'!$Q363&lt;&gt;"Reducción",
     'Tablero de control'!$Y363*100/'Tablero de control'!$U363,
     IF(
       'Tablero de control'!$U363&gt;='Tablero de control'!$Y363,
       100,
       IF(
         'Tablero de control'!$S363&lt;='Tablero de control'!$Y363,
         0,
         (('Tablero de control'!$S363-'Tablero de control'!$U363)-('Tablero de control'!$Y363-'Tablero de control'!$U363))*100/('Tablero de control'!$S363-'Tablero de control'!$U363)
       )
     )
   )
)</f>
        <v>60</v>
      </c>
      <c r="AA363" s="302">
        <f>IF('Tablero de control'!$Z363&gt;100,100,'Tablero de control'!$Z363)</f>
        <v>60</v>
      </c>
      <c r="AB363" s="40" t="str">
        <f>IF(
  'Tablero de control'!$U363="NP",
  "NO PROGRAMADA",
  IF(
    OR('Tablero de control'!$Y363="",'Tablero de control'!$Z363&lt;=0),
    "SIN AVANCE",
    IF(
      'Tablero de control'!$Z363&lt;Parametros!$D$4*Parametros!$G$9,
      "MUY DEFICIENTE",
    IF(
      'Tablero de control'!$Z363&lt;Parametros!$D$4*Parametros!$G$8,
      "DEFICIENTE",
   IF(
      'Tablero de control'!$Z363&lt;Parametros!$D$4*Parametros!$G$7,
      "ACEPTABLE",
      IF(
        'Tablero de control'!$Z363&lt;Parametros!$D$4*Parametros!$G$6,
        "BUENO",
        IF(
          'Tablero de control'!$Z363&lt;Parametros!$D$4*Parametros!$G$5,
          "SATISFACTORIO",
          IF(
            'Tablero de control'!$Z363&gt;=Parametros!$D$4*Parametros!$G$4,
            "OPTIMO"
          )
        )
      )
    )
  )
)
)
)</f>
        <v>ACEPTABLE</v>
      </c>
      <c r="AC363" s="40"/>
      <c r="AD363" s="40"/>
      <c r="AE363" s="40"/>
      <c r="AF363" s="40"/>
      <c r="AG363" s="59">
        <v>82823923</v>
      </c>
      <c r="AH363" s="59">
        <v>40921756.579999998</v>
      </c>
      <c r="AI363" s="59">
        <v>21252655.370000001</v>
      </c>
      <c r="AJ363" s="57"/>
      <c r="AK363" s="276">
        <f>IF(
'Tablero de control'!$V363="NP",
 0,
  IF(
     'Tablero de control'!$Q363&lt;&gt;"Reducción",
     'Tablero de control'!$AJ363*100/'Tablero de control'!$V363,
     IF(
       'Tablero de control'!$V363&gt;='Tablero de control'!$AJ363,
       100,
       IF(
         'Tablero de control'!$S363&lt;='Tablero de control'!$AJ363,
         0,
         (('Tablero de control'!$S363-'Tablero de control'!$V363)-('Tablero de control'!$AJ363-'Tablero de control'!$V363))*100/('Tablero de control'!$S363-'Tablero de control'!$V363)
       )
     )
   )
)</f>
        <v>0</v>
      </c>
      <c r="AL363" s="38" t="str">
        <f>IF(
  'Tablero de control'!$V363="NP",
  "NO PROGRAMADA",
  IF(
    OR('Tablero de control'!$AJ363="",'Tablero de control'!$AK363&lt;=0),
    "SIN AVANCE",
    IF(
      'Tablero de control'!$AK363&lt;Parametros!$D$4*Parametros!$G$9,
      "MUY DEFICIENTE",
    IF(
      'Tablero de control'!$AK363&lt;Parametros!$D$4*Parametros!$G$8,
      "DEFICIENTE",
   IF(
      'Tablero de control'!$AK363&lt;Parametros!$D$4*Parametros!$G$7,
      "ACEPTABLE",
      IF(
        'Tablero de control'!$AK363&lt;Parametros!$D$4*Parametros!$G$6,
        "BUENO",
        IF(
          'Tablero de control'!$AK363&lt;Parametros!$D$4*Parametros!$G$5,
          "SATISFACTORIO",
          IF(
            'Tablero de control'!$AK363&gt;=Parametros!$D$4*Parametros!$G$4,
            "OPTIMO"
          )
        )
      )
    )
  )
)
)
)</f>
        <v>SIN AVANCE</v>
      </c>
      <c r="AM363" s="38"/>
      <c r="AN363" s="38"/>
      <c r="AO363" s="38"/>
      <c r="AP363" s="48"/>
      <c r="AQ363" s="276">
        <f>IF(
'Tablero de control'!$W363="NP",
 0,
  IF(
     'Tablero de control'!$Q363&lt;&gt;"Reducción",
     'Tablero de control'!$AP363*100/'Tablero de control'!$W363,
     IF(
       'Tablero de control'!$W363&gt;='Tablero de control'!$AP363,
       100,
       IF(
         'Tablero de control'!$S363&lt;='Tablero de control'!$AP363,
         0,
         (('Tablero de control'!$S363-'Tablero de control'!$W363)-('Tablero de control'!$AP363-'Tablero de control'!$W363))*100/('Tablero de control'!$S363-'Tablero de control'!$W363)
       )
     )
   )
)</f>
        <v>0</v>
      </c>
      <c r="AR363" s="40" t="str">
        <f>IF(
  'Tablero de control'!$W363="NP",
  "NO PROGRAMADA",
  IF(
    OR('Tablero de control'!$AP363="",'Tablero de control'!$AQ363&lt;=0),
    "SIN AVANCE",
    IF(
      'Tablero de control'!$AQ363&lt;Parametros!$D$4*Parametros!$G$9,
      "MUY DEFICIENTE",
    IF(
      'Tablero de control'!$AQ363&lt;Parametros!$D$4*Parametros!$G$8,
      "DEFICIENTE",
   IF(
      'Tablero de control'!$AQ363&lt;Parametros!$D$4*Parametros!$G$7,
      "ACEPTABLE",
      IF(
        'Tablero de control'!$AQ363&lt;Parametros!$D$4*Parametros!$G$6,
        "BUENO",
        IF(
          'Tablero de control'!$AQ363&lt;Parametros!$D$4*Parametros!$G$5,
          "SATISFACTORIO",
          IF(
            'Tablero de control'!$AQ363&gt;=Parametros!$D$4*Parametros!$G$4,
            "OPTIMO"
          )
        )
      )
    )
  )
)
)
)</f>
        <v>SIN AVANCE</v>
      </c>
      <c r="AS363" s="38"/>
      <c r="AT363" s="38"/>
      <c r="AU363" s="38"/>
      <c r="AV363" s="39"/>
      <c r="AW363" s="276">
        <f>IF(
'Tablero de control'!$X363="NP",
 0,
  IF(
     'Tablero de control'!$Q363&lt;&gt;"Reducción",
     'Tablero de control'!$AV363*100/'Tablero de control'!$X363,
     IF(
       'Tablero de control'!$X363&gt;='Tablero de control'!$AV363,
       100,
       IF(
         'Tablero de control'!$S363&lt;='Tablero de control'!$AV363,
         0,
         (('Tablero de control'!$S363-'Tablero de control'!$X363)-('Tablero de control'!$AV363-'Tablero de control'!$X363))*100/('Tablero de control'!$S363-'Tablero de control'!$X363)
       )
     )
   )
)</f>
        <v>0</v>
      </c>
      <c r="AX363" s="46" t="str">
        <f>IF(
  'Tablero de control'!$X363="NP",
  "NO PROGRAMADA",
  IF(
    OR('Tablero de control'!$AV363="",'Tablero de control'!$AW363&lt;=0),
    "SIN AVANCE",
    IF(
      'Tablero de control'!$AW363&lt;Parametros!$D$4*Parametros!$G$9,
      "MUY DEFICIENTE",
    IF(
      'Tablero de control'!$AW363&lt;Parametros!$D$4*Parametros!$G$8,
      "DEFICIENTE",
   IF(
      'Tablero de control'!$AW363&lt;Parametros!$D$4*Parametros!$G$7,
      "ACEPTABLE",
      IF(
        'Tablero de control'!$AW363&lt;Parametros!$D$4*Parametros!$G$6,
        "BUENO",
        IF(
          'Tablero de control'!$AW363&lt;Parametros!$D$4*Parametros!$G$5,
          "SATISFACTORIO",
          IF(
            'Tablero de control'!$AW363&gt;=Parametros!$D$4*Parametros!$G$4,
            "OPTIMO"
          )
        )
      )
    )
  )
)
)
)</f>
        <v>SIN AVANCE</v>
      </c>
      <c r="AY363" s="38"/>
      <c r="AZ363" s="38"/>
      <c r="BA363" s="38"/>
      <c r="BB363" s="285">
        <f>IF('Tablero de control'!$R363="Acumulada",IF('Tablero de control'!$AV363="",IF('Tablero de control'!$AP363="",IF('Tablero de control'!$AJ363="",'Tablero de control'!$Y363,'Tablero de control'!$AJ363),'Tablero de control'!$AP363),'Tablero de control'!$AV363),'Tablero de control'!$Y363+'Tablero de control'!$AJ363+'Tablero de control'!$AP363+'Tablero de control'!$AV363)</f>
        <v>0.6</v>
      </c>
      <c r="BC363" s="41">
        <f>IF('Tablero de control'!$Q363="mantenimiento",'Tablero de control'!$BB363/COUNTA('Tablero de control'!$U363:$X363)*100,IF('Tablero de control'!$BB363*100/'Tablero de control'!$T363&gt;100,100,'Tablero de control'!$BB363*100/'Tablero de control'!$T363))</f>
        <v>15</v>
      </c>
      <c r="BD363" s="40" t="str">
        <f>IF(
    OR('Tablero de control'!$BB363="",'Tablero de control'!$BC363&lt;=0),
    "SIN AVANCE",
    IF(
      'Tablero de control'!$BC363&lt;Parametros!$D$4*Parametros!$G$9,
      "MUY DEFICIENTE",
    IF(
      'Tablero de control'!$BC363&lt;Parametros!$D$4*Parametros!$G$8,
      "DEFICIENTE",
   IF(
      'Tablero de control'!$BC363&lt;Parametros!$D$4*Parametros!$G$7,
      "ACEPTABLE",
      IF(
        'Tablero de control'!$BC363&lt;Parametros!$D$4*Parametros!$G$6,
        "BUENO",
        IF(
          'Tablero de control'!$BC363&lt;Parametros!$D$4*Parametros!$G$5,
          "SATISFACTORIO",
          IF(
            'Tablero de control'!$BC363&gt;=Parametros!$D$4*Parametros!$G$4,
            "OPTIMO"
          )
        )
      )
    )
  )
)
)</f>
        <v>MUY DEFICIENTE</v>
      </c>
      <c r="BE363" s="336"/>
      <c r="BF363" s="336"/>
      <c r="BG363" s="555"/>
      <c r="BH363" s="281"/>
      <c r="BI363" s="281"/>
      <c r="BJ363" s="281"/>
      <c r="BL363" s="337"/>
      <c r="BN363" s="708">
        <v>0.6</v>
      </c>
      <c r="BO363" s="460" t="s">
        <v>3006</v>
      </c>
      <c r="BP363" s="460"/>
      <c r="BQ363" s="460" t="s">
        <v>3013</v>
      </c>
      <c r="BR363" s="611" t="s">
        <v>3014</v>
      </c>
      <c r="BS363" s="690" t="s">
        <v>3015</v>
      </c>
      <c r="BT363" s="281"/>
    </row>
    <row r="364" spans="1:72" s="42" customFormat="1" ht="51" hidden="1" customHeight="1">
      <c r="A364" s="554" t="s">
        <v>252</v>
      </c>
      <c r="B364" s="53" t="s">
        <v>266</v>
      </c>
      <c r="C364" s="53" t="s">
        <v>311</v>
      </c>
      <c r="D364" s="53" t="s">
        <v>365</v>
      </c>
      <c r="E364" s="53" t="s">
        <v>468</v>
      </c>
      <c r="F364" s="133" t="s">
        <v>528</v>
      </c>
      <c r="G364" s="133" t="s">
        <v>543</v>
      </c>
      <c r="H364" s="99" t="s">
        <v>1943</v>
      </c>
      <c r="I364" s="133" t="s">
        <v>1965</v>
      </c>
      <c r="J364" s="325">
        <v>361</v>
      </c>
      <c r="K364" s="53" t="s">
        <v>904</v>
      </c>
      <c r="L364" s="53">
        <v>4502026</v>
      </c>
      <c r="M364" s="53" t="s">
        <v>85</v>
      </c>
      <c r="N364" s="53">
        <v>450202600</v>
      </c>
      <c r="O364" s="53" t="s">
        <v>1707</v>
      </c>
      <c r="P364" s="53" t="s">
        <v>2039</v>
      </c>
      <c r="Q364" s="53" t="s">
        <v>33</v>
      </c>
      <c r="R364" s="134" t="s">
        <v>1891</v>
      </c>
      <c r="S364" s="134">
        <v>0</v>
      </c>
      <c r="T364" s="134">
        <v>1</v>
      </c>
      <c r="U364" s="96">
        <v>1</v>
      </c>
      <c r="V364" s="134">
        <v>1</v>
      </c>
      <c r="W364" s="134">
        <v>1</v>
      </c>
      <c r="X364" s="134">
        <v>1</v>
      </c>
      <c r="Y364" s="273">
        <v>1</v>
      </c>
      <c r="Z364" s="276">
        <f>IF(
'Tablero de control'!$U364="NP",
 0,
  IF(
     'Tablero de control'!$Q364&lt;&gt;"Reducción",
     'Tablero de control'!$Y364*100/'Tablero de control'!$U364,
     IF(
       'Tablero de control'!$U364&gt;='Tablero de control'!$Y364,
       100,
       IF(
         'Tablero de control'!$S364&lt;='Tablero de control'!$Y364,
         0,
         (('Tablero de control'!$S364-'Tablero de control'!$U364)-('Tablero de control'!$Y364-'Tablero de control'!$U364))*100/('Tablero de control'!$S364-'Tablero de control'!$U364)
       )
     )
   )
)</f>
        <v>100</v>
      </c>
      <c r="AA364" s="302">
        <f>IF('Tablero de control'!$Z364&gt;100,100,'Tablero de control'!$Z364)</f>
        <v>100</v>
      </c>
      <c r="AB364" s="40" t="str">
        <f>IF(
  'Tablero de control'!$U364="NP",
  "NO PROGRAMADA",
  IF(
    OR('Tablero de control'!$Y364="",'Tablero de control'!$Z364&lt;=0),
    "SIN AVANCE",
    IF(
      'Tablero de control'!$Z364&lt;Parametros!$D$4*Parametros!$G$9,
      "MUY DEFICIENTE",
    IF(
      'Tablero de control'!$Z364&lt;Parametros!$D$4*Parametros!$G$8,
      "DEFICIENTE",
   IF(
      'Tablero de control'!$Z364&lt;Parametros!$D$4*Parametros!$G$7,
      "ACEPTABLE",
      IF(
        'Tablero de control'!$Z364&lt;Parametros!$D$4*Parametros!$G$6,
        "BUENO",
        IF(
          'Tablero de control'!$Z364&lt;Parametros!$D$4*Parametros!$G$5,
          "SATISFACTORIO",
          IF(
            'Tablero de control'!$Z364&gt;=Parametros!$D$4*Parametros!$G$4,
            "OPTIMO"
          )
        )
      )
    )
  )
)
)
)</f>
        <v>OPTIMO</v>
      </c>
      <c r="AC364" s="40"/>
      <c r="AD364" s="40"/>
      <c r="AE364" s="40"/>
      <c r="AF364" s="40"/>
      <c r="AG364" s="59">
        <v>82823923</v>
      </c>
      <c r="AH364" s="59">
        <v>40921756.579999998</v>
      </c>
      <c r="AI364" s="59">
        <v>21252655.370000001</v>
      </c>
      <c r="AJ364" s="57"/>
      <c r="AK364" s="276">
        <f>IF(
'Tablero de control'!$V364="NP",
 0,
  IF(
     'Tablero de control'!$Q364&lt;&gt;"Reducción",
     'Tablero de control'!$AJ364*100/'Tablero de control'!$V364,
     IF(
       'Tablero de control'!$V364&gt;='Tablero de control'!$AJ364,
       100,
       IF(
         'Tablero de control'!$S364&lt;='Tablero de control'!$AJ364,
         0,
         (('Tablero de control'!$S364-'Tablero de control'!$V364)-('Tablero de control'!$AJ364-'Tablero de control'!$V364))*100/('Tablero de control'!$S364-'Tablero de control'!$V364)
       )
     )
   )
)</f>
        <v>0</v>
      </c>
      <c r="AL364" s="38" t="str">
        <f>IF(
  'Tablero de control'!$V364="NP",
  "NO PROGRAMADA",
  IF(
    OR('Tablero de control'!$AJ364="",'Tablero de control'!$AK364&lt;=0),
    "SIN AVANCE",
    IF(
      'Tablero de control'!$AK364&lt;Parametros!$D$4*Parametros!$G$9,
      "MUY DEFICIENTE",
    IF(
      'Tablero de control'!$AK364&lt;Parametros!$D$4*Parametros!$G$8,
      "DEFICIENTE",
   IF(
      'Tablero de control'!$AK364&lt;Parametros!$D$4*Parametros!$G$7,
      "ACEPTABLE",
      IF(
        'Tablero de control'!$AK364&lt;Parametros!$D$4*Parametros!$G$6,
        "BUENO",
        IF(
          'Tablero de control'!$AK364&lt;Parametros!$D$4*Parametros!$G$5,
          "SATISFACTORIO",
          IF(
            'Tablero de control'!$AK364&gt;=Parametros!$D$4*Parametros!$G$4,
            "OPTIMO"
          )
        )
      )
    )
  )
)
)
)</f>
        <v>SIN AVANCE</v>
      </c>
      <c r="AM364" s="38"/>
      <c r="AN364" s="38"/>
      <c r="AO364" s="38"/>
      <c r="AP364" s="48"/>
      <c r="AQ364" s="276">
        <f>IF(
'Tablero de control'!$W364="NP",
 0,
  IF(
     'Tablero de control'!$Q364&lt;&gt;"Reducción",
     'Tablero de control'!$AP364*100/'Tablero de control'!$W364,
     IF(
       'Tablero de control'!$W364&gt;='Tablero de control'!$AP364,
       100,
       IF(
         'Tablero de control'!$S364&lt;='Tablero de control'!$AP364,
         0,
         (('Tablero de control'!$S364-'Tablero de control'!$W364)-('Tablero de control'!$AP364-'Tablero de control'!$W364))*100/('Tablero de control'!$S364-'Tablero de control'!$W364)
       )
     )
   )
)</f>
        <v>0</v>
      </c>
      <c r="AR364" s="40" t="str">
        <f>IF(
  'Tablero de control'!$W364="NP",
  "NO PROGRAMADA",
  IF(
    OR('Tablero de control'!$AP364="",'Tablero de control'!$AQ364&lt;=0),
    "SIN AVANCE",
    IF(
      'Tablero de control'!$AQ364&lt;Parametros!$D$4*Parametros!$G$9,
      "MUY DEFICIENTE",
    IF(
      'Tablero de control'!$AQ364&lt;Parametros!$D$4*Parametros!$G$8,
      "DEFICIENTE",
   IF(
      'Tablero de control'!$AQ364&lt;Parametros!$D$4*Parametros!$G$7,
      "ACEPTABLE",
      IF(
        'Tablero de control'!$AQ364&lt;Parametros!$D$4*Parametros!$G$6,
        "BUENO",
        IF(
          'Tablero de control'!$AQ364&lt;Parametros!$D$4*Parametros!$G$5,
          "SATISFACTORIO",
          IF(
            'Tablero de control'!$AQ364&gt;=Parametros!$D$4*Parametros!$G$4,
            "OPTIMO"
          )
        )
      )
    )
  )
)
)
)</f>
        <v>SIN AVANCE</v>
      </c>
      <c r="AS364" s="38"/>
      <c r="AT364" s="38"/>
      <c r="AU364" s="38"/>
      <c r="AV364" s="39"/>
      <c r="AW364" s="276">
        <f>IF(
'Tablero de control'!$X364="NP",
 0,
  IF(
     'Tablero de control'!$Q364&lt;&gt;"Reducción",
     'Tablero de control'!$AV364*100/'Tablero de control'!$X364,
     IF(
       'Tablero de control'!$X364&gt;='Tablero de control'!$AV364,
       100,
       IF(
         'Tablero de control'!$S364&lt;='Tablero de control'!$AV364,
         0,
         (('Tablero de control'!$S364-'Tablero de control'!$X364)-('Tablero de control'!$AV364-'Tablero de control'!$X364))*100/('Tablero de control'!$S364-'Tablero de control'!$X364)
       )
     )
   )
)</f>
        <v>0</v>
      </c>
      <c r="AX364" s="46" t="str">
        <f>IF(
  'Tablero de control'!$X364="NP",
  "NO PROGRAMADA",
  IF(
    OR('Tablero de control'!$AV364="",'Tablero de control'!$AW364&lt;=0),
    "SIN AVANCE",
    IF(
      'Tablero de control'!$AW364&lt;Parametros!$D$4*Parametros!$G$9,
      "MUY DEFICIENTE",
    IF(
      'Tablero de control'!$AW364&lt;Parametros!$D$4*Parametros!$G$8,
      "DEFICIENTE",
   IF(
      'Tablero de control'!$AW364&lt;Parametros!$D$4*Parametros!$G$7,
      "ACEPTABLE",
      IF(
        'Tablero de control'!$AW364&lt;Parametros!$D$4*Parametros!$G$6,
        "BUENO",
        IF(
          'Tablero de control'!$AW364&lt;Parametros!$D$4*Parametros!$G$5,
          "SATISFACTORIO",
          IF(
            'Tablero de control'!$AW364&gt;=Parametros!$D$4*Parametros!$G$4,
            "OPTIMO"
          )
        )
      )
    )
  )
)
)
)</f>
        <v>SIN AVANCE</v>
      </c>
      <c r="AY364" s="38"/>
      <c r="AZ364" s="38"/>
      <c r="BA364" s="38"/>
      <c r="BB364" s="285">
        <f>IF('Tablero de control'!$R364="Acumulada",IF('Tablero de control'!$AV364="",IF('Tablero de control'!$AP364="",IF('Tablero de control'!$AJ364="",'Tablero de control'!$Y364,'Tablero de control'!$AJ364),'Tablero de control'!$AP364),'Tablero de control'!$AV364),'Tablero de control'!$Y364+'Tablero de control'!$AJ364+'Tablero de control'!$AP364+'Tablero de control'!$AV364)</f>
        <v>1</v>
      </c>
      <c r="BC364" s="41">
        <f>IF('Tablero de control'!$Q364="mantenimiento",'Tablero de control'!$BB364/COUNTA('Tablero de control'!$U364:$X364)*100,IF('Tablero de control'!$BB364*100/'Tablero de control'!$T364&gt;100,100,'Tablero de control'!$BB364*100/'Tablero de control'!$T364))</f>
        <v>25</v>
      </c>
      <c r="BD364" s="40" t="str">
        <f>IF(
    OR('Tablero de control'!$BB364="",'Tablero de control'!$BC364&lt;=0),
    "SIN AVANCE",
    IF(
      'Tablero de control'!$BC364&lt;Parametros!$D$4*Parametros!$G$9,
      "MUY DEFICIENTE",
    IF(
      'Tablero de control'!$BC364&lt;Parametros!$D$4*Parametros!$G$8,
      "DEFICIENTE",
   IF(
      'Tablero de control'!$BC364&lt;Parametros!$D$4*Parametros!$G$7,
      "ACEPTABLE",
      IF(
        'Tablero de control'!$BC364&lt;Parametros!$D$4*Parametros!$G$6,
        "BUENO",
        IF(
          'Tablero de control'!$BC364&lt;Parametros!$D$4*Parametros!$G$5,
          "SATISFACTORIO",
          IF(
            'Tablero de control'!$BC364&gt;=Parametros!$D$4*Parametros!$G$4,
            "OPTIMO"
          )
        )
      )
    )
  )
)
)</f>
        <v>MUY DEFICIENTE</v>
      </c>
      <c r="BE364" s="336"/>
      <c r="BF364" s="336"/>
      <c r="BG364" s="555"/>
      <c r="BH364" s="281"/>
      <c r="BI364" s="281"/>
      <c r="BJ364" s="281"/>
      <c r="BL364" s="337"/>
      <c r="BN364" s="708">
        <v>1</v>
      </c>
      <c r="BO364" s="460" t="s">
        <v>3016</v>
      </c>
      <c r="BP364" s="460"/>
      <c r="BQ364" s="460" t="s">
        <v>3017</v>
      </c>
      <c r="BR364" s="611" t="s">
        <v>3018</v>
      </c>
      <c r="BS364" s="690"/>
      <c r="BT364" s="281"/>
    </row>
    <row r="365" spans="1:72" s="42" customFormat="1" ht="76.5" hidden="1" customHeight="1">
      <c r="A365" s="554" t="s">
        <v>252</v>
      </c>
      <c r="B365" s="53" t="s">
        <v>266</v>
      </c>
      <c r="C365" s="53" t="s">
        <v>311</v>
      </c>
      <c r="D365" s="53" t="s">
        <v>365</v>
      </c>
      <c r="E365" s="53" t="s">
        <v>468</v>
      </c>
      <c r="F365" s="133" t="s">
        <v>528</v>
      </c>
      <c r="G365" s="133" t="s">
        <v>543</v>
      </c>
      <c r="H365" s="99" t="s">
        <v>1943</v>
      </c>
      <c r="I365" s="133" t="s">
        <v>1965</v>
      </c>
      <c r="J365" s="325">
        <v>362</v>
      </c>
      <c r="K365" s="53" t="s">
        <v>905</v>
      </c>
      <c r="L365" s="53" t="s">
        <v>1175</v>
      </c>
      <c r="M365" s="53" t="s">
        <v>104</v>
      </c>
      <c r="N365" s="53">
        <v>450200108</v>
      </c>
      <c r="O365" s="53" t="s">
        <v>1713</v>
      </c>
      <c r="P365" s="53" t="s">
        <v>2039</v>
      </c>
      <c r="Q365" s="53" t="s">
        <v>33</v>
      </c>
      <c r="R365" s="134" t="s">
        <v>1891</v>
      </c>
      <c r="S365" s="134">
        <v>0</v>
      </c>
      <c r="T365" s="134">
        <v>1</v>
      </c>
      <c r="U365" s="96">
        <v>1</v>
      </c>
      <c r="V365" s="134">
        <v>1</v>
      </c>
      <c r="W365" s="134">
        <v>1</v>
      </c>
      <c r="X365" s="134">
        <v>1</v>
      </c>
      <c r="Y365" s="273">
        <v>1</v>
      </c>
      <c r="Z365" s="276">
        <f>IF(
'Tablero de control'!$U365="NP",
 0,
  IF(
     'Tablero de control'!$Q365&lt;&gt;"Reducción",
     'Tablero de control'!$Y365*100/'Tablero de control'!$U365,
     IF(
       'Tablero de control'!$U365&gt;='Tablero de control'!$Y365,
       100,
       IF(
         'Tablero de control'!$S365&lt;='Tablero de control'!$Y365,
         0,
         (('Tablero de control'!$S365-'Tablero de control'!$U365)-('Tablero de control'!$Y365-'Tablero de control'!$U365))*100/('Tablero de control'!$S365-'Tablero de control'!$U365)
       )
     )
   )
)</f>
        <v>100</v>
      </c>
      <c r="AA365" s="302">
        <f>IF('Tablero de control'!$Z365&gt;100,100,'Tablero de control'!$Z365)</f>
        <v>100</v>
      </c>
      <c r="AB365" s="40" t="str">
        <f>IF(
  'Tablero de control'!$U365="NP",
  "NO PROGRAMADA",
  IF(
    OR('Tablero de control'!$Y365="",'Tablero de control'!$Z365&lt;=0),
    "SIN AVANCE",
    IF(
      'Tablero de control'!$Z365&lt;Parametros!$D$4*Parametros!$G$9,
      "MUY DEFICIENTE",
    IF(
      'Tablero de control'!$Z365&lt;Parametros!$D$4*Parametros!$G$8,
      "DEFICIENTE",
   IF(
      'Tablero de control'!$Z365&lt;Parametros!$D$4*Parametros!$G$7,
      "ACEPTABLE",
      IF(
        'Tablero de control'!$Z365&lt;Parametros!$D$4*Parametros!$G$6,
        "BUENO",
        IF(
          'Tablero de control'!$Z365&lt;Parametros!$D$4*Parametros!$G$5,
          "SATISFACTORIO",
          IF(
            'Tablero de control'!$Z365&gt;=Parametros!$D$4*Parametros!$G$4,
            "OPTIMO"
          )
        )
      )
    )
  )
)
)
)</f>
        <v>OPTIMO</v>
      </c>
      <c r="AC365" s="40"/>
      <c r="AD365" s="40"/>
      <c r="AE365" s="40"/>
      <c r="AF365" s="40"/>
      <c r="AG365" s="59">
        <v>82823923</v>
      </c>
      <c r="AH365" s="59">
        <v>40921756.579999998</v>
      </c>
      <c r="AI365" s="59">
        <v>21252655.370000001</v>
      </c>
      <c r="AJ365" s="57"/>
      <c r="AK365" s="276">
        <f>IF(
'Tablero de control'!$V365="NP",
 0,
  IF(
     'Tablero de control'!$Q365&lt;&gt;"Reducción",
     'Tablero de control'!$AJ365*100/'Tablero de control'!$V365,
     IF(
       'Tablero de control'!$V365&gt;='Tablero de control'!$AJ365,
       100,
       IF(
         'Tablero de control'!$S365&lt;='Tablero de control'!$AJ365,
         0,
         (('Tablero de control'!$S365-'Tablero de control'!$V365)-('Tablero de control'!$AJ365-'Tablero de control'!$V365))*100/('Tablero de control'!$S365-'Tablero de control'!$V365)
       )
     )
   )
)</f>
        <v>0</v>
      </c>
      <c r="AL365" s="38" t="str">
        <f>IF(
  'Tablero de control'!$V365="NP",
  "NO PROGRAMADA",
  IF(
    OR('Tablero de control'!$AJ365="",'Tablero de control'!$AK365&lt;=0),
    "SIN AVANCE",
    IF(
      'Tablero de control'!$AK365&lt;Parametros!$D$4*Parametros!$G$9,
      "MUY DEFICIENTE",
    IF(
      'Tablero de control'!$AK365&lt;Parametros!$D$4*Parametros!$G$8,
      "DEFICIENTE",
   IF(
      'Tablero de control'!$AK365&lt;Parametros!$D$4*Parametros!$G$7,
      "ACEPTABLE",
      IF(
        'Tablero de control'!$AK365&lt;Parametros!$D$4*Parametros!$G$6,
        "BUENO",
        IF(
          'Tablero de control'!$AK365&lt;Parametros!$D$4*Parametros!$G$5,
          "SATISFACTORIO",
          IF(
            'Tablero de control'!$AK365&gt;=Parametros!$D$4*Parametros!$G$4,
            "OPTIMO"
          )
        )
      )
    )
  )
)
)
)</f>
        <v>SIN AVANCE</v>
      </c>
      <c r="AM365" s="38"/>
      <c r="AN365" s="38"/>
      <c r="AO365" s="38"/>
      <c r="AP365" s="48"/>
      <c r="AQ365" s="276">
        <f>IF(
'Tablero de control'!$W365="NP",
 0,
  IF(
     'Tablero de control'!$Q365&lt;&gt;"Reducción",
     'Tablero de control'!$AP365*100/'Tablero de control'!$W365,
     IF(
       'Tablero de control'!$W365&gt;='Tablero de control'!$AP365,
       100,
       IF(
         'Tablero de control'!$S365&lt;='Tablero de control'!$AP365,
         0,
         (('Tablero de control'!$S365-'Tablero de control'!$W365)-('Tablero de control'!$AP365-'Tablero de control'!$W365))*100/('Tablero de control'!$S365-'Tablero de control'!$W365)
       )
     )
   )
)</f>
        <v>0</v>
      </c>
      <c r="AR365" s="40" t="str">
        <f>IF(
  'Tablero de control'!$W365="NP",
  "NO PROGRAMADA",
  IF(
    OR('Tablero de control'!$AP365="",'Tablero de control'!$AQ365&lt;=0),
    "SIN AVANCE",
    IF(
      'Tablero de control'!$AQ365&lt;Parametros!$D$4*Parametros!$G$9,
      "MUY DEFICIENTE",
    IF(
      'Tablero de control'!$AQ365&lt;Parametros!$D$4*Parametros!$G$8,
      "DEFICIENTE",
   IF(
      'Tablero de control'!$AQ365&lt;Parametros!$D$4*Parametros!$G$7,
      "ACEPTABLE",
      IF(
        'Tablero de control'!$AQ365&lt;Parametros!$D$4*Parametros!$G$6,
        "BUENO",
        IF(
          'Tablero de control'!$AQ365&lt;Parametros!$D$4*Parametros!$G$5,
          "SATISFACTORIO",
          IF(
            'Tablero de control'!$AQ365&gt;=Parametros!$D$4*Parametros!$G$4,
            "OPTIMO"
          )
        )
      )
    )
  )
)
)
)</f>
        <v>SIN AVANCE</v>
      </c>
      <c r="AS365" s="38"/>
      <c r="AT365" s="38"/>
      <c r="AU365" s="38"/>
      <c r="AV365" s="39"/>
      <c r="AW365" s="276">
        <f>IF(
'Tablero de control'!$X365="NP",
 0,
  IF(
     'Tablero de control'!$Q365&lt;&gt;"Reducción",
     'Tablero de control'!$AV365*100/'Tablero de control'!$X365,
     IF(
       'Tablero de control'!$X365&gt;='Tablero de control'!$AV365,
       100,
       IF(
         'Tablero de control'!$S365&lt;='Tablero de control'!$AV365,
         0,
         (('Tablero de control'!$S365-'Tablero de control'!$X365)-('Tablero de control'!$AV365-'Tablero de control'!$X365))*100/('Tablero de control'!$S365-'Tablero de control'!$X365)
       )
     )
   )
)</f>
        <v>0</v>
      </c>
      <c r="AX365" s="46" t="str">
        <f>IF(
  'Tablero de control'!$X365="NP",
  "NO PROGRAMADA",
  IF(
    OR('Tablero de control'!$AV365="",'Tablero de control'!$AW365&lt;=0),
    "SIN AVANCE",
    IF(
      'Tablero de control'!$AW365&lt;Parametros!$D$4*Parametros!$G$9,
      "MUY DEFICIENTE",
    IF(
      'Tablero de control'!$AW365&lt;Parametros!$D$4*Parametros!$G$8,
      "DEFICIENTE",
   IF(
      'Tablero de control'!$AW365&lt;Parametros!$D$4*Parametros!$G$7,
      "ACEPTABLE",
      IF(
        'Tablero de control'!$AW365&lt;Parametros!$D$4*Parametros!$G$6,
        "BUENO",
        IF(
          'Tablero de control'!$AW365&lt;Parametros!$D$4*Parametros!$G$5,
          "SATISFACTORIO",
          IF(
            'Tablero de control'!$AW365&gt;=Parametros!$D$4*Parametros!$G$4,
            "OPTIMO"
          )
        )
      )
    )
  )
)
)
)</f>
        <v>SIN AVANCE</v>
      </c>
      <c r="AY365" s="38"/>
      <c r="AZ365" s="38"/>
      <c r="BA365" s="38"/>
      <c r="BB365" s="285">
        <f>IF('Tablero de control'!$R365="Acumulada",IF('Tablero de control'!$AV365="",IF('Tablero de control'!$AP365="",IF('Tablero de control'!$AJ365="",'Tablero de control'!$Y365,'Tablero de control'!$AJ365),'Tablero de control'!$AP365),'Tablero de control'!$AV365),'Tablero de control'!$Y365+'Tablero de control'!$AJ365+'Tablero de control'!$AP365+'Tablero de control'!$AV365)</f>
        <v>1</v>
      </c>
      <c r="BC365" s="41">
        <f>IF('Tablero de control'!$Q365="mantenimiento",'Tablero de control'!$BB365/COUNTA('Tablero de control'!$U365:$X365)*100,IF('Tablero de control'!$BB365*100/'Tablero de control'!$T365&gt;100,100,'Tablero de control'!$BB365*100/'Tablero de control'!$T365))</f>
        <v>25</v>
      </c>
      <c r="BD365" s="40" t="str">
        <f>IF(
    OR('Tablero de control'!$BB365="",'Tablero de control'!$BC365&lt;=0),
    "SIN AVANCE",
    IF(
      'Tablero de control'!$BC365&lt;Parametros!$D$4*Parametros!$G$9,
      "MUY DEFICIENTE",
    IF(
      'Tablero de control'!$BC365&lt;Parametros!$D$4*Parametros!$G$8,
      "DEFICIENTE",
   IF(
      'Tablero de control'!$BC365&lt;Parametros!$D$4*Parametros!$G$7,
      "ACEPTABLE",
      IF(
        'Tablero de control'!$BC365&lt;Parametros!$D$4*Parametros!$G$6,
        "BUENO",
        IF(
          'Tablero de control'!$BC365&lt;Parametros!$D$4*Parametros!$G$5,
          "SATISFACTORIO",
          IF(
            'Tablero de control'!$BC365&gt;=Parametros!$D$4*Parametros!$G$4,
            "OPTIMO"
          )
        )
      )
    )
  )
)
)</f>
        <v>MUY DEFICIENTE</v>
      </c>
      <c r="BE365" s="336"/>
      <c r="BF365" s="336"/>
      <c r="BG365" s="555"/>
      <c r="BH365" s="281"/>
      <c r="BI365" s="281"/>
      <c r="BJ365" s="281"/>
      <c r="BL365" s="337"/>
      <c r="BN365" s="708">
        <v>1</v>
      </c>
      <c r="BO365" s="460" t="s">
        <v>3019</v>
      </c>
      <c r="BP365" s="460"/>
      <c r="BQ365" s="460" t="s">
        <v>3020</v>
      </c>
      <c r="BR365" s="611" t="s">
        <v>3018</v>
      </c>
      <c r="BS365" s="690"/>
      <c r="BT365" s="281"/>
    </row>
    <row r="366" spans="1:72" s="42" customFormat="1" ht="51" hidden="1" customHeight="1">
      <c r="A366" s="554" t="s">
        <v>252</v>
      </c>
      <c r="B366" s="53" t="s">
        <v>266</v>
      </c>
      <c r="C366" s="53" t="s">
        <v>311</v>
      </c>
      <c r="D366" s="53" t="s">
        <v>365</v>
      </c>
      <c r="E366" s="53" t="s">
        <v>469</v>
      </c>
      <c r="F366" s="185">
        <v>0.17299999999999999</v>
      </c>
      <c r="G366" s="185">
        <v>0.16800000000000001</v>
      </c>
      <c r="H366" s="99" t="s">
        <v>1943</v>
      </c>
      <c r="I366" s="185" t="s">
        <v>1965</v>
      </c>
      <c r="J366" s="325">
        <v>363</v>
      </c>
      <c r="K366" s="53" t="s">
        <v>906</v>
      </c>
      <c r="L366" s="53">
        <v>4502022</v>
      </c>
      <c r="M366" s="53" t="s">
        <v>60</v>
      </c>
      <c r="N366" s="53">
        <v>450202207</v>
      </c>
      <c r="O366" s="53" t="s">
        <v>1593</v>
      </c>
      <c r="P366" s="53" t="s">
        <v>2057</v>
      </c>
      <c r="Q366" s="53" t="s">
        <v>32</v>
      </c>
      <c r="R366" s="134" t="s">
        <v>1891</v>
      </c>
      <c r="S366" s="134">
        <v>0</v>
      </c>
      <c r="T366" s="134">
        <v>40</v>
      </c>
      <c r="U366" s="96">
        <v>5</v>
      </c>
      <c r="V366" s="134">
        <v>15</v>
      </c>
      <c r="W366" s="134">
        <v>15</v>
      </c>
      <c r="X366" s="134">
        <v>5</v>
      </c>
      <c r="Y366" s="273">
        <v>5</v>
      </c>
      <c r="Z366" s="276">
        <f>IF(
'Tablero de control'!$U366="NP",
 0,
  IF(
     'Tablero de control'!$Q366&lt;&gt;"Reducción",
     'Tablero de control'!$Y366*100/'Tablero de control'!$U366,
     IF(
       'Tablero de control'!$U366&gt;='Tablero de control'!$Y366,
       100,
       IF(
         'Tablero de control'!$S366&lt;='Tablero de control'!$Y366,
         0,
         (('Tablero de control'!$S366-'Tablero de control'!$U366)-('Tablero de control'!$Y366-'Tablero de control'!$U366))*100/('Tablero de control'!$S366-'Tablero de control'!$U366)
       )
     )
   )
)</f>
        <v>100</v>
      </c>
      <c r="AA366" s="302">
        <f>IF('Tablero de control'!$Z366&gt;100,100,'Tablero de control'!$Z366)</f>
        <v>100</v>
      </c>
      <c r="AB366" s="40" t="str">
        <f>IF(
  'Tablero de control'!$U366="NP",
  "NO PROGRAMADA",
  IF(
    OR('Tablero de control'!$Y366="",'Tablero de control'!$Z366&lt;=0),
    "SIN AVANCE",
    IF(
      'Tablero de control'!$Z366&lt;Parametros!$D$4*Parametros!$G$9,
      "MUY DEFICIENTE",
    IF(
      'Tablero de control'!$Z366&lt;Parametros!$D$4*Parametros!$G$8,
      "DEFICIENTE",
   IF(
      'Tablero de control'!$Z366&lt;Parametros!$D$4*Parametros!$G$7,
      "ACEPTABLE",
      IF(
        'Tablero de control'!$Z366&lt;Parametros!$D$4*Parametros!$G$6,
        "BUENO",
        IF(
          'Tablero de control'!$Z366&lt;Parametros!$D$4*Parametros!$G$5,
          "SATISFACTORIO",
          IF(
            'Tablero de control'!$Z366&gt;=Parametros!$D$4*Parametros!$G$4,
            "OPTIMO"
          )
        )
      )
    )
  )
)
)
)</f>
        <v>OPTIMO</v>
      </c>
      <c r="AC366" s="40"/>
      <c r="AD366" s="40"/>
      <c r="AE366" s="40"/>
      <c r="AF366" s="40"/>
      <c r="AG366" s="59">
        <v>82823923</v>
      </c>
      <c r="AH366" s="59">
        <v>40921756.579999998</v>
      </c>
      <c r="AI366" s="59">
        <v>21252655.370000001</v>
      </c>
      <c r="AJ366" s="57"/>
      <c r="AK366" s="276">
        <f>IF(
'Tablero de control'!$V366="NP",
 0,
  IF(
     'Tablero de control'!$Q366&lt;&gt;"Reducción",
     'Tablero de control'!$AJ366*100/'Tablero de control'!$V366,
     IF(
       'Tablero de control'!$V366&gt;='Tablero de control'!$AJ366,
       100,
       IF(
         'Tablero de control'!$S366&lt;='Tablero de control'!$AJ366,
         0,
         (('Tablero de control'!$S366-'Tablero de control'!$V366)-('Tablero de control'!$AJ366-'Tablero de control'!$V366))*100/('Tablero de control'!$S366-'Tablero de control'!$V366)
       )
     )
   )
)</f>
        <v>0</v>
      </c>
      <c r="AL366" s="38" t="str">
        <f>IF(
  'Tablero de control'!$V366="NP",
  "NO PROGRAMADA",
  IF(
    OR('Tablero de control'!$AJ366="",'Tablero de control'!$AK366&lt;=0),
    "SIN AVANCE",
    IF(
      'Tablero de control'!$AK366&lt;Parametros!$D$4*Parametros!$G$9,
      "MUY DEFICIENTE",
    IF(
      'Tablero de control'!$AK366&lt;Parametros!$D$4*Parametros!$G$8,
      "DEFICIENTE",
   IF(
      'Tablero de control'!$AK366&lt;Parametros!$D$4*Parametros!$G$7,
      "ACEPTABLE",
      IF(
        'Tablero de control'!$AK366&lt;Parametros!$D$4*Parametros!$G$6,
        "BUENO",
        IF(
          'Tablero de control'!$AK366&lt;Parametros!$D$4*Parametros!$G$5,
          "SATISFACTORIO",
          IF(
            'Tablero de control'!$AK366&gt;=Parametros!$D$4*Parametros!$G$4,
            "OPTIMO"
          )
        )
      )
    )
  )
)
)
)</f>
        <v>SIN AVANCE</v>
      </c>
      <c r="AM366" s="38"/>
      <c r="AN366" s="38"/>
      <c r="AO366" s="38"/>
      <c r="AP366" s="48"/>
      <c r="AQ366" s="276">
        <f>IF(
'Tablero de control'!$W366="NP",
 0,
  IF(
     'Tablero de control'!$Q366&lt;&gt;"Reducción",
     'Tablero de control'!$AP366*100/'Tablero de control'!$W366,
     IF(
       'Tablero de control'!$W366&gt;='Tablero de control'!$AP366,
       100,
       IF(
         'Tablero de control'!$S366&lt;='Tablero de control'!$AP366,
         0,
         (('Tablero de control'!$S366-'Tablero de control'!$W366)-('Tablero de control'!$AP366-'Tablero de control'!$W366))*100/('Tablero de control'!$S366-'Tablero de control'!$W366)
       )
     )
   )
)</f>
        <v>0</v>
      </c>
      <c r="AR366" s="40" t="str">
        <f>IF(
  'Tablero de control'!$W366="NP",
  "NO PROGRAMADA",
  IF(
    OR('Tablero de control'!$AP366="",'Tablero de control'!$AQ366&lt;=0),
    "SIN AVANCE",
    IF(
      'Tablero de control'!$AQ366&lt;Parametros!$D$4*Parametros!$G$9,
      "MUY DEFICIENTE",
    IF(
      'Tablero de control'!$AQ366&lt;Parametros!$D$4*Parametros!$G$8,
      "DEFICIENTE",
   IF(
      'Tablero de control'!$AQ366&lt;Parametros!$D$4*Parametros!$G$7,
      "ACEPTABLE",
      IF(
        'Tablero de control'!$AQ366&lt;Parametros!$D$4*Parametros!$G$6,
        "BUENO",
        IF(
          'Tablero de control'!$AQ366&lt;Parametros!$D$4*Parametros!$G$5,
          "SATISFACTORIO",
          IF(
            'Tablero de control'!$AQ366&gt;=Parametros!$D$4*Parametros!$G$4,
            "OPTIMO"
          )
        )
      )
    )
  )
)
)
)</f>
        <v>SIN AVANCE</v>
      </c>
      <c r="AS366" s="38"/>
      <c r="AT366" s="38"/>
      <c r="AU366" s="38"/>
      <c r="AV366" s="39"/>
      <c r="AW366" s="276">
        <f>IF(
'Tablero de control'!$X366="NP",
 0,
  IF(
     'Tablero de control'!$Q366&lt;&gt;"Reducción",
     'Tablero de control'!$AV366*100/'Tablero de control'!$X366,
     IF(
       'Tablero de control'!$X366&gt;='Tablero de control'!$AV366,
       100,
       IF(
         'Tablero de control'!$S366&lt;='Tablero de control'!$AV366,
         0,
         (('Tablero de control'!$S366-'Tablero de control'!$X366)-('Tablero de control'!$AV366-'Tablero de control'!$X366))*100/('Tablero de control'!$S366-'Tablero de control'!$X366)
       )
     )
   )
)</f>
        <v>0</v>
      </c>
      <c r="AX366" s="46" t="str">
        <f>IF(
  'Tablero de control'!$X366="NP",
  "NO PROGRAMADA",
  IF(
    OR('Tablero de control'!$AV366="",'Tablero de control'!$AW366&lt;=0),
    "SIN AVANCE",
    IF(
      'Tablero de control'!$AW366&lt;Parametros!$D$4*Parametros!$G$9,
      "MUY DEFICIENTE",
    IF(
      'Tablero de control'!$AW366&lt;Parametros!$D$4*Parametros!$G$8,
      "DEFICIENTE",
   IF(
      'Tablero de control'!$AW366&lt;Parametros!$D$4*Parametros!$G$7,
      "ACEPTABLE",
      IF(
        'Tablero de control'!$AW366&lt;Parametros!$D$4*Parametros!$G$6,
        "BUENO",
        IF(
          'Tablero de control'!$AW366&lt;Parametros!$D$4*Parametros!$G$5,
          "SATISFACTORIO",
          IF(
            'Tablero de control'!$AW366&gt;=Parametros!$D$4*Parametros!$G$4,
            "OPTIMO"
          )
        )
      )
    )
  )
)
)
)</f>
        <v>SIN AVANCE</v>
      </c>
      <c r="AY366" s="38"/>
      <c r="AZ366" s="38"/>
      <c r="BA366" s="38"/>
      <c r="BB366" s="285">
        <f>IF('Tablero de control'!$R366="Acumulada",IF('Tablero de control'!$AV366="",IF('Tablero de control'!$AP366="",IF('Tablero de control'!$AJ366="",'Tablero de control'!$Y366,'Tablero de control'!$AJ366),'Tablero de control'!$AP366),'Tablero de control'!$AV366),'Tablero de control'!$Y366+'Tablero de control'!$AJ366+'Tablero de control'!$AP366+'Tablero de control'!$AV366)</f>
        <v>5</v>
      </c>
      <c r="BC366" s="41">
        <f>IF('Tablero de control'!$Q366="mantenimiento",'Tablero de control'!$BB366/COUNTA('Tablero de control'!$U366:$X366)*100,IF('Tablero de control'!$BB366*100/'Tablero de control'!$T366&gt;100,100,'Tablero de control'!$BB366*100/'Tablero de control'!$T366))</f>
        <v>12.5</v>
      </c>
      <c r="BD366" s="40" t="str">
        <f>IF(
    OR('Tablero de control'!$BB366="",'Tablero de control'!$BC366&lt;=0),
    "SIN AVANCE",
    IF(
      'Tablero de control'!$BC366&lt;Parametros!$D$4*Parametros!$G$9,
      "MUY DEFICIENTE",
    IF(
      'Tablero de control'!$BC366&lt;Parametros!$D$4*Parametros!$G$8,
      "DEFICIENTE",
   IF(
      'Tablero de control'!$BC366&lt;Parametros!$D$4*Parametros!$G$7,
      "ACEPTABLE",
      IF(
        'Tablero de control'!$BC366&lt;Parametros!$D$4*Parametros!$G$6,
        "BUENO",
        IF(
          'Tablero de control'!$BC366&lt;Parametros!$D$4*Parametros!$G$5,
          "SATISFACTORIO",
          IF(
            'Tablero de control'!$BC366&gt;=Parametros!$D$4*Parametros!$G$4,
            "OPTIMO"
          )
        )
      )
    )
  )
)
)</f>
        <v>MUY DEFICIENTE</v>
      </c>
      <c r="BE366" s="336"/>
      <c r="BF366" s="336"/>
      <c r="BG366" s="555"/>
      <c r="BH366" s="281"/>
      <c r="BI366" s="281"/>
      <c r="BJ366" s="281"/>
      <c r="BL366" s="337"/>
      <c r="BN366" s="708">
        <v>5</v>
      </c>
      <c r="BO366" s="460" t="s">
        <v>3021</v>
      </c>
      <c r="BP366" s="460"/>
      <c r="BQ366" s="460" t="s">
        <v>3022</v>
      </c>
      <c r="BR366" s="611" t="s">
        <v>3023</v>
      </c>
      <c r="BS366" s="690"/>
      <c r="BT366" s="281"/>
    </row>
    <row r="367" spans="1:72" s="42" customFormat="1" ht="51" hidden="1" customHeight="1">
      <c r="A367" s="554" t="s">
        <v>252</v>
      </c>
      <c r="B367" s="53" t="s">
        <v>266</v>
      </c>
      <c r="C367" s="53" t="s">
        <v>311</v>
      </c>
      <c r="D367" s="53" t="s">
        <v>365</v>
      </c>
      <c r="E367" s="53" t="s">
        <v>469</v>
      </c>
      <c r="F367" s="185">
        <v>0.17299999999999999</v>
      </c>
      <c r="G367" s="185">
        <v>0.16800000000000001</v>
      </c>
      <c r="H367" s="99" t="s">
        <v>1943</v>
      </c>
      <c r="I367" s="185" t="s">
        <v>1965</v>
      </c>
      <c r="J367" s="325">
        <v>364</v>
      </c>
      <c r="K367" s="53" t="s">
        <v>907</v>
      </c>
      <c r="L367" s="53">
        <v>4502039</v>
      </c>
      <c r="M367" s="53" t="s">
        <v>121</v>
      </c>
      <c r="N367" s="53">
        <v>450203900</v>
      </c>
      <c r="O367" s="53" t="s">
        <v>194</v>
      </c>
      <c r="P367" s="53" t="s">
        <v>2057</v>
      </c>
      <c r="Q367" s="53" t="s">
        <v>32</v>
      </c>
      <c r="R367" s="134" t="s">
        <v>1891</v>
      </c>
      <c r="S367" s="134">
        <v>0</v>
      </c>
      <c r="T367" s="134">
        <v>24</v>
      </c>
      <c r="U367" s="96">
        <v>2</v>
      </c>
      <c r="V367" s="134">
        <v>10</v>
      </c>
      <c r="W367" s="134">
        <v>10</v>
      </c>
      <c r="X367" s="134">
        <v>2</v>
      </c>
      <c r="Y367" s="273">
        <v>2</v>
      </c>
      <c r="Z367" s="276">
        <f>IF(
'Tablero de control'!$U367="NP",
 0,
  IF(
     'Tablero de control'!$Q367&lt;&gt;"Reducción",
     'Tablero de control'!$Y367*100/'Tablero de control'!$U367,
     IF(
       'Tablero de control'!$U367&gt;='Tablero de control'!$Y367,
       100,
       IF(
         'Tablero de control'!$S367&lt;='Tablero de control'!$Y367,
         0,
         (('Tablero de control'!$S367-'Tablero de control'!$U367)-('Tablero de control'!$Y367-'Tablero de control'!$U367))*100/('Tablero de control'!$S367-'Tablero de control'!$U367)
       )
     )
   )
)</f>
        <v>100</v>
      </c>
      <c r="AA367" s="302">
        <f>IF('Tablero de control'!$Z367&gt;100,100,'Tablero de control'!$Z367)</f>
        <v>100</v>
      </c>
      <c r="AB367" s="40" t="str">
        <f>IF(
  'Tablero de control'!$U367="NP",
  "NO PROGRAMADA",
  IF(
    OR('Tablero de control'!$Y367="",'Tablero de control'!$Z367&lt;=0),
    "SIN AVANCE",
    IF(
      'Tablero de control'!$Z367&lt;Parametros!$D$4*Parametros!$G$9,
      "MUY DEFICIENTE",
    IF(
      'Tablero de control'!$Z367&lt;Parametros!$D$4*Parametros!$G$8,
      "DEFICIENTE",
   IF(
      'Tablero de control'!$Z367&lt;Parametros!$D$4*Parametros!$G$7,
      "ACEPTABLE",
      IF(
        'Tablero de control'!$Z367&lt;Parametros!$D$4*Parametros!$G$6,
        "BUENO",
        IF(
          'Tablero de control'!$Z367&lt;Parametros!$D$4*Parametros!$G$5,
          "SATISFACTORIO",
          IF(
            'Tablero de control'!$Z367&gt;=Parametros!$D$4*Parametros!$G$4,
            "OPTIMO"
          )
        )
      )
    )
  )
)
)
)</f>
        <v>OPTIMO</v>
      </c>
      <c r="AC367" s="40"/>
      <c r="AD367" s="40"/>
      <c r="AE367" s="40"/>
      <c r="AF367" s="40"/>
      <c r="AG367" s="59">
        <v>82823923</v>
      </c>
      <c r="AH367" s="59">
        <v>40921756.579999998</v>
      </c>
      <c r="AI367" s="59">
        <v>21252655.370000001</v>
      </c>
      <c r="AJ367" s="57"/>
      <c r="AK367" s="276">
        <f>IF(
'Tablero de control'!$V367="NP",
 0,
  IF(
     'Tablero de control'!$Q367&lt;&gt;"Reducción",
     'Tablero de control'!$AJ367*100/'Tablero de control'!$V367,
     IF(
       'Tablero de control'!$V367&gt;='Tablero de control'!$AJ367,
       100,
       IF(
         'Tablero de control'!$S367&lt;='Tablero de control'!$AJ367,
         0,
         (('Tablero de control'!$S367-'Tablero de control'!$V367)-('Tablero de control'!$AJ367-'Tablero de control'!$V367))*100/('Tablero de control'!$S367-'Tablero de control'!$V367)
       )
     )
   )
)</f>
        <v>0</v>
      </c>
      <c r="AL367" s="38" t="str">
        <f>IF(
  'Tablero de control'!$V367="NP",
  "NO PROGRAMADA",
  IF(
    OR('Tablero de control'!$AJ367="",'Tablero de control'!$AK367&lt;=0),
    "SIN AVANCE",
    IF(
      'Tablero de control'!$AK367&lt;Parametros!$D$4*Parametros!$G$9,
      "MUY DEFICIENTE",
    IF(
      'Tablero de control'!$AK367&lt;Parametros!$D$4*Parametros!$G$8,
      "DEFICIENTE",
   IF(
      'Tablero de control'!$AK367&lt;Parametros!$D$4*Parametros!$G$7,
      "ACEPTABLE",
      IF(
        'Tablero de control'!$AK367&lt;Parametros!$D$4*Parametros!$G$6,
        "BUENO",
        IF(
          'Tablero de control'!$AK367&lt;Parametros!$D$4*Parametros!$G$5,
          "SATISFACTORIO",
          IF(
            'Tablero de control'!$AK367&gt;=Parametros!$D$4*Parametros!$G$4,
            "OPTIMO"
          )
        )
      )
    )
  )
)
)
)</f>
        <v>SIN AVANCE</v>
      </c>
      <c r="AM367" s="38"/>
      <c r="AN367" s="38"/>
      <c r="AO367" s="38"/>
      <c r="AP367" s="48"/>
      <c r="AQ367" s="276">
        <f>IF(
'Tablero de control'!$W367="NP",
 0,
  IF(
     'Tablero de control'!$Q367&lt;&gt;"Reducción",
     'Tablero de control'!$AP367*100/'Tablero de control'!$W367,
     IF(
       'Tablero de control'!$W367&gt;='Tablero de control'!$AP367,
       100,
       IF(
         'Tablero de control'!$S367&lt;='Tablero de control'!$AP367,
         0,
         (('Tablero de control'!$S367-'Tablero de control'!$W367)-('Tablero de control'!$AP367-'Tablero de control'!$W367))*100/('Tablero de control'!$S367-'Tablero de control'!$W367)
       )
     )
   )
)</f>
        <v>0</v>
      </c>
      <c r="AR367" s="40" t="str">
        <f>IF(
  'Tablero de control'!$W367="NP",
  "NO PROGRAMADA",
  IF(
    OR('Tablero de control'!$AP367="",'Tablero de control'!$AQ367&lt;=0),
    "SIN AVANCE",
    IF(
      'Tablero de control'!$AQ367&lt;Parametros!$D$4*Parametros!$G$9,
      "MUY DEFICIENTE",
    IF(
      'Tablero de control'!$AQ367&lt;Parametros!$D$4*Parametros!$G$8,
      "DEFICIENTE",
   IF(
      'Tablero de control'!$AQ367&lt;Parametros!$D$4*Parametros!$G$7,
      "ACEPTABLE",
      IF(
        'Tablero de control'!$AQ367&lt;Parametros!$D$4*Parametros!$G$6,
        "BUENO",
        IF(
          'Tablero de control'!$AQ367&lt;Parametros!$D$4*Parametros!$G$5,
          "SATISFACTORIO",
          IF(
            'Tablero de control'!$AQ367&gt;=Parametros!$D$4*Parametros!$G$4,
            "OPTIMO"
          )
        )
      )
    )
  )
)
)
)</f>
        <v>SIN AVANCE</v>
      </c>
      <c r="AS367" s="38"/>
      <c r="AT367" s="38"/>
      <c r="AU367" s="38"/>
      <c r="AV367" s="39"/>
      <c r="AW367" s="276">
        <f>IF(
'Tablero de control'!$X367="NP",
 0,
  IF(
     'Tablero de control'!$Q367&lt;&gt;"Reducción",
     'Tablero de control'!$AV367*100/'Tablero de control'!$X367,
     IF(
       'Tablero de control'!$X367&gt;='Tablero de control'!$AV367,
       100,
       IF(
         'Tablero de control'!$S367&lt;='Tablero de control'!$AV367,
         0,
         (('Tablero de control'!$S367-'Tablero de control'!$X367)-('Tablero de control'!$AV367-'Tablero de control'!$X367))*100/('Tablero de control'!$S367-'Tablero de control'!$X367)
       )
     )
   )
)</f>
        <v>0</v>
      </c>
      <c r="AX367" s="46" t="str">
        <f>IF(
  'Tablero de control'!$X367="NP",
  "NO PROGRAMADA",
  IF(
    OR('Tablero de control'!$AV367="",'Tablero de control'!$AW367&lt;=0),
    "SIN AVANCE",
    IF(
      'Tablero de control'!$AW367&lt;Parametros!$D$4*Parametros!$G$9,
      "MUY DEFICIENTE",
    IF(
      'Tablero de control'!$AW367&lt;Parametros!$D$4*Parametros!$G$8,
      "DEFICIENTE",
   IF(
      'Tablero de control'!$AW367&lt;Parametros!$D$4*Parametros!$G$7,
      "ACEPTABLE",
      IF(
        'Tablero de control'!$AW367&lt;Parametros!$D$4*Parametros!$G$6,
        "BUENO",
        IF(
          'Tablero de control'!$AW367&lt;Parametros!$D$4*Parametros!$G$5,
          "SATISFACTORIO",
          IF(
            'Tablero de control'!$AW367&gt;=Parametros!$D$4*Parametros!$G$4,
            "OPTIMO"
          )
        )
      )
    )
  )
)
)
)</f>
        <v>SIN AVANCE</v>
      </c>
      <c r="AY367" s="38"/>
      <c r="AZ367" s="38"/>
      <c r="BA367" s="38"/>
      <c r="BB367" s="285">
        <f>IF('Tablero de control'!$R367="Acumulada",IF('Tablero de control'!$AV367="",IF('Tablero de control'!$AP367="",IF('Tablero de control'!$AJ367="",'Tablero de control'!$Y367,'Tablero de control'!$AJ367),'Tablero de control'!$AP367),'Tablero de control'!$AV367),'Tablero de control'!$Y367+'Tablero de control'!$AJ367+'Tablero de control'!$AP367+'Tablero de control'!$AV367)</f>
        <v>2</v>
      </c>
      <c r="BC367" s="41">
        <f>IF('Tablero de control'!$Q367="mantenimiento",'Tablero de control'!$BB367/COUNTA('Tablero de control'!$U367:$X367)*100,IF('Tablero de control'!$BB367*100/'Tablero de control'!$T367&gt;100,100,'Tablero de control'!$BB367*100/'Tablero de control'!$T367))</f>
        <v>8.3333333333333339</v>
      </c>
      <c r="BD367" s="40" t="str">
        <f>IF(
    OR('Tablero de control'!$BB367="",'Tablero de control'!$BC367&lt;=0),
    "SIN AVANCE",
    IF(
      'Tablero de control'!$BC367&lt;Parametros!$D$4*Parametros!$G$9,
      "MUY DEFICIENTE",
    IF(
      'Tablero de control'!$BC367&lt;Parametros!$D$4*Parametros!$G$8,
      "DEFICIENTE",
   IF(
      'Tablero de control'!$BC367&lt;Parametros!$D$4*Parametros!$G$7,
      "ACEPTABLE",
      IF(
        'Tablero de control'!$BC367&lt;Parametros!$D$4*Parametros!$G$6,
        "BUENO",
        IF(
          'Tablero de control'!$BC367&lt;Parametros!$D$4*Parametros!$G$5,
          "SATISFACTORIO",
          IF(
            'Tablero de control'!$BC367&gt;=Parametros!$D$4*Parametros!$G$4,
            "OPTIMO"
          )
        )
      )
    )
  )
)
)</f>
        <v>MUY DEFICIENTE</v>
      </c>
      <c r="BE367" s="336"/>
      <c r="BF367" s="336"/>
      <c r="BG367" s="555"/>
      <c r="BH367" s="281"/>
      <c r="BI367" s="281"/>
      <c r="BJ367" s="281"/>
      <c r="BL367" s="337"/>
      <c r="BN367" s="708">
        <v>2</v>
      </c>
      <c r="BO367" s="460" t="s">
        <v>3024</v>
      </c>
      <c r="BP367" s="462" t="s">
        <v>3025</v>
      </c>
      <c r="BQ367" s="460" t="s">
        <v>3026</v>
      </c>
      <c r="BR367" s="611" t="s">
        <v>3027</v>
      </c>
      <c r="BS367" s="690"/>
      <c r="BT367" s="281"/>
    </row>
    <row r="368" spans="1:72" s="42" customFormat="1" ht="51" hidden="1" customHeight="1">
      <c r="A368" s="554" t="s">
        <v>252</v>
      </c>
      <c r="B368" s="53" t="s">
        <v>266</v>
      </c>
      <c r="C368" s="53" t="s">
        <v>311</v>
      </c>
      <c r="D368" s="53" t="s">
        <v>365</v>
      </c>
      <c r="E368" s="53" t="s">
        <v>469</v>
      </c>
      <c r="F368" s="185">
        <v>0.17299999999999999</v>
      </c>
      <c r="G368" s="185">
        <v>0.16800000000000001</v>
      </c>
      <c r="H368" s="99" t="s">
        <v>1943</v>
      </c>
      <c r="I368" s="185" t="s">
        <v>1965</v>
      </c>
      <c r="J368" s="325">
        <v>365</v>
      </c>
      <c r="K368" s="53" t="s">
        <v>908</v>
      </c>
      <c r="L368" s="53">
        <v>4502029</v>
      </c>
      <c r="M368" s="53" t="s">
        <v>140</v>
      </c>
      <c r="N368" s="53">
        <v>450202900</v>
      </c>
      <c r="O368" s="53" t="s">
        <v>106</v>
      </c>
      <c r="P368" s="53" t="s">
        <v>2039</v>
      </c>
      <c r="Q368" s="53" t="s">
        <v>33</v>
      </c>
      <c r="R368" s="134" t="s">
        <v>1891</v>
      </c>
      <c r="S368" s="134">
        <v>0</v>
      </c>
      <c r="T368" s="134">
        <v>1</v>
      </c>
      <c r="U368" s="96">
        <v>1</v>
      </c>
      <c r="V368" s="134">
        <v>1</v>
      </c>
      <c r="W368" s="134">
        <v>1</v>
      </c>
      <c r="X368" s="134">
        <v>1</v>
      </c>
      <c r="Y368" s="273">
        <v>1</v>
      </c>
      <c r="Z368" s="276">
        <f>IF(
'Tablero de control'!$U368="NP",
 0,
  IF(
     'Tablero de control'!$Q368&lt;&gt;"Reducción",
     'Tablero de control'!$Y368*100/'Tablero de control'!$U368,
     IF(
       'Tablero de control'!$U368&gt;='Tablero de control'!$Y368,
       100,
       IF(
         'Tablero de control'!$S368&lt;='Tablero de control'!$Y368,
         0,
         (('Tablero de control'!$S368-'Tablero de control'!$U368)-('Tablero de control'!$Y368-'Tablero de control'!$U368))*100/('Tablero de control'!$S368-'Tablero de control'!$U368)
       )
     )
   )
)</f>
        <v>100</v>
      </c>
      <c r="AA368" s="302">
        <f>IF('Tablero de control'!$Z368&gt;100,100,'Tablero de control'!$Z368)</f>
        <v>100</v>
      </c>
      <c r="AB368" s="40" t="str">
        <f>IF(
  'Tablero de control'!$U368="NP",
  "NO PROGRAMADA",
  IF(
    OR('Tablero de control'!$Y368="",'Tablero de control'!$Z368&lt;=0),
    "SIN AVANCE",
    IF(
      'Tablero de control'!$Z368&lt;Parametros!$D$4*Parametros!$G$9,
      "MUY DEFICIENTE",
    IF(
      'Tablero de control'!$Z368&lt;Parametros!$D$4*Parametros!$G$8,
      "DEFICIENTE",
   IF(
      'Tablero de control'!$Z368&lt;Parametros!$D$4*Parametros!$G$7,
      "ACEPTABLE",
      IF(
        'Tablero de control'!$Z368&lt;Parametros!$D$4*Parametros!$G$6,
        "BUENO",
        IF(
          'Tablero de control'!$Z368&lt;Parametros!$D$4*Parametros!$G$5,
          "SATISFACTORIO",
          IF(
            'Tablero de control'!$Z368&gt;=Parametros!$D$4*Parametros!$G$4,
            "OPTIMO"
          )
        )
      )
    )
  )
)
)
)</f>
        <v>OPTIMO</v>
      </c>
      <c r="AC368" s="40"/>
      <c r="AD368" s="40"/>
      <c r="AE368" s="40"/>
      <c r="AF368" s="40"/>
      <c r="AG368" s="59">
        <v>82823923</v>
      </c>
      <c r="AH368" s="59">
        <v>40921756.579999998</v>
      </c>
      <c r="AI368" s="59">
        <v>21252655.370000001</v>
      </c>
      <c r="AJ368" s="57"/>
      <c r="AK368" s="276">
        <f>IF(
'Tablero de control'!$V368="NP",
 0,
  IF(
     'Tablero de control'!$Q368&lt;&gt;"Reducción",
     'Tablero de control'!$AJ368*100/'Tablero de control'!$V368,
     IF(
       'Tablero de control'!$V368&gt;='Tablero de control'!$AJ368,
       100,
       IF(
         'Tablero de control'!$S368&lt;='Tablero de control'!$AJ368,
         0,
         (('Tablero de control'!$S368-'Tablero de control'!$V368)-('Tablero de control'!$AJ368-'Tablero de control'!$V368))*100/('Tablero de control'!$S368-'Tablero de control'!$V368)
       )
     )
   )
)</f>
        <v>0</v>
      </c>
      <c r="AL368" s="38" t="str">
        <f>IF(
  'Tablero de control'!$V368="NP",
  "NO PROGRAMADA",
  IF(
    OR('Tablero de control'!$AJ368="",'Tablero de control'!$AK368&lt;=0),
    "SIN AVANCE",
    IF(
      'Tablero de control'!$AK368&lt;Parametros!$D$4*Parametros!$G$9,
      "MUY DEFICIENTE",
    IF(
      'Tablero de control'!$AK368&lt;Parametros!$D$4*Parametros!$G$8,
      "DEFICIENTE",
   IF(
      'Tablero de control'!$AK368&lt;Parametros!$D$4*Parametros!$G$7,
      "ACEPTABLE",
      IF(
        'Tablero de control'!$AK368&lt;Parametros!$D$4*Parametros!$G$6,
        "BUENO",
        IF(
          'Tablero de control'!$AK368&lt;Parametros!$D$4*Parametros!$G$5,
          "SATISFACTORIO",
          IF(
            'Tablero de control'!$AK368&gt;=Parametros!$D$4*Parametros!$G$4,
            "OPTIMO"
          )
        )
      )
    )
  )
)
)
)</f>
        <v>SIN AVANCE</v>
      </c>
      <c r="AM368" s="38"/>
      <c r="AN368" s="38"/>
      <c r="AO368" s="38"/>
      <c r="AP368" s="48"/>
      <c r="AQ368" s="276">
        <f>IF(
'Tablero de control'!$W368="NP",
 0,
  IF(
     'Tablero de control'!$Q368&lt;&gt;"Reducción",
     'Tablero de control'!$AP368*100/'Tablero de control'!$W368,
     IF(
       'Tablero de control'!$W368&gt;='Tablero de control'!$AP368,
       100,
       IF(
         'Tablero de control'!$S368&lt;='Tablero de control'!$AP368,
         0,
         (('Tablero de control'!$S368-'Tablero de control'!$W368)-('Tablero de control'!$AP368-'Tablero de control'!$W368))*100/('Tablero de control'!$S368-'Tablero de control'!$W368)
       )
     )
   )
)</f>
        <v>0</v>
      </c>
      <c r="AR368" s="40" t="str">
        <f>IF(
  'Tablero de control'!$W368="NP",
  "NO PROGRAMADA",
  IF(
    OR('Tablero de control'!$AP368="",'Tablero de control'!$AQ368&lt;=0),
    "SIN AVANCE",
    IF(
      'Tablero de control'!$AQ368&lt;Parametros!$D$4*Parametros!$G$9,
      "MUY DEFICIENTE",
    IF(
      'Tablero de control'!$AQ368&lt;Parametros!$D$4*Parametros!$G$8,
      "DEFICIENTE",
   IF(
      'Tablero de control'!$AQ368&lt;Parametros!$D$4*Parametros!$G$7,
      "ACEPTABLE",
      IF(
        'Tablero de control'!$AQ368&lt;Parametros!$D$4*Parametros!$G$6,
        "BUENO",
        IF(
          'Tablero de control'!$AQ368&lt;Parametros!$D$4*Parametros!$G$5,
          "SATISFACTORIO",
          IF(
            'Tablero de control'!$AQ368&gt;=Parametros!$D$4*Parametros!$G$4,
            "OPTIMO"
          )
        )
      )
    )
  )
)
)
)</f>
        <v>SIN AVANCE</v>
      </c>
      <c r="AS368" s="38"/>
      <c r="AT368" s="38"/>
      <c r="AU368" s="38"/>
      <c r="AV368" s="39"/>
      <c r="AW368" s="276">
        <f>IF(
'Tablero de control'!$X368="NP",
 0,
  IF(
     'Tablero de control'!$Q368&lt;&gt;"Reducción",
     'Tablero de control'!$AV368*100/'Tablero de control'!$X368,
     IF(
       'Tablero de control'!$X368&gt;='Tablero de control'!$AV368,
       100,
       IF(
         'Tablero de control'!$S368&lt;='Tablero de control'!$AV368,
         0,
         (('Tablero de control'!$S368-'Tablero de control'!$X368)-('Tablero de control'!$AV368-'Tablero de control'!$X368))*100/('Tablero de control'!$S368-'Tablero de control'!$X368)
       )
     )
   )
)</f>
        <v>0</v>
      </c>
      <c r="AX368" s="46" t="str">
        <f>IF(
  'Tablero de control'!$X368="NP",
  "NO PROGRAMADA",
  IF(
    OR('Tablero de control'!$AV368="",'Tablero de control'!$AW368&lt;=0),
    "SIN AVANCE",
    IF(
      'Tablero de control'!$AW368&lt;Parametros!$D$4*Parametros!$G$9,
      "MUY DEFICIENTE",
    IF(
      'Tablero de control'!$AW368&lt;Parametros!$D$4*Parametros!$G$8,
      "DEFICIENTE",
   IF(
      'Tablero de control'!$AW368&lt;Parametros!$D$4*Parametros!$G$7,
      "ACEPTABLE",
      IF(
        'Tablero de control'!$AW368&lt;Parametros!$D$4*Parametros!$G$6,
        "BUENO",
        IF(
          'Tablero de control'!$AW368&lt;Parametros!$D$4*Parametros!$G$5,
          "SATISFACTORIO",
          IF(
            'Tablero de control'!$AW368&gt;=Parametros!$D$4*Parametros!$G$4,
            "OPTIMO"
          )
        )
      )
    )
  )
)
)
)</f>
        <v>SIN AVANCE</v>
      </c>
      <c r="AY368" s="38"/>
      <c r="AZ368" s="38"/>
      <c r="BA368" s="38"/>
      <c r="BB368" s="285">
        <f>IF('Tablero de control'!$R368="Acumulada",IF('Tablero de control'!$AV368="",IF('Tablero de control'!$AP368="",IF('Tablero de control'!$AJ368="",'Tablero de control'!$Y368,'Tablero de control'!$AJ368),'Tablero de control'!$AP368),'Tablero de control'!$AV368),'Tablero de control'!$Y368+'Tablero de control'!$AJ368+'Tablero de control'!$AP368+'Tablero de control'!$AV368)</f>
        <v>1</v>
      </c>
      <c r="BC368" s="41">
        <f>IF('Tablero de control'!$Q368="mantenimiento",'Tablero de control'!$BB368/COUNTA('Tablero de control'!$U368:$X368)*100,IF('Tablero de control'!$BB368*100/'Tablero de control'!$T368&gt;100,100,'Tablero de control'!$BB368*100/'Tablero de control'!$T368))</f>
        <v>25</v>
      </c>
      <c r="BD368" s="40" t="str">
        <f>IF(
    OR('Tablero de control'!$BB368="",'Tablero de control'!$BC368&lt;=0),
    "SIN AVANCE",
    IF(
      'Tablero de control'!$BC368&lt;Parametros!$D$4*Parametros!$G$9,
      "MUY DEFICIENTE",
    IF(
      'Tablero de control'!$BC368&lt;Parametros!$D$4*Parametros!$G$8,
      "DEFICIENTE",
   IF(
      'Tablero de control'!$BC368&lt;Parametros!$D$4*Parametros!$G$7,
      "ACEPTABLE",
      IF(
        'Tablero de control'!$BC368&lt;Parametros!$D$4*Parametros!$G$6,
        "BUENO",
        IF(
          'Tablero de control'!$BC368&lt;Parametros!$D$4*Parametros!$G$5,
          "SATISFACTORIO",
          IF(
            'Tablero de control'!$BC368&gt;=Parametros!$D$4*Parametros!$G$4,
            "OPTIMO"
          )
        )
      )
    )
  )
)
)</f>
        <v>MUY DEFICIENTE</v>
      </c>
      <c r="BE368" s="336"/>
      <c r="BF368" s="336"/>
      <c r="BG368" s="555"/>
      <c r="BH368" s="281"/>
      <c r="BI368" s="281"/>
      <c r="BJ368" s="281"/>
      <c r="BL368" s="337"/>
      <c r="BN368" s="708">
        <v>1</v>
      </c>
      <c r="BO368" s="460" t="s">
        <v>3028</v>
      </c>
      <c r="BP368" s="460"/>
      <c r="BQ368" s="460" t="s">
        <v>2263</v>
      </c>
      <c r="BR368" s="611" t="s">
        <v>3027</v>
      </c>
      <c r="BS368" s="690"/>
      <c r="BT368" s="281"/>
    </row>
    <row r="369" spans="1:72" s="42" customFormat="1" ht="51" hidden="1" customHeight="1">
      <c r="A369" s="554" t="s">
        <v>252</v>
      </c>
      <c r="B369" s="53" t="s">
        <v>266</v>
      </c>
      <c r="C369" s="53" t="s">
        <v>311</v>
      </c>
      <c r="D369" s="53" t="s">
        <v>365</v>
      </c>
      <c r="E369" s="53" t="s">
        <v>469</v>
      </c>
      <c r="F369" s="185">
        <v>0.17299999999999999</v>
      </c>
      <c r="G369" s="185">
        <v>0.16800000000000001</v>
      </c>
      <c r="H369" s="99" t="s">
        <v>1943</v>
      </c>
      <c r="I369" s="185" t="s">
        <v>1965</v>
      </c>
      <c r="J369" s="325">
        <v>366</v>
      </c>
      <c r="K369" s="53" t="s">
        <v>909</v>
      </c>
      <c r="L369" s="53" t="s">
        <v>1350</v>
      </c>
      <c r="M369" s="53" t="s">
        <v>1351</v>
      </c>
      <c r="N369" s="293">
        <v>450200900</v>
      </c>
      <c r="O369" s="53" t="s">
        <v>1714</v>
      </c>
      <c r="P369" s="53" t="s">
        <v>2039</v>
      </c>
      <c r="Q369" s="53" t="s">
        <v>32</v>
      </c>
      <c r="R369" s="134" t="s">
        <v>1891</v>
      </c>
      <c r="S369" s="134">
        <v>1</v>
      </c>
      <c r="T369" s="134">
        <v>9</v>
      </c>
      <c r="U369" s="97" t="s">
        <v>13</v>
      </c>
      <c r="V369" s="134">
        <v>5</v>
      </c>
      <c r="W369" s="134">
        <v>4</v>
      </c>
      <c r="X369" s="98" t="s">
        <v>13</v>
      </c>
      <c r="Y369" s="273">
        <v>1</v>
      </c>
      <c r="Z369" s="276">
        <f>IF(
'Tablero de control'!$U369="NP",
 0,
  IF(
     'Tablero de control'!$Q369&lt;&gt;"Reducción",
     'Tablero de control'!$Y369*100/'Tablero de control'!$U369,
     IF(
       'Tablero de control'!$U369&gt;='Tablero de control'!$Y369,
       100,
       IF(
         'Tablero de control'!$S369&lt;='Tablero de control'!$Y369,
         0,
         (('Tablero de control'!$S369-'Tablero de control'!$U369)-('Tablero de control'!$Y369-'Tablero de control'!$U369))*100/('Tablero de control'!$S369-'Tablero de control'!$U369)
       )
     )
   )
)</f>
        <v>0</v>
      </c>
      <c r="AA369" s="302">
        <f>IF('Tablero de control'!$Z369&gt;100,100,'Tablero de control'!$Z369)</f>
        <v>0</v>
      </c>
      <c r="AB369" s="40" t="str">
        <f>IF(
  'Tablero de control'!$U369="NP",
  "NO PROGRAMADA",
  IF(
    OR('Tablero de control'!$Y369="",'Tablero de control'!$Z369&lt;=0),
    "SIN AVANCE",
    IF(
      'Tablero de control'!$Z369&lt;Parametros!$D$4*Parametros!$G$9,
      "MUY DEFICIENTE",
    IF(
      'Tablero de control'!$Z369&lt;Parametros!$D$4*Parametros!$G$8,
      "DEFICIENTE",
   IF(
      'Tablero de control'!$Z369&lt;Parametros!$D$4*Parametros!$G$7,
      "ACEPTABLE",
      IF(
        'Tablero de control'!$Z369&lt;Parametros!$D$4*Parametros!$G$6,
        "BUENO",
        IF(
          'Tablero de control'!$Z369&lt;Parametros!$D$4*Parametros!$G$5,
          "SATISFACTORIO",
          IF(
            'Tablero de control'!$Z369&gt;=Parametros!$D$4*Parametros!$G$4,
            "OPTIMO"
          )
        )
      )
    )
  )
)
)
)</f>
        <v>NO PROGRAMADA</v>
      </c>
      <c r="AC369" s="40"/>
      <c r="AD369" s="40"/>
      <c r="AE369" s="40"/>
      <c r="AF369" s="40"/>
      <c r="AG369" s="59">
        <v>82823923</v>
      </c>
      <c r="AH369" s="59">
        <v>40921756.579999998</v>
      </c>
      <c r="AI369" s="59">
        <v>21252655.370000001</v>
      </c>
      <c r="AJ369" s="57"/>
      <c r="AK369" s="276">
        <f>IF(
'Tablero de control'!$V369="NP",
 0,
  IF(
     'Tablero de control'!$Q369&lt;&gt;"Reducción",
     'Tablero de control'!$AJ369*100/'Tablero de control'!$V369,
     IF(
       'Tablero de control'!$V369&gt;='Tablero de control'!$AJ369,
       100,
       IF(
         'Tablero de control'!$S369&lt;='Tablero de control'!$AJ369,
         0,
         (('Tablero de control'!$S369-'Tablero de control'!$V369)-('Tablero de control'!$AJ369-'Tablero de control'!$V369))*100/('Tablero de control'!$S369-'Tablero de control'!$V369)
       )
     )
   )
)</f>
        <v>0</v>
      </c>
      <c r="AL369" s="38" t="str">
        <f>IF(
  'Tablero de control'!$V369="NP",
  "NO PROGRAMADA",
  IF(
    OR('Tablero de control'!$AJ369="",'Tablero de control'!$AK369&lt;=0),
    "SIN AVANCE",
    IF(
      'Tablero de control'!$AK369&lt;Parametros!$D$4*Parametros!$G$9,
      "MUY DEFICIENTE",
    IF(
      'Tablero de control'!$AK369&lt;Parametros!$D$4*Parametros!$G$8,
      "DEFICIENTE",
   IF(
      'Tablero de control'!$AK369&lt;Parametros!$D$4*Parametros!$G$7,
      "ACEPTABLE",
      IF(
        'Tablero de control'!$AK369&lt;Parametros!$D$4*Parametros!$G$6,
        "BUENO",
        IF(
          'Tablero de control'!$AK369&lt;Parametros!$D$4*Parametros!$G$5,
          "SATISFACTORIO",
          IF(
            'Tablero de control'!$AK369&gt;=Parametros!$D$4*Parametros!$G$4,
            "OPTIMO"
          )
        )
      )
    )
  )
)
)
)</f>
        <v>SIN AVANCE</v>
      </c>
      <c r="AM369" s="38"/>
      <c r="AN369" s="38"/>
      <c r="AO369" s="38"/>
      <c r="AP369" s="48"/>
      <c r="AQ369" s="276">
        <f>IF(
'Tablero de control'!$W369="NP",
 0,
  IF(
     'Tablero de control'!$Q369&lt;&gt;"Reducción",
     'Tablero de control'!$AP369*100/'Tablero de control'!$W369,
     IF(
       'Tablero de control'!$W369&gt;='Tablero de control'!$AP369,
       100,
       IF(
         'Tablero de control'!$S369&lt;='Tablero de control'!$AP369,
         0,
         (('Tablero de control'!$S369-'Tablero de control'!$W369)-('Tablero de control'!$AP369-'Tablero de control'!$W369))*100/('Tablero de control'!$S369-'Tablero de control'!$W369)
       )
     )
   )
)</f>
        <v>0</v>
      </c>
      <c r="AR369" s="40" t="str">
        <f>IF(
  'Tablero de control'!$W369="NP",
  "NO PROGRAMADA",
  IF(
    OR('Tablero de control'!$AP369="",'Tablero de control'!$AQ369&lt;=0),
    "SIN AVANCE",
    IF(
      'Tablero de control'!$AQ369&lt;Parametros!$D$4*Parametros!$G$9,
      "MUY DEFICIENTE",
    IF(
      'Tablero de control'!$AQ369&lt;Parametros!$D$4*Parametros!$G$8,
      "DEFICIENTE",
   IF(
      'Tablero de control'!$AQ369&lt;Parametros!$D$4*Parametros!$G$7,
      "ACEPTABLE",
      IF(
        'Tablero de control'!$AQ369&lt;Parametros!$D$4*Parametros!$G$6,
        "BUENO",
        IF(
          'Tablero de control'!$AQ369&lt;Parametros!$D$4*Parametros!$G$5,
          "SATISFACTORIO",
          IF(
            'Tablero de control'!$AQ369&gt;=Parametros!$D$4*Parametros!$G$4,
            "OPTIMO"
          )
        )
      )
    )
  )
)
)
)</f>
        <v>SIN AVANCE</v>
      </c>
      <c r="AS369" s="38"/>
      <c r="AT369" s="38"/>
      <c r="AU369" s="38"/>
      <c r="AV369" s="39"/>
      <c r="AW369" s="276">
        <f>IF(
'Tablero de control'!$X369="NP",
 0,
  IF(
     'Tablero de control'!$Q369&lt;&gt;"Reducción",
     'Tablero de control'!$AV369*100/'Tablero de control'!$X369,
     IF(
       'Tablero de control'!$X369&gt;='Tablero de control'!$AV369,
       100,
       IF(
         'Tablero de control'!$S369&lt;='Tablero de control'!$AV369,
         0,
         (('Tablero de control'!$S369-'Tablero de control'!$X369)-('Tablero de control'!$AV369-'Tablero de control'!$X369))*100/('Tablero de control'!$S369-'Tablero de control'!$X369)
       )
     )
   )
)</f>
        <v>0</v>
      </c>
      <c r="AX369" s="46" t="str">
        <f>IF(
  'Tablero de control'!$X369="NP",
  "NO PROGRAMADA",
  IF(
    OR('Tablero de control'!$AV369="",'Tablero de control'!$AW369&lt;=0),
    "SIN AVANCE",
    IF(
      'Tablero de control'!$AW369&lt;Parametros!$D$4*Parametros!$G$9,
      "MUY DEFICIENTE",
    IF(
      'Tablero de control'!$AW369&lt;Parametros!$D$4*Parametros!$G$8,
      "DEFICIENTE",
   IF(
      'Tablero de control'!$AW369&lt;Parametros!$D$4*Parametros!$G$7,
      "ACEPTABLE",
      IF(
        'Tablero de control'!$AW369&lt;Parametros!$D$4*Parametros!$G$6,
        "BUENO",
        IF(
          'Tablero de control'!$AW369&lt;Parametros!$D$4*Parametros!$G$5,
          "SATISFACTORIO",
          IF(
            'Tablero de control'!$AW369&gt;=Parametros!$D$4*Parametros!$G$4,
            "OPTIMO"
          )
        )
      )
    )
  )
)
)
)</f>
        <v>NO PROGRAMADA</v>
      </c>
      <c r="AY369" s="38"/>
      <c r="AZ369" s="38"/>
      <c r="BA369" s="38"/>
      <c r="BB369" s="285">
        <f>IF('Tablero de control'!$R369="Acumulada",IF('Tablero de control'!$AV369="",IF('Tablero de control'!$AP369="",IF('Tablero de control'!$AJ369="",'Tablero de control'!$Y369,'Tablero de control'!$AJ369),'Tablero de control'!$AP369),'Tablero de control'!$AV369),'Tablero de control'!$Y369+'Tablero de control'!$AJ369+'Tablero de control'!$AP369+'Tablero de control'!$AV369)</f>
        <v>1</v>
      </c>
      <c r="BC369" s="41">
        <f>IF('Tablero de control'!$Q369="mantenimiento",'Tablero de control'!$BB369/COUNTA('Tablero de control'!$U369:$X369)*100,IF('Tablero de control'!$BB369*100/'Tablero de control'!$T369&gt;100,100,'Tablero de control'!$BB369*100/'Tablero de control'!$T369))</f>
        <v>11.111111111111111</v>
      </c>
      <c r="BD369" s="40" t="str">
        <f>IF(
    OR('Tablero de control'!$BB369="",'Tablero de control'!$BC369&lt;=0),
    "SIN AVANCE",
    IF(
      'Tablero de control'!$BC369&lt;Parametros!$D$4*Parametros!$G$9,
      "MUY DEFICIENTE",
    IF(
      'Tablero de control'!$BC369&lt;Parametros!$D$4*Parametros!$G$8,
      "DEFICIENTE",
   IF(
      'Tablero de control'!$BC369&lt;Parametros!$D$4*Parametros!$G$7,
      "ACEPTABLE",
      IF(
        'Tablero de control'!$BC369&lt;Parametros!$D$4*Parametros!$G$6,
        "BUENO",
        IF(
          'Tablero de control'!$BC369&lt;Parametros!$D$4*Parametros!$G$5,
          "SATISFACTORIO",
          IF(
            'Tablero de control'!$BC369&gt;=Parametros!$D$4*Parametros!$G$4,
            "OPTIMO"
          )
        )
      )
    )
  )
)
)</f>
        <v>MUY DEFICIENTE</v>
      </c>
      <c r="BE369" s="336"/>
      <c r="BF369" s="336"/>
      <c r="BG369" s="555"/>
      <c r="BH369" s="281"/>
      <c r="BI369" s="281"/>
      <c r="BJ369" s="281"/>
      <c r="BL369" s="337"/>
      <c r="BN369" s="708">
        <v>1</v>
      </c>
      <c r="BO369" s="460" t="s">
        <v>3029</v>
      </c>
      <c r="BP369" s="460"/>
      <c r="BQ369" s="460" t="s">
        <v>3030</v>
      </c>
      <c r="BR369" s="611" t="s">
        <v>3027</v>
      </c>
      <c r="BS369" s="690" t="s">
        <v>3031</v>
      </c>
      <c r="BT369" s="281"/>
    </row>
    <row r="370" spans="1:72" s="42" customFormat="1" ht="33.75" hidden="1" customHeight="1">
      <c r="A370" s="554" t="s">
        <v>252</v>
      </c>
      <c r="B370" s="53" t="s">
        <v>266</v>
      </c>
      <c r="C370" s="53" t="s">
        <v>311</v>
      </c>
      <c r="D370" s="53" t="s">
        <v>365</v>
      </c>
      <c r="E370" s="53" t="s">
        <v>469</v>
      </c>
      <c r="F370" s="185">
        <v>0.17299999999999999</v>
      </c>
      <c r="G370" s="185">
        <v>0.16800000000000001</v>
      </c>
      <c r="H370" s="99" t="s">
        <v>1943</v>
      </c>
      <c r="I370" s="185" t="s">
        <v>1965</v>
      </c>
      <c r="J370" s="325">
        <v>367</v>
      </c>
      <c r="K370" s="53" t="s">
        <v>910</v>
      </c>
      <c r="L370" s="53">
        <v>4502021</v>
      </c>
      <c r="M370" s="53" t="s">
        <v>122</v>
      </c>
      <c r="N370" s="53">
        <v>450202100</v>
      </c>
      <c r="O370" s="53" t="s">
        <v>195</v>
      </c>
      <c r="P370" s="53" t="s">
        <v>2039</v>
      </c>
      <c r="Q370" s="53" t="s">
        <v>32</v>
      </c>
      <c r="R370" s="134" t="s">
        <v>1891</v>
      </c>
      <c r="S370" s="134">
        <v>0</v>
      </c>
      <c r="T370" s="134">
        <v>4</v>
      </c>
      <c r="U370" s="96">
        <v>1</v>
      </c>
      <c r="V370" s="134">
        <v>2</v>
      </c>
      <c r="W370" s="134">
        <v>1</v>
      </c>
      <c r="X370" s="98" t="s">
        <v>13</v>
      </c>
      <c r="Y370" s="273">
        <v>1</v>
      </c>
      <c r="Z370" s="276">
        <f>IF(
'Tablero de control'!$U370="NP",
 0,
  IF(
     'Tablero de control'!$Q370&lt;&gt;"Reducción",
     'Tablero de control'!$Y370*100/'Tablero de control'!$U370,
     IF(
       'Tablero de control'!$U370&gt;='Tablero de control'!$Y370,
       100,
       IF(
         'Tablero de control'!$S370&lt;='Tablero de control'!$Y370,
         0,
         (('Tablero de control'!$S370-'Tablero de control'!$U370)-('Tablero de control'!$Y370-'Tablero de control'!$U370))*100/('Tablero de control'!$S370-'Tablero de control'!$U370)
       )
     )
   )
)</f>
        <v>100</v>
      </c>
      <c r="AA370" s="302">
        <f>IF('Tablero de control'!$Z370&gt;100,100,'Tablero de control'!$Z370)</f>
        <v>100</v>
      </c>
      <c r="AB370" s="40" t="str">
        <f>IF(
  'Tablero de control'!$U370="NP",
  "NO PROGRAMADA",
  IF(
    OR('Tablero de control'!$Y370="",'Tablero de control'!$Z370&lt;=0),
    "SIN AVANCE",
    IF(
      'Tablero de control'!$Z370&lt;Parametros!$D$4*Parametros!$G$9,
      "MUY DEFICIENTE",
    IF(
      'Tablero de control'!$Z370&lt;Parametros!$D$4*Parametros!$G$8,
      "DEFICIENTE",
   IF(
      'Tablero de control'!$Z370&lt;Parametros!$D$4*Parametros!$G$7,
      "ACEPTABLE",
      IF(
        'Tablero de control'!$Z370&lt;Parametros!$D$4*Parametros!$G$6,
        "BUENO",
        IF(
          'Tablero de control'!$Z370&lt;Parametros!$D$4*Parametros!$G$5,
          "SATISFACTORIO",
          IF(
            'Tablero de control'!$Z370&gt;=Parametros!$D$4*Parametros!$G$4,
            "OPTIMO"
          )
        )
      )
    )
  )
)
)
)</f>
        <v>OPTIMO</v>
      </c>
      <c r="AC370" s="40"/>
      <c r="AD370" s="40"/>
      <c r="AE370" s="40"/>
      <c r="AF370" s="40"/>
      <c r="AG370" s="59">
        <v>82823923</v>
      </c>
      <c r="AH370" s="59">
        <v>40921756.579999998</v>
      </c>
      <c r="AI370" s="59">
        <v>21252655.370000001</v>
      </c>
      <c r="AJ370" s="57"/>
      <c r="AK370" s="276">
        <f>IF(
'Tablero de control'!$V370="NP",
 0,
  IF(
     'Tablero de control'!$Q370&lt;&gt;"Reducción",
     'Tablero de control'!$AJ370*100/'Tablero de control'!$V370,
     IF(
       'Tablero de control'!$V370&gt;='Tablero de control'!$AJ370,
       100,
       IF(
         'Tablero de control'!$S370&lt;='Tablero de control'!$AJ370,
         0,
         (('Tablero de control'!$S370-'Tablero de control'!$V370)-('Tablero de control'!$AJ370-'Tablero de control'!$V370))*100/('Tablero de control'!$S370-'Tablero de control'!$V370)
       )
     )
   )
)</f>
        <v>0</v>
      </c>
      <c r="AL370" s="38" t="str">
        <f>IF(
  'Tablero de control'!$V370="NP",
  "NO PROGRAMADA",
  IF(
    OR('Tablero de control'!$AJ370="",'Tablero de control'!$AK370&lt;=0),
    "SIN AVANCE",
    IF(
      'Tablero de control'!$AK370&lt;Parametros!$D$4*Parametros!$G$9,
      "MUY DEFICIENTE",
    IF(
      'Tablero de control'!$AK370&lt;Parametros!$D$4*Parametros!$G$8,
      "DEFICIENTE",
   IF(
      'Tablero de control'!$AK370&lt;Parametros!$D$4*Parametros!$G$7,
      "ACEPTABLE",
      IF(
        'Tablero de control'!$AK370&lt;Parametros!$D$4*Parametros!$G$6,
        "BUENO",
        IF(
          'Tablero de control'!$AK370&lt;Parametros!$D$4*Parametros!$G$5,
          "SATISFACTORIO",
          IF(
            'Tablero de control'!$AK370&gt;=Parametros!$D$4*Parametros!$G$4,
            "OPTIMO"
          )
        )
      )
    )
  )
)
)
)</f>
        <v>SIN AVANCE</v>
      </c>
      <c r="AM370" s="38"/>
      <c r="AN370" s="38"/>
      <c r="AO370" s="38"/>
      <c r="AP370" s="48"/>
      <c r="AQ370" s="276">
        <f>IF(
'Tablero de control'!$W370="NP",
 0,
  IF(
     'Tablero de control'!$Q370&lt;&gt;"Reducción",
     'Tablero de control'!$AP370*100/'Tablero de control'!$W370,
     IF(
       'Tablero de control'!$W370&gt;='Tablero de control'!$AP370,
       100,
       IF(
         'Tablero de control'!$S370&lt;='Tablero de control'!$AP370,
         0,
         (('Tablero de control'!$S370-'Tablero de control'!$W370)-('Tablero de control'!$AP370-'Tablero de control'!$W370))*100/('Tablero de control'!$S370-'Tablero de control'!$W370)
       )
     )
   )
)</f>
        <v>0</v>
      </c>
      <c r="AR370" s="40" t="str">
        <f>IF(
  'Tablero de control'!$W370="NP",
  "NO PROGRAMADA",
  IF(
    OR('Tablero de control'!$AP370="",'Tablero de control'!$AQ370&lt;=0),
    "SIN AVANCE",
    IF(
      'Tablero de control'!$AQ370&lt;Parametros!$D$4*Parametros!$G$9,
      "MUY DEFICIENTE",
    IF(
      'Tablero de control'!$AQ370&lt;Parametros!$D$4*Parametros!$G$8,
      "DEFICIENTE",
   IF(
      'Tablero de control'!$AQ370&lt;Parametros!$D$4*Parametros!$G$7,
      "ACEPTABLE",
      IF(
        'Tablero de control'!$AQ370&lt;Parametros!$D$4*Parametros!$G$6,
        "BUENO",
        IF(
          'Tablero de control'!$AQ370&lt;Parametros!$D$4*Parametros!$G$5,
          "SATISFACTORIO",
          IF(
            'Tablero de control'!$AQ370&gt;=Parametros!$D$4*Parametros!$G$4,
            "OPTIMO"
          )
        )
      )
    )
  )
)
)
)</f>
        <v>SIN AVANCE</v>
      </c>
      <c r="AS370" s="38"/>
      <c r="AT370" s="38"/>
      <c r="AU370" s="38"/>
      <c r="AV370" s="39"/>
      <c r="AW370" s="276">
        <f>IF(
'Tablero de control'!$X370="NP",
 0,
  IF(
     'Tablero de control'!$Q370&lt;&gt;"Reducción",
     'Tablero de control'!$AV370*100/'Tablero de control'!$X370,
     IF(
       'Tablero de control'!$X370&gt;='Tablero de control'!$AV370,
       100,
       IF(
         'Tablero de control'!$S370&lt;='Tablero de control'!$AV370,
         0,
         (('Tablero de control'!$S370-'Tablero de control'!$X370)-('Tablero de control'!$AV370-'Tablero de control'!$X370))*100/('Tablero de control'!$S370-'Tablero de control'!$X370)
       )
     )
   )
)</f>
        <v>0</v>
      </c>
      <c r="AX370" s="46" t="str">
        <f>IF(
  'Tablero de control'!$X370="NP",
  "NO PROGRAMADA",
  IF(
    OR('Tablero de control'!$AV370="",'Tablero de control'!$AW370&lt;=0),
    "SIN AVANCE",
    IF(
      'Tablero de control'!$AW370&lt;Parametros!$D$4*Parametros!$G$9,
      "MUY DEFICIENTE",
    IF(
      'Tablero de control'!$AW370&lt;Parametros!$D$4*Parametros!$G$8,
      "DEFICIENTE",
   IF(
      'Tablero de control'!$AW370&lt;Parametros!$D$4*Parametros!$G$7,
      "ACEPTABLE",
      IF(
        'Tablero de control'!$AW370&lt;Parametros!$D$4*Parametros!$G$6,
        "BUENO",
        IF(
          'Tablero de control'!$AW370&lt;Parametros!$D$4*Parametros!$G$5,
          "SATISFACTORIO",
          IF(
            'Tablero de control'!$AW370&gt;=Parametros!$D$4*Parametros!$G$4,
            "OPTIMO"
          )
        )
      )
    )
  )
)
)
)</f>
        <v>NO PROGRAMADA</v>
      </c>
      <c r="AY370" s="38"/>
      <c r="AZ370" s="38"/>
      <c r="BA370" s="38"/>
      <c r="BB370" s="285">
        <f>IF('Tablero de control'!$R370="Acumulada",IF('Tablero de control'!$AV370="",IF('Tablero de control'!$AP370="",IF('Tablero de control'!$AJ370="",'Tablero de control'!$Y370,'Tablero de control'!$AJ370),'Tablero de control'!$AP370),'Tablero de control'!$AV370),'Tablero de control'!$Y370+'Tablero de control'!$AJ370+'Tablero de control'!$AP370+'Tablero de control'!$AV370)</f>
        <v>1</v>
      </c>
      <c r="BC370" s="41">
        <f>IF('Tablero de control'!$Q370="mantenimiento",'Tablero de control'!$BB370/COUNTA('Tablero de control'!$U370:$X370)*100,IF('Tablero de control'!$BB370*100/'Tablero de control'!$T370&gt;100,100,'Tablero de control'!$BB370*100/'Tablero de control'!$T370))</f>
        <v>25</v>
      </c>
      <c r="BD370" s="40" t="str">
        <f>IF(
    OR('Tablero de control'!$BB370="",'Tablero de control'!$BC370&lt;=0),
    "SIN AVANCE",
    IF(
      'Tablero de control'!$BC370&lt;Parametros!$D$4*Parametros!$G$9,
      "MUY DEFICIENTE",
    IF(
      'Tablero de control'!$BC370&lt;Parametros!$D$4*Parametros!$G$8,
      "DEFICIENTE",
   IF(
      'Tablero de control'!$BC370&lt;Parametros!$D$4*Parametros!$G$7,
      "ACEPTABLE",
      IF(
        'Tablero de control'!$BC370&lt;Parametros!$D$4*Parametros!$G$6,
        "BUENO",
        IF(
          'Tablero de control'!$BC370&lt;Parametros!$D$4*Parametros!$G$5,
          "SATISFACTORIO",
          IF(
            'Tablero de control'!$BC370&gt;=Parametros!$D$4*Parametros!$G$4,
            "OPTIMO"
          )
        )
      )
    )
  )
)
)</f>
        <v>MUY DEFICIENTE</v>
      </c>
      <c r="BE370" s="336"/>
      <c r="BF370" s="336"/>
      <c r="BG370" s="555"/>
      <c r="BH370" s="281"/>
      <c r="BI370" s="281"/>
      <c r="BJ370" s="281"/>
      <c r="BL370" s="337"/>
      <c r="BN370" s="708">
        <v>1</v>
      </c>
      <c r="BO370" s="460" t="s">
        <v>3032</v>
      </c>
      <c r="BP370" s="460" t="s">
        <v>3033</v>
      </c>
      <c r="BQ370" s="460" t="s">
        <v>3034</v>
      </c>
      <c r="BR370" s="611" t="s">
        <v>3027</v>
      </c>
      <c r="BS370" s="690" t="s">
        <v>3035</v>
      </c>
      <c r="BT370" s="281"/>
    </row>
    <row r="371" spans="1:72" s="42" customFormat="1" ht="51" hidden="1" customHeight="1">
      <c r="A371" s="554" t="s">
        <v>252</v>
      </c>
      <c r="B371" s="53" t="s">
        <v>266</v>
      </c>
      <c r="C371" s="53" t="s">
        <v>312</v>
      </c>
      <c r="D371" s="53" t="s">
        <v>365</v>
      </c>
      <c r="E371" s="53" t="s">
        <v>470</v>
      </c>
      <c r="F371" s="186">
        <v>72</v>
      </c>
      <c r="G371" s="186">
        <v>36</v>
      </c>
      <c r="H371" s="99" t="s">
        <v>1943</v>
      </c>
      <c r="I371" s="186" t="s">
        <v>1983</v>
      </c>
      <c r="J371" s="325">
        <v>368</v>
      </c>
      <c r="K371" s="53" t="s">
        <v>911</v>
      </c>
      <c r="L371" s="53">
        <v>4502029</v>
      </c>
      <c r="M371" s="53" t="s">
        <v>140</v>
      </c>
      <c r="N371" s="53">
        <v>450202900</v>
      </c>
      <c r="O371" s="53" t="s">
        <v>106</v>
      </c>
      <c r="P371" s="53" t="s">
        <v>2058</v>
      </c>
      <c r="Q371" s="53" t="s">
        <v>32</v>
      </c>
      <c r="R371" s="134" t="s">
        <v>1890</v>
      </c>
      <c r="S371" s="134">
        <v>0</v>
      </c>
      <c r="T371" s="134">
        <v>1</v>
      </c>
      <c r="U371" s="96">
        <v>0.7</v>
      </c>
      <c r="V371" s="134">
        <v>1</v>
      </c>
      <c r="W371" s="134">
        <v>1</v>
      </c>
      <c r="X371" s="134">
        <v>1</v>
      </c>
      <c r="Y371" s="273">
        <v>0.7</v>
      </c>
      <c r="Z371" s="276">
        <f>IF(
'Tablero de control'!$U371="NP",
 0,
  IF(
     'Tablero de control'!$Q371&lt;&gt;"Reducción",
     'Tablero de control'!$Y371*100/'Tablero de control'!$U371,
     IF(
       'Tablero de control'!$U371&gt;='Tablero de control'!$Y371,
       100,
       IF(
         'Tablero de control'!$S371&lt;='Tablero de control'!$Y371,
         0,
         (('Tablero de control'!$S371-'Tablero de control'!$U371)-('Tablero de control'!$Y371-'Tablero de control'!$U371))*100/('Tablero de control'!$S371-'Tablero de control'!$U371)
       )
     )
   )
)</f>
        <v>100</v>
      </c>
      <c r="AA371" s="302">
        <f>IF('Tablero de control'!$Z371&gt;100,100,'Tablero de control'!$Z371)</f>
        <v>100</v>
      </c>
      <c r="AB371" s="40" t="str">
        <f>IF(
  'Tablero de control'!$U371="NP",
  "NO PROGRAMADA",
  IF(
    OR('Tablero de control'!$Y371="",'Tablero de control'!$Z371&lt;=0),
    "SIN AVANCE",
    IF(
      'Tablero de control'!$Z371&lt;Parametros!$D$4*Parametros!$G$9,
      "MUY DEFICIENTE",
    IF(
      'Tablero de control'!$Z371&lt;Parametros!$D$4*Parametros!$G$8,
      "DEFICIENTE",
   IF(
      'Tablero de control'!$Z371&lt;Parametros!$D$4*Parametros!$G$7,
      "ACEPTABLE",
      IF(
        'Tablero de control'!$Z371&lt;Parametros!$D$4*Parametros!$G$6,
        "BUENO",
        IF(
          'Tablero de control'!$Z371&lt;Parametros!$D$4*Parametros!$G$5,
          "SATISFACTORIO",
          IF(
            'Tablero de control'!$Z371&gt;=Parametros!$D$4*Parametros!$G$4,
            "OPTIMO"
          )
        )
      )
    )
  )
)
)
)</f>
        <v>OPTIMO</v>
      </c>
      <c r="AC371" s="40"/>
      <c r="AD371" s="40"/>
      <c r="AE371" s="40"/>
      <c r="AF371" s="40"/>
      <c r="AG371" s="59">
        <v>26700000</v>
      </c>
      <c r="AH371" s="59">
        <v>12852859.949999999</v>
      </c>
      <c r="AI371" s="59">
        <v>4080889.24</v>
      </c>
      <c r="AJ371" s="57"/>
      <c r="AK371" s="276">
        <f>IF(
'Tablero de control'!$V371="NP",
 0,
  IF(
     'Tablero de control'!$Q371&lt;&gt;"Reducción",
     'Tablero de control'!$AJ371*100/'Tablero de control'!$V371,
     IF(
       'Tablero de control'!$V371&gt;='Tablero de control'!$AJ371,
       100,
       IF(
         'Tablero de control'!$S371&lt;='Tablero de control'!$AJ371,
         0,
         (('Tablero de control'!$S371-'Tablero de control'!$V371)-('Tablero de control'!$AJ371-'Tablero de control'!$V371))*100/('Tablero de control'!$S371-'Tablero de control'!$V371)
       )
     )
   )
)</f>
        <v>0</v>
      </c>
      <c r="AL371" s="38" t="str">
        <f>IF(
  'Tablero de control'!$V371="NP",
  "NO PROGRAMADA",
  IF(
    OR('Tablero de control'!$AJ371="",'Tablero de control'!$AK371&lt;=0),
    "SIN AVANCE",
    IF(
      'Tablero de control'!$AK371&lt;Parametros!$D$4*Parametros!$G$9,
      "MUY DEFICIENTE",
    IF(
      'Tablero de control'!$AK371&lt;Parametros!$D$4*Parametros!$G$8,
      "DEFICIENTE",
   IF(
      'Tablero de control'!$AK371&lt;Parametros!$D$4*Parametros!$G$7,
      "ACEPTABLE",
      IF(
        'Tablero de control'!$AK371&lt;Parametros!$D$4*Parametros!$G$6,
        "BUENO",
        IF(
          'Tablero de control'!$AK371&lt;Parametros!$D$4*Parametros!$G$5,
          "SATISFACTORIO",
          IF(
            'Tablero de control'!$AK371&gt;=Parametros!$D$4*Parametros!$G$4,
            "OPTIMO"
          )
        )
      )
    )
  )
)
)
)</f>
        <v>SIN AVANCE</v>
      </c>
      <c r="AM371" s="38"/>
      <c r="AN371" s="38"/>
      <c r="AO371" s="38"/>
      <c r="AP371" s="48"/>
      <c r="AQ371" s="276">
        <f>IF(
'Tablero de control'!$W371="NP",
 0,
  IF(
     'Tablero de control'!$Q371&lt;&gt;"Reducción",
     'Tablero de control'!$AP371*100/'Tablero de control'!$W371,
     IF(
       'Tablero de control'!$W371&gt;='Tablero de control'!$AP371,
       100,
       IF(
         'Tablero de control'!$S371&lt;='Tablero de control'!$AP371,
         0,
         (('Tablero de control'!$S371-'Tablero de control'!$W371)-('Tablero de control'!$AP371-'Tablero de control'!$W371))*100/('Tablero de control'!$S371-'Tablero de control'!$W371)
       )
     )
   )
)</f>
        <v>0</v>
      </c>
      <c r="AR371" s="40" t="str">
        <f>IF(
  'Tablero de control'!$W371="NP",
  "NO PROGRAMADA",
  IF(
    OR('Tablero de control'!$AP371="",'Tablero de control'!$AQ371&lt;=0),
    "SIN AVANCE",
    IF(
      'Tablero de control'!$AQ371&lt;Parametros!$D$4*Parametros!$G$9,
      "MUY DEFICIENTE",
    IF(
      'Tablero de control'!$AQ371&lt;Parametros!$D$4*Parametros!$G$8,
      "DEFICIENTE",
   IF(
      'Tablero de control'!$AQ371&lt;Parametros!$D$4*Parametros!$G$7,
      "ACEPTABLE",
      IF(
        'Tablero de control'!$AQ371&lt;Parametros!$D$4*Parametros!$G$6,
        "BUENO",
        IF(
          'Tablero de control'!$AQ371&lt;Parametros!$D$4*Parametros!$G$5,
          "SATISFACTORIO",
          IF(
            'Tablero de control'!$AQ371&gt;=Parametros!$D$4*Parametros!$G$4,
            "OPTIMO"
          )
        )
      )
    )
  )
)
)
)</f>
        <v>SIN AVANCE</v>
      </c>
      <c r="AS371" s="38"/>
      <c r="AT371" s="38"/>
      <c r="AU371" s="38"/>
      <c r="AV371" s="39"/>
      <c r="AW371" s="276">
        <f>IF(
'Tablero de control'!$X371="NP",
 0,
  IF(
     'Tablero de control'!$Q371&lt;&gt;"Reducción",
     'Tablero de control'!$AV371*100/'Tablero de control'!$X371,
     IF(
       'Tablero de control'!$X371&gt;='Tablero de control'!$AV371,
       100,
       IF(
         'Tablero de control'!$S371&lt;='Tablero de control'!$AV371,
         0,
         (('Tablero de control'!$S371-'Tablero de control'!$X371)-('Tablero de control'!$AV371-'Tablero de control'!$X371))*100/('Tablero de control'!$S371-'Tablero de control'!$X371)
       )
     )
   )
)</f>
        <v>0</v>
      </c>
      <c r="AX371" s="46" t="str">
        <f>IF(
  'Tablero de control'!$X371="NP",
  "NO PROGRAMADA",
  IF(
    OR('Tablero de control'!$AV371="",'Tablero de control'!$AW371&lt;=0),
    "SIN AVANCE",
    IF(
      'Tablero de control'!$AW371&lt;Parametros!$D$4*Parametros!$G$9,
      "MUY DEFICIENTE",
    IF(
      'Tablero de control'!$AW371&lt;Parametros!$D$4*Parametros!$G$8,
      "DEFICIENTE",
   IF(
      'Tablero de control'!$AW371&lt;Parametros!$D$4*Parametros!$G$7,
      "ACEPTABLE",
      IF(
        'Tablero de control'!$AW371&lt;Parametros!$D$4*Parametros!$G$6,
        "BUENO",
        IF(
          'Tablero de control'!$AW371&lt;Parametros!$D$4*Parametros!$G$5,
          "SATISFACTORIO",
          IF(
            'Tablero de control'!$AW371&gt;=Parametros!$D$4*Parametros!$G$4,
            "OPTIMO"
          )
        )
      )
    )
  )
)
)
)</f>
        <v>SIN AVANCE</v>
      </c>
      <c r="AY371" s="38"/>
      <c r="AZ371" s="38"/>
      <c r="BA371" s="38"/>
      <c r="BB371" s="285">
        <f>IF('Tablero de control'!$R371="Acumulada",IF('Tablero de control'!$AV371="",IF('Tablero de control'!$AP371="",IF('Tablero de control'!$AJ371="",'Tablero de control'!$Y371,'Tablero de control'!$AJ371),'Tablero de control'!$AP371),'Tablero de control'!$AV371),'Tablero de control'!$Y371+'Tablero de control'!$AJ371+'Tablero de control'!$AP371+'Tablero de control'!$AV371)</f>
        <v>0.7</v>
      </c>
      <c r="BC371" s="41">
        <f>IF('Tablero de control'!$Q371="mantenimiento",'Tablero de control'!$BB371/COUNTA('Tablero de control'!$U371:$X371)*100,IF('Tablero de control'!$BB371*100/'Tablero de control'!$T371&gt;100,100,'Tablero de control'!$BB371*100/'Tablero de control'!$T371))</f>
        <v>70</v>
      </c>
      <c r="BD371" s="40" t="str">
        <f>IF(
    OR('Tablero de control'!$BB371="",'Tablero de control'!$BC371&lt;=0),
    "SIN AVANCE",
    IF(
      'Tablero de control'!$BC371&lt;Parametros!$D$4*Parametros!$G$9,
      "MUY DEFICIENTE",
    IF(
      'Tablero de control'!$BC371&lt;Parametros!$D$4*Parametros!$G$8,
      "DEFICIENTE",
   IF(
      'Tablero de control'!$BC371&lt;Parametros!$D$4*Parametros!$G$7,
      "ACEPTABLE",
      IF(
        'Tablero de control'!$BC371&lt;Parametros!$D$4*Parametros!$G$6,
        "BUENO",
        IF(
          'Tablero de control'!$BC371&lt;Parametros!$D$4*Parametros!$G$5,
          "SATISFACTORIO",
          IF(
            'Tablero de control'!$BC371&gt;=Parametros!$D$4*Parametros!$G$4,
            "OPTIMO"
          )
        )
      )
    )
  )
)
)</f>
        <v>ACEPTABLE</v>
      </c>
      <c r="BE371" s="336"/>
      <c r="BF371" s="336"/>
      <c r="BG371" s="555"/>
      <c r="BH371" s="281"/>
      <c r="BI371" s="281"/>
      <c r="BJ371" s="281"/>
      <c r="BL371" s="337"/>
      <c r="BN371" s="708">
        <v>0.06</v>
      </c>
      <c r="BO371" s="460" t="s">
        <v>3036</v>
      </c>
      <c r="BP371" s="460"/>
      <c r="BQ371" s="460" t="s">
        <v>3037</v>
      </c>
      <c r="BR371" s="611" t="s">
        <v>3038</v>
      </c>
      <c r="BS371" s="690"/>
      <c r="BT371" s="281"/>
    </row>
    <row r="372" spans="1:72" s="42" customFormat="1" ht="63.75" hidden="1" customHeight="1">
      <c r="A372" s="554" t="s">
        <v>252</v>
      </c>
      <c r="B372" s="53" t="s">
        <v>266</v>
      </c>
      <c r="C372" s="53" t="s">
        <v>312</v>
      </c>
      <c r="D372" s="53" t="s">
        <v>365</v>
      </c>
      <c r="E372" s="53" t="s">
        <v>470</v>
      </c>
      <c r="F372" s="186">
        <v>72</v>
      </c>
      <c r="G372" s="186">
        <v>36</v>
      </c>
      <c r="H372" s="99" t="s">
        <v>1943</v>
      </c>
      <c r="I372" s="186" t="s">
        <v>1983</v>
      </c>
      <c r="J372" s="325">
        <v>369</v>
      </c>
      <c r="K372" s="53" t="s">
        <v>912</v>
      </c>
      <c r="L372" s="53">
        <v>4502026</v>
      </c>
      <c r="M372" s="53" t="s">
        <v>85</v>
      </c>
      <c r="N372" s="53">
        <v>450202600</v>
      </c>
      <c r="O372" s="53" t="s">
        <v>175</v>
      </c>
      <c r="P372" s="53" t="s">
        <v>2059</v>
      </c>
      <c r="Q372" s="53" t="s">
        <v>33</v>
      </c>
      <c r="R372" s="134" t="s">
        <v>1891</v>
      </c>
      <c r="S372" s="134">
        <v>0</v>
      </c>
      <c r="T372" s="134">
        <v>242</v>
      </c>
      <c r="U372" s="96">
        <v>242</v>
      </c>
      <c r="V372" s="134">
        <v>242</v>
      </c>
      <c r="W372" s="134">
        <v>242</v>
      </c>
      <c r="X372" s="134">
        <v>242</v>
      </c>
      <c r="Y372" s="327">
        <v>0.2</v>
      </c>
      <c r="Z372" s="276">
        <f>IF(
'Tablero de control'!$U372="NP",
 0,
  IF(
     'Tablero de control'!$Q372&lt;&gt;"Reducción",
     'Tablero de control'!$Y372*100/'Tablero de control'!$U372,
     IF(
       'Tablero de control'!$U372&gt;='Tablero de control'!$Y372,
       100,
       IF(
         'Tablero de control'!$S372&lt;='Tablero de control'!$Y372,
         0,
         (('Tablero de control'!$S372-'Tablero de control'!$U372)-('Tablero de control'!$Y372-'Tablero de control'!$U372))*100/('Tablero de control'!$S372-'Tablero de control'!$U372)
       )
     )
   )
)</f>
        <v>8.2644628099173556E-2</v>
      </c>
      <c r="AA372" s="302">
        <f>IF('Tablero de control'!$Z372&gt;100,100,'Tablero de control'!$Z372)</f>
        <v>8.2644628099173556E-2</v>
      </c>
      <c r="AB372" s="40" t="str">
        <f>IF(
  'Tablero de control'!$U372="NP",
  "NO PROGRAMADA",
  IF(
    OR('Tablero de control'!$Y372="",'Tablero de control'!$Z372&lt;=0),
    "SIN AVANCE",
    IF(
      'Tablero de control'!$Z372&lt;Parametros!$D$4*Parametros!$G$9,
      "MUY DEFICIENTE",
    IF(
      'Tablero de control'!$Z372&lt;Parametros!$D$4*Parametros!$G$8,
      "DEFICIENTE",
   IF(
      'Tablero de control'!$Z372&lt;Parametros!$D$4*Parametros!$G$7,
      "ACEPTABLE",
      IF(
        'Tablero de control'!$Z372&lt;Parametros!$D$4*Parametros!$G$6,
        "BUENO",
        IF(
          'Tablero de control'!$Z372&lt;Parametros!$D$4*Parametros!$G$5,
          "SATISFACTORIO",
          IF(
            'Tablero de control'!$Z372&gt;=Parametros!$D$4*Parametros!$G$4,
            "OPTIMO"
          )
        )
      )
    )
  )
)
)
)</f>
        <v>MUY DEFICIENTE</v>
      </c>
      <c r="AC372" s="40"/>
      <c r="AD372" s="40"/>
      <c r="AE372" s="40"/>
      <c r="AF372" s="40"/>
      <c r="AG372" s="59">
        <v>26700000</v>
      </c>
      <c r="AH372" s="59">
        <v>12852859.949999999</v>
      </c>
      <c r="AI372" s="59">
        <v>4080889.24</v>
      </c>
      <c r="AJ372" s="57"/>
      <c r="AK372" s="276">
        <f>IF(
'Tablero de control'!$V372="NP",
 0,
  IF(
     'Tablero de control'!$Q372&lt;&gt;"Reducción",
     'Tablero de control'!$AJ372*100/'Tablero de control'!$V372,
     IF(
       'Tablero de control'!$V372&gt;='Tablero de control'!$AJ372,
       100,
       IF(
         'Tablero de control'!$S372&lt;='Tablero de control'!$AJ372,
         0,
         (('Tablero de control'!$S372-'Tablero de control'!$V372)-('Tablero de control'!$AJ372-'Tablero de control'!$V372))*100/('Tablero de control'!$S372-'Tablero de control'!$V372)
       )
     )
   )
)</f>
        <v>0</v>
      </c>
      <c r="AL372" s="38" t="str">
        <f>IF(
  'Tablero de control'!$V372="NP",
  "NO PROGRAMADA",
  IF(
    OR('Tablero de control'!$AJ372="",'Tablero de control'!$AK372&lt;=0),
    "SIN AVANCE",
    IF(
      'Tablero de control'!$AK372&lt;Parametros!$D$4*Parametros!$G$9,
      "MUY DEFICIENTE",
    IF(
      'Tablero de control'!$AK372&lt;Parametros!$D$4*Parametros!$G$8,
      "DEFICIENTE",
   IF(
      'Tablero de control'!$AK372&lt;Parametros!$D$4*Parametros!$G$7,
      "ACEPTABLE",
      IF(
        'Tablero de control'!$AK372&lt;Parametros!$D$4*Parametros!$G$6,
        "BUENO",
        IF(
          'Tablero de control'!$AK372&lt;Parametros!$D$4*Parametros!$G$5,
          "SATISFACTORIO",
          IF(
            'Tablero de control'!$AK372&gt;=Parametros!$D$4*Parametros!$G$4,
            "OPTIMO"
          )
        )
      )
    )
  )
)
)
)</f>
        <v>SIN AVANCE</v>
      </c>
      <c r="AM372" s="38"/>
      <c r="AN372" s="38"/>
      <c r="AO372" s="38"/>
      <c r="AP372" s="48"/>
      <c r="AQ372" s="276">
        <f>IF(
'Tablero de control'!$W372="NP",
 0,
  IF(
     'Tablero de control'!$Q372&lt;&gt;"Reducción",
     'Tablero de control'!$AP372*100/'Tablero de control'!$W372,
     IF(
       'Tablero de control'!$W372&gt;='Tablero de control'!$AP372,
       100,
       IF(
         'Tablero de control'!$S372&lt;='Tablero de control'!$AP372,
         0,
         (('Tablero de control'!$S372-'Tablero de control'!$W372)-('Tablero de control'!$AP372-'Tablero de control'!$W372))*100/('Tablero de control'!$S372-'Tablero de control'!$W372)
       )
     )
   )
)</f>
        <v>0</v>
      </c>
      <c r="AR372" s="40" t="str">
        <f>IF(
  'Tablero de control'!$W372="NP",
  "NO PROGRAMADA",
  IF(
    OR('Tablero de control'!$AP372="",'Tablero de control'!$AQ372&lt;=0),
    "SIN AVANCE",
    IF(
      'Tablero de control'!$AQ372&lt;Parametros!$D$4*Parametros!$G$9,
      "MUY DEFICIENTE",
    IF(
      'Tablero de control'!$AQ372&lt;Parametros!$D$4*Parametros!$G$8,
      "DEFICIENTE",
   IF(
      'Tablero de control'!$AQ372&lt;Parametros!$D$4*Parametros!$G$7,
      "ACEPTABLE",
      IF(
        'Tablero de control'!$AQ372&lt;Parametros!$D$4*Parametros!$G$6,
        "BUENO",
        IF(
          'Tablero de control'!$AQ372&lt;Parametros!$D$4*Parametros!$G$5,
          "SATISFACTORIO",
          IF(
            'Tablero de control'!$AQ372&gt;=Parametros!$D$4*Parametros!$G$4,
            "OPTIMO"
          )
        )
      )
    )
  )
)
)
)</f>
        <v>SIN AVANCE</v>
      </c>
      <c r="AS372" s="38"/>
      <c r="AT372" s="38"/>
      <c r="AU372" s="38"/>
      <c r="AV372" s="39"/>
      <c r="AW372" s="276">
        <f>IF(
'Tablero de control'!$X372="NP",
 0,
  IF(
     'Tablero de control'!$Q372&lt;&gt;"Reducción",
     'Tablero de control'!$AV372*100/'Tablero de control'!$X372,
     IF(
       'Tablero de control'!$X372&gt;='Tablero de control'!$AV372,
       100,
       IF(
         'Tablero de control'!$S372&lt;='Tablero de control'!$AV372,
         0,
         (('Tablero de control'!$S372-'Tablero de control'!$X372)-('Tablero de control'!$AV372-'Tablero de control'!$X372))*100/('Tablero de control'!$S372-'Tablero de control'!$X372)
       )
     )
   )
)</f>
        <v>0</v>
      </c>
      <c r="AX372" s="46" t="str">
        <f>IF(
  'Tablero de control'!$X372="NP",
  "NO PROGRAMADA",
  IF(
    OR('Tablero de control'!$AV372="",'Tablero de control'!$AW372&lt;=0),
    "SIN AVANCE",
    IF(
      'Tablero de control'!$AW372&lt;Parametros!$D$4*Parametros!$G$9,
      "MUY DEFICIENTE",
    IF(
      'Tablero de control'!$AW372&lt;Parametros!$D$4*Parametros!$G$8,
      "DEFICIENTE",
   IF(
      'Tablero de control'!$AW372&lt;Parametros!$D$4*Parametros!$G$7,
      "ACEPTABLE",
      IF(
        'Tablero de control'!$AW372&lt;Parametros!$D$4*Parametros!$G$6,
        "BUENO",
        IF(
          'Tablero de control'!$AW372&lt;Parametros!$D$4*Parametros!$G$5,
          "SATISFACTORIO",
          IF(
            'Tablero de control'!$AW372&gt;=Parametros!$D$4*Parametros!$G$4,
            "OPTIMO"
          )
        )
      )
    )
  )
)
)
)</f>
        <v>SIN AVANCE</v>
      </c>
      <c r="AY372" s="38"/>
      <c r="AZ372" s="38"/>
      <c r="BA372" s="38"/>
      <c r="BB372" s="285">
        <f>IF('Tablero de control'!$R372="Acumulada",IF('Tablero de control'!$AV372="",IF('Tablero de control'!$AP372="",IF('Tablero de control'!$AJ372="",'Tablero de control'!$Y372,'Tablero de control'!$AJ372),'Tablero de control'!$AP372),'Tablero de control'!$AV372),'Tablero de control'!$Y372+'Tablero de control'!$AJ372+'Tablero de control'!$AP372+'Tablero de control'!$AV372)</f>
        <v>0.2</v>
      </c>
      <c r="BC372" s="41">
        <f>IF('Tablero de control'!$Q372="mantenimiento",'Tablero de control'!$BB372/COUNTA('Tablero de control'!$U372:$X372)*100,IF('Tablero de control'!$BB372*100/'Tablero de control'!$T372&gt;100,100,'Tablero de control'!$BB372*100/'Tablero de control'!$T372))</f>
        <v>5</v>
      </c>
      <c r="BD372" s="40" t="str">
        <f>IF(
    OR('Tablero de control'!$BB372="",'Tablero de control'!$BC372&lt;=0),
    "SIN AVANCE",
    IF(
      'Tablero de control'!$BC372&lt;Parametros!$D$4*Parametros!$G$9,
      "MUY DEFICIENTE",
    IF(
      'Tablero de control'!$BC372&lt;Parametros!$D$4*Parametros!$G$8,
      "DEFICIENTE",
   IF(
      'Tablero de control'!$BC372&lt;Parametros!$D$4*Parametros!$G$7,
      "ACEPTABLE",
      IF(
        'Tablero de control'!$BC372&lt;Parametros!$D$4*Parametros!$G$6,
        "BUENO",
        IF(
          'Tablero de control'!$BC372&lt;Parametros!$D$4*Parametros!$G$5,
          "SATISFACTORIO",
          IF(
            'Tablero de control'!$BC372&gt;=Parametros!$D$4*Parametros!$G$4,
            "OPTIMO"
          )
        )
      )
    )
  )
)
)</f>
        <v>MUY DEFICIENTE</v>
      </c>
      <c r="BE372" s="336"/>
      <c r="BF372" s="336"/>
      <c r="BG372" s="555"/>
      <c r="BH372" s="281"/>
      <c r="BI372" s="281"/>
      <c r="BJ372" s="281"/>
      <c r="BL372" s="337"/>
      <c r="BN372" s="708">
        <v>0.2</v>
      </c>
      <c r="BO372" s="460" t="s">
        <v>3039</v>
      </c>
      <c r="BP372" s="460"/>
      <c r="BQ372" s="460" t="s">
        <v>3040</v>
      </c>
      <c r="BR372" s="611" t="s">
        <v>3038</v>
      </c>
      <c r="BS372" s="690" t="s">
        <v>3041</v>
      </c>
      <c r="BT372" s="281"/>
    </row>
    <row r="373" spans="1:72" s="42" customFormat="1" ht="51" hidden="1" customHeight="1">
      <c r="A373" s="554" t="s">
        <v>252</v>
      </c>
      <c r="B373" s="53" t="s">
        <v>266</v>
      </c>
      <c r="C373" s="53" t="s">
        <v>312</v>
      </c>
      <c r="D373" s="53" t="s">
        <v>365</v>
      </c>
      <c r="E373" s="53" t="s">
        <v>470</v>
      </c>
      <c r="F373" s="186">
        <v>72</v>
      </c>
      <c r="G373" s="186">
        <v>36</v>
      </c>
      <c r="H373" s="99" t="s">
        <v>1943</v>
      </c>
      <c r="I373" s="186" t="s">
        <v>1983</v>
      </c>
      <c r="J373" s="325">
        <v>370</v>
      </c>
      <c r="K373" s="53" t="s">
        <v>913</v>
      </c>
      <c r="L373" s="53" t="s">
        <v>1175</v>
      </c>
      <c r="M373" s="53" t="s">
        <v>104</v>
      </c>
      <c r="N373" s="293">
        <v>450200100</v>
      </c>
      <c r="O373" s="53" t="s">
        <v>196</v>
      </c>
      <c r="P373" s="53" t="s">
        <v>2060</v>
      </c>
      <c r="Q373" s="53" t="s">
        <v>33</v>
      </c>
      <c r="R373" s="134" t="s">
        <v>1891</v>
      </c>
      <c r="S373" s="134">
        <v>0</v>
      </c>
      <c r="T373" s="134">
        <v>1</v>
      </c>
      <c r="U373" s="96">
        <v>1</v>
      </c>
      <c r="V373" s="134">
        <v>1</v>
      </c>
      <c r="W373" s="134">
        <v>1</v>
      </c>
      <c r="X373" s="134">
        <v>1</v>
      </c>
      <c r="Y373" s="273">
        <v>1</v>
      </c>
      <c r="Z373" s="276">
        <f>IF(
'Tablero de control'!$U373="NP",
 0,
  IF(
     'Tablero de control'!$Q373&lt;&gt;"Reducción",
     'Tablero de control'!$Y373*100/'Tablero de control'!$U373,
     IF(
       'Tablero de control'!$U373&gt;='Tablero de control'!$Y373,
       100,
       IF(
         'Tablero de control'!$S373&lt;='Tablero de control'!$Y373,
         0,
         (('Tablero de control'!$S373-'Tablero de control'!$U373)-('Tablero de control'!$Y373-'Tablero de control'!$U373))*100/('Tablero de control'!$S373-'Tablero de control'!$U373)
       )
     )
   )
)</f>
        <v>100</v>
      </c>
      <c r="AA373" s="302">
        <f>IF('Tablero de control'!$Z373&gt;100,100,'Tablero de control'!$Z373)</f>
        <v>100</v>
      </c>
      <c r="AB373" s="40" t="str">
        <f>IF(
  'Tablero de control'!$U373="NP",
  "NO PROGRAMADA",
  IF(
    OR('Tablero de control'!$Y373="",'Tablero de control'!$Z373&lt;=0),
    "SIN AVANCE",
    IF(
      'Tablero de control'!$Z373&lt;Parametros!$D$4*Parametros!$G$9,
      "MUY DEFICIENTE",
    IF(
      'Tablero de control'!$Z373&lt;Parametros!$D$4*Parametros!$G$8,
      "DEFICIENTE",
   IF(
      'Tablero de control'!$Z373&lt;Parametros!$D$4*Parametros!$G$7,
      "ACEPTABLE",
      IF(
        'Tablero de control'!$Z373&lt;Parametros!$D$4*Parametros!$G$6,
        "BUENO",
        IF(
          'Tablero de control'!$Z373&lt;Parametros!$D$4*Parametros!$G$5,
          "SATISFACTORIO",
          IF(
            'Tablero de control'!$Z373&gt;=Parametros!$D$4*Parametros!$G$4,
            "OPTIMO"
          )
        )
      )
    )
  )
)
)
)</f>
        <v>OPTIMO</v>
      </c>
      <c r="AC373" s="40"/>
      <c r="AD373" s="40"/>
      <c r="AE373" s="40"/>
      <c r="AF373" s="40"/>
      <c r="AG373" s="59">
        <v>26700000</v>
      </c>
      <c r="AH373" s="59">
        <v>12852859.949999999</v>
      </c>
      <c r="AI373" s="59">
        <v>4080889.24</v>
      </c>
      <c r="AJ373" s="57"/>
      <c r="AK373" s="276">
        <f>IF(
'Tablero de control'!$V373="NP",
 0,
  IF(
     'Tablero de control'!$Q373&lt;&gt;"Reducción",
     'Tablero de control'!$AJ373*100/'Tablero de control'!$V373,
     IF(
       'Tablero de control'!$V373&gt;='Tablero de control'!$AJ373,
       100,
       IF(
         'Tablero de control'!$S373&lt;='Tablero de control'!$AJ373,
         0,
         (('Tablero de control'!$S373-'Tablero de control'!$V373)-('Tablero de control'!$AJ373-'Tablero de control'!$V373))*100/('Tablero de control'!$S373-'Tablero de control'!$V373)
       )
     )
   )
)</f>
        <v>0</v>
      </c>
      <c r="AL373" s="38" t="str">
        <f>IF(
  'Tablero de control'!$V373="NP",
  "NO PROGRAMADA",
  IF(
    OR('Tablero de control'!$AJ373="",'Tablero de control'!$AK373&lt;=0),
    "SIN AVANCE",
    IF(
      'Tablero de control'!$AK373&lt;Parametros!$D$4*Parametros!$G$9,
      "MUY DEFICIENTE",
    IF(
      'Tablero de control'!$AK373&lt;Parametros!$D$4*Parametros!$G$8,
      "DEFICIENTE",
   IF(
      'Tablero de control'!$AK373&lt;Parametros!$D$4*Parametros!$G$7,
      "ACEPTABLE",
      IF(
        'Tablero de control'!$AK373&lt;Parametros!$D$4*Parametros!$G$6,
        "BUENO",
        IF(
          'Tablero de control'!$AK373&lt;Parametros!$D$4*Parametros!$G$5,
          "SATISFACTORIO",
          IF(
            'Tablero de control'!$AK373&gt;=Parametros!$D$4*Parametros!$G$4,
            "OPTIMO"
          )
        )
      )
    )
  )
)
)
)</f>
        <v>SIN AVANCE</v>
      </c>
      <c r="AM373" s="38"/>
      <c r="AN373" s="38"/>
      <c r="AO373" s="38"/>
      <c r="AP373" s="48"/>
      <c r="AQ373" s="276">
        <f>IF(
'Tablero de control'!$W373="NP",
 0,
  IF(
     'Tablero de control'!$Q373&lt;&gt;"Reducción",
     'Tablero de control'!$AP373*100/'Tablero de control'!$W373,
     IF(
       'Tablero de control'!$W373&gt;='Tablero de control'!$AP373,
       100,
       IF(
         'Tablero de control'!$S373&lt;='Tablero de control'!$AP373,
         0,
         (('Tablero de control'!$S373-'Tablero de control'!$W373)-('Tablero de control'!$AP373-'Tablero de control'!$W373))*100/('Tablero de control'!$S373-'Tablero de control'!$W373)
       )
     )
   )
)</f>
        <v>0</v>
      </c>
      <c r="AR373" s="40" t="str">
        <f>IF(
  'Tablero de control'!$W373="NP",
  "NO PROGRAMADA",
  IF(
    OR('Tablero de control'!$AP373="",'Tablero de control'!$AQ373&lt;=0),
    "SIN AVANCE",
    IF(
      'Tablero de control'!$AQ373&lt;Parametros!$D$4*Parametros!$G$9,
      "MUY DEFICIENTE",
    IF(
      'Tablero de control'!$AQ373&lt;Parametros!$D$4*Parametros!$G$8,
      "DEFICIENTE",
   IF(
      'Tablero de control'!$AQ373&lt;Parametros!$D$4*Parametros!$G$7,
      "ACEPTABLE",
      IF(
        'Tablero de control'!$AQ373&lt;Parametros!$D$4*Parametros!$G$6,
        "BUENO",
        IF(
          'Tablero de control'!$AQ373&lt;Parametros!$D$4*Parametros!$G$5,
          "SATISFACTORIO",
          IF(
            'Tablero de control'!$AQ373&gt;=Parametros!$D$4*Parametros!$G$4,
            "OPTIMO"
          )
        )
      )
    )
  )
)
)
)</f>
        <v>SIN AVANCE</v>
      </c>
      <c r="AS373" s="38"/>
      <c r="AT373" s="38"/>
      <c r="AU373" s="38"/>
      <c r="AV373" s="39"/>
      <c r="AW373" s="276">
        <f>IF(
'Tablero de control'!$X373="NP",
 0,
  IF(
     'Tablero de control'!$Q373&lt;&gt;"Reducción",
     'Tablero de control'!$AV373*100/'Tablero de control'!$X373,
     IF(
       'Tablero de control'!$X373&gt;='Tablero de control'!$AV373,
       100,
       IF(
         'Tablero de control'!$S373&lt;='Tablero de control'!$AV373,
         0,
         (('Tablero de control'!$S373-'Tablero de control'!$X373)-('Tablero de control'!$AV373-'Tablero de control'!$X373))*100/('Tablero de control'!$S373-'Tablero de control'!$X373)
       )
     )
   )
)</f>
        <v>0</v>
      </c>
      <c r="AX373" s="46" t="str">
        <f>IF(
  'Tablero de control'!$X373="NP",
  "NO PROGRAMADA",
  IF(
    OR('Tablero de control'!$AV373="",'Tablero de control'!$AW373&lt;=0),
    "SIN AVANCE",
    IF(
      'Tablero de control'!$AW373&lt;Parametros!$D$4*Parametros!$G$9,
      "MUY DEFICIENTE",
    IF(
      'Tablero de control'!$AW373&lt;Parametros!$D$4*Parametros!$G$8,
      "DEFICIENTE",
   IF(
      'Tablero de control'!$AW373&lt;Parametros!$D$4*Parametros!$G$7,
      "ACEPTABLE",
      IF(
        'Tablero de control'!$AW373&lt;Parametros!$D$4*Parametros!$G$6,
        "BUENO",
        IF(
          'Tablero de control'!$AW373&lt;Parametros!$D$4*Parametros!$G$5,
          "SATISFACTORIO",
          IF(
            'Tablero de control'!$AW373&gt;=Parametros!$D$4*Parametros!$G$4,
            "OPTIMO"
          )
        )
      )
    )
  )
)
)
)</f>
        <v>SIN AVANCE</v>
      </c>
      <c r="AY373" s="38"/>
      <c r="AZ373" s="38"/>
      <c r="BA373" s="38"/>
      <c r="BB373" s="285">
        <f>IF('Tablero de control'!$R373="Acumulada",IF('Tablero de control'!$AV373="",IF('Tablero de control'!$AP373="",IF('Tablero de control'!$AJ373="",'Tablero de control'!$Y373,'Tablero de control'!$AJ373),'Tablero de control'!$AP373),'Tablero de control'!$AV373),'Tablero de control'!$Y373+'Tablero de control'!$AJ373+'Tablero de control'!$AP373+'Tablero de control'!$AV373)</f>
        <v>1</v>
      </c>
      <c r="BC373" s="41">
        <f>IF('Tablero de control'!$Q373="mantenimiento",'Tablero de control'!$BB373/COUNTA('Tablero de control'!$U373:$X373)*100,IF('Tablero de control'!$BB373*100/'Tablero de control'!$T373&gt;100,100,'Tablero de control'!$BB373*100/'Tablero de control'!$T373))</f>
        <v>25</v>
      </c>
      <c r="BD373" s="40" t="str">
        <f>IF(
    OR('Tablero de control'!$BB373="",'Tablero de control'!$BC373&lt;=0),
    "SIN AVANCE",
    IF(
      'Tablero de control'!$BC373&lt;Parametros!$D$4*Parametros!$G$9,
      "MUY DEFICIENTE",
    IF(
      'Tablero de control'!$BC373&lt;Parametros!$D$4*Parametros!$G$8,
      "DEFICIENTE",
   IF(
      'Tablero de control'!$BC373&lt;Parametros!$D$4*Parametros!$G$7,
      "ACEPTABLE",
      IF(
        'Tablero de control'!$BC373&lt;Parametros!$D$4*Parametros!$G$6,
        "BUENO",
        IF(
          'Tablero de control'!$BC373&lt;Parametros!$D$4*Parametros!$G$5,
          "SATISFACTORIO",
          IF(
            'Tablero de control'!$BC373&gt;=Parametros!$D$4*Parametros!$G$4,
            "OPTIMO"
          )
        )
      )
    )
  )
)
)</f>
        <v>MUY DEFICIENTE</v>
      </c>
      <c r="BE373" s="336"/>
      <c r="BF373" s="336"/>
      <c r="BG373" s="555"/>
      <c r="BH373" s="281"/>
      <c r="BI373" s="281"/>
      <c r="BJ373" s="281"/>
      <c r="BL373" s="337"/>
      <c r="BN373" s="708">
        <v>1</v>
      </c>
      <c r="BO373" s="460" t="s">
        <v>3042</v>
      </c>
      <c r="BP373" s="460"/>
      <c r="BQ373" s="460" t="s">
        <v>2263</v>
      </c>
      <c r="BR373" s="611" t="s">
        <v>3043</v>
      </c>
      <c r="BS373" s="690"/>
      <c r="BT373" s="281"/>
    </row>
    <row r="374" spans="1:72" s="42" customFormat="1" ht="63.75" hidden="1" customHeight="1">
      <c r="A374" s="554" t="s">
        <v>252</v>
      </c>
      <c r="B374" s="53" t="s">
        <v>266</v>
      </c>
      <c r="C374" s="53" t="s">
        <v>312</v>
      </c>
      <c r="D374" s="53" t="s">
        <v>365</v>
      </c>
      <c r="E374" s="53" t="s">
        <v>470</v>
      </c>
      <c r="F374" s="186">
        <v>72</v>
      </c>
      <c r="G374" s="186">
        <v>36</v>
      </c>
      <c r="H374" s="99" t="s">
        <v>1943</v>
      </c>
      <c r="I374" s="186" t="s">
        <v>1983</v>
      </c>
      <c r="J374" s="325">
        <v>371</v>
      </c>
      <c r="K374" s="53" t="s">
        <v>914</v>
      </c>
      <c r="L374" s="53" t="s">
        <v>1352</v>
      </c>
      <c r="M374" s="53" t="s">
        <v>123</v>
      </c>
      <c r="N374" s="293">
        <v>450203000</v>
      </c>
      <c r="O374" s="53" t="s">
        <v>181</v>
      </c>
      <c r="P374" s="53" t="s">
        <v>2060</v>
      </c>
      <c r="Q374" s="53" t="s">
        <v>33</v>
      </c>
      <c r="R374" s="134" t="s">
        <v>1891</v>
      </c>
      <c r="S374" s="134">
        <v>0</v>
      </c>
      <c r="T374" s="134">
        <v>1</v>
      </c>
      <c r="U374" s="96">
        <v>1</v>
      </c>
      <c r="V374" s="134">
        <v>1</v>
      </c>
      <c r="W374" s="134">
        <v>1</v>
      </c>
      <c r="X374" s="134">
        <v>1</v>
      </c>
      <c r="Y374" s="273">
        <v>1</v>
      </c>
      <c r="Z374" s="276">
        <f>IF(
'Tablero de control'!$U374="NP",
 0,
  IF(
     'Tablero de control'!$Q374&lt;&gt;"Reducción",
     'Tablero de control'!$Y374*100/'Tablero de control'!$U374,
     IF(
       'Tablero de control'!$U374&gt;='Tablero de control'!$Y374,
       100,
       IF(
         'Tablero de control'!$S374&lt;='Tablero de control'!$Y374,
         0,
         (('Tablero de control'!$S374-'Tablero de control'!$U374)-('Tablero de control'!$Y374-'Tablero de control'!$U374))*100/('Tablero de control'!$S374-'Tablero de control'!$U374)
       )
     )
   )
)</f>
        <v>100</v>
      </c>
      <c r="AA374" s="302">
        <f>IF('Tablero de control'!$Z374&gt;100,100,'Tablero de control'!$Z374)</f>
        <v>100</v>
      </c>
      <c r="AB374" s="40" t="str">
        <f>IF(
  'Tablero de control'!$U374="NP",
  "NO PROGRAMADA",
  IF(
    OR('Tablero de control'!$Y374="",'Tablero de control'!$Z374&lt;=0),
    "SIN AVANCE",
    IF(
      'Tablero de control'!$Z374&lt;Parametros!$D$4*Parametros!$G$9,
      "MUY DEFICIENTE",
    IF(
      'Tablero de control'!$Z374&lt;Parametros!$D$4*Parametros!$G$8,
      "DEFICIENTE",
   IF(
      'Tablero de control'!$Z374&lt;Parametros!$D$4*Parametros!$G$7,
      "ACEPTABLE",
      IF(
        'Tablero de control'!$Z374&lt;Parametros!$D$4*Parametros!$G$6,
        "BUENO",
        IF(
          'Tablero de control'!$Z374&lt;Parametros!$D$4*Parametros!$G$5,
          "SATISFACTORIO",
          IF(
            'Tablero de control'!$Z374&gt;=Parametros!$D$4*Parametros!$G$4,
            "OPTIMO"
          )
        )
      )
    )
  )
)
)
)</f>
        <v>OPTIMO</v>
      </c>
      <c r="AC374" s="40"/>
      <c r="AD374" s="40"/>
      <c r="AE374" s="40"/>
      <c r="AF374" s="40"/>
      <c r="AG374" s="59">
        <v>26700000</v>
      </c>
      <c r="AH374" s="59">
        <v>12852859.949999999</v>
      </c>
      <c r="AI374" s="59">
        <v>4080889.24</v>
      </c>
      <c r="AJ374" s="57"/>
      <c r="AK374" s="276">
        <f>IF(
'Tablero de control'!$V374="NP",
 0,
  IF(
     'Tablero de control'!$Q374&lt;&gt;"Reducción",
     'Tablero de control'!$AJ374*100/'Tablero de control'!$V374,
     IF(
       'Tablero de control'!$V374&gt;='Tablero de control'!$AJ374,
       100,
       IF(
         'Tablero de control'!$S374&lt;='Tablero de control'!$AJ374,
         0,
         (('Tablero de control'!$S374-'Tablero de control'!$V374)-('Tablero de control'!$AJ374-'Tablero de control'!$V374))*100/('Tablero de control'!$S374-'Tablero de control'!$V374)
       )
     )
   )
)</f>
        <v>0</v>
      </c>
      <c r="AL374" s="38" t="str">
        <f>IF(
  'Tablero de control'!$V374="NP",
  "NO PROGRAMADA",
  IF(
    OR('Tablero de control'!$AJ374="",'Tablero de control'!$AK374&lt;=0),
    "SIN AVANCE",
    IF(
      'Tablero de control'!$AK374&lt;Parametros!$D$4*Parametros!$G$9,
      "MUY DEFICIENTE",
    IF(
      'Tablero de control'!$AK374&lt;Parametros!$D$4*Parametros!$G$8,
      "DEFICIENTE",
   IF(
      'Tablero de control'!$AK374&lt;Parametros!$D$4*Parametros!$G$7,
      "ACEPTABLE",
      IF(
        'Tablero de control'!$AK374&lt;Parametros!$D$4*Parametros!$G$6,
        "BUENO",
        IF(
          'Tablero de control'!$AK374&lt;Parametros!$D$4*Parametros!$G$5,
          "SATISFACTORIO",
          IF(
            'Tablero de control'!$AK374&gt;=Parametros!$D$4*Parametros!$G$4,
            "OPTIMO"
          )
        )
      )
    )
  )
)
)
)</f>
        <v>SIN AVANCE</v>
      </c>
      <c r="AM374" s="38"/>
      <c r="AN374" s="38"/>
      <c r="AO374" s="38"/>
      <c r="AP374" s="48"/>
      <c r="AQ374" s="276">
        <f>IF(
'Tablero de control'!$W374="NP",
 0,
  IF(
     'Tablero de control'!$Q374&lt;&gt;"Reducción",
     'Tablero de control'!$AP374*100/'Tablero de control'!$W374,
     IF(
       'Tablero de control'!$W374&gt;='Tablero de control'!$AP374,
       100,
       IF(
         'Tablero de control'!$S374&lt;='Tablero de control'!$AP374,
         0,
         (('Tablero de control'!$S374-'Tablero de control'!$W374)-('Tablero de control'!$AP374-'Tablero de control'!$W374))*100/('Tablero de control'!$S374-'Tablero de control'!$W374)
       )
     )
   )
)</f>
        <v>0</v>
      </c>
      <c r="AR374" s="40" t="str">
        <f>IF(
  'Tablero de control'!$W374="NP",
  "NO PROGRAMADA",
  IF(
    OR('Tablero de control'!$AP374="",'Tablero de control'!$AQ374&lt;=0),
    "SIN AVANCE",
    IF(
      'Tablero de control'!$AQ374&lt;Parametros!$D$4*Parametros!$G$9,
      "MUY DEFICIENTE",
    IF(
      'Tablero de control'!$AQ374&lt;Parametros!$D$4*Parametros!$G$8,
      "DEFICIENTE",
   IF(
      'Tablero de control'!$AQ374&lt;Parametros!$D$4*Parametros!$G$7,
      "ACEPTABLE",
      IF(
        'Tablero de control'!$AQ374&lt;Parametros!$D$4*Parametros!$G$6,
        "BUENO",
        IF(
          'Tablero de control'!$AQ374&lt;Parametros!$D$4*Parametros!$G$5,
          "SATISFACTORIO",
          IF(
            'Tablero de control'!$AQ374&gt;=Parametros!$D$4*Parametros!$G$4,
            "OPTIMO"
          )
        )
      )
    )
  )
)
)
)</f>
        <v>SIN AVANCE</v>
      </c>
      <c r="AS374" s="38"/>
      <c r="AT374" s="38"/>
      <c r="AU374" s="38"/>
      <c r="AV374" s="39"/>
      <c r="AW374" s="276">
        <f>IF(
'Tablero de control'!$X374="NP",
 0,
  IF(
     'Tablero de control'!$Q374&lt;&gt;"Reducción",
     'Tablero de control'!$AV374*100/'Tablero de control'!$X374,
     IF(
       'Tablero de control'!$X374&gt;='Tablero de control'!$AV374,
       100,
       IF(
         'Tablero de control'!$S374&lt;='Tablero de control'!$AV374,
         0,
         (('Tablero de control'!$S374-'Tablero de control'!$X374)-('Tablero de control'!$AV374-'Tablero de control'!$X374))*100/('Tablero de control'!$S374-'Tablero de control'!$X374)
       )
     )
   )
)</f>
        <v>0</v>
      </c>
      <c r="AX374" s="46" t="str">
        <f>IF(
  'Tablero de control'!$X374="NP",
  "NO PROGRAMADA",
  IF(
    OR('Tablero de control'!$AV374="",'Tablero de control'!$AW374&lt;=0),
    "SIN AVANCE",
    IF(
      'Tablero de control'!$AW374&lt;Parametros!$D$4*Parametros!$G$9,
      "MUY DEFICIENTE",
    IF(
      'Tablero de control'!$AW374&lt;Parametros!$D$4*Parametros!$G$8,
      "DEFICIENTE",
   IF(
      'Tablero de control'!$AW374&lt;Parametros!$D$4*Parametros!$G$7,
      "ACEPTABLE",
      IF(
        'Tablero de control'!$AW374&lt;Parametros!$D$4*Parametros!$G$6,
        "BUENO",
        IF(
          'Tablero de control'!$AW374&lt;Parametros!$D$4*Parametros!$G$5,
          "SATISFACTORIO",
          IF(
            'Tablero de control'!$AW374&gt;=Parametros!$D$4*Parametros!$G$4,
            "OPTIMO"
          )
        )
      )
    )
  )
)
)
)</f>
        <v>SIN AVANCE</v>
      </c>
      <c r="AY374" s="38"/>
      <c r="AZ374" s="38"/>
      <c r="BA374" s="38"/>
      <c r="BB374" s="285">
        <f>IF('Tablero de control'!$R374="Acumulada",IF('Tablero de control'!$AV374="",IF('Tablero de control'!$AP374="",IF('Tablero de control'!$AJ374="",'Tablero de control'!$Y374,'Tablero de control'!$AJ374),'Tablero de control'!$AP374),'Tablero de control'!$AV374),'Tablero de control'!$Y374+'Tablero de control'!$AJ374+'Tablero de control'!$AP374+'Tablero de control'!$AV374)</f>
        <v>1</v>
      </c>
      <c r="BC374" s="41">
        <f>IF('Tablero de control'!$Q374="mantenimiento",'Tablero de control'!$BB374/COUNTA('Tablero de control'!$U374:$X374)*100,IF('Tablero de control'!$BB374*100/'Tablero de control'!$T374&gt;100,100,'Tablero de control'!$BB374*100/'Tablero de control'!$T374))</f>
        <v>25</v>
      </c>
      <c r="BD374" s="40" t="str">
        <f>IF(
    OR('Tablero de control'!$BB374="",'Tablero de control'!$BC374&lt;=0),
    "SIN AVANCE",
    IF(
      'Tablero de control'!$BC374&lt;Parametros!$D$4*Parametros!$G$9,
      "MUY DEFICIENTE",
    IF(
      'Tablero de control'!$BC374&lt;Parametros!$D$4*Parametros!$G$8,
      "DEFICIENTE",
   IF(
      'Tablero de control'!$BC374&lt;Parametros!$D$4*Parametros!$G$7,
      "ACEPTABLE",
      IF(
        'Tablero de control'!$BC374&lt;Parametros!$D$4*Parametros!$G$6,
        "BUENO",
        IF(
          'Tablero de control'!$BC374&lt;Parametros!$D$4*Parametros!$G$5,
          "SATISFACTORIO",
          IF(
            'Tablero de control'!$BC374&gt;=Parametros!$D$4*Parametros!$G$4,
            "OPTIMO"
          )
        )
      )
    )
  )
)
)</f>
        <v>MUY DEFICIENTE</v>
      </c>
      <c r="BE374" s="336"/>
      <c r="BF374" s="336"/>
      <c r="BG374" s="555"/>
      <c r="BH374" s="281"/>
      <c r="BI374" s="281"/>
      <c r="BJ374" s="281"/>
      <c r="BL374" s="337"/>
      <c r="BN374" s="708">
        <v>1</v>
      </c>
      <c r="BO374" s="460" t="s">
        <v>3044</v>
      </c>
      <c r="BP374" s="460"/>
      <c r="BQ374" s="460" t="s">
        <v>3045</v>
      </c>
      <c r="BR374" s="611" t="s">
        <v>3043</v>
      </c>
      <c r="BS374" s="690"/>
      <c r="BT374" s="281"/>
    </row>
    <row r="375" spans="1:72" s="42" customFormat="1" ht="51" hidden="1" customHeight="1">
      <c r="A375" s="554" t="s">
        <v>252</v>
      </c>
      <c r="B375" s="53" t="s">
        <v>266</v>
      </c>
      <c r="C375" s="53" t="s">
        <v>312</v>
      </c>
      <c r="D375" s="53" t="s">
        <v>365</v>
      </c>
      <c r="E375" s="53" t="s">
        <v>470</v>
      </c>
      <c r="F375" s="186">
        <v>72</v>
      </c>
      <c r="G375" s="186">
        <v>36</v>
      </c>
      <c r="H375" s="99" t="s">
        <v>1943</v>
      </c>
      <c r="I375" s="186" t="s">
        <v>1983</v>
      </c>
      <c r="J375" s="325">
        <v>372</v>
      </c>
      <c r="K375" s="53" t="s">
        <v>915</v>
      </c>
      <c r="L375" s="53" t="s">
        <v>1178</v>
      </c>
      <c r="M375" s="53" t="s">
        <v>66</v>
      </c>
      <c r="N375" s="293">
        <v>450203501</v>
      </c>
      <c r="O375" s="53" t="s">
        <v>160</v>
      </c>
      <c r="P375" s="53" t="s">
        <v>2060</v>
      </c>
      <c r="Q375" s="53" t="s">
        <v>33</v>
      </c>
      <c r="R375" s="134" t="s">
        <v>1891</v>
      </c>
      <c r="S375" s="134">
        <v>0</v>
      </c>
      <c r="T375" s="134">
        <v>1</v>
      </c>
      <c r="U375" s="96">
        <v>1</v>
      </c>
      <c r="V375" s="134">
        <v>1</v>
      </c>
      <c r="W375" s="134">
        <v>1</v>
      </c>
      <c r="X375" s="134">
        <v>1</v>
      </c>
      <c r="Y375" s="273">
        <v>1</v>
      </c>
      <c r="Z375" s="276">
        <f>IF(
'Tablero de control'!$U375="NP",
 0,
  IF(
     'Tablero de control'!$Q375&lt;&gt;"Reducción",
     'Tablero de control'!$Y375*100/'Tablero de control'!$U375,
     IF(
       'Tablero de control'!$U375&gt;='Tablero de control'!$Y375,
       100,
       IF(
         'Tablero de control'!$S375&lt;='Tablero de control'!$Y375,
         0,
         (('Tablero de control'!$S375-'Tablero de control'!$U375)-('Tablero de control'!$Y375-'Tablero de control'!$U375))*100/('Tablero de control'!$S375-'Tablero de control'!$U375)
       )
     )
   )
)</f>
        <v>100</v>
      </c>
      <c r="AA375" s="302">
        <f>IF('Tablero de control'!$Z375&gt;100,100,'Tablero de control'!$Z375)</f>
        <v>100</v>
      </c>
      <c r="AB375" s="40" t="str">
        <f>IF(
  'Tablero de control'!$U375="NP",
  "NO PROGRAMADA",
  IF(
    OR('Tablero de control'!$Y375="",'Tablero de control'!$Z375&lt;=0),
    "SIN AVANCE",
    IF(
      'Tablero de control'!$Z375&lt;Parametros!$D$4*Parametros!$G$9,
      "MUY DEFICIENTE",
    IF(
      'Tablero de control'!$Z375&lt;Parametros!$D$4*Parametros!$G$8,
      "DEFICIENTE",
   IF(
      'Tablero de control'!$Z375&lt;Parametros!$D$4*Parametros!$G$7,
      "ACEPTABLE",
      IF(
        'Tablero de control'!$Z375&lt;Parametros!$D$4*Parametros!$G$6,
        "BUENO",
        IF(
          'Tablero de control'!$Z375&lt;Parametros!$D$4*Parametros!$G$5,
          "SATISFACTORIO",
          IF(
            'Tablero de control'!$Z375&gt;=Parametros!$D$4*Parametros!$G$4,
            "OPTIMO"
          )
        )
      )
    )
  )
)
)
)</f>
        <v>OPTIMO</v>
      </c>
      <c r="AC375" s="40"/>
      <c r="AD375" s="40"/>
      <c r="AE375" s="40"/>
      <c r="AF375" s="40"/>
      <c r="AG375" s="59">
        <v>26700000</v>
      </c>
      <c r="AH375" s="59">
        <v>12852859.949999999</v>
      </c>
      <c r="AI375" s="59">
        <v>4080889.24</v>
      </c>
      <c r="AJ375" s="57"/>
      <c r="AK375" s="276">
        <f>IF(
'Tablero de control'!$V375="NP",
 0,
  IF(
     'Tablero de control'!$Q375&lt;&gt;"Reducción",
     'Tablero de control'!$AJ375*100/'Tablero de control'!$V375,
     IF(
       'Tablero de control'!$V375&gt;='Tablero de control'!$AJ375,
       100,
       IF(
         'Tablero de control'!$S375&lt;='Tablero de control'!$AJ375,
         0,
         (('Tablero de control'!$S375-'Tablero de control'!$V375)-('Tablero de control'!$AJ375-'Tablero de control'!$V375))*100/('Tablero de control'!$S375-'Tablero de control'!$V375)
       )
     )
   )
)</f>
        <v>0</v>
      </c>
      <c r="AL375" s="38" t="str">
        <f>IF(
  'Tablero de control'!$V375="NP",
  "NO PROGRAMADA",
  IF(
    OR('Tablero de control'!$AJ375="",'Tablero de control'!$AK375&lt;=0),
    "SIN AVANCE",
    IF(
      'Tablero de control'!$AK375&lt;Parametros!$D$4*Parametros!$G$9,
      "MUY DEFICIENTE",
    IF(
      'Tablero de control'!$AK375&lt;Parametros!$D$4*Parametros!$G$8,
      "DEFICIENTE",
   IF(
      'Tablero de control'!$AK375&lt;Parametros!$D$4*Parametros!$G$7,
      "ACEPTABLE",
      IF(
        'Tablero de control'!$AK375&lt;Parametros!$D$4*Parametros!$G$6,
        "BUENO",
        IF(
          'Tablero de control'!$AK375&lt;Parametros!$D$4*Parametros!$G$5,
          "SATISFACTORIO",
          IF(
            'Tablero de control'!$AK375&gt;=Parametros!$D$4*Parametros!$G$4,
            "OPTIMO"
          )
        )
      )
    )
  )
)
)
)</f>
        <v>SIN AVANCE</v>
      </c>
      <c r="AM375" s="38"/>
      <c r="AN375" s="38"/>
      <c r="AO375" s="38"/>
      <c r="AP375" s="48"/>
      <c r="AQ375" s="276">
        <f>IF(
'Tablero de control'!$W375="NP",
 0,
  IF(
     'Tablero de control'!$Q375&lt;&gt;"Reducción",
     'Tablero de control'!$AP375*100/'Tablero de control'!$W375,
     IF(
       'Tablero de control'!$W375&gt;='Tablero de control'!$AP375,
       100,
       IF(
         'Tablero de control'!$S375&lt;='Tablero de control'!$AP375,
         0,
         (('Tablero de control'!$S375-'Tablero de control'!$W375)-('Tablero de control'!$AP375-'Tablero de control'!$W375))*100/('Tablero de control'!$S375-'Tablero de control'!$W375)
       )
     )
   )
)</f>
        <v>0</v>
      </c>
      <c r="AR375" s="40" t="str">
        <f>IF(
  'Tablero de control'!$W375="NP",
  "NO PROGRAMADA",
  IF(
    OR('Tablero de control'!$AP375="",'Tablero de control'!$AQ375&lt;=0),
    "SIN AVANCE",
    IF(
      'Tablero de control'!$AQ375&lt;Parametros!$D$4*Parametros!$G$9,
      "MUY DEFICIENTE",
    IF(
      'Tablero de control'!$AQ375&lt;Parametros!$D$4*Parametros!$G$8,
      "DEFICIENTE",
   IF(
      'Tablero de control'!$AQ375&lt;Parametros!$D$4*Parametros!$G$7,
      "ACEPTABLE",
      IF(
        'Tablero de control'!$AQ375&lt;Parametros!$D$4*Parametros!$G$6,
        "BUENO",
        IF(
          'Tablero de control'!$AQ375&lt;Parametros!$D$4*Parametros!$G$5,
          "SATISFACTORIO",
          IF(
            'Tablero de control'!$AQ375&gt;=Parametros!$D$4*Parametros!$G$4,
            "OPTIMO"
          )
        )
      )
    )
  )
)
)
)</f>
        <v>SIN AVANCE</v>
      </c>
      <c r="AS375" s="38"/>
      <c r="AT375" s="38"/>
      <c r="AU375" s="38"/>
      <c r="AV375" s="39"/>
      <c r="AW375" s="276">
        <f>IF(
'Tablero de control'!$X375="NP",
 0,
  IF(
     'Tablero de control'!$Q375&lt;&gt;"Reducción",
     'Tablero de control'!$AV375*100/'Tablero de control'!$X375,
     IF(
       'Tablero de control'!$X375&gt;='Tablero de control'!$AV375,
       100,
       IF(
         'Tablero de control'!$S375&lt;='Tablero de control'!$AV375,
         0,
         (('Tablero de control'!$S375-'Tablero de control'!$X375)-('Tablero de control'!$AV375-'Tablero de control'!$X375))*100/('Tablero de control'!$S375-'Tablero de control'!$X375)
       )
     )
   )
)</f>
        <v>0</v>
      </c>
      <c r="AX375" s="46" t="str">
        <f>IF(
  'Tablero de control'!$X375="NP",
  "NO PROGRAMADA",
  IF(
    OR('Tablero de control'!$AV375="",'Tablero de control'!$AW375&lt;=0),
    "SIN AVANCE",
    IF(
      'Tablero de control'!$AW375&lt;Parametros!$D$4*Parametros!$G$9,
      "MUY DEFICIENTE",
    IF(
      'Tablero de control'!$AW375&lt;Parametros!$D$4*Parametros!$G$8,
      "DEFICIENTE",
   IF(
      'Tablero de control'!$AW375&lt;Parametros!$D$4*Parametros!$G$7,
      "ACEPTABLE",
      IF(
        'Tablero de control'!$AW375&lt;Parametros!$D$4*Parametros!$G$6,
        "BUENO",
        IF(
          'Tablero de control'!$AW375&lt;Parametros!$D$4*Parametros!$G$5,
          "SATISFACTORIO",
          IF(
            'Tablero de control'!$AW375&gt;=Parametros!$D$4*Parametros!$G$4,
            "OPTIMO"
          )
        )
      )
    )
  )
)
)
)</f>
        <v>SIN AVANCE</v>
      </c>
      <c r="AY375" s="38"/>
      <c r="AZ375" s="38"/>
      <c r="BA375" s="38"/>
      <c r="BB375" s="285">
        <f>IF('Tablero de control'!$R375="Acumulada",IF('Tablero de control'!$AV375="",IF('Tablero de control'!$AP375="",IF('Tablero de control'!$AJ375="",'Tablero de control'!$Y375,'Tablero de control'!$AJ375),'Tablero de control'!$AP375),'Tablero de control'!$AV375),'Tablero de control'!$Y375+'Tablero de control'!$AJ375+'Tablero de control'!$AP375+'Tablero de control'!$AV375)</f>
        <v>1</v>
      </c>
      <c r="BC375" s="41">
        <f>IF('Tablero de control'!$Q375="mantenimiento",'Tablero de control'!$BB375/COUNTA('Tablero de control'!$U375:$X375)*100,IF('Tablero de control'!$BB375*100/'Tablero de control'!$T375&gt;100,100,'Tablero de control'!$BB375*100/'Tablero de control'!$T375))</f>
        <v>25</v>
      </c>
      <c r="BD375" s="40" t="str">
        <f>IF(
    OR('Tablero de control'!$BB375="",'Tablero de control'!$BC375&lt;=0),
    "SIN AVANCE",
    IF(
      'Tablero de control'!$BC375&lt;Parametros!$D$4*Parametros!$G$9,
      "MUY DEFICIENTE",
    IF(
      'Tablero de control'!$BC375&lt;Parametros!$D$4*Parametros!$G$8,
      "DEFICIENTE",
   IF(
      'Tablero de control'!$BC375&lt;Parametros!$D$4*Parametros!$G$7,
      "ACEPTABLE",
      IF(
        'Tablero de control'!$BC375&lt;Parametros!$D$4*Parametros!$G$6,
        "BUENO",
        IF(
          'Tablero de control'!$BC375&lt;Parametros!$D$4*Parametros!$G$5,
          "SATISFACTORIO",
          IF(
            'Tablero de control'!$BC375&gt;=Parametros!$D$4*Parametros!$G$4,
            "OPTIMO"
          )
        )
      )
    )
  )
)
)</f>
        <v>MUY DEFICIENTE</v>
      </c>
      <c r="BE375" s="336"/>
      <c r="BF375" s="336"/>
      <c r="BG375" s="555"/>
      <c r="BH375" s="281"/>
      <c r="BI375" s="281"/>
      <c r="BJ375" s="281"/>
      <c r="BL375" s="337"/>
      <c r="BN375" s="708">
        <v>1</v>
      </c>
      <c r="BO375" s="460" t="s">
        <v>3046</v>
      </c>
      <c r="BP375" s="460"/>
      <c r="BQ375" s="460" t="s">
        <v>3047</v>
      </c>
      <c r="BR375" s="611" t="s">
        <v>3043</v>
      </c>
      <c r="BS375" s="690"/>
      <c r="BT375" s="281"/>
    </row>
    <row r="376" spans="1:72" s="42" customFormat="1" ht="51" hidden="1" customHeight="1">
      <c r="A376" s="554" t="s">
        <v>252</v>
      </c>
      <c r="B376" s="53" t="s">
        <v>266</v>
      </c>
      <c r="C376" s="53" t="s">
        <v>312</v>
      </c>
      <c r="D376" s="53" t="s">
        <v>365</v>
      </c>
      <c r="E376" s="53" t="s">
        <v>470</v>
      </c>
      <c r="F376" s="186">
        <v>72</v>
      </c>
      <c r="G376" s="186">
        <v>36</v>
      </c>
      <c r="H376" s="99" t="s">
        <v>1943</v>
      </c>
      <c r="I376" s="186" t="s">
        <v>1983</v>
      </c>
      <c r="J376" s="325">
        <v>373</v>
      </c>
      <c r="K376" s="53" t="s">
        <v>916</v>
      </c>
      <c r="L376" s="53" t="s">
        <v>1344</v>
      </c>
      <c r="M376" s="53" t="s">
        <v>117</v>
      </c>
      <c r="N376" s="293">
        <v>450203702</v>
      </c>
      <c r="O376" s="53" t="s">
        <v>1706</v>
      </c>
      <c r="P376" s="53" t="s">
        <v>2060</v>
      </c>
      <c r="Q376" s="53" t="s">
        <v>33</v>
      </c>
      <c r="R376" s="134" t="s">
        <v>1891</v>
      </c>
      <c r="S376" s="134">
        <v>0</v>
      </c>
      <c r="T376" s="134">
        <v>1</v>
      </c>
      <c r="U376" s="96">
        <v>1</v>
      </c>
      <c r="V376" s="134">
        <v>1</v>
      </c>
      <c r="W376" s="134">
        <v>1</v>
      </c>
      <c r="X376" s="134">
        <v>1</v>
      </c>
      <c r="Y376" s="273">
        <v>0.5</v>
      </c>
      <c r="Z376" s="276">
        <f>IF(
'Tablero de control'!$U376="NP",
 0,
  IF(
     'Tablero de control'!$Q376&lt;&gt;"Reducción",
     'Tablero de control'!$Y376*100/'Tablero de control'!$U376,
     IF(
       'Tablero de control'!$U376&gt;='Tablero de control'!$Y376,
       100,
       IF(
         'Tablero de control'!$S376&lt;='Tablero de control'!$Y376,
         0,
         (('Tablero de control'!$S376-'Tablero de control'!$U376)-('Tablero de control'!$Y376-'Tablero de control'!$U376))*100/('Tablero de control'!$S376-'Tablero de control'!$U376)
       )
     )
   )
)</f>
        <v>50</v>
      </c>
      <c r="AA376" s="302">
        <f>IF('Tablero de control'!$Z376&gt;100,100,'Tablero de control'!$Z376)</f>
        <v>50</v>
      </c>
      <c r="AB376" s="40" t="str">
        <f>IF(
  'Tablero de control'!$U376="NP",
  "NO PROGRAMADA",
  IF(
    OR('Tablero de control'!$Y376="",'Tablero de control'!$Z376&lt;=0),
    "SIN AVANCE",
    IF(
      'Tablero de control'!$Z376&lt;Parametros!$D$4*Parametros!$G$9,
      "MUY DEFICIENTE",
    IF(
      'Tablero de control'!$Z376&lt;Parametros!$D$4*Parametros!$G$8,
      "DEFICIENTE",
   IF(
      'Tablero de control'!$Z376&lt;Parametros!$D$4*Parametros!$G$7,
      "ACEPTABLE",
      IF(
        'Tablero de control'!$Z376&lt;Parametros!$D$4*Parametros!$G$6,
        "BUENO",
        IF(
          'Tablero de control'!$Z376&lt;Parametros!$D$4*Parametros!$G$5,
          "SATISFACTORIO",
          IF(
            'Tablero de control'!$Z376&gt;=Parametros!$D$4*Parametros!$G$4,
            "OPTIMO"
          )
        )
      )
    )
  )
)
)
)</f>
        <v>DEFICIENTE</v>
      </c>
      <c r="AC376" s="40"/>
      <c r="AD376" s="40"/>
      <c r="AE376" s="40"/>
      <c r="AF376" s="40"/>
      <c r="AG376" s="59">
        <v>26700000</v>
      </c>
      <c r="AH376" s="59">
        <v>12852859.949999999</v>
      </c>
      <c r="AI376" s="59">
        <v>4080889.24</v>
      </c>
      <c r="AJ376" s="57"/>
      <c r="AK376" s="276">
        <f>IF(
'Tablero de control'!$V376="NP",
 0,
  IF(
     'Tablero de control'!$Q376&lt;&gt;"Reducción",
     'Tablero de control'!$AJ376*100/'Tablero de control'!$V376,
     IF(
       'Tablero de control'!$V376&gt;='Tablero de control'!$AJ376,
       100,
       IF(
         'Tablero de control'!$S376&lt;='Tablero de control'!$AJ376,
         0,
         (('Tablero de control'!$S376-'Tablero de control'!$V376)-('Tablero de control'!$AJ376-'Tablero de control'!$V376))*100/('Tablero de control'!$S376-'Tablero de control'!$V376)
       )
     )
   )
)</f>
        <v>0</v>
      </c>
      <c r="AL376" s="38" t="str">
        <f>IF(
  'Tablero de control'!$V376="NP",
  "NO PROGRAMADA",
  IF(
    OR('Tablero de control'!$AJ376="",'Tablero de control'!$AK376&lt;=0),
    "SIN AVANCE",
    IF(
      'Tablero de control'!$AK376&lt;Parametros!$D$4*Parametros!$G$9,
      "MUY DEFICIENTE",
    IF(
      'Tablero de control'!$AK376&lt;Parametros!$D$4*Parametros!$G$8,
      "DEFICIENTE",
   IF(
      'Tablero de control'!$AK376&lt;Parametros!$D$4*Parametros!$G$7,
      "ACEPTABLE",
      IF(
        'Tablero de control'!$AK376&lt;Parametros!$D$4*Parametros!$G$6,
        "BUENO",
        IF(
          'Tablero de control'!$AK376&lt;Parametros!$D$4*Parametros!$G$5,
          "SATISFACTORIO",
          IF(
            'Tablero de control'!$AK376&gt;=Parametros!$D$4*Parametros!$G$4,
            "OPTIMO"
          )
        )
      )
    )
  )
)
)
)</f>
        <v>SIN AVANCE</v>
      </c>
      <c r="AM376" s="38"/>
      <c r="AN376" s="38"/>
      <c r="AO376" s="38"/>
      <c r="AP376" s="48"/>
      <c r="AQ376" s="276">
        <f>IF(
'Tablero de control'!$W376="NP",
 0,
  IF(
     'Tablero de control'!$Q376&lt;&gt;"Reducción",
     'Tablero de control'!$AP376*100/'Tablero de control'!$W376,
     IF(
       'Tablero de control'!$W376&gt;='Tablero de control'!$AP376,
       100,
       IF(
         'Tablero de control'!$S376&lt;='Tablero de control'!$AP376,
         0,
         (('Tablero de control'!$S376-'Tablero de control'!$W376)-('Tablero de control'!$AP376-'Tablero de control'!$W376))*100/('Tablero de control'!$S376-'Tablero de control'!$W376)
       )
     )
   )
)</f>
        <v>0</v>
      </c>
      <c r="AR376" s="40" t="str">
        <f>IF(
  'Tablero de control'!$W376="NP",
  "NO PROGRAMADA",
  IF(
    OR('Tablero de control'!$AP376="",'Tablero de control'!$AQ376&lt;=0),
    "SIN AVANCE",
    IF(
      'Tablero de control'!$AQ376&lt;Parametros!$D$4*Parametros!$G$9,
      "MUY DEFICIENTE",
    IF(
      'Tablero de control'!$AQ376&lt;Parametros!$D$4*Parametros!$G$8,
      "DEFICIENTE",
   IF(
      'Tablero de control'!$AQ376&lt;Parametros!$D$4*Parametros!$G$7,
      "ACEPTABLE",
      IF(
        'Tablero de control'!$AQ376&lt;Parametros!$D$4*Parametros!$G$6,
        "BUENO",
        IF(
          'Tablero de control'!$AQ376&lt;Parametros!$D$4*Parametros!$G$5,
          "SATISFACTORIO",
          IF(
            'Tablero de control'!$AQ376&gt;=Parametros!$D$4*Parametros!$G$4,
            "OPTIMO"
          )
        )
      )
    )
  )
)
)
)</f>
        <v>SIN AVANCE</v>
      </c>
      <c r="AS376" s="38"/>
      <c r="AT376" s="38"/>
      <c r="AU376" s="38"/>
      <c r="AV376" s="39"/>
      <c r="AW376" s="276">
        <f>IF(
'Tablero de control'!$X376="NP",
 0,
  IF(
     'Tablero de control'!$Q376&lt;&gt;"Reducción",
     'Tablero de control'!$AV376*100/'Tablero de control'!$X376,
     IF(
       'Tablero de control'!$X376&gt;='Tablero de control'!$AV376,
       100,
       IF(
         'Tablero de control'!$S376&lt;='Tablero de control'!$AV376,
         0,
         (('Tablero de control'!$S376-'Tablero de control'!$X376)-('Tablero de control'!$AV376-'Tablero de control'!$X376))*100/('Tablero de control'!$S376-'Tablero de control'!$X376)
       )
     )
   )
)</f>
        <v>0</v>
      </c>
      <c r="AX376" s="46" t="str">
        <f>IF(
  'Tablero de control'!$X376="NP",
  "NO PROGRAMADA",
  IF(
    OR('Tablero de control'!$AV376="",'Tablero de control'!$AW376&lt;=0),
    "SIN AVANCE",
    IF(
      'Tablero de control'!$AW376&lt;Parametros!$D$4*Parametros!$G$9,
      "MUY DEFICIENTE",
    IF(
      'Tablero de control'!$AW376&lt;Parametros!$D$4*Parametros!$G$8,
      "DEFICIENTE",
   IF(
      'Tablero de control'!$AW376&lt;Parametros!$D$4*Parametros!$G$7,
      "ACEPTABLE",
      IF(
        'Tablero de control'!$AW376&lt;Parametros!$D$4*Parametros!$G$6,
        "BUENO",
        IF(
          'Tablero de control'!$AW376&lt;Parametros!$D$4*Parametros!$G$5,
          "SATISFACTORIO",
          IF(
            'Tablero de control'!$AW376&gt;=Parametros!$D$4*Parametros!$G$4,
            "OPTIMO"
          )
        )
      )
    )
  )
)
)
)</f>
        <v>SIN AVANCE</v>
      </c>
      <c r="AY376" s="38"/>
      <c r="AZ376" s="38"/>
      <c r="BA376" s="38"/>
      <c r="BB376" s="285">
        <f>IF('Tablero de control'!$R376="Acumulada",IF('Tablero de control'!$AV376="",IF('Tablero de control'!$AP376="",IF('Tablero de control'!$AJ376="",'Tablero de control'!$Y376,'Tablero de control'!$AJ376),'Tablero de control'!$AP376),'Tablero de control'!$AV376),'Tablero de control'!$Y376+'Tablero de control'!$AJ376+'Tablero de control'!$AP376+'Tablero de control'!$AV376)</f>
        <v>0.5</v>
      </c>
      <c r="BC376" s="41">
        <f>IF('Tablero de control'!$Q376="mantenimiento",'Tablero de control'!$BB376/COUNTA('Tablero de control'!$U376:$X376)*100,IF('Tablero de control'!$BB376*100/'Tablero de control'!$T376&gt;100,100,'Tablero de control'!$BB376*100/'Tablero de control'!$T376))</f>
        <v>12.5</v>
      </c>
      <c r="BD376" s="40" t="str">
        <f>IF(
    OR('Tablero de control'!$BB376="",'Tablero de control'!$BC376&lt;=0),
    "SIN AVANCE",
    IF(
      'Tablero de control'!$BC376&lt;Parametros!$D$4*Parametros!$G$9,
      "MUY DEFICIENTE",
    IF(
      'Tablero de control'!$BC376&lt;Parametros!$D$4*Parametros!$G$8,
      "DEFICIENTE",
   IF(
      'Tablero de control'!$BC376&lt;Parametros!$D$4*Parametros!$G$7,
      "ACEPTABLE",
      IF(
        'Tablero de control'!$BC376&lt;Parametros!$D$4*Parametros!$G$6,
        "BUENO",
        IF(
          'Tablero de control'!$BC376&lt;Parametros!$D$4*Parametros!$G$5,
          "SATISFACTORIO",
          IF(
            'Tablero de control'!$BC376&gt;=Parametros!$D$4*Parametros!$G$4,
            "OPTIMO"
          )
        )
      )
    )
  )
)
)</f>
        <v>MUY DEFICIENTE</v>
      </c>
      <c r="BE376" s="336"/>
      <c r="BF376" s="336"/>
      <c r="BG376" s="555"/>
      <c r="BH376" s="281"/>
      <c r="BI376" s="281"/>
      <c r="BJ376" s="281"/>
      <c r="BL376" s="337"/>
      <c r="BN376" s="708">
        <v>0.5</v>
      </c>
      <c r="BO376" s="460" t="s">
        <v>3048</v>
      </c>
      <c r="BP376" s="460"/>
      <c r="BQ376" s="460" t="s">
        <v>3049</v>
      </c>
      <c r="BR376" s="611" t="s">
        <v>3050</v>
      </c>
      <c r="BS376" s="690" t="s">
        <v>3051</v>
      </c>
      <c r="BT376" s="281"/>
    </row>
    <row r="377" spans="1:72" s="42" customFormat="1" ht="38.25" hidden="1" customHeight="1">
      <c r="A377" s="554" t="s">
        <v>252</v>
      </c>
      <c r="B377" s="53" t="s">
        <v>266</v>
      </c>
      <c r="C377" s="53" t="s">
        <v>312</v>
      </c>
      <c r="D377" s="53" t="s">
        <v>365</v>
      </c>
      <c r="E377" s="53" t="s">
        <v>470</v>
      </c>
      <c r="F377" s="186">
        <v>72</v>
      </c>
      <c r="G377" s="186">
        <v>36</v>
      </c>
      <c r="H377" s="99" t="s">
        <v>1943</v>
      </c>
      <c r="I377" s="186" t="s">
        <v>1983</v>
      </c>
      <c r="J377" s="325">
        <v>374</v>
      </c>
      <c r="K377" s="53" t="s">
        <v>917</v>
      </c>
      <c r="L377" s="53">
        <v>4502032</v>
      </c>
      <c r="M377" s="53" t="s">
        <v>53</v>
      </c>
      <c r="N377" s="53">
        <v>450203200</v>
      </c>
      <c r="O377" s="53" t="s">
        <v>105</v>
      </c>
      <c r="P377" s="53" t="s">
        <v>2061</v>
      </c>
      <c r="Q377" s="53" t="s">
        <v>32</v>
      </c>
      <c r="R377" s="134" t="s">
        <v>1891</v>
      </c>
      <c r="S377" s="134">
        <v>0</v>
      </c>
      <c r="T377" s="134">
        <v>64</v>
      </c>
      <c r="U377" s="96">
        <v>1</v>
      </c>
      <c r="V377" s="134">
        <v>25</v>
      </c>
      <c r="W377" s="134">
        <v>25</v>
      </c>
      <c r="X377" s="134">
        <v>13</v>
      </c>
      <c r="Y377" s="327">
        <v>0.5</v>
      </c>
      <c r="Z377" s="276">
        <f>IF(
'Tablero de control'!$U377="NP",
 0,
  IF(
     'Tablero de control'!$Q377&lt;&gt;"Reducción",
     'Tablero de control'!$Y377*100/'Tablero de control'!$U377,
     IF(
       'Tablero de control'!$U377&gt;='Tablero de control'!$Y377,
       100,
       IF(
         'Tablero de control'!$S377&lt;='Tablero de control'!$Y377,
         0,
         (('Tablero de control'!$S377-'Tablero de control'!$U377)-('Tablero de control'!$Y377-'Tablero de control'!$U377))*100/('Tablero de control'!$S377-'Tablero de control'!$U377)
       )
     )
   )
)</f>
        <v>50</v>
      </c>
      <c r="AA377" s="302">
        <f>IF('Tablero de control'!$Z377&gt;100,100,'Tablero de control'!$Z377)</f>
        <v>50</v>
      </c>
      <c r="AB377" s="40" t="str">
        <f>IF(
  'Tablero de control'!$U377="NP",
  "NO PROGRAMADA",
  IF(
    OR('Tablero de control'!$Y377="",'Tablero de control'!$Z377&lt;=0),
    "SIN AVANCE",
    IF(
      'Tablero de control'!$Z377&lt;Parametros!$D$4*Parametros!$G$9,
      "MUY DEFICIENTE",
    IF(
      'Tablero de control'!$Z377&lt;Parametros!$D$4*Parametros!$G$8,
      "DEFICIENTE",
   IF(
      'Tablero de control'!$Z377&lt;Parametros!$D$4*Parametros!$G$7,
      "ACEPTABLE",
      IF(
        'Tablero de control'!$Z377&lt;Parametros!$D$4*Parametros!$G$6,
        "BUENO",
        IF(
          'Tablero de control'!$Z377&lt;Parametros!$D$4*Parametros!$G$5,
          "SATISFACTORIO",
          IF(
            'Tablero de control'!$Z377&gt;=Parametros!$D$4*Parametros!$G$4,
            "OPTIMO"
          )
        )
      )
    )
  )
)
)
)</f>
        <v>DEFICIENTE</v>
      </c>
      <c r="AC377" s="40"/>
      <c r="AD377" s="40"/>
      <c r="AE377" s="40"/>
      <c r="AF377" s="40"/>
      <c r="AG377" s="59">
        <v>26700000</v>
      </c>
      <c r="AH377" s="59">
        <v>12852859.949999999</v>
      </c>
      <c r="AI377" s="59">
        <v>4080889.24</v>
      </c>
      <c r="AJ377" s="57"/>
      <c r="AK377" s="276">
        <f>IF(
'Tablero de control'!$V377="NP",
 0,
  IF(
     'Tablero de control'!$Q377&lt;&gt;"Reducción",
     'Tablero de control'!$AJ377*100/'Tablero de control'!$V377,
     IF(
       'Tablero de control'!$V377&gt;='Tablero de control'!$AJ377,
       100,
       IF(
         'Tablero de control'!$S377&lt;='Tablero de control'!$AJ377,
         0,
         (('Tablero de control'!$S377-'Tablero de control'!$V377)-('Tablero de control'!$AJ377-'Tablero de control'!$V377))*100/('Tablero de control'!$S377-'Tablero de control'!$V377)
       )
     )
   )
)</f>
        <v>0</v>
      </c>
      <c r="AL377" s="38" t="str">
        <f>IF(
  'Tablero de control'!$V377="NP",
  "NO PROGRAMADA",
  IF(
    OR('Tablero de control'!$AJ377="",'Tablero de control'!$AK377&lt;=0),
    "SIN AVANCE",
    IF(
      'Tablero de control'!$AK377&lt;Parametros!$D$4*Parametros!$G$9,
      "MUY DEFICIENTE",
    IF(
      'Tablero de control'!$AK377&lt;Parametros!$D$4*Parametros!$G$8,
      "DEFICIENTE",
   IF(
      'Tablero de control'!$AK377&lt;Parametros!$D$4*Parametros!$G$7,
      "ACEPTABLE",
      IF(
        'Tablero de control'!$AK377&lt;Parametros!$D$4*Parametros!$G$6,
        "BUENO",
        IF(
          'Tablero de control'!$AK377&lt;Parametros!$D$4*Parametros!$G$5,
          "SATISFACTORIO",
          IF(
            'Tablero de control'!$AK377&gt;=Parametros!$D$4*Parametros!$G$4,
            "OPTIMO"
          )
        )
      )
    )
  )
)
)
)</f>
        <v>SIN AVANCE</v>
      </c>
      <c r="AM377" s="38"/>
      <c r="AN377" s="38"/>
      <c r="AO377" s="38"/>
      <c r="AP377" s="48"/>
      <c r="AQ377" s="276">
        <f>IF(
'Tablero de control'!$W377="NP",
 0,
  IF(
     'Tablero de control'!$Q377&lt;&gt;"Reducción",
     'Tablero de control'!$AP377*100/'Tablero de control'!$W377,
     IF(
       'Tablero de control'!$W377&gt;='Tablero de control'!$AP377,
       100,
       IF(
         'Tablero de control'!$S377&lt;='Tablero de control'!$AP377,
         0,
         (('Tablero de control'!$S377-'Tablero de control'!$W377)-('Tablero de control'!$AP377-'Tablero de control'!$W377))*100/('Tablero de control'!$S377-'Tablero de control'!$W377)
       )
     )
   )
)</f>
        <v>0</v>
      </c>
      <c r="AR377" s="40" t="str">
        <f>IF(
  'Tablero de control'!$W377="NP",
  "NO PROGRAMADA",
  IF(
    OR('Tablero de control'!$AP377="",'Tablero de control'!$AQ377&lt;=0),
    "SIN AVANCE",
    IF(
      'Tablero de control'!$AQ377&lt;Parametros!$D$4*Parametros!$G$9,
      "MUY DEFICIENTE",
    IF(
      'Tablero de control'!$AQ377&lt;Parametros!$D$4*Parametros!$G$8,
      "DEFICIENTE",
   IF(
      'Tablero de control'!$AQ377&lt;Parametros!$D$4*Parametros!$G$7,
      "ACEPTABLE",
      IF(
        'Tablero de control'!$AQ377&lt;Parametros!$D$4*Parametros!$G$6,
        "BUENO",
        IF(
          'Tablero de control'!$AQ377&lt;Parametros!$D$4*Parametros!$G$5,
          "SATISFACTORIO",
          IF(
            'Tablero de control'!$AQ377&gt;=Parametros!$D$4*Parametros!$G$4,
            "OPTIMO"
          )
        )
      )
    )
  )
)
)
)</f>
        <v>SIN AVANCE</v>
      </c>
      <c r="AS377" s="38"/>
      <c r="AT377" s="38"/>
      <c r="AU377" s="38"/>
      <c r="AV377" s="39"/>
      <c r="AW377" s="276">
        <f>IF(
'Tablero de control'!$X377="NP",
 0,
  IF(
     'Tablero de control'!$Q377&lt;&gt;"Reducción",
     'Tablero de control'!$AV377*100/'Tablero de control'!$X377,
     IF(
       'Tablero de control'!$X377&gt;='Tablero de control'!$AV377,
       100,
       IF(
         'Tablero de control'!$S377&lt;='Tablero de control'!$AV377,
         0,
         (('Tablero de control'!$S377-'Tablero de control'!$X377)-('Tablero de control'!$AV377-'Tablero de control'!$X377))*100/('Tablero de control'!$S377-'Tablero de control'!$X377)
       )
     )
   )
)</f>
        <v>0</v>
      </c>
      <c r="AX377" s="46" t="str">
        <f>IF(
  'Tablero de control'!$X377="NP",
  "NO PROGRAMADA",
  IF(
    OR('Tablero de control'!$AV377="",'Tablero de control'!$AW377&lt;=0),
    "SIN AVANCE",
    IF(
      'Tablero de control'!$AW377&lt;Parametros!$D$4*Parametros!$G$9,
      "MUY DEFICIENTE",
    IF(
      'Tablero de control'!$AW377&lt;Parametros!$D$4*Parametros!$G$8,
      "DEFICIENTE",
   IF(
      'Tablero de control'!$AW377&lt;Parametros!$D$4*Parametros!$G$7,
      "ACEPTABLE",
      IF(
        'Tablero de control'!$AW377&lt;Parametros!$D$4*Parametros!$G$6,
        "BUENO",
        IF(
          'Tablero de control'!$AW377&lt;Parametros!$D$4*Parametros!$G$5,
          "SATISFACTORIO",
          IF(
            'Tablero de control'!$AW377&gt;=Parametros!$D$4*Parametros!$G$4,
            "OPTIMO"
          )
        )
      )
    )
  )
)
)
)</f>
        <v>SIN AVANCE</v>
      </c>
      <c r="AY377" s="38"/>
      <c r="AZ377" s="38"/>
      <c r="BA377" s="38"/>
      <c r="BB377" s="285">
        <f>IF('Tablero de control'!$R377="Acumulada",IF('Tablero de control'!$AV377="",IF('Tablero de control'!$AP377="",IF('Tablero de control'!$AJ377="",'Tablero de control'!$Y377,'Tablero de control'!$AJ377),'Tablero de control'!$AP377),'Tablero de control'!$AV377),'Tablero de control'!$Y377+'Tablero de control'!$AJ377+'Tablero de control'!$AP377+'Tablero de control'!$AV377)</f>
        <v>0.5</v>
      </c>
      <c r="BC377" s="41">
        <f>IF('Tablero de control'!$Q377="mantenimiento",'Tablero de control'!$BB377/COUNTA('Tablero de control'!$U377:$X377)*100,IF('Tablero de control'!$BB377*100/'Tablero de control'!$T377&gt;100,100,'Tablero de control'!$BB377*100/'Tablero de control'!$T377))</f>
        <v>0.78125</v>
      </c>
      <c r="BD377" s="40" t="str">
        <f>IF(
    OR('Tablero de control'!$BB377="",'Tablero de control'!$BC377&lt;=0),
    "SIN AVANCE",
    IF(
      'Tablero de control'!$BC377&lt;Parametros!$D$4*Parametros!$G$9,
      "MUY DEFICIENTE",
    IF(
      'Tablero de control'!$BC377&lt;Parametros!$D$4*Parametros!$G$8,
      "DEFICIENTE",
   IF(
      'Tablero de control'!$BC377&lt;Parametros!$D$4*Parametros!$G$7,
      "ACEPTABLE",
      IF(
        'Tablero de control'!$BC377&lt;Parametros!$D$4*Parametros!$G$6,
        "BUENO",
        IF(
          'Tablero de control'!$BC377&lt;Parametros!$D$4*Parametros!$G$5,
          "SATISFACTORIO",
          IF(
            'Tablero de control'!$BC377&gt;=Parametros!$D$4*Parametros!$G$4,
            "OPTIMO"
          )
        )
      )
    )
  )
)
)</f>
        <v>MUY DEFICIENTE</v>
      </c>
      <c r="BE377" s="336"/>
      <c r="BF377" s="336"/>
      <c r="BG377" s="555"/>
      <c r="BH377" s="281"/>
      <c r="BI377" s="281"/>
      <c r="BJ377" s="281"/>
      <c r="BL377" s="337"/>
      <c r="BN377" s="708">
        <v>0.5</v>
      </c>
      <c r="BO377" s="394" t="s">
        <v>3052</v>
      </c>
      <c r="BP377" s="460"/>
      <c r="BQ377" s="460"/>
      <c r="BR377" s="612" t="s">
        <v>3053</v>
      </c>
      <c r="BS377" s="690" t="s">
        <v>3054</v>
      </c>
      <c r="BT377" s="281"/>
    </row>
    <row r="378" spans="1:72" s="42" customFormat="1" ht="51" hidden="1" customHeight="1">
      <c r="A378" s="554" t="s">
        <v>252</v>
      </c>
      <c r="B378" s="53" t="s">
        <v>266</v>
      </c>
      <c r="C378" s="53" t="s">
        <v>312</v>
      </c>
      <c r="D378" s="53" t="s">
        <v>365</v>
      </c>
      <c r="E378" s="53" t="s">
        <v>470</v>
      </c>
      <c r="F378" s="186">
        <v>72</v>
      </c>
      <c r="G378" s="186">
        <v>36</v>
      </c>
      <c r="H378" s="99" t="s">
        <v>1943</v>
      </c>
      <c r="I378" s="186" t="s">
        <v>1983</v>
      </c>
      <c r="J378" s="325">
        <v>375</v>
      </c>
      <c r="K378" s="53" t="s">
        <v>918</v>
      </c>
      <c r="L378" s="53">
        <v>4502033</v>
      </c>
      <c r="M378" s="53" t="s">
        <v>86</v>
      </c>
      <c r="N378" s="53">
        <v>450203300</v>
      </c>
      <c r="O378" s="53" t="s">
        <v>107</v>
      </c>
      <c r="P378" s="53" t="s">
        <v>2062</v>
      </c>
      <c r="Q378" s="53" t="s">
        <v>32</v>
      </c>
      <c r="R378" s="134" t="s">
        <v>1891</v>
      </c>
      <c r="S378" s="134">
        <v>0</v>
      </c>
      <c r="T378" s="134">
        <v>8</v>
      </c>
      <c r="U378" s="96">
        <v>2</v>
      </c>
      <c r="V378" s="134">
        <v>2</v>
      </c>
      <c r="W378" s="134">
        <v>2</v>
      </c>
      <c r="X378" s="134">
        <v>2</v>
      </c>
      <c r="Y378" s="273">
        <v>2</v>
      </c>
      <c r="Z378" s="276">
        <f>IF(
'Tablero de control'!$U378="NP",
 0,
  IF(
     'Tablero de control'!$Q378&lt;&gt;"Reducción",
     'Tablero de control'!$Y378*100/'Tablero de control'!$U378,
     IF(
       'Tablero de control'!$U378&gt;='Tablero de control'!$Y378,
       100,
       IF(
         'Tablero de control'!$S378&lt;='Tablero de control'!$Y378,
         0,
         (('Tablero de control'!$S378-'Tablero de control'!$U378)-('Tablero de control'!$Y378-'Tablero de control'!$U378))*100/('Tablero de control'!$S378-'Tablero de control'!$U378)
       )
     )
   )
)</f>
        <v>100</v>
      </c>
      <c r="AA378" s="302">
        <f>IF('Tablero de control'!$Z378&gt;100,100,'Tablero de control'!$Z378)</f>
        <v>100</v>
      </c>
      <c r="AB378" s="40" t="str">
        <f>IF(
  'Tablero de control'!$U378="NP",
  "NO PROGRAMADA",
  IF(
    OR('Tablero de control'!$Y378="",'Tablero de control'!$Z378&lt;=0),
    "SIN AVANCE",
    IF(
      'Tablero de control'!$Z378&lt;Parametros!$D$4*Parametros!$G$9,
      "MUY DEFICIENTE",
    IF(
      'Tablero de control'!$Z378&lt;Parametros!$D$4*Parametros!$G$8,
      "DEFICIENTE",
   IF(
      'Tablero de control'!$Z378&lt;Parametros!$D$4*Parametros!$G$7,
      "ACEPTABLE",
      IF(
        'Tablero de control'!$Z378&lt;Parametros!$D$4*Parametros!$G$6,
        "BUENO",
        IF(
          'Tablero de control'!$Z378&lt;Parametros!$D$4*Parametros!$G$5,
          "SATISFACTORIO",
          IF(
            'Tablero de control'!$Z378&gt;=Parametros!$D$4*Parametros!$G$4,
            "OPTIMO"
          )
        )
      )
    )
  )
)
)
)</f>
        <v>OPTIMO</v>
      </c>
      <c r="AC378" s="40"/>
      <c r="AD378" s="40"/>
      <c r="AE378" s="40"/>
      <c r="AF378" s="40"/>
      <c r="AG378" s="59">
        <v>26700000</v>
      </c>
      <c r="AH378" s="59">
        <v>12852859.949999999</v>
      </c>
      <c r="AI378" s="59">
        <v>4080889.24</v>
      </c>
      <c r="AJ378" s="57"/>
      <c r="AK378" s="276">
        <f>IF(
'Tablero de control'!$V378="NP",
 0,
  IF(
     'Tablero de control'!$Q378&lt;&gt;"Reducción",
     'Tablero de control'!$AJ378*100/'Tablero de control'!$V378,
     IF(
       'Tablero de control'!$V378&gt;='Tablero de control'!$AJ378,
       100,
       IF(
         'Tablero de control'!$S378&lt;='Tablero de control'!$AJ378,
         0,
         (('Tablero de control'!$S378-'Tablero de control'!$V378)-('Tablero de control'!$AJ378-'Tablero de control'!$V378))*100/('Tablero de control'!$S378-'Tablero de control'!$V378)
       )
     )
   )
)</f>
        <v>0</v>
      </c>
      <c r="AL378" s="38" t="str">
        <f>IF(
  'Tablero de control'!$V378="NP",
  "NO PROGRAMADA",
  IF(
    OR('Tablero de control'!$AJ378="",'Tablero de control'!$AK378&lt;=0),
    "SIN AVANCE",
    IF(
      'Tablero de control'!$AK378&lt;Parametros!$D$4*Parametros!$G$9,
      "MUY DEFICIENTE",
    IF(
      'Tablero de control'!$AK378&lt;Parametros!$D$4*Parametros!$G$8,
      "DEFICIENTE",
   IF(
      'Tablero de control'!$AK378&lt;Parametros!$D$4*Parametros!$G$7,
      "ACEPTABLE",
      IF(
        'Tablero de control'!$AK378&lt;Parametros!$D$4*Parametros!$G$6,
        "BUENO",
        IF(
          'Tablero de control'!$AK378&lt;Parametros!$D$4*Parametros!$G$5,
          "SATISFACTORIO",
          IF(
            'Tablero de control'!$AK378&gt;=Parametros!$D$4*Parametros!$G$4,
            "OPTIMO"
          )
        )
      )
    )
  )
)
)
)</f>
        <v>SIN AVANCE</v>
      </c>
      <c r="AM378" s="38"/>
      <c r="AN378" s="38"/>
      <c r="AO378" s="38"/>
      <c r="AP378" s="48"/>
      <c r="AQ378" s="276">
        <f>IF(
'Tablero de control'!$W378="NP",
 0,
  IF(
     'Tablero de control'!$Q378&lt;&gt;"Reducción",
     'Tablero de control'!$AP378*100/'Tablero de control'!$W378,
     IF(
       'Tablero de control'!$W378&gt;='Tablero de control'!$AP378,
       100,
       IF(
         'Tablero de control'!$S378&lt;='Tablero de control'!$AP378,
         0,
         (('Tablero de control'!$S378-'Tablero de control'!$W378)-('Tablero de control'!$AP378-'Tablero de control'!$W378))*100/('Tablero de control'!$S378-'Tablero de control'!$W378)
       )
     )
   )
)</f>
        <v>0</v>
      </c>
      <c r="AR378" s="40" t="str">
        <f>IF(
  'Tablero de control'!$W378="NP",
  "NO PROGRAMADA",
  IF(
    OR('Tablero de control'!$AP378="",'Tablero de control'!$AQ378&lt;=0),
    "SIN AVANCE",
    IF(
      'Tablero de control'!$AQ378&lt;Parametros!$D$4*Parametros!$G$9,
      "MUY DEFICIENTE",
    IF(
      'Tablero de control'!$AQ378&lt;Parametros!$D$4*Parametros!$G$8,
      "DEFICIENTE",
   IF(
      'Tablero de control'!$AQ378&lt;Parametros!$D$4*Parametros!$G$7,
      "ACEPTABLE",
      IF(
        'Tablero de control'!$AQ378&lt;Parametros!$D$4*Parametros!$G$6,
        "BUENO",
        IF(
          'Tablero de control'!$AQ378&lt;Parametros!$D$4*Parametros!$G$5,
          "SATISFACTORIO",
          IF(
            'Tablero de control'!$AQ378&gt;=Parametros!$D$4*Parametros!$G$4,
            "OPTIMO"
          )
        )
      )
    )
  )
)
)
)</f>
        <v>SIN AVANCE</v>
      </c>
      <c r="AS378" s="38"/>
      <c r="AT378" s="38"/>
      <c r="AU378" s="38"/>
      <c r="AV378" s="39"/>
      <c r="AW378" s="276">
        <f>IF(
'Tablero de control'!$X378="NP",
 0,
  IF(
     'Tablero de control'!$Q378&lt;&gt;"Reducción",
     'Tablero de control'!$AV378*100/'Tablero de control'!$X378,
     IF(
       'Tablero de control'!$X378&gt;='Tablero de control'!$AV378,
       100,
       IF(
         'Tablero de control'!$S378&lt;='Tablero de control'!$AV378,
         0,
         (('Tablero de control'!$S378-'Tablero de control'!$X378)-('Tablero de control'!$AV378-'Tablero de control'!$X378))*100/('Tablero de control'!$S378-'Tablero de control'!$X378)
       )
     )
   )
)</f>
        <v>0</v>
      </c>
      <c r="AX378" s="46" t="str">
        <f>IF(
  'Tablero de control'!$X378="NP",
  "NO PROGRAMADA",
  IF(
    OR('Tablero de control'!$AV378="",'Tablero de control'!$AW378&lt;=0),
    "SIN AVANCE",
    IF(
      'Tablero de control'!$AW378&lt;Parametros!$D$4*Parametros!$G$9,
      "MUY DEFICIENTE",
    IF(
      'Tablero de control'!$AW378&lt;Parametros!$D$4*Parametros!$G$8,
      "DEFICIENTE",
   IF(
      'Tablero de control'!$AW378&lt;Parametros!$D$4*Parametros!$G$7,
      "ACEPTABLE",
      IF(
        'Tablero de control'!$AW378&lt;Parametros!$D$4*Parametros!$G$6,
        "BUENO",
        IF(
          'Tablero de control'!$AW378&lt;Parametros!$D$4*Parametros!$G$5,
          "SATISFACTORIO",
          IF(
            'Tablero de control'!$AW378&gt;=Parametros!$D$4*Parametros!$G$4,
            "OPTIMO"
          )
        )
      )
    )
  )
)
)
)</f>
        <v>SIN AVANCE</v>
      </c>
      <c r="AY378" s="38"/>
      <c r="AZ378" s="38"/>
      <c r="BA378" s="38"/>
      <c r="BB378" s="285">
        <f>IF('Tablero de control'!$R378="Acumulada",IF('Tablero de control'!$AV378="",IF('Tablero de control'!$AP378="",IF('Tablero de control'!$AJ378="",'Tablero de control'!$Y378,'Tablero de control'!$AJ378),'Tablero de control'!$AP378),'Tablero de control'!$AV378),'Tablero de control'!$Y378+'Tablero de control'!$AJ378+'Tablero de control'!$AP378+'Tablero de control'!$AV378)</f>
        <v>2</v>
      </c>
      <c r="BC378" s="41">
        <f>IF('Tablero de control'!$Q378="mantenimiento",'Tablero de control'!$BB378/COUNTA('Tablero de control'!$U378:$X378)*100,IF('Tablero de control'!$BB378*100/'Tablero de control'!$T378&gt;100,100,'Tablero de control'!$BB378*100/'Tablero de control'!$T378))</f>
        <v>25</v>
      </c>
      <c r="BD378" s="40" t="str">
        <f>IF(
    OR('Tablero de control'!$BB378="",'Tablero de control'!$BC378&lt;=0),
    "SIN AVANCE",
    IF(
      'Tablero de control'!$BC378&lt;Parametros!$D$4*Parametros!$G$9,
      "MUY DEFICIENTE",
    IF(
      'Tablero de control'!$BC378&lt;Parametros!$D$4*Parametros!$G$8,
      "DEFICIENTE",
   IF(
      'Tablero de control'!$BC378&lt;Parametros!$D$4*Parametros!$G$7,
      "ACEPTABLE",
      IF(
        'Tablero de control'!$BC378&lt;Parametros!$D$4*Parametros!$G$6,
        "BUENO",
        IF(
          'Tablero de control'!$BC378&lt;Parametros!$D$4*Parametros!$G$5,
          "SATISFACTORIO",
          IF(
            'Tablero de control'!$BC378&gt;=Parametros!$D$4*Parametros!$G$4,
            "OPTIMO"
          )
        )
      )
    )
  )
)
)</f>
        <v>MUY DEFICIENTE</v>
      </c>
      <c r="BE378" s="336"/>
      <c r="BF378" s="336"/>
      <c r="BG378" s="555"/>
      <c r="BH378" s="281"/>
      <c r="BI378" s="281"/>
      <c r="BJ378" s="281"/>
      <c r="BL378" s="337"/>
      <c r="BN378" s="708">
        <v>2</v>
      </c>
      <c r="BO378" s="460" t="s">
        <v>3055</v>
      </c>
      <c r="BP378" s="460"/>
      <c r="BQ378" s="460" t="s">
        <v>3056</v>
      </c>
      <c r="BR378" s="612" t="s">
        <v>3057</v>
      </c>
      <c r="BS378" s="690"/>
      <c r="BT378" s="281"/>
    </row>
    <row r="379" spans="1:72" s="42" customFormat="1" ht="51" hidden="1" customHeight="1">
      <c r="A379" s="554" t="s">
        <v>252</v>
      </c>
      <c r="B379" s="53" t="s">
        <v>266</v>
      </c>
      <c r="C379" s="53" t="s">
        <v>312</v>
      </c>
      <c r="D379" s="53" t="s">
        <v>365</v>
      </c>
      <c r="E379" s="53" t="s">
        <v>470</v>
      </c>
      <c r="F379" s="186">
        <v>72</v>
      </c>
      <c r="G379" s="186">
        <v>36</v>
      </c>
      <c r="H379" s="99" t="s">
        <v>1943</v>
      </c>
      <c r="I379" s="186" t="s">
        <v>1983</v>
      </c>
      <c r="J379" s="325">
        <v>376</v>
      </c>
      <c r="K379" s="53" t="s">
        <v>919</v>
      </c>
      <c r="L379" s="53">
        <v>4502021</v>
      </c>
      <c r="M379" s="53" t="s">
        <v>122</v>
      </c>
      <c r="N379" s="53">
        <v>450202100</v>
      </c>
      <c r="O379" s="53" t="s">
        <v>195</v>
      </c>
      <c r="P379" s="53" t="s">
        <v>2063</v>
      </c>
      <c r="Q379" s="53" t="s">
        <v>33</v>
      </c>
      <c r="R379" s="134" t="s">
        <v>1891</v>
      </c>
      <c r="S379" s="134">
        <v>0</v>
      </c>
      <c r="T379" s="134" t="s">
        <v>1854</v>
      </c>
      <c r="U379" s="97" t="s">
        <v>13</v>
      </c>
      <c r="V379" s="134">
        <v>1</v>
      </c>
      <c r="W379" s="134">
        <v>1</v>
      </c>
      <c r="X379" s="134">
        <v>1</v>
      </c>
      <c r="Y379" s="273">
        <v>0</v>
      </c>
      <c r="Z379" s="276">
        <f>IF(
'Tablero de control'!$U379="NP",
 0,
  IF(
     'Tablero de control'!$Q379&lt;&gt;"Reducción",
     'Tablero de control'!$Y379*100/'Tablero de control'!$U379,
     IF(
       'Tablero de control'!$U379&gt;='Tablero de control'!$Y379,
       100,
       IF(
         'Tablero de control'!$S379&lt;='Tablero de control'!$Y379,
         0,
         (('Tablero de control'!$S379-'Tablero de control'!$U379)-('Tablero de control'!$Y379-'Tablero de control'!$U379))*100/('Tablero de control'!$S379-'Tablero de control'!$U379)
       )
     )
   )
)</f>
        <v>0</v>
      </c>
      <c r="AA379" s="302">
        <f>IF('Tablero de control'!$Z379&gt;100,100,'Tablero de control'!$Z379)</f>
        <v>0</v>
      </c>
      <c r="AB379" s="40" t="str">
        <f>IF(
  'Tablero de control'!$U379="NP",
  "NO PROGRAMADA",
  IF(
    OR('Tablero de control'!$Y379="",'Tablero de control'!$Z379&lt;=0),
    "SIN AVANCE",
    IF(
      'Tablero de control'!$Z379&lt;Parametros!$D$4*Parametros!$G$9,
      "MUY DEFICIENTE",
    IF(
      'Tablero de control'!$Z379&lt;Parametros!$D$4*Parametros!$G$8,
      "DEFICIENTE",
   IF(
      'Tablero de control'!$Z379&lt;Parametros!$D$4*Parametros!$G$7,
      "ACEPTABLE",
      IF(
        'Tablero de control'!$Z379&lt;Parametros!$D$4*Parametros!$G$6,
        "BUENO",
        IF(
          'Tablero de control'!$Z379&lt;Parametros!$D$4*Parametros!$G$5,
          "SATISFACTORIO",
          IF(
            'Tablero de control'!$Z379&gt;=Parametros!$D$4*Parametros!$G$4,
            "OPTIMO"
          )
        )
      )
    )
  )
)
)
)</f>
        <v>NO PROGRAMADA</v>
      </c>
      <c r="AC379" s="40"/>
      <c r="AD379" s="40"/>
      <c r="AE379" s="40"/>
      <c r="AF379" s="40"/>
      <c r="AG379" s="59">
        <v>0</v>
      </c>
      <c r="AH379" s="59">
        <v>0</v>
      </c>
      <c r="AI379" s="59">
        <v>0</v>
      </c>
      <c r="AJ379" s="57"/>
      <c r="AK379" s="276">
        <f>IF(
'Tablero de control'!$V379="NP",
 0,
  IF(
     'Tablero de control'!$Q379&lt;&gt;"Reducción",
     'Tablero de control'!$AJ379*100/'Tablero de control'!$V379,
     IF(
       'Tablero de control'!$V379&gt;='Tablero de control'!$AJ379,
       100,
       IF(
         'Tablero de control'!$S379&lt;='Tablero de control'!$AJ379,
         0,
         (('Tablero de control'!$S379-'Tablero de control'!$V379)-('Tablero de control'!$AJ379-'Tablero de control'!$V379))*100/('Tablero de control'!$S379-'Tablero de control'!$V379)
       )
     )
   )
)</f>
        <v>0</v>
      </c>
      <c r="AL379" s="38" t="str">
        <f>IF(
  'Tablero de control'!$V379="NP",
  "NO PROGRAMADA",
  IF(
    OR('Tablero de control'!$AJ379="",'Tablero de control'!$AK379&lt;=0),
    "SIN AVANCE",
    IF(
      'Tablero de control'!$AK379&lt;Parametros!$D$4*Parametros!$G$9,
      "MUY DEFICIENTE",
    IF(
      'Tablero de control'!$AK379&lt;Parametros!$D$4*Parametros!$G$8,
      "DEFICIENTE",
   IF(
      'Tablero de control'!$AK379&lt;Parametros!$D$4*Parametros!$G$7,
      "ACEPTABLE",
      IF(
        'Tablero de control'!$AK379&lt;Parametros!$D$4*Parametros!$G$6,
        "BUENO",
        IF(
          'Tablero de control'!$AK379&lt;Parametros!$D$4*Parametros!$G$5,
          "SATISFACTORIO",
          IF(
            'Tablero de control'!$AK379&gt;=Parametros!$D$4*Parametros!$G$4,
            "OPTIMO"
          )
        )
      )
    )
  )
)
)
)</f>
        <v>SIN AVANCE</v>
      </c>
      <c r="AM379" s="38"/>
      <c r="AN379" s="38"/>
      <c r="AO379" s="38"/>
      <c r="AP379" s="48"/>
      <c r="AQ379" s="276">
        <f>IF(
'Tablero de control'!$W379="NP",
 0,
  IF(
     'Tablero de control'!$Q379&lt;&gt;"Reducción",
     'Tablero de control'!$AP379*100/'Tablero de control'!$W379,
     IF(
       'Tablero de control'!$W379&gt;='Tablero de control'!$AP379,
       100,
       IF(
         'Tablero de control'!$S379&lt;='Tablero de control'!$AP379,
         0,
         (('Tablero de control'!$S379-'Tablero de control'!$W379)-('Tablero de control'!$AP379-'Tablero de control'!$W379))*100/('Tablero de control'!$S379-'Tablero de control'!$W379)
       )
     )
   )
)</f>
        <v>0</v>
      </c>
      <c r="AR379" s="40" t="str">
        <f>IF(
  'Tablero de control'!$W379="NP",
  "NO PROGRAMADA",
  IF(
    OR('Tablero de control'!$AP379="",'Tablero de control'!$AQ379&lt;=0),
    "SIN AVANCE",
    IF(
      'Tablero de control'!$AQ379&lt;Parametros!$D$4*Parametros!$G$9,
      "MUY DEFICIENTE",
    IF(
      'Tablero de control'!$AQ379&lt;Parametros!$D$4*Parametros!$G$8,
      "DEFICIENTE",
   IF(
      'Tablero de control'!$AQ379&lt;Parametros!$D$4*Parametros!$G$7,
      "ACEPTABLE",
      IF(
        'Tablero de control'!$AQ379&lt;Parametros!$D$4*Parametros!$G$6,
        "BUENO",
        IF(
          'Tablero de control'!$AQ379&lt;Parametros!$D$4*Parametros!$G$5,
          "SATISFACTORIO",
          IF(
            'Tablero de control'!$AQ379&gt;=Parametros!$D$4*Parametros!$G$4,
            "OPTIMO"
          )
        )
      )
    )
  )
)
)
)</f>
        <v>SIN AVANCE</v>
      </c>
      <c r="AS379" s="38"/>
      <c r="AT379" s="38"/>
      <c r="AU379" s="38"/>
      <c r="AV379" s="39"/>
      <c r="AW379" s="276">
        <f>IF(
'Tablero de control'!$X379="NP",
 0,
  IF(
     'Tablero de control'!$Q379&lt;&gt;"Reducción",
     'Tablero de control'!$AV379*100/'Tablero de control'!$X379,
     IF(
       'Tablero de control'!$X379&gt;='Tablero de control'!$AV379,
       100,
       IF(
         'Tablero de control'!$S379&lt;='Tablero de control'!$AV379,
         0,
         (('Tablero de control'!$S379-'Tablero de control'!$X379)-('Tablero de control'!$AV379-'Tablero de control'!$X379))*100/('Tablero de control'!$S379-'Tablero de control'!$X379)
       )
     )
   )
)</f>
        <v>0</v>
      </c>
      <c r="AX379" s="46" t="str">
        <f>IF(
  'Tablero de control'!$X379="NP",
  "NO PROGRAMADA",
  IF(
    OR('Tablero de control'!$AV379="",'Tablero de control'!$AW379&lt;=0),
    "SIN AVANCE",
    IF(
      'Tablero de control'!$AW379&lt;Parametros!$D$4*Parametros!$G$9,
      "MUY DEFICIENTE",
    IF(
      'Tablero de control'!$AW379&lt;Parametros!$D$4*Parametros!$G$8,
      "DEFICIENTE",
   IF(
      'Tablero de control'!$AW379&lt;Parametros!$D$4*Parametros!$G$7,
      "ACEPTABLE",
      IF(
        'Tablero de control'!$AW379&lt;Parametros!$D$4*Parametros!$G$6,
        "BUENO",
        IF(
          'Tablero de control'!$AW379&lt;Parametros!$D$4*Parametros!$G$5,
          "SATISFACTORIO",
          IF(
            'Tablero de control'!$AW379&gt;=Parametros!$D$4*Parametros!$G$4,
            "OPTIMO"
          )
        )
      )
    )
  )
)
)
)</f>
        <v>SIN AVANCE</v>
      </c>
      <c r="AY379" s="38"/>
      <c r="AZ379" s="38"/>
      <c r="BA379" s="38"/>
      <c r="BB379" s="285">
        <f>IF('Tablero de control'!$R379="Acumulada",IF('Tablero de control'!$AV379="",IF('Tablero de control'!$AP379="",IF('Tablero de control'!$AJ379="",'Tablero de control'!$Y379,'Tablero de control'!$AJ379),'Tablero de control'!$AP379),'Tablero de control'!$AV379),'Tablero de control'!$Y379+'Tablero de control'!$AJ379+'Tablero de control'!$AP379+'Tablero de control'!$AV379)</f>
        <v>0</v>
      </c>
      <c r="BC379" s="41">
        <f>IF('Tablero de control'!$Q379="mantenimiento",'Tablero de control'!$BB379/COUNTA('Tablero de control'!$U379:$X379)*100,IF('Tablero de control'!$BB379*100/'Tablero de control'!$T379&gt;100,100,'Tablero de control'!$BB379*100/'Tablero de control'!$T379))</f>
        <v>0</v>
      </c>
      <c r="BD379" s="40" t="str">
        <f>IF(
    OR('Tablero de control'!$BB379="",'Tablero de control'!$BC379&lt;=0),
    "SIN AVANCE",
    IF(
      'Tablero de control'!$BC379&lt;Parametros!$D$4*Parametros!$G$9,
      "MUY DEFICIENTE",
    IF(
      'Tablero de control'!$BC379&lt;Parametros!$D$4*Parametros!$G$8,
      "DEFICIENTE",
   IF(
      'Tablero de control'!$BC379&lt;Parametros!$D$4*Parametros!$G$7,
      "ACEPTABLE",
      IF(
        'Tablero de control'!$BC379&lt;Parametros!$D$4*Parametros!$G$6,
        "BUENO",
        IF(
          'Tablero de control'!$BC379&lt;Parametros!$D$4*Parametros!$G$5,
          "SATISFACTORIO",
          IF(
            'Tablero de control'!$BC379&gt;=Parametros!$D$4*Parametros!$G$4,
            "OPTIMO"
          )
        )
      )
    )
  )
)
)</f>
        <v>SIN AVANCE</v>
      </c>
      <c r="BE379" s="336"/>
      <c r="BF379" s="336"/>
      <c r="BG379" s="555"/>
      <c r="BH379" s="281"/>
      <c r="BI379" s="281"/>
      <c r="BJ379" s="281"/>
      <c r="BL379" s="337"/>
      <c r="BN379" s="708"/>
      <c r="BO379" s="460" t="s">
        <v>3058</v>
      </c>
      <c r="BP379" s="460"/>
      <c r="BQ379" s="460"/>
      <c r="BR379" s="611"/>
      <c r="BS379" s="690"/>
      <c r="BT379" s="281"/>
    </row>
    <row r="380" spans="1:72" s="42" customFormat="1" ht="38.25" hidden="1" customHeight="1">
      <c r="A380" s="554" t="s">
        <v>252</v>
      </c>
      <c r="B380" s="53" t="s">
        <v>266</v>
      </c>
      <c r="C380" s="53" t="s">
        <v>312</v>
      </c>
      <c r="D380" s="53" t="s">
        <v>365</v>
      </c>
      <c r="E380" s="53" t="s">
        <v>470</v>
      </c>
      <c r="F380" s="186">
        <v>72</v>
      </c>
      <c r="G380" s="186">
        <v>36</v>
      </c>
      <c r="H380" s="99" t="s">
        <v>1943</v>
      </c>
      <c r="I380" s="186" t="s">
        <v>1983</v>
      </c>
      <c r="J380" s="325">
        <v>377</v>
      </c>
      <c r="K380" s="53" t="s">
        <v>920</v>
      </c>
      <c r="L380" s="53" t="s">
        <v>1188</v>
      </c>
      <c r="M380" s="53" t="s">
        <v>82</v>
      </c>
      <c r="N380" s="293">
        <v>450203404</v>
      </c>
      <c r="O380" s="53" t="s">
        <v>164</v>
      </c>
      <c r="P380" s="53" t="s">
        <v>2064</v>
      </c>
      <c r="Q380" s="53" t="s">
        <v>33</v>
      </c>
      <c r="R380" s="134" t="s">
        <v>1891</v>
      </c>
      <c r="S380" s="134">
        <v>0</v>
      </c>
      <c r="T380" s="134">
        <v>1</v>
      </c>
      <c r="U380" s="96">
        <v>1</v>
      </c>
      <c r="V380" s="134">
        <v>1</v>
      </c>
      <c r="W380" s="134">
        <v>1</v>
      </c>
      <c r="X380" s="134">
        <v>1</v>
      </c>
      <c r="Y380" s="273">
        <v>1</v>
      </c>
      <c r="Z380" s="276">
        <f>IF(
'Tablero de control'!$U380="NP",
 0,
  IF(
     'Tablero de control'!$Q380&lt;&gt;"Reducción",
     'Tablero de control'!$Y380*100/'Tablero de control'!$U380,
     IF(
       'Tablero de control'!$U380&gt;='Tablero de control'!$Y380,
       100,
       IF(
         'Tablero de control'!$S380&lt;='Tablero de control'!$Y380,
         0,
         (('Tablero de control'!$S380-'Tablero de control'!$U380)-('Tablero de control'!$Y380-'Tablero de control'!$U380))*100/('Tablero de control'!$S380-'Tablero de control'!$U380)
       )
     )
   )
)</f>
        <v>100</v>
      </c>
      <c r="AA380" s="302">
        <f>IF('Tablero de control'!$Z380&gt;100,100,'Tablero de control'!$Z380)</f>
        <v>100</v>
      </c>
      <c r="AB380" s="40" t="str">
        <f>IF(
  'Tablero de control'!$U380="NP",
  "NO PROGRAMADA",
  IF(
    OR('Tablero de control'!$Y380="",'Tablero de control'!$Z380&lt;=0),
    "SIN AVANCE",
    IF(
      'Tablero de control'!$Z380&lt;Parametros!$D$4*Parametros!$G$9,
      "MUY DEFICIENTE",
    IF(
      'Tablero de control'!$Z380&lt;Parametros!$D$4*Parametros!$G$8,
      "DEFICIENTE",
   IF(
      'Tablero de control'!$Z380&lt;Parametros!$D$4*Parametros!$G$7,
      "ACEPTABLE",
      IF(
        'Tablero de control'!$Z380&lt;Parametros!$D$4*Parametros!$G$6,
        "BUENO",
        IF(
          'Tablero de control'!$Z380&lt;Parametros!$D$4*Parametros!$G$5,
          "SATISFACTORIO",
          IF(
            'Tablero de control'!$Z380&gt;=Parametros!$D$4*Parametros!$G$4,
            "OPTIMO"
          )
        )
      )
    )
  )
)
)
)</f>
        <v>OPTIMO</v>
      </c>
      <c r="AC380" s="40"/>
      <c r="AD380" s="40"/>
      <c r="AE380" s="40"/>
      <c r="AF380" s="40"/>
      <c r="AG380" s="59">
        <v>26700000</v>
      </c>
      <c r="AH380" s="59">
        <v>12852859.949999999</v>
      </c>
      <c r="AI380" s="59">
        <v>4080889.24</v>
      </c>
      <c r="AJ380" s="57"/>
      <c r="AK380" s="276">
        <f>IF(
'Tablero de control'!$V380="NP",
 0,
  IF(
     'Tablero de control'!$Q380&lt;&gt;"Reducción",
     'Tablero de control'!$AJ380*100/'Tablero de control'!$V380,
     IF(
       'Tablero de control'!$V380&gt;='Tablero de control'!$AJ380,
       100,
       IF(
         'Tablero de control'!$S380&lt;='Tablero de control'!$AJ380,
         0,
         (('Tablero de control'!$S380-'Tablero de control'!$V380)-('Tablero de control'!$AJ380-'Tablero de control'!$V380))*100/('Tablero de control'!$S380-'Tablero de control'!$V380)
       )
     )
   )
)</f>
        <v>0</v>
      </c>
      <c r="AL380" s="38" t="str">
        <f>IF(
  'Tablero de control'!$V380="NP",
  "NO PROGRAMADA",
  IF(
    OR('Tablero de control'!$AJ380="",'Tablero de control'!$AK380&lt;=0),
    "SIN AVANCE",
    IF(
      'Tablero de control'!$AK380&lt;Parametros!$D$4*Parametros!$G$9,
      "MUY DEFICIENTE",
    IF(
      'Tablero de control'!$AK380&lt;Parametros!$D$4*Parametros!$G$8,
      "DEFICIENTE",
   IF(
      'Tablero de control'!$AK380&lt;Parametros!$D$4*Parametros!$G$7,
      "ACEPTABLE",
      IF(
        'Tablero de control'!$AK380&lt;Parametros!$D$4*Parametros!$G$6,
        "BUENO",
        IF(
          'Tablero de control'!$AK380&lt;Parametros!$D$4*Parametros!$G$5,
          "SATISFACTORIO",
          IF(
            'Tablero de control'!$AK380&gt;=Parametros!$D$4*Parametros!$G$4,
            "OPTIMO"
          )
        )
      )
    )
  )
)
)
)</f>
        <v>SIN AVANCE</v>
      </c>
      <c r="AM380" s="38"/>
      <c r="AN380" s="38"/>
      <c r="AO380" s="38"/>
      <c r="AP380" s="48"/>
      <c r="AQ380" s="276">
        <f>IF(
'Tablero de control'!$W380="NP",
 0,
  IF(
     'Tablero de control'!$Q380&lt;&gt;"Reducción",
     'Tablero de control'!$AP380*100/'Tablero de control'!$W380,
     IF(
       'Tablero de control'!$W380&gt;='Tablero de control'!$AP380,
       100,
       IF(
         'Tablero de control'!$S380&lt;='Tablero de control'!$AP380,
         0,
         (('Tablero de control'!$S380-'Tablero de control'!$W380)-('Tablero de control'!$AP380-'Tablero de control'!$W380))*100/('Tablero de control'!$S380-'Tablero de control'!$W380)
       )
     )
   )
)</f>
        <v>0</v>
      </c>
      <c r="AR380" s="40" t="str">
        <f>IF(
  'Tablero de control'!$W380="NP",
  "NO PROGRAMADA",
  IF(
    OR('Tablero de control'!$AP380="",'Tablero de control'!$AQ380&lt;=0),
    "SIN AVANCE",
    IF(
      'Tablero de control'!$AQ380&lt;Parametros!$D$4*Parametros!$G$9,
      "MUY DEFICIENTE",
    IF(
      'Tablero de control'!$AQ380&lt;Parametros!$D$4*Parametros!$G$8,
      "DEFICIENTE",
   IF(
      'Tablero de control'!$AQ380&lt;Parametros!$D$4*Parametros!$G$7,
      "ACEPTABLE",
      IF(
        'Tablero de control'!$AQ380&lt;Parametros!$D$4*Parametros!$G$6,
        "BUENO",
        IF(
          'Tablero de control'!$AQ380&lt;Parametros!$D$4*Parametros!$G$5,
          "SATISFACTORIO",
          IF(
            'Tablero de control'!$AQ380&gt;=Parametros!$D$4*Parametros!$G$4,
            "OPTIMO"
          )
        )
      )
    )
  )
)
)
)</f>
        <v>SIN AVANCE</v>
      </c>
      <c r="AS380" s="38"/>
      <c r="AT380" s="38"/>
      <c r="AU380" s="38"/>
      <c r="AV380" s="39"/>
      <c r="AW380" s="276">
        <f>IF(
'Tablero de control'!$X380="NP",
 0,
  IF(
     'Tablero de control'!$Q380&lt;&gt;"Reducción",
     'Tablero de control'!$AV380*100/'Tablero de control'!$X380,
     IF(
       'Tablero de control'!$X380&gt;='Tablero de control'!$AV380,
       100,
       IF(
         'Tablero de control'!$S380&lt;='Tablero de control'!$AV380,
         0,
         (('Tablero de control'!$S380-'Tablero de control'!$X380)-('Tablero de control'!$AV380-'Tablero de control'!$X380))*100/('Tablero de control'!$S380-'Tablero de control'!$X380)
       )
     )
   )
)</f>
        <v>0</v>
      </c>
      <c r="AX380" s="46" t="str">
        <f>IF(
  'Tablero de control'!$X380="NP",
  "NO PROGRAMADA",
  IF(
    OR('Tablero de control'!$AV380="",'Tablero de control'!$AW380&lt;=0),
    "SIN AVANCE",
    IF(
      'Tablero de control'!$AW380&lt;Parametros!$D$4*Parametros!$G$9,
      "MUY DEFICIENTE",
    IF(
      'Tablero de control'!$AW380&lt;Parametros!$D$4*Parametros!$G$8,
      "DEFICIENTE",
   IF(
      'Tablero de control'!$AW380&lt;Parametros!$D$4*Parametros!$G$7,
      "ACEPTABLE",
      IF(
        'Tablero de control'!$AW380&lt;Parametros!$D$4*Parametros!$G$6,
        "BUENO",
        IF(
          'Tablero de control'!$AW380&lt;Parametros!$D$4*Parametros!$G$5,
          "SATISFACTORIO",
          IF(
            'Tablero de control'!$AW380&gt;=Parametros!$D$4*Parametros!$G$4,
            "OPTIMO"
          )
        )
      )
    )
  )
)
)
)</f>
        <v>SIN AVANCE</v>
      </c>
      <c r="AY380" s="38"/>
      <c r="AZ380" s="38"/>
      <c r="BA380" s="38"/>
      <c r="BB380" s="285">
        <f>IF('Tablero de control'!$R380="Acumulada",IF('Tablero de control'!$AV380="",IF('Tablero de control'!$AP380="",IF('Tablero de control'!$AJ380="",'Tablero de control'!$Y380,'Tablero de control'!$AJ380),'Tablero de control'!$AP380),'Tablero de control'!$AV380),'Tablero de control'!$Y380+'Tablero de control'!$AJ380+'Tablero de control'!$AP380+'Tablero de control'!$AV380)</f>
        <v>1</v>
      </c>
      <c r="BC380" s="41">
        <f>IF('Tablero de control'!$Q380="mantenimiento",'Tablero de control'!$BB380/COUNTA('Tablero de control'!$U380:$X380)*100,IF('Tablero de control'!$BB380*100/'Tablero de control'!$T380&gt;100,100,'Tablero de control'!$BB380*100/'Tablero de control'!$T380))</f>
        <v>25</v>
      </c>
      <c r="BD380" s="40" t="str">
        <f>IF(
    OR('Tablero de control'!$BB380="",'Tablero de control'!$BC380&lt;=0),
    "SIN AVANCE",
    IF(
      'Tablero de control'!$BC380&lt;Parametros!$D$4*Parametros!$G$9,
      "MUY DEFICIENTE",
    IF(
      'Tablero de control'!$BC380&lt;Parametros!$D$4*Parametros!$G$8,
      "DEFICIENTE",
   IF(
      'Tablero de control'!$BC380&lt;Parametros!$D$4*Parametros!$G$7,
      "ACEPTABLE",
      IF(
        'Tablero de control'!$BC380&lt;Parametros!$D$4*Parametros!$G$6,
        "BUENO",
        IF(
          'Tablero de control'!$BC380&lt;Parametros!$D$4*Parametros!$G$5,
          "SATISFACTORIO",
          IF(
            'Tablero de control'!$BC380&gt;=Parametros!$D$4*Parametros!$G$4,
            "OPTIMO"
          )
        )
      )
    )
  )
)
)</f>
        <v>MUY DEFICIENTE</v>
      </c>
      <c r="BE380" s="336"/>
      <c r="BF380" s="336"/>
      <c r="BG380" s="555"/>
      <c r="BH380" s="281"/>
      <c r="BI380" s="281"/>
      <c r="BJ380" s="281"/>
      <c r="BL380" s="337"/>
      <c r="BN380" s="708">
        <v>1</v>
      </c>
      <c r="BO380" s="460" t="s">
        <v>3059</v>
      </c>
      <c r="BP380" s="460"/>
      <c r="BQ380" s="460" t="s">
        <v>3060</v>
      </c>
      <c r="BR380" s="613" t="s">
        <v>3061</v>
      </c>
      <c r="BS380" s="690"/>
      <c r="BT380" s="281"/>
    </row>
    <row r="381" spans="1:72" s="42" customFormat="1" ht="51" hidden="1" customHeight="1">
      <c r="A381" s="554" t="s">
        <v>252</v>
      </c>
      <c r="B381" s="53" t="s">
        <v>266</v>
      </c>
      <c r="C381" s="53" t="s">
        <v>312</v>
      </c>
      <c r="D381" s="53" t="s">
        <v>365</v>
      </c>
      <c r="E381" s="53" t="s">
        <v>470</v>
      </c>
      <c r="F381" s="186">
        <v>72</v>
      </c>
      <c r="G381" s="186">
        <v>36</v>
      </c>
      <c r="H381" s="99" t="s">
        <v>1943</v>
      </c>
      <c r="I381" s="186" t="s">
        <v>1983</v>
      </c>
      <c r="J381" s="325">
        <v>378</v>
      </c>
      <c r="K381" s="53" t="s">
        <v>921</v>
      </c>
      <c r="L381" s="53" t="s">
        <v>1174</v>
      </c>
      <c r="M381" s="53" t="s">
        <v>118</v>
      </c>
      <c r="N381" s="293">
        <v>450203800</v>
      </c>
      <c r="O381" s="53" t="s">
        <v>190</v>
      </c>
      <c r="P381" s="53" t="s">
        <v>2063</v>
      </c>
      <c r="Q381" s="53" t="s">
        <v>33</v>
      </c>
      <c r="R381" s="134" t="s">
        <v>1891</v>
      </c>
      <c r="S381" s="134">
        <v>0</v>
      </c>
      <c r="T381" s="134">
        <v>1</v>
      </c>
      <c r="U381" s="96">
        <v>1</v>
      </c>
      <c r="V381" s="134">
        <v>1</v>
      </c>
      <c r="W381" s="134">
        <v>1</v>
      </c>
      <c r="X381" s="134">
        <v>1</v>
      </c>
      <c r="Y381" s="273">
        <v>1</v>
      </c>
      <c r="Z381" s="276">
        <f>IF(
'Tablero de control'!$U381="NP",
 0,
  IF(
     'Tablero de control'!$Q381&lt;&gt;"Reducción",
     'Tablero de control'!$Y381*100/'Tablero de control'!$U381,
     IF(
       'Tablero de control'!$U381&gt;='Tablero de control'!$Y381,
       100,
       IF(
         'Tablero de control'!$S381&lt;='Tablero de control'!$Y381,
         0,
         (('Tablero de control'!$S381-'Tablero de control'!$U381)-('Tablero de control'!$Y381-'Tablero de control'!$U381))*100/('Tablero de control'!$S381-'Tablero de control'!$U381)
       )
     )
   )
)</f>
        <v>100</v>
      </c>
      <c r="AA381" s="302">
        <f>IF('Tablero de control'!$Z381&gt;100,100,'Tablero de control'!$Z381)</f>
        <v>100</v>
      </c>
      <c r="AB381" s="40" t="str">
        <f>IF(
  'Tablero de control'!$U381="NP",
  "NO PROGRAMADA",
  IF(
    OR('Tablero de control'!$Y381="",'Tablero de control'!$Z381&lt;=0),
    "SIN AVANCE",
    IF(
      'Tablero de control'!$Z381&lt;Parametros!$D$4*Parametros!$G$9,
      "MUY DEFICIENTE",
    IF(
      'Tablero de control'!$Z381&lt;Parametros!$D$4*Parametros!$G$8,
      "DEFICIENTE",
   IF(
      'Tablero de control'!$Z381&lt;Parametros!$D$4*Parametros!$G$7,
      "ACEPTABLE",
      IF(
        'Tablero de control'!$Z381&lt;Parametros!$D$4*Parametros!$G$6,
        "BUENO",
        IF(
          'Tablero de control'!$Z381&lt;Parametros!$D$4*Parametros!$G$5,
          "SATISFACTORIO",
          IF(
            'Tablero de control'!$Z381&gt;=Parametros!$D$4*Parametros!$G$4,
            "OPTIMO"
          )
        )
      )
    )
  )
)
)
)</f>
        <v>OPTIMO</v>
      </c>
      <c r="AC381" s="40"/>
      <c r="AD381" s="40"/>
      <c r="AE381" s="40"/>
      <c r="AF381" s="40"/>
      <c r="AG381" s="59">
        <v>26700000</v>
      </c>
      <c r="AH381" s="59">
        <v>12852859.949999999</v>
      </c>
      <c r="AI381" s="59">
        <v>4080889.24</v>
      </c>
      <c r="AJ381" s="57"/>
      <c r="AK381" s="276">
        <f>IF(
'Tablero de control'!$V381="NP",
 0,
  IF(
     'Tablero de control'!$Q381&lt;&gt;"Reducción",
     'Tablero de control'!$AJ381*100/'Tablero de control'!$V381,
     IF(
       'Tablero de control'!$V381&gt;='Tablero de control'!$AJ381,
       100,
       IF(
         'Tablero de control'!$S381&lt;='Tablero de control'!$AJ381,
         0,
         (('Tablero de control'!$S381-'Tablero de control'!$V381)-('Tablero de control'!$AJ381-'Tablero de control'!$V381))*100/('Tablero de control'!$S381-'Tablero de control'!$V381)
       )
     )
   )
)</f>
        <v>0</v>
      </c>
      <c r="AL381" s="38" t="str">
        <f>IF(
  'Tablero de control'!$V381="NP",
  "NO PROGRAMADA",
  IF(
    OR('Tablero de control'!$AJ381="",'Tablero de control'!$AK381&lt;=0),
    "SIN AVANCE",
    IF(
      'Tablero de control'!$AK381&lt;Parametros!$D$4*Parametros!$G$9,
      "MUY DEFICIENTE",
    IF(
      'Tablero de control'!$AK381&lt;Parametros!$D$4*Parametros!$G$8,
      "DEFICIENTE",
   IF(
      'Tablero de control'!$AK381&lt;Parametros!$D$4*Parametros!$G$7,
      "ACEPTABLE",
      IF(
        'Tablero de control'!$AK381&lt;Parametros!$D$4*Parametros!$G$6,
        "BUENO",
        IF(
          'Tablero de control'!$AK381&lt;Parametros!$D$4*Parametros!$G$5,
          "SATISFACTORIO",
          IF(
            'Tablero de control'!$AK381&gt;=Parametros!$D$4*Parametros!$G$4,
            "OPTIMO"
          )
        )
      )
    )
  )
)
)
)</f>
        <v>SIN AVANCE</v>
      </c>
      <c r="AM381" s="38"/>
      <c r="AN381" s="38"/>
      <c r="AO381" s="38"/>
      <c r="AP381" s="48"/>
      <c r="AQ381" s="276">
        <f>IF(
'Tablero de control'!$W381="NP",
 0,
  IF(
     'Tablero de control'!$Q381&lt;&gt;"Reducción",
     'Tablero de control'!$AP381*100/'Tablero de control'!$W381,
     IF(
       'Tablero de control'!$W381&gt;='Tablero de control'!$AP381,
       100,
       IF(
         'Tablero de control'!$S381&lt;='Tablero de control'!$AP381,
         0,
         (('Tablero de control'!$S381-'Tablero de control'!$W381)-('Tablero de control'!$AP381-'Tablero de control'!$W381))*100/('Tablero de control'!$S381-'Tablero de control'!$W381)
       )
     )
   )
)</f>
        <v>0</v>
      </c>
      <c r="AR381" s="40" t="str">
        <f>IF(
  'Tablero de control'!$W381="NP",
  "NO PROGRAMADA",
  IF(
    OR('Tablero de control'!$AP381="",'Tablero de control'!$AQ381&lt;=0),
    "SIN AVANCE",
    IF(
      'Tablero de control'!$AQ381&lt;Parametros!$D$4*Parametros!$G$9,
      "MUY DEFICIENTE",
    IF(
      'Tablero de control'!$AQ381&lt;Parametros!$D$4*Parametros!$G$8,
      "DEFICIENTE",
   IF(
      'Tablero de control'!$AQ381&lt;Parametros!$D$4*Parametros!$G$7,
      "ACEPTABLE",
      IF(
        'Tablero de control'!$AQ381&lt;Parametros!$D$4*Parametros!$G$6,
        "BUENO",
        IF(
          'Tablero de control'!$AQ381&lt;Parametros!$D$4*Parametros!$G$5,
          "SATISFACTORIO",
          IF(
            'Tablero de control'!$AQ381&gt;=Parametros!$D$4*Parametros!$G$4,
            "OPTIMO"
          )
        )
      )
    )
  )
)
)
)</f>
        <v>SIN AVANCE</v>
      </c>
      <c r="AS381" s="38"/>
      <c r="AT381" s="38"/>
      <c r="AU381" s="38"/>
      <c r="AV381" s="39"/>
      <c r="AW381" s="276">
        <f>IF(
'Tablero de control'!$X381="NP",
 0,
  IF(
     'Tablero de control'!$Q381&lt;&gt;"Reducción",
     'Tablero de control'!$AV381*100/'Tablero de control'!$X381,
     IF(
       'Tablero de control'!$X381&gt;='Tablero de control'!$AV381,
       100,
       IF(
         'Tablero de control'!$S381&lt;='Tablero de control'!$AV381,
         0,
         (('Tablero de control'!$S381-'Tablero de control'!$X381)-('Tablero de control'!$AV381-'Tablero de control'!$X381))*100/('Tablero de control'!$S381-'Tablero de control'!$X381)
       )
     )
   )
)</f>
        <v>0</v>
      </c>
      <c r="AX381" s="46" t="str">
        <f>IF(
  'Tablero de control'!$X381="NP",
  "NO PROGRAMADA",
  IF(
    OR('Tablero de control'!$AV381="",'Tablero de control'!$AW381&lt;=0),
    "SIN AVANCE",
    IF(
      'Tablero de control'!$AW381&lt;Parametros!$D$4*Parametros!$G$9,
      "MUY DEFICIENTE",
    IF(
      'Tablero de control'!$AW381&lt;Parametros!$D$4*Parametros!$G$8,
      "DEFICIENTE",
   IF(
      'Tablero de control'!$AW381&lt;Parametros!$D$4*Parametros!$G$7,
      "ACEPTABLE",
      IF(
        'Tablero de control'!$AW381&lt;Parametros!$D$4*Parametros!$G$6,
        "BUENO",
        IF(
          'Tablero de control'!$AW381&lt;Parametros!$D$4*Parametros!$G$5,
          "SATISFACTORIO",
          IF(
            'Tablero de control'!$AW381&gt;=Parametros!$D$4*Parametros!$G$4,
            "OPTIMO"
          )
        )
      )
    )
  )
)
)
)</f>
        <v>SIN AVANCE</v>
      </c>
      <c r="AY381" s="38"/>
      <c r="AZ381" s="38"/>
      <c r="BA381" s="38"/>
      <c r="BB381" s="285">
        <f>IF('Tablero de control'!$R381="Acumulada",IF('Tablero de control'!$AV381="",IF('Tablero de control'!$AP381="",IF('Tablero de control'!$AJ381="",'Tablero de control'!$Y381,'Tablero de control'!$AJ381),'Tablero de control'!$AP381),'Tablero de control'!$AV381),'Tablero de control'!$Y381+'Tablero de control'!$AJ381+'Tablero de control'!$AP381+'Tablero de control'!$AV381)</f>
        <v>1</v>
      </c>
      <c r="BC381" s="41">
        <f>IF('Tablero de control'!$Q381="mantenimiento",'Tablero de control'!$BB381/COUNTA('Tablero de control'!$U381:$X381)*100,IF('Tablero de control'!$BB381*100/'Tablero de control'!$T381&gt;100,100,'Tablero de control'!$BB381*100/'Tablero de control'!$T381))</f>
        <v>25</v>
      </c>
      <c r="BD381" s="40" t="str">
        <f>IF(
    OR('Tablero de control'!$BB381="",'Tablero de control'!$BC381&lt;=0),
    "SIN AVANCE",
    IF(
      'Tablero de control'!$BC381&lt;Parametros!$D$4*Parametros!$G$9,
      "MUY DEFICIENTE",
    IF(
      'Tablero de control'!$BC381&lt;Parametros!$D$4*Parametros!$G$8,
      "DEFICIENTE",
   IF(
      'Tablero de control'!$BC381&lt;Parametros!$D$4*Parametros!$G$7,
      "ACEPTABLE",
      IF(
        'Tablero de control'!$BC381&lt;Parametros!$D$4*Parametros!$G$6,
        "BUENO",
        IF(
          'Tablero de control'!$BC381&lt;Parametros!$D$4*Parametros!$G$5,
          "SATISFACTORIO",
          IF(
            'Tablero de control'!$BC381&gt;=Parametros!$D$4*Parametros!$G$4,
            "OPTIMO"
          )
        )
      )
    )
  )
)
)</f>
        <v>MUY DEFICIENTE</v>
      </c>
      <c r="BE381" s="336"/>
      <c r="BF381" s="336"/>
      <c r="BG381" s="555"/>
      <c r="BH381" s="281"/>
      <c r="BI381" s="281"/>
      <c r="BJ381" s="281"/>
      <c r="BL381" s="337"/>
      <c r="BN381" s="708">
        <v>1</v>
      </c>
      <c r="BO381" s="460" t="s">
        <v>3062</v>
      </c>
      <c r="BP381" s="460"/>
      <c r="BQ381" s="463" t="s">
        <v>2263</v>
      </c>
      <c r="BR381" s="613" t="s">
        <v>3063</v>
      </c>
      <c r="BS381" s="690"/>
      <c r="BT381" s="281"/>
    </row>
    <row r="382" spans="1:72" s="42" customFormat="1" ht="51" hidden="1" customHeight="1">
      <c r="A382" s="554" t="s">
        <v>252</v>
      </c>
      <c r="B382" s="53" t="s">
        <v>266</v>
      </c>
      <c r="C382" s="53" t="s">
        <v>313</v>
      </c>
      <c r="D382" s="53" t="s">
        <v>365</v>
      </c>
      <c r="E382" s="53" t="s">
        <v>471</v>
      </c>
      <c r="F382" s="133">
        <v>12.14</v>
      </c>
      <c r="G382" s="133">
        <v>8.5</v>
      </c>
      <c r="H382" s="133" t="s">
        <v>1950</v>
      </c>
      <c r="I382" s="133" t="s">
        <v>1984</v>
      </c>
      <c r="J382" s="325">
        <v>379</v>
      </c>
      <c r="K382" s="53" t="s">
        <v>922</v>
      </c>
      <c r="L382" s="53">
        <v>4102051</v>
      </c>
      <c r="M382" s="53" t="s">
        <v>66</v>
      </c>
      <c r="N382" s="53">
        <v>410205100</v>
      </c>
      <c r="O382" s="53" t="s">
        <v>62</v>
      </c>
      <c r="P382" s="53" t="s">
        <v>2065</v>
      </c>
      <c r="Q382" s="53" t="s">
        <v>33</v>
      </c>
      <c r="R382" s="134" t="s">
        <v>1891</v>
      </c>
      <c r="S382" s="134">
        <v>0</v>
      </c>
      <c r="T382" s="134">
        <v>1</v>
      </c>
      <c r="U382" s="96">
        <v>1</v>
      </c>
      <c r="V382" s="134">
        <v>1</v>
      </c>
      <c r="W382" s="134">
        <v>1</v>
      </c>
      <c r="X382" s="134">
        <v>1</v>
      </c>
      <c r="Y382" s="273">
        <v>0.85</v>
      </c>
      <c r="Z382" s="276">
        <f>IF(
'Tablero de control'!$U382="NP",
 0,
  IF(
     'Tablero de control'!$Q382&lt;&gt;"Reducción",
     'Tablero de control'!$Y382*100/'Tablero de control'!$U382,
     IF(
       'Tablero de control'!$U382&gt;='Tablero de control'!$Y382,
       100,
       IF(
         'Tablero de control'!$S382&lt;='Tablero de control'!$Y382,
         0,
         (('Tablero de control'!$S382-'Tablero de control'!$U382)-('Tablero de control'!$Y382-'Tablero de control'!$U382))*100/('Tablero de control'!$S382-'Tablero de control'!$U382)
       )
     )
   )
)</f>
        <v>85</v>
      </c>
      <c r="AA382" s="302">
        <f>IF('Tablero de control'!$Z382&gt;100,100,'Tablero de control'!$Z382)</f>
        <v>85</v>
      </c>
      <c r="AB382" s="40" t="str">
        <f>IF(
  'Tablero de control'!$U382="NP",
  "NO PROGRAMADA",
  IF(
    OR('Tablero de control'!$Y382="",'Tablero de control'!$Z382&lt;=0),
    "SIN AVANCE",
    IF(
      'Tablero de control'!$Z382&lt;Parametros!$D$4*Parametros!$G$9,
      "MUY DEFICIENTE",
    IF(
      'Tablero de control'!$Z382&lt;Parametros!$D$4*Parametros!$G$8,
      "DEFICIENTE",
   IF(
      'Tablero de control'!$Z382&lt;Parametros!$D$4*Parametros!$G$7,
      "ACEPTABLE",
      IF(
        'Tablero de control'!$Z382&lt;Parametros!$D$4*Parametros!$G$6,
        "BUENO",
        IF(
          'Tablero de control'!$Z382&lt;Parametros!$D$4*Parametros!$G$5,
          "SATISFACTORIO",
          IF(
            'Tablero de control'!$Z382&gt;=Parametros!$D$4*Parametros!$G$4,
            "OPTIMO"
          )
        )
      )
    )
  )
)
)
)</f>
        <v>BUENO</v>
      </c>
      <c r="AC382" s="40"/>
      <c r="AD382" s="40"/>
      <c r="AE382" s="40"/>
      <c r="AF382" s="40"/>
      <c r="AG382" s="59">
        <v>152800000</v>
      </c>
      <c r="AH382" s="59">
        <v>50722810.969999999</v>
      </c>
      <c r="AI382" s="59">
        <v>20530906.600000001</v>
      </c>
      <c r="AJ382" s="57"/>
      <c r="AK382" s="276">
        <f>IF(
'Tablero de control'!$V382="NP",
 0,
  IF(
     'Tablero de control'!$Q382&lt;&gt;"Reducción",
     'Tablero de control'!$AJ382*100/'Tablero de control'!$V382,
     IF(
       'Tablero de control'!$V382&gt;='Tablero de control'!$AJ382,
       100,
       IF(
         'Tablero de control'!$S382&lt;='Tablero de control'!$AJ382,
         0,
         (('Tablero de control'!$S382-'Tablero de control'!$V382)-('Tablero de control'!$AJ382-'Tablero de control'!$V382))*100/('Tablero de control'!$S382-'Tablero de control'!$V382)
       )
     )
   )
)</f>
        <v>0</v>
      </c>
      <c r="AL382" s="38" t="str">
        <f>IF(
  'Tablero de control'!$V382="NP",
  "NO PROGRAMADA",
  IF(
    OR('Tablero de control'!$AJ382="",'Tablero de control'!$AK382&lt;=0),
    "SIN AVANCE",
    IF(
      'Tablero de control'!$AK382&lt;Parametros!$D$4*Parametros!$G$9,
      "MUY DEFICIENTE",
    IF(
      'Tablero de control'!$AK382&lt;Parametros!$D$4*Parametros!$G$8,
      "DEFICIENTE",
   IF(
      'Tablero de control'!$AK382&lt;Parametros!$D$4*Parametros!$G$7,
      "ACEPTABLE",
      IF(
        'Tablero de control'!$AK382&lt;Parametros!$D$4*Parametros!$G$6,
        "BUENO",
        IF(
          'Tablero de control'!$AK382&lt;Parametros!$D$4*Parametros!$G$5,
          "SATISFACTORIO",
          IF(
            'Tablero de control'!$AK382&gt;=Parametros!$D$4*Parametros!$G$4,
            "OPTIMO"
          )
        )
      )
    )
  )
)
)
)</f>
        <v>SIN AVANCE</v>
      </c>
      <c r="AM382" s="38"/>
      <c r="AN382" s="38"/>
      <c r="AO382" s="38"/>
      <c r="AP382" s="48"/>
      <c r="AQ382" s="276">
        <f>IF(
'Tablero de control'!$W382="NP",
 0,
  IF(
     'Tablero de control'!$Q382&lt;&gt;"Reducción",
     'Tablero de control'!$AP382*100/'Tablero de control'!$W382,
     IF(
       'Tablero de control'!$W382&gt;='Tablero de control'!$AP382,
       100,
       IF(
         'Tablero de control'!$S382&lt;='Tablero de control'!$AP382,
         0,
         (('Tablero de control'!$S382-'Tablero de control'!$W382)-('Tablero de control'!$AP382-'Tablero de control'!$W382))*100/('Tablero de control'!$S382-'Tablero de control'!$W382)
       )
     )
   )
)</f>
        <v>0</v>
      </c>
      <c r="AR382" s="40" t="str">
        <f>IF(
  'Tablero de control'!$W382="NP",
  "NO PROGRAMADA",
  IF(
    OR('Tablero de control'!$AP382="",'Tablero de control'!$AQ382&lt;=0),
    "SIN AVANCE",
    IF(
      'Tablero de control'!$AQ382&lt;Parametros!$D$4*Parametros!$G$9,
      "MUY DEFICIENTE",
    IF(
      'Tablero de control'!$AQ382&lt;Parametros!$D$4*Parametros!$G$8,
      "DEFICIENTE",
   IF(
      'Tablero de control'!$AQ382&lt;Parametros!$D$4*Parametros!$G$7,
      "ACEPTABLE",
      IF(
        'Tablero de control'!$AQ382&lt;Parametros!$D$4*Parametros!$G$6,
        "BUENO",
        IF(
          'Tablero de control'!$AQ382&lt;Parametros!$D$4*Parametros!$G$5,
          "SATISFACTORIO",
          IF(
            'Tablero de control'!$AQ382&gt;=Parametros!$D$4*Parametros!$G$4,
            "OPTIMO"
          )
        )
      )
    )
  )
)
)
)</f>
        <v>SIN AVANCE</v>
      </c>
      <c r="AS382" s="38"/>
      <c r="AT382" s="38"/>
      <c r="AU382" s="38"/>
      <c r="AV382" s="39"/>
      <c r="AW382" s="276">
        <f>IF(
'Tablero de control'!$X382="NP",
 0,
  IF(
     'Tablero de control'!$Q382&lt;&gt;"Reducción",
     'Tablero de control'!$AV382*100/'Tablero de control'!$X382,
     IF(
       'Tablero de control'!$X382&gt;='Tablero de control'!$AV382,
       100,
       IF(
         'Tablero de control'!$S382&lt;='Tablero de control'!$AV382,
         0,
         (('Tablero de control'!$S382-'Tablero de control'!$X382)-('Tablero de control'!$AV382-'Tablero de control'!$X382))*100/('Tablero de control'!$S382-'Tablero de control'!$X382)
       )
     )
   )
)</f>
        <v>0</v>
      </c>
      <c r="AX382" s="46" t="str">
        <f>IF(
  'Tablero de control'!$X382="NP",
  "NO PROGRAMADA",
  IF(
    OR('Tablero de control'!$AV382="",'Tablero de control'!$AW382&lt;=0),
    "SIN AVANCE",
    IF(
      'Tablero de control'!$AW382&lt;Parametros!$D$4*Parametros!$G$9,
      "MUY DEFICIENTE",
    IF(
      'Tablero de control'!$AW382&lt;Parametros!$D$4*Parametros!$G$8,
      "DEFICIENTE",
   IF(
      'Tablero de control'!$AW382&lt;Parametros!$D$4*Parametros!$G$7,
      "ACEPTABLE",
      IF(
        'Tablero de control'!$AW382&lt;Parametros!$D$4*Parametros!$G$6,
        "BUENO",
        IF(
          'Tablero de control'!$AW382&lt;Parametros!$D$4*Parametros!$G$5,
          "SATISFACTORIO",
          IF(
            'Tablero de control'!$AW382&gt;=Parametros!$D$4*Parametros!$G$4,
            "OPTIMO"
          )
        )
      )
    )
  )
)
)
)</f>
        <v>SIN AVANCE</v>
      </c>
      <c r="AY382" s="38"/>
      <c r="AZ382" s="38"/>
      <c r="BA382" s="38"/>
      <c r="BB382" s="285">
        <f>IF('Tablero de control'!$R382="Acumulada",IF('Tablero de control'!$AV382="",IF('Tablero de control'!$AP382="",IF('Tablero de control'!$AJ382="",'Tablero de control'!$Y382,'Tablero de control'!$AJ382),'Tablero de control'!$AP382),'Tablero de control'!$AV382),'Tablero de control'!$Y382+'Tablero de control'!$AJ382+'Tablero de control'!$AP382+'Tablero de control'!$AV382)</f>
        <v>0.85</v>
      </c>
      <c r="BC382" s="41">
        <f>IF('Tablero de control'!$Q382="mantenimiento",'Tablero de control'!$BB382/COUNTA('Tablero de control'!$U382:$X382)*100,IF('Tablero de control'!$BB382*100/'Tablero de control'!$T382&gt;100,100,'Tablero de control'!$BB382*100/'Tablero de control'!$T382))</f>
        <v>21.25</v>
      </c>
      <c r="BD382" s="40" t="str">
        <f>IF(
    OR('Tablero de control'!$BB382="",'Tablero de control'!$BC382&lt;=0),
    "SIN AVANCE",
    IF(
      'Tablero de control'!$BC382&lt;Parametros!$D$4*Parametros!$G$9,
      "MUY DEFICIENTE",
    IF(
      'Tablero de control'!$BC382&lt;Parametros!$D$4*Parametros!$G$8,
      "DEFICIENTE",
   IF(
      'Tablero de control'!$BC382&lt;Parametros!$D$4*Parametros!$G$7,
      "ACEPTABLE",
      IF(
        'Tablero de control'!$BC382&lt;Parametros!$D$4*Parametros!$G$6,
        "BUENO",
        IF(
          'Tablero de control'!$BC382&lt;Parametros!$D$4*Parametros!$G$5,
          "SATISFACTORIO",
          IF(
            'Tablero de control'!$BC382&gt;=Parametros!$D$4*Parametros!$G$4,
            "OPTIMO"
          )
        )
      )
    )
  )
)
)</f>
        <v>MUY DEFICIENTE</v>
      </c>
      <c r="BE382" s="336"/>
      <c r="BF382" s="336"/>
      <c r="BG382" s="555"/>
      <c r="BH382" s="281"/>
      <c r="BI382" s="281"/>
      <c r="BJ382" s="281"/>
      <c r="BL382" s="337"/>
      <c r="BN382" s="709">
        <v>0.85</v>
      </c>
      <c r="BO382" s="394" t="s">
        <v>3064</v>
      </c>
      <c r="BP382" s="394" t="s">
        <v>3065</v>
      </c>
      <c r="BQ382" s="394" t="s">
        <v>3066</v>
      </c>
      <c r="BR382" s="614" t="s">
        <v>3067</v>
      </c>
      <c r="BS382" s="691"/>
      <c r="BT382" s="281"/>
    </row>
    <row r="383" spans="1:72" s="42" customFormat="1" ht="38.25" hidden="1" customHeight="1">
      <c r="A383" s="554" t="s">
        <v>252</v>
      </c>
      <c r="B383" s="53" t="s">
        <v>266</v>
      </c>
      <c r="C383" s="53" t="s">
        <v>313</v>
      </c>
      <c r="D383" s="53" t="s">
        <v>365</v>
      </c>
      <c r="E383" s="53" t="s">
        <v>471</v>
      </c>
      <c r="F383" s="133">
        <v>12.14</v>
      </c>
      <c r="G383" s="133">
        <v>8.5</v>
      </c>
      <c r="H383" s="133" t="s">
        <v>1950</v>
      </c>
      <c r="I383" s="133" t="s">
        <v>1984</v>
      </c>
      <c r="J383" s="325">
        <v>380</v>
      </c>
      <c r="K383" s="53" t="s">
        <v>923</v>
      </c>
      <c r="L383" s="53">
        <v>4102043</v>
      </c>
      <c r="M383" s="53" t="s">
        <v>115</v>
      </c>
      <c r="N383" s="53">
        <v>410204301</v>
      </c>
      <c r="O383" s="53" t="s">
        <v>204</v>
      </c>
      <c r="P383" s="53" t="s">
        <v>2066</v>
      </c>
      <c r="Q383" s="53" t="s">
        <v>33</v>
      </c>
      <c r="R383" s="138" t="s">
        <v>1891</v>
      </c>
      <c r="S383" s="138">
        <v>64</v>
      </c>
      <c r="T383" s="138">
        <v>64</v>
      </c>
      <c r="U383" s="96">
        <v>64</v>
      </c>
      <c r="V383" s="138">
        <v>64</v>
      </c>
      <c r="W383" s="138">
        <v>64</v>
      </c>
      <c r="X383" s="138">
        <v>64</v>
      </c>
      <c r="Y383" s="273">
        <v>64</v>
      </c>
      <c r="Z383" s="276">
        <f>IF(
'Tablero de control'!$U383="NP",
 0,
  IF(
     'Tablero de control'!$Q383&lt;&gt;"Reducción",
     'Tablero de control'!$Y383*100/'Tablero de control'!$U383,
     IF(
       'Tablero de control'!$U383&gt;='Tablero de control'!$Y383,
       100,
       IF(
         'Tablero de control'!$S383&lt;='Tablero de control'!$Y383,
         0,
         (('Tablero de control'!$S383-'Tablero de control'!$U383)-('Tablero de control'!$Y383-'Tablero de control'!$U383))*100/('Tablero de control'!$S383-'Tablero de control'!$U383)
       )
     )
   )
)</f>
        <v>100</v>
      </c>
      <c r="AA383" s="302">
        <f>IF('Tablero de control'!$Z383&gt;100,100,'Tablero de control'!$Z383)</f>
        <v>100</v>
      </c>
      <c r="AB383" s="40" t="str">
        <f>IF(
  'Tablero de control'!$U383="NP",
  "NO PROGRAMADA",
  IF(
    OR('Tablero de control'!$Y383="",'Tablero de control'!$Z383&lt;=0),
    "SIN AVANCE",
    IF(
      'Tablero de control'!$Z383&lt;Parametros!$D$4*Parametros!$G$9,
      "MUY DEFICIENTE",
    IF(
      'Tablero de control'!$Z383&lt;Parametros!$D$4*Parametros!$G$8,
      "DEFICIENTE",
   IF(
      'Tablero de control'!$Z383&lt;Parametros!$D$4*Parametros!$G$7,
      "ACEPTABLE",
      IF(
        'Tablero de control'!$Z383&lt;Parametros!$D$4*Parametros!$G$6,
        "BUENO",
        IF(
          'Tablero de control'!$Z383&lt;Parametros!$D$4*Parametros!$G$5,
          "SATISFACTORIO",
          IF(
            'Tablero de control'!$Z383&gt;=Parametros!$D$4*Parametros!$G$4,
            "OPTIMO"
          )
        )
      )
    )
  )
)
)
)</f>
        <v>OPTIMO</v>
      </c>
      <c r="AC383" s="40"/>
      <c r="AD383" s="40"/>
      <c r="AE383" s="40"/>
      <c r="AF383" s="40"/>
      <c r="AG383" s="59">
        <v>152800000</v>
      </c>
      <c r="AH383" s="59">
        <v>50722810.969999999</v>
      </c>
      <c r="AI383" s="59">
        <v>20530906.600000001</v>
      </c>
      <c r="AJ383" s="57"/>
      <c r="AK383" s="276">
        <f>IF(
'Tablero de control'!$V383="NP",
 0,
  IF(
     'Tablero de control'!$Q383&lt;&gt;"Reducción",
     'Tablero de control'!$AJ383*100/'Tablero de control'!$V383,
     IF(
       'Tablero de control'!$V383&gt;='Tablero de control'!$AJ383,
       100,
       IF(
         'Tablero de control'!$S383&lt;='Tablero de control'!$AJ383,
         0,
         (('Tablero de control'!$S383-'Tablero de control'!$V383)-('Tablero de control'!$AJ383-'Tablero de control'!$V383))*100/('Tablero de control'!$S383-'Tablero de control'!$V383)
       )
     )
   )
)</f>
        <v>0</v>
      </c>
      <c r="AL383" s="38" t="str">
        <f>IF(
  'Tablero de control'!$V383="NP",
  "NO PROGRAMADA",
  IF(
    OR('Tablero de control'!$AJ383="",'Tablero de control'!$AK383&lt;=0),
    "SIN AVANCE",
    IF(
      'Tablero de control'!$AK383&lt;Parametros!$D$4*Parametros!$G$9,
      "MUY DEFICIENTE",
    IF(
      'Tablero de control'!$AK383&lt;Parametros!$D$4*Parametros!$G$8,
      "DEFICIENTE",
   IF(
      'Tablero de control'!$AK383&lt;Parametros!$D$4*Parametros!$G$7,
      "ACEPTABLE",
      IF(
        'Tablero de control'!$AK383&lt;Parametros!$D$4*Parametros!$G$6,
        "BUENO",
        IF(
          'Tablero de control'!$AK383&lt;Parametros!$D$4*Parametros!$G$5,
          "SATISFACTORIO",
          IF(
            'Tablero de control'!$AK383&gt;=Parametros!$D$4*Parametros!$G$4,
            "OPTIMO"
          )
        )
      )
    )
  )
)
)
)</f>
        <v>SIN AVANCE</v>
      </c>
      <c r="AM383" s="38"/>
      <c r="AN383" s="38"/>
      <c r="AO383" s="38"/>
      <c r="AP383" s="48"/>
      <c r="AQ383" s="276">
        <f>IF(
'Tablero de control'!$W383="NP",
 0,
  IF(
     'Tablero de control'!$Q383&lt;&gt;"Reducción",
     'Tablero de control'!$AP383*100/'Tablero de control'!$W383,
     IF(
       'Tablero de control'!$W383&gt;='Tablero de control'!$AP383,
       100,
       IF(
         'Tablero de control'!$S383&lt;='Tablero de control'!$AP383,
         0,
         (('Tablero de control'!$S383-'Tablero de control'!$W383)-('Tablero de control'!$AP383-'Tablero de control'!$W383))*100/('Tablero de control'!$S383-'Tablero de control'!$W383)
       )
     )
   )
)</f>
        <v>0</v>
      </c>
      <c r="AR383" s="40" t="str">
        <f>IF(
  'Tablero de control'!$W383="NP",
  "NO PROGRAMADA",
  IF(
    OR('Tablero de control'!$AP383="",'Tablero de control'!$AQ383&lt;=0),
    "SIN AVANCE",
    IF(
      'Tablero de control'!$AQ383&lt;Parametros!$D$4*Parametros!$G$9,
      "MUY DEFICIENTE",
    IF(
      'Tablero de control'!$AQ383&lt;Parametros!$D$4*Parametros!$G$8,
      "DEFICIENTE",
   IF(
      'Tablero de control'!$AQ383&lt;Parametros!$D$4*Parametros!$G$7,
      "ACEPTABLE",
      IF(
        'Tablero de control'!$AQ383&lt;Parametros!$D$4*Parametros!$G$6,
        "BUENO",
        IF(
          'Tablero de control'!$AQ383&lt;Parametros!$D$4*Parametros!$G$5,
          "SATISFACTORIO",
          IF(
            'Tablero de control'!$AQ383&gt;=Parametros!$D$4*Parametros!$G$4,
            "OPTIMO"
          )
        )
      )
    )
  )
)
)
)</f>
        <v>SIN AVANCE</v>
      </c>
      <c r="AS383" s="38"/>
      <c r="AT383" s="38"/>
      <c r="AU383" s="38"/>
      <c r="AV383" s="39"/>
      <c r="AW383" s="276">
        <f>IF(
'Tablero de control'!$X383="NP",
 0,
  IF(
     'Tablero de control'!$Q383&lt;&gt;"Reducción",
     'Tablero de control'!$AV383*100/'Tablero de control'!$X383,
     IF(
       'Tablero de control'!$X383&gt;='Tablero de control'!$AV383,
       100,
       IF(
         'Tablero de control'!$S383&lt;='Tablero de control'!$AV383,
         0,
         (('Tablero de control'!$S383-'Tablero de control'!$X383)-('Tablero de control'!$AV383-'Tablero de control'!$X383))*100/('Tablero de control'!$S383-'Tablero de control'!$X383)
       )
     )
   )
)</f>
        <v>0</v>
      </c>
      <c r="AX383" s="46" t="str">
        <f>IF(
  'Tablero de control'!$X383="NP",
  "NO PROGRAMADA",
  IF(
    OR('Tablero de control'!$AV383="",'Tablero de control'!$AW383&lt;=0),
    "SIN AVANCE",
    IF(
      'Tablero de control'!$AW383&lt;Parametros!$D$4*Parametros!$G$9,
      "MUY DEFICIENTE",
    IF(
      'Tablero de control'!$AW383&lt;Parametros!$D$4*Parametros!$G$8,
      "DEFICIENTE",
   IF(
      'Tablero de control'!$AW383&lt;Parametros!$D$4*Parametros!$G$7,
      "ACEPTABLE",
      IF(
        'Tablero de control'!$AW383&lt;Parametros!$D$4*Parametros!$G$6,
        "BUENO",
        IF(
          'Tablero de control'!$AW383&lt;Parametros!$D$4*Parametros!$G$5,
          "SATISFACTORIO",
          IF(
            'Tablero de control'!$AW383&gt;=Parametros!$D$4*Parametros!$G$4,
            "OPTIMO"
          )
        )
      )
    )
  )
)
)
)</f>
        <v>SIN AVANCE</v>
      </c>
      <c r="AY383" s="38"/>
      <c r="AZ383" s="38"/>
      <c r="BA383" s="38"/>
      <c r="BB383" s="285">
        <f>IF('Tablero de control'!$R383="Acumulada",IF('Tablero de control'!$AV383="",IF('Tablero de control'!$AP383="",IF('Tablero de control'!$AJ383="",'Tablero de control'!$Y383,'Tablero de control'!$AJ383),'Tablero de control'!$AP383),'Tablero de control'!$AV383),'Tablero de control'!$Y383+'Tablero de control'!$AJ383+'Tablero de control'!$AP383+'Tablero de control'!$AV383)</f>
        <v>64</v>
      </c>
      <c r="BC383" s="41">
        <f>IF('Tablero de control'!$Q383="mantenimiento",'Tablero de control'!$BB383/COUNTA('Tablero de control'!$U383:$X383)*100,IF('Tablero de control'!$BB383*100/'Tablero de control'!$T383&gt;100,100,'Tablero de control'!$BB383*100/'Tablero de control'!$T383))</f>
        <v>1600</v>
      </c>
      <c r="BD383" s="40" t="str">
        <f>IF(
    OR('Tablero de control'!$BB383="",'Tablero de control'!$BC383&lt;=0),
    "SIN AVANCE",
    IF(
      'Tablero de control'!$BC383&lt;Parametros!$D$4*Parametros!$G$9,
      "MUY DEFICIENTE",
    IF(
      'Tablero de control'!$BC383&lt;Parametros!$D$4*Parametros!$G$8,
      "DEFICIENTE",
   IF(
      'Tablero de control'!$BC383&lt;Parametros!$D$4*Parametros!$G$7,
      "ACEPTABLE",
      IF(
        'Tablero de control'!$BC383&lt;Parametros!$D$4*Parametros!$G$6,
        "BUENO",
        IF(
          'Tablero de control'!$BC383&lt;Parametros!$D$4*Parametros!$G$5,
          "SATISFACTORIO",
          IF(
            'Tablero de control'!$BC383&gt;=Parametros!$D$4*Parametros!$G$4,
            "OPTIMO"
          )
        )
      )
    )
  )
)
)</f>
        <v>OPTIMO</v>
      </c>
      <c r="BE383" s="336"/>
      <c r="BF383" s="336"/>
      <c r="BG383" s="555"/>
      <c r="BH383" s="281"/>
      <c r="BI383" s="281"/>
      <c r="BJ383" s="281"/>
      <c r="BL383" s="337"/>
      <c r="BN383" s="709">
        <v>64</v>
      </c>
      <c r="BO383" s="394" t="s">
        <v>3068</v>
      </c>
      <c r="BP383" s="394" t="s">
        <v>3069</v>
      </c>
      <c r="BQ383" s="466" t="s">
        <v>3070</v>
      </c>
      <c r="BR383" s="615" t="s">
        <v>3071</v>
      </c>
      <c r="BS383" s="691"/>
      <c r="BT383" s="281"/>
    </row>
    <row r="384" spans="1:72" s="42" customFormat="1" ht="51" hidden="1" customHeight="1">
      <c r="A384" s="554" t="s">
        <v>252</v>
      </c>
      <c r="B384" s="53" t="s">
        <v>266</v>
      </c>
      <c r="C384" s="53" t="s">
        <v>313</v>
      </c>
      <c r="D384" s="53" t="s">
        <v>365</v>
      </c>
      <c r="E384" s="53" t="s">
        <v>471</v>
      </c>
      <c r="F384" s="133">
        <v>12.14</v>
      </c>
      <c r="G384" s="133">
        <v>8.5</v>
      </c>
      <c r="H384" s="133" t="s">
        <v>1950</v>
      </c>
      <c r="I384" s="133" t="s">
        <v>1984</v>
      </c>
      <c r="J384" s="325">
        <v>381</v>
      </c>
      <c r="K384" s="53" t="s">
        <v>924</v>
      </c>
      <c r="L384" s="53">
        <v>4102042</v>
      </c>
      <c r="M384" s="53" t="s">
        <v>1353</v>
      </c>
      <c r="N384" s="53">
        <v>410204200</v>
      </c>
      <c r="O384" s="53" t="s">
        <v>184</v>
      </c>
      <c r="P384" s="53" t="s">
        <v>2066</v>
      </c>
      <c r="Q384" s="53" t="s">
        <v>32</v>
      </c>
      <c r="R384" s="139" t="s">
        <v>1890</v>
      </c>
      <c r="S384" s="139">
        <v>0</v>
      </c>
      <c r="T384" s="139">
        <v>1</v>
      </c>
      <c r="U384" s="96">
        <v>0.5</v>
      </c>
      <c r="V384" s="139">
        <v>1</v>
      </c>
      <c r="W384" s="139">
        <v>1</v>
      </c>
      <c r="X384" s="139">
        <v>1</v>
      </c>
      <c r="Y384" s="273">
        <v>0.5</v>
      </c>
      <c r="Z384" s="276">
        <f>IF(
'Tablero de control'!$U384="NP",
 0,
  IF(
     'Tablero de control'!$Q384&lt;&gt;"Reducción",
     'Tablero de control'!$Y384*100/'Tablero de control'!$U384,
     IF(
       'Tablero de control'!$U384&gt;='Tablero de control'!$Y384,
       100,
       IF(
         'Tablero de control'!$S384&lt;='Tablero de control'!$Y384,
         0,
         (('Tablero de control'!$S384-'Tablero de control'!$U384)-('Tablero de control'!$Y384-'Tablero de control'!$U384))*100/('Tablero de control'!$S384-'Tablero de control'!$U384)
       )
     )
   )
)</f>
        <v>100</v>
      </c>
      <c r="AA384" s="302">
        <f>IF('Tablero de control'!$Z384&gt;100,100,'Tablero de control'!$Z384)</f>
        <v>100</v>
      </c>
      <c r="AB384" s="40" t="str">
        <f>IF(
  'Tablero de control'!$U384="NP",
  "NO PROGRAMADA",
  IF(
    OR('Tablero de control'!$Y384="",'Tablero de control'!$Z384&lt;=0),
    "SIN AVANCE",
    IF(
      'Tablero de control'!$Z384&lt;Parametros!$D$4*Parametros!$G$9,
      "MUY DEFICIENTE",
    IF(
      'Tablero de control'!$Z384&lt;Parametros!$D$4*Parametros!$G$8,
      "DEFICIENTE",
   IF(
      'Tablero de control'!$Z384&lt;Parametros!$D$4*Parametros!$G$7,
      "ACEPTABLE",
      IF(
        'Tablero de control'!$Z384&lt;Parametros!$D$4*Parametros!$G$6,
        "BUENO",
        IF(
          'Tablero de control'!$Z384&lt;Parametros!$D$4*Parametros!$G$5,
          "SATISFACTORIO",
          IF(
            'Tablero de control'!$Z384&gt;=Parametros!$D$4*Parametros!$G$4,
            "OPTIMO"
          )
        )
      )
    )
  )
)
)
)</f>
        <v>OPTIMO</v>
      </c>
      <c r="AC384" s="40"/>
      <c r="AD384" s="40"/>
      <c r="AE384" s="40"/>
      <c r="AF384" s="40"/>
      <c r="AG384" s="59">
        <v>152800000</v>
      </c>
      <c r="AH384" s="59">
        <v>50722810.969999999</v>
      </c>
      <c r="AI384" s="59">
        <v>20530906.600000001</v>
      </c>
      <c r="AJ384" s="57"/>
      <c r="AK384" s="276">
        <f>IF(
'Tablero de control'!$V384="NP",
 0,
  IF(
     'Tablero de control'!$Q384&lt;&gt;"Reducción",
     'Tablero de control'!$AJ384*100/'Tablero de control'!$V384,
     IF(
       'Tablero de control'!$V384&gt;='Tablero de control'!$AJ384,
       100,
       IF(
         'Tablero de control'!$S384&lt;='Tablero de control'!$AJ384,
         0,
         (('Tablero de control'!$S384-'Tablero de control'!$V384)-('Tablero de control'!$AJ384-'Tablero de control'!$V384))*100/('Tablero de control'!$S384-'Tablero de control'!$V384)
       )
     )
   )
)</f>
        <v>0</v>
      </c>
      <c r="AL384" s="38" t="str">
        <f>IF(
  'Tablero de control'!$V384="NP",
  "NO PROGRAMADA",
  IF(
    OR('Tablero de control'!$AJ384="",'Tablero de control'!$AK384&lt;=0),
    "SIN AVANCE",
    IF(
      'Tablero de control'!$AK384&lt;Parametros!$D$4*Parametros!$G$9,
      "MUY DEFICIENTE",
    IF(
      'Tablero de control'!$AK384&lt;Parametros!$D$4*Parametros!$G$8,
      "DEFICIENTE",
   IF(
      'Tablero de control'!$AK384&lt;Parametros!$D$4*Parametros!$G$7,
      "ACEPTABLE",
      IF(
        'Tablero de control'!$AK384&lt;Parametros!$D$4*Parametros!$G$6,
        "BUENO",
        IF(
          'Tablero de control'!$AK384&lt;Parametros!$D$4*Parametros!$G$5,
          "SATISFACTORIO",
          IF(
            'Tablero de control'!$AK384&gt;=Parametros!$D$4*Parametros!$G$4,
            "OPTIMO"
          )
        )
      )
    )
  )
)
)
)</f>
        <v>SIN AVANCE</v>
      </c>
      <c r="AM384" s="38"/>
      <c r="AN384" s="38"/>
      <c r="AO384" s="38"/>
      <c r="AP384" s="48"/>
      <c r="AQ384" s="276">
        <f>IF(
'Tablero de control'!$W384="NP",
 0,
  IF(
     'Tablero de control'!$Q384&lt;&gt;"Reducción",
     'Tablero de control'!$AP384*100/'Tablero de control'!$W384,
     IF(
       'Tablero de control'!$W384&gt;='Tablero de control'!$AP384,
       100,
       IF(
         'Tablero de control'!$S384&lt;='Tablero de control'!$AP384,
         0,
         (('Tablero de control'!$S384-'Tablero de control'!$W384)-('Tablero de control'!$AP384-'Tablero de control'!$W384))*100/('Tablero de control'!$S384-'Tablero de control'!$W384)
       )
     )
   )
)</f>
        <v>0</v>
      </c>
      <c r="AR384" s="40" t="str">
        <f>IF(
  'Tablero de control'!$W384="NP",
  "NO PROGRAMADA",
  IF(
    OR('Tablero de control'!$AP384="",'Tablero de control'!$AQ384&lt;=0),
    "SIN AVANCE",
    IF(
      'Tablero de control'!$AQ384&lt;Parametros!$D$4*Parametros!$G$9,
      "MUY DEFICIENTE",
    IF(
      'Tablero de control'!$AQ384&lt;Parametros!$D$4*Parametros!$G$8,
      "DEFICIENTE",
   IF(
      'Tablero de control'!$AQ384&lt;Parametros!$D$4*Parametros!$G$7,
      "ACEPTABLE",
      IF(
        'Tablero de control'!$AQ384&lt;Parametros!$D$4*Parametros!$G$6,
        "BUENO",
        IF(
          'Tablero de control'!$AQ384&lt;Parametros!$D$4*Parametros!$G$5,
          "SATISFACTORIO",
          IF(
            'Tablero de control'!$AQ384&gt;=Parametros!$D$4*Parametros!$G$4,
            "OPTIMO"
          )
        )
      )
    )
  )
)
)
)</f>
        <v>SIN AVANCE</v>
      </c>
      <c r="AS384" s="38"/>
      <c r="AT384" s="38"/>
      <c r="AU384" s="38"/>
      <c r="AV384" s="39"/>
      <c r="AW384" s="276">
        <f>IF(
'Tablero de control'!$X384="NP",
 0,
  IF(
     'Tablero de control'!$Q384&lt;&gt;"Reducción",
     'Tablero de control'!$AV384*100/'Tablero de control'!$X384,
     IF(
       'Tablero de control'!$X384&gt;='Tablero de control'!$AV384,
       100,
       IF(
         'Tablero de control'!$S384&lt;='Tablero de control'!$AV384,
         0,
         (('Tablero de control'!$S384-'Tablero de control'!$X384)-('Tablero de control'!$AV384-'Tablero de control'!$X384))*100/('Tablero de control'!$S384-'Tablero de control'!$X384)
       )
     )
   )
)</f>
        <v>0</v>
      </c>
      <c r="AX384" s="46" t="str">
        <f>IF(
  'Tablero de control'!$X384="NP",
  "NO PROGRAMADA",
  IF(
    OR('Tablero de control'!$AV384="",'Tablero de control'!$AW384&lt;=0),
    "SIN AVANCE",
    IF(
      'Tablero de control'!$AW384&lt;Parametros!$D$4*Parametros!$G$9,
      "MUY DEFICIENTE",
    IF(
      'Tablero de control'!$AW384&lt;Parametros!$D$4*Parametros!$G$8,
      "DEFICIENTE",
   IF(
      'Tablero de control'!$AW384&lt;Parametros!$D$4*Parametros!$G$7,
      "ACEPTABLE",
      IF(
        'Tablero de control'!$AW384&lt;Parametros!$D$4*Parametros!$G$6,
        "BUENO",
        IF(
          'Tablero de control'!$AW384&lt;Parametros!$D$4*Parametros!$G$5,
          "SATISFACTORIO",
          IF(
            'Tablero de control'!$AW384&gt;=Parametros!$D$4*Parametros!$G$4,
            "OPTIMO"
          )
        )
      )
    )
  )
)
)
)</f>
        <v>SIN AVANCE</v>
      </c>
      <c r="AY384" s="38"/>
      <c r="AZ384" s="38"/>
      <c r="BA384" s="38"/>
      <c r="BB384" s="285">
        <f>IF('Tablero de control'!$R384="Acumulada",IF('Tablero de control'!$AV384="",IF('Tablero de control'!$AP384="",IF('Tablero de control'!$AJ384="",'Tablero de control'!$Y384,'Tablero de control'!$AJ384),'Tablero de control'!$AP384),'Tablero de control'!$AV384),'Tablero de control'!$Y384+'Tablero de control'!$AJ384+'Tablero de control'!$AP384+'Tablero de control'!$AV384)</f>
        <v>0.5</v>
      </c>
      <c r="BC384" s="41">
        <f>IF('Tablero de control'!$Q384="mantenimiento",'Tablero de control'!$BB384/COUNTA('Tablero de control'!$U384:$X384)*100,IF('Tablero de control'!$BB384*100/'Tablero de control'!$T384&gt;100,100,'Tablero de control'!$BB384*100/'Tablero de control'!$T384))</f>
        <v>50</v>
      </c>
      <c r="BD384" s="40" t="str">
        <f>IF(
    OR('Tablero de control'!$BB384="",'Tablero de control'!$BC384&lt;=0),
    "SIN AVANCE",
    IF(
      'Tablero de control'!$BC384&lt;Parametros!$D$4*Parametros!$G$9,
      "MUY DEFICIENTE",
    IF(
      'Tablero de control'!$BC384&lt;Parametros!$D$4*Parametros!$G$8,
      "DEFICIENTE",
   IF(
      'Tablero de control'!$BC384&lt;Parametros!$D$4*Parametros!$G$7,
      "ACEPTABLE",
      IF(
        'Tablero de control'!$BC384&lt;Parametros!$D$4*Parametros!$G$6,
        "BUENO",
        IF(
          'Tablero de control'!$BC384&lt;Parametros!$D$4*Parametros!$G$5,
          "SATISFACTORIO",
          IF(
            'Tablero de control'!$BC384&gt;=Parametros!$D$4*Parametros!$G$4,
            "OPTIMO"
          )
        )
      )
    )
  )
)
)</f>
        <v>DEFICIENTE</v>
      </c>
      <c r="BE384" s="336"/>
      <c r="BF384" s="336"/>
      <c r="BG384" s="555"/>
      <c r="BH384" s="281"/>
      <c r="BI384" s="281"/>
      <c r="BJ384" s="281"/>
      <c r="BL384" s="337"/>
      <c r="BN384" s="709">
        <v>0.5</v>
      </c>
      <c r="BO384" s="394" t="s">
        <v>3072</v>
      </c>
      <c r="BP384" s="394" t="s">
        <v>3073</v>
      </c>
      <c r="BQ384" s="465"/>
      <c r="BR384" s="614" t="s">
        <v>3074</v>
      </c>
      <c r="BS384" s="691"/>
      <c r="BT384" s="281"/>
    </row>
    <row r="385" spans="1:72" s="42" customFormat="1" ht="38.25" hidden="1" customHeight="1">
      <c r="A385" s="554" t="s">
        <v>252</v>
      </c>
      <c r="B385" s="53" t="s">
        <v>266</v>
      </c>
      <c r="C385" s="53" t="s">
        <v>313</v>
      </c>
      <c r="D385" s="53" t="s">
        <v>365</v>
      </c>
      <c r="E385" s="53" t="s">
        <v>471</v>
      </c>
      <c r="F385" s="133">
        <v>12.14</v>
      </c>
      <c r="G385" s="133">
        <v>8.5</v>
      </c>
      <c r="H385" s="133" t="s">
        <v>1950</v>
      </c>
      <c r="I385" s="133" t="s">
        <v>1984</v>
      </c>
      <c r="J385" s="325">
        <v>382</v>
      </c>
      <c r="K385" s="53" t="s">
        <v>925</v>
      </c>
      <c r="L385" s="53">
        <v>4102046</v>
      </c>
      <c r="M385" s="53" t="s">
        <v>113</v>
      </c>
      <c r="N385" s="53">
        <v>410204600</v>
      </c>
      <c r="O385" s="53" t="s">
        <v>187</v>
      </c>
      <c r="P385" s="53" t="s">
        <v>2066</v>
      </c>
      <c r="Q385" s="53" t="s">
        <v>33</v>
      </c>
      <c r="R385" s="134" t="s">
        <v>1891</v>
      </c>
      <c r="S385" s="134">
        <v>0</v>
      </c>
      <c r="T385" s="134">
        <v>1</v>
      </c>
      <c r="U385" s="96">
        <v>1</v>
      </c>
      <c r="V385" s="134">
        <v>1</v>
      </c>
      <c r="W385" s="134">
        <v>1</v>
      </c>
      <c r="X385" s="134">
        <v>1</v>
      </c>
      <c r="Y385" s="327">
        <v>1</v>
      </c>
      <c r="Z385" s="276">
        <f>IF(
'Tablero de control'!$U385="NP",
 0,
  IF(
     'Tablero de control'!$Q385&lt;&gt;"Reducción",
     'Tablero de control'!$Y385*100/'Tablero de control'!$U385,
     IF(
       'Tablero de control'!$U385&gt;='Tablero de control'!$Y385,
       100,
       IF(
         'Tablero de control'!$S385&lt;='Tablero de control'!$Y385,
         0,
         (('Tablero de control'!$S385-'Tablero de control'!$U385)-('Tablero de control'!$Y385-'Tablero de control'!$U385))*100/('Tablero de control'!$S385-'Tablero de control'!$U385)
       )
     )
   )
)</f>
        <v>100</v>
      </c>
      <c r="AA385" s="302">
        <f>IF('Tablero de control'!$Z385&gt;100,100,'Tablero de control'!$Z385)</f>
        <v>100</v>
      </c>
      <c r="AB385" s="40" t="str">
        <f>IF(
  'Tablero de control'!$U385="NP",
  "NO PROGRAMADA",
  IF(
    OR('Tablero de control'!$Y385="",'Tablero de control'!$Z385&lt;=0),
    "SIN AVANCE",
    IF(
      'Tablero de control'!$Z385&lt;Parametros!$D$4*Parametros!$G$9,
      "MUY DEFICIENTE",
    IF(
      'Tablero de control'!$Z385&lt;Parametros!$D$4*Parametros!$G$8,
      "DEFICIENTE",
   IF(
      'Tablero de control'!$Z385&lt;Parametros!$D$4*Parametros!$G$7,
      "ACEPTABLE",
      IF(
        'Tablero de control'!$Z385&lt;Parametros!$D$4*Parametros!$G$6,
        "BUENO",
        IF(
          'Tablero de control'!$Z385&lt;Parametros!$D$4*Parametros!$G$5,
          "SATISFACTORIO",
          IF(
            'Tablero de control'!$Z385&gt;=Parametros!$D$4*Parametros!$G$4,
            "OPTIMO"
          )
        )
      )
    )
  )
)
)
)</f>
        <v>OPTIMO</v>
      </c>
      <c r="AC385" s="40"/>
      <c r="AD385" s="40"/>
      <c r="AE385" s="40"/>
      <c r="AF385" s="40"/>
      <c r="AG385" s="59">
        <v>152800000</v>
      </c>
      <c r="AH385" s="59">
        <v>50722810.969999999</v>
      </c>
      <c r="AI385" s="59">
        <v>20530906.600000001</v>
      </c>
      <c r="AJ385" s="57"/>
      <c r="AK385" s="276">
        <f>IF(
'Tablero de control'!$V385="NP",
 0,
  IF(
     'Tablero de control'!$Q385&lt;&gt;"Reducción",
     'Tablero de control'!$AJ385*100/'Tablero de control'!$V385,
     IF(
       'Tablero de control'!$V385&gt;='Tablero de control'!$AJ385,
       100,
       IF(
         'Tablero de control'!$S385&lt;='Tablero de control'!$AJ385,
         0,
         (('Tablero de control'!$S385-'Tablero de control'!$V385)-('Tablero de control'!$AJ385-'Tablero de control'!$V385))*100/('Tablero de control'!$S385-'Tablero de control'!$V385)
       )
     )
   )
)</f>
        <v>0</v>
      </c>
      <c r="AL385" s="38" t="str">
        <f>IF(
  'Tablero de control'!$V385="NP",
  "NO PROGRAMADA",
  IF(
    OR('Tablero de control'!$AJ385="",'Tablero de control'!$AK385&lt;=0),
    "SIN AVANCE",
    IF(
      'Tablero de control'!$AK385&lt;Parametros!$D$4*Parametros!$G$9,
      "MUY DEFICIENTE",
    IF(
      'Tablero de control'!$AK385&lt;Parametros!$D$4*Parametros!$G$8,
      "DEFICIENTE",
   IF(
      'Tablero de control'!$AK385&lt;Parametros!$D$4*Parametros!$G$7,
      "ACEPTABLE",
      IF(
        'Tablero de control'!$AK385&lt;Parametros!$D$4*Parametros!$G$6,
        "BUENO",
        IF(
          'Tablero de control'!$AK385&lt;Parametros!$D$4*Parametros!$G$5,
          "SATISFACTORIO",
          IF(
            'Tablero de control'!$AK385&gt;=Parametros!$D$4*Parametros!$G$4,
            "OPTIMO"
          )
        )
      )
    )
  )
)
)
)</f>
        <v>SIN AVANCE</v>
      </c>
      <c r="AM385" s="38"/>
      <c r="AN385" s="38"/>
      <c r="AO385" s="38"/>
      <c r="AP385" s="48"/>
      <c r="AQ385" s="276">
        <f>IF(
'Tablero de control'!$W385="NP",
 0,
  IF(
     'Tablero de control'!$Q385&lt;&gt;"Reducción",
     'Tablero de control'!$AP385*100/'Tablero de control'!$W385,
     IF(
       'Tablero de control'!$W385&gt;='Tablero de control'!$AP385,
       100,
       IF(
         'Tablero de control'!$S385&lt;='Tablero de control'!$AP385,
         0,
         (('Tablero de control'!$S385-'Tablero de control'!$W385)-('Tablero de control'!$AP385-'Tablero de control'!$W385))*100/('Tablero de control'!$S385-'Tablero de control'!$W385)
       )
     )
   )
)</f>
        <v>0</v>
      </c>
      <c r="AR385" s="40" t="str">
        <f>IF(
  'Tablero de control'!$W385="NP",
  "NO PROGRAMADA",
  IF(
    OR('Tablero de control'!$AP385="",'Tablero de control'!$AQ385&lt;=0),
    "SIN AVANCE",
    IF(
      'Tablero de control'!$AQ385&lt;Parametros!$D$4*Parametros!$G$9,
      "MUY DEFICIENTE",
    IF(
      'Tablero de control'!$AQ385&lt;Parametros!$D$4*Parametros!$G$8,
      "DEFICIENTE",
   IF(
      'Tablero de control'!$AQ385&lt;Parametros!$D$4*Parametros!$G$7,
      "ACEPTABLE",
      IF(
        'Tablero de control'!$AQ385&lt;Parametros!$D$4*Parametros!$G$6,
        "BUENO",
        IF(
          'Tablero de control'!$AQ385&lt;Parametros!$D$4*Parametros!$G$5,
          "SATISFACTORIO",
          IF(
            'Tablero de control'!$AQ385&gt;=Parametros!$D$4*Parametros!$G$4,
            "OPTIMO"
          )
        )
      )
    )
  )
)
)
)</f>
        <v>SIN AVANCE</v>
      </c>
      <c r="AS385" s="38"/>
      <c r="AT385" s="38"/>
      <c r="AU385" s="38"/>
      <c r="AV385" s="39"/>
      <c r="AW385" s="276">
        <f>IF(
'Tablero de control'!$X385="NP",
 0,
  IF(
     'Tablero de control'!$Q385&lt;&gt;"Reducción",
     'Tablero de control'!$AV385*100/'Tablero de control'!$X385,
     IF(
       'Tablero de control'!$X385&gt;='Tablero de control'!$AV385,
       100,
       IF(
         'Tablero de control'!$S385&lt;='Tablero de control'!$AV385,
         0,
         (('Tablero de control'!$S385-'Tablero de control'!$X385)-('Tablero de control'!$AV385-'Tablero de control'!$X385))*100/('Tablero de control'!$S385-'Tablero de control'!$X385)
       )
     )
   )
)</f>
        <v>0</v>
      </c>
      <c r="AX385" s="46" t="str">
        <f>IF(
  'Tablero de control'!$X385="NP",
  "NO PROGRAMADA",
  IF(
    OR('Tablero de control'!$AV385="",'Tablero de control'!$AW385&lt;=0),
    "SIN AVANCE",
    IF(
      'Tablero de control'!$AW385&lt;Parametros!$D$4*Parametros!$G$9,
      "MUY DEFICIENTE",
    IF(
      'Tablero de control'!$AW385&lt;Parametros!$D$4*Parametros!$G$8,
      "DEFICIENTE",
   IF(
      'Tablero de control'!$AW385&lt;Parametros!$D$4*Parametros!$G$7,
      "ACEPTABLE",
      IF(
        'Tablero de control'!$AW385&lt;Parametros!$D$4*Parametros!$G$6,
        "BUENO",
        IF(
          'Tablero de control'!$AW385&lt;Parametros!$D$4*Parametros!$G$5,
          "SATISFACTORIO",
          IF(
            'Tablero de control'!$AW385&gt;=Parametros!$D$4*Parametros!$G$4,
            "OPTIMO"
          )
        )
      )
    )
  )
)
)
)</f>
        <v>SIN AVANCE</v>
      </c>
      <c r="AY385" s="38"/>
      <c r="AZ385" s="38"/>
      <c r="BA385" s="38"/>
      <c r="BB385" s="285">
        <f>IF('Tablero de control'!$R385="Acumulada",IF('Tablero de control'!$AV385="",IF('Tablero de control'!$AP385="",IF('Tablero de control'!$AJ385="",'Tablero de control'!$Y385,'Tablero de control'!$AJ385),'Tablero de control'!$AP385),'Tablero de control'!$AV385),'Tablero de control'!$Y385+'Tablero de control'!$AJ385+'Tablero de control'!$AP385+'Tablero de control'!$AV385)</f>
        <v>1</v>
      </c>
      <c r="BC385" s="41">
        <f>IF('Tablero de control'!$Q385="mantenimiento",'Tablero de control'!$BB385/COUNTA('Tablero de control'!$U385:$X385)*100,IF('Tablero de control'!$BB385*100/'Tablero de control'!$T385&gt;100,100,'Tablero de control'!$BB385*100/'Tablero de control'!$T385))</f>
        <v>25</v>
      </c>
      <c r="BD385" s="40" t="str">
        <f>IF(
    OR('Tablero de control'!$BB385="",'Tablero de control'!$BC385&lt;=0),
    "SIN AVANCE",
    IF(
      'Tablero de control'!$BC385&lt;Parametros!$D$4*Parametros!$G$9,
      "MUY DEFICIENTE",
    IF(
      'Tablero de control'!$BC385&lt;Parametros!$D$4*Parametros!$G$8,
      "DEFICIENTE",
   IF(
      'Tablero de control'!$BC385&lt;Parametros!$D$4*Parametros!$G$7,
      "ACEPTABLE",
      IF(
        'Tablero de control'!$BC385&lt;Parametros!$D$4*Parametros!$G$6,
        "BUENO",
        IF(
          'Tablero de control'!$BC385&lt;Parametros!$D$4*Parametros!$G$5,
          "SATISFACTORIO",
          IF(
            'Tablero de control'!$BC385&gt;=Parametros!$D$4*Parametros!$G$4,
            "OPTIMO"
          )
        )
      )
    )
  )
)
)</f>
        <v>MUY DEFICIENTE</v>
      </c>
      <c r="BE385" s="336"/>
      <c r="BF385" s="336"/>
      <c r="BG385" s="555"/>
      <c r="BH385" s="281"/>
      <c r="BI385" s="281"/>
      <c r="BJ385" s="281"/>
      <c r="BL385" s="337"/>
      <c r="BN385" s="709">
        <v>1</v>
      </c>
      <c r="BO385" s="394" t="s">
        <v>3075</v>
      </c>
      <c r="BP385" s="465" t="s">
        <v>3076</v>
      </c>
      <c r="BQ385" s="465" t="s">
        <v>3077</v>
      </c>
      <c r="BR385" s="616" t="s">
        <v>3078</v>
      </c>
      <c r="BS385" s="691"/>
      <c r="BT385" s="281"/>
    </row>
    <row r="386" spans="1:72" s="42" customFormat="1" ht="38.25" hidden="1" customHeight="1">
      <c r="A386" s="554" t="s">
        <v>252</v>
      </c>
      <c r="B386" s="53" t="s">
        <v>266</v>
      </c>
      <c r="C386" s="53" t="s">
        <v>313</v>
      </c>
      <c r="D386" s="53" t="s">
        <v>365</v>
      </c>
      <c r="E386" s="53" t="s">
        <v>471</v>
      </c>
      <c r="F386" s="133">
        <v>12.14</v>
      </c>
      <c r="G386" s="133">
        <v>8.5</v>
      </c>
      <c r="H386" s="133" t="s">
        <v>1950</v>
      </c>
      <c r="I386" s="133" t="s">
        <v>1984</v>
      </c>
      <c r="J386" s="325">
        <v>383</v>
      </c>
      <c r="K386" s="53" t="s">
        <v>926</v>
      </c>
      <c r="L386" s="53" t="s">
        <v>1354</v>
      </c>
      <c r="M386" s="53" t="s">
        <v>112</v>
      </c>
      <c r="N386" s="293">
        <v>410204100</v>
      </c>
      <c r="O386" s="53" t="s">
        <v>188</v>
      </c>
      <c r="P386" s="53" t="s">
        <v>2066</v>
      </c>
      <c r="Q386" s="53" t="s">
        <v>33</v>
      </c>
      <c r="R386" s="134" t="s">
        <v>1891</v>
      </c>
      <c r="S386" s="135">
        <v>0</v>
      </c>
      <c r="T386" s="135">
        <v>1</v>
      </c>
      <c r="U386" s="96">
        <v>1</v>
      </c>
      <c r="V386" s="135">
        <v>1</v>
      </c>
      <c r="W386" s="135">
        <v>1</v>
      </c>
      <c r="X386" s="135">
        <v>1</v>
      </c>
      <c r="Y386" s="273">
        <v>1</v>
      </c>
      <c r="Z386" s="276">
        <f>IF(
'Tablero de control'!$U386="NP",
 0,
  IF(
     'Tablero de control'!$Q386&lt;&gt;"Reducción",
     'Tablero de control'!$Y386*100/'Tablero de control'!$U386,
     IF(
       'Tablero de control'!$U386&gt;='Tablero de control'!$Y386,
       100,
       IF(
         'Tablero de control'!$S386&lt;='Tablero de control'!$Y386,
         0,
         (('Tablero de control'!$S386-'Tablero de control'!$U386)-('Tablero de control'!$Y386-'Tablero de control'!$U386))*100/('Tablero de control'!$S386-'Tablero de control'!$U386)
       )
     )
   )
)</f>
        <v>100</v>
      </c>
      <c r="AA386" s="302">
        <f>IF('Tablero de control'!$Z386&gt;100,100,'Tablero de control'!$Z386)</f>
        <v>100</v>
      </c>
      <c r="AB386" s="40" t="str">
        <f>IF(
  'Tablero de control'!$U386="NP",
  "NO PROGRAMADA",
  IF(
    OR('Tablero de control'!$Y386="",'Tablero de control'!$Z386&lt;=0),
    "SIN AVANCE",
    IF(
      'Tablero de control'!$Z386&lt;Parametros!$D$4*Parametros!$G$9,
      "MUY DEFICIENTE",
    IF(
      'Tablero de control'!$Z386&lt;Parametros!$D$4*Parametros!$G$8,
      "DEFICIENTE",
   IF(
      'Tablero de control'!$Z386&lt;Parametros!$D$4*Parametros!$G$7,
      "ACEPTABLE",
      IF(
        'Tablero de control'!$Z386&lt;Parametros!$D$4*Parametros!$G$6,
        "BUENO",
        IF(
          'Tablero de control'!$Z386&lt;Parametros!$D$4*Parametros!$G$5,
          "SATISFACTORIO",
          IF(
            'Tablero de control'!$Z386&gt;=Parametros!$D$4*Parametros!$G$4,
            "OPTIMO"
          )
        )
      )
    )
  )
)
)
)</f>
        <v>OPTIMO</v>
      </c>
      <c r="AC386" s="40"/>
      <c r="AD386" s="40"/>
      <c r="AE386" s="40"/>
      <c r="AF386" s="40"/>
      <c r="AG386" s="59">
        <v>0</v>
      </c>
      <c r="AH386" s="59">
        <v>0</v>
      </c>
      <c r="AI386" s="59">
        <v>0</v>
      </c>
      <c r="AJ386" s="57"/>
      <c r="AK386" s="276">
        <f>IF(
'Tablero de control'!$V386="NP",
 0,
  IF(
     'Tablero de control'!$Q386&lt;&gt;"Reducción",
     'Tablero de control'!$AJ386*100/'Tablero de control'!$V386,
     IF(
       'Tablero de control'!$V386&gt;='Tablero de control'!$AJ386,
       100,
       IF(
         'Tablero de control'!$S386&lt;='Tablero de control'!$AJ386,
         0,
         (('Tablero de control'!$S386-'Tablero de control'!$V386)-('Tablero de control'!$AJ386-'Tablero de control'!$V386))*100/('Tablero de control'!$S386-'Tablero de control'!$V386)
       )
     )
   )
)</f>
        <v>0</v>
      </c>
      <c r="AL386" s="38" t="str">
        <f>IF(
  'Tablero de control'!$V386="NP",
  "NO PROGRAMADA",
  IF(
    OR('Tablero de control'!$AJ386="",'Tablero de control'!$AK386&lt;=0),
    "SIN AVANCE",
    IF(
      'Tablero de control'!$AK386&lt;Parametros!$D$4*Parametros!$G$9,
      "MUY DEFICIENTE",
    IF(
      'Tablero de control'!$AK386&lt;Parametros!$D$4*Parametros!$G$8,
      "DEFICIENTE",
   IF(
      'Tablero de control'!$AK386&lt;Parametros!$D$4*Parametros!$G$7,
      "ACEPTABLE",
      IF(
        'Tablero de control'!$AK386&lt;Parametros!$D$4*Parametros!$G$6,
        "BUENO",
        IF(
          'Tablero de control'!$AK386&lt;Parametros!$D$4*Parametros!$G$5,
          "SATISFACTORIO",
          IF(
            'Tablero de control'!$AK386&gt;=Parametros!$D$4*Parametros!$G$4,
            "OPTIMO"
          )
        )
      )
    )
  )
)
)
)</f>
        <v>SIN AVANCE</v>
      </c>
      <c r="AM386" s="38"/>
      <c r="AN386" s="38"/>
      <c r="AO386" s="38"/>
      <c r="AP386" s="48"/>
      <c r="AQ386" s="276">
        <f>IF(
'Tablero de control'!$W386="NP",
 0,
  IF(
     'Tablero de control'!$Q386&lt;&gt;"Reducción",
     'Tablero de control'!$AP386*100/'Tablero de control'!$W386,
     IF(
       'Tablero de control'!$W386&gt;='Tablero de control'!$AP386,
       100,
       IF(
         'Tablero de control'!$S386&lt;='Tablero de control'!$AP386,
         0,
         (('Tablero de control'!$S386-'Tablero de control'!$W386)-('Tablero de control'!$AP386-'Tablero de control'!$W386))*100/('Tablero de control'!$S386-'Tablero de control'!$W386)
       )
     )
   )
)</f>
        <v>0</v>
      </c>
      <c r="AR386" s="40" t="str">
        <f>IF(
  'Tablero de control'!$W386="NP",
  "NO PROGRAMADA",
  IF(
    OR('Tablero de control'!$AP386="",'Tablero de control'!$AQ386&lt;=0),
    "SIN AVANCE",
    IF(
      'Tablero de control'!$AQ386&lt;Parametros!$D$4*Parametros!$G$9,
      "MUY DEFICIENTE",
    IF(
      'Tablero de control'!$AQ386&lt;Parametros!$D$4*Parametros!$G$8,
      "DEFICIENTE",
   IF(
      'Tablero de control'!$AQ386&lt;Parametros!$D$4*Parametros!$G$7,
      "ACEPTABLE",
      IF(
        'Tablero de control'!$AQ386&lt;Parametros!$D$4*Parametros!$G$6,
        "BUENO",
        IF(
          'Tablero de control'!$AQ386&lt;Parametros!$D$4*Parametros!$G$5,
          "SATISFACTORIO",
          IF(
            'Tablero de control'!$AQ386&gt;=Parametros!$D$4*Parametros!$G$4,
            "OPTIMO"
          )
        )
      )
    )
  )
)
)
)</f>
        <v>SIN AVANCE</v>
      </c>
      <c r="AS386" s="38"/>
      <c r="AT386" s="38"/>
      <c r="AU386" s="38"/>
      <c r="AV386" s="39"/>
      <c r="AW386" s="276">
        <f>IF(
'Tablero de control'!$X386="NP",
 0,
  IF(
     'Tablero de control'!$Q386&lt;&gt;"Reducción",
     'Tablero de control'!$AV386*100/'Tablero de control'!$X386,
     IF(
       'Tablero de control'!$X386&gt;='Tablero de control'!$AV386,
       100,
       IF(
         'Tablero de control'!$S386&lt;='Tablero de control'!$AV386,
         0,
         (('Tablero de control'!$S386-'Tablero de control'!$X386)-('Tablero de control'!$AV386-'Tablero de control'!$X386))*100/('Tablero de control'!$S386-'Tablero de control'!$X386)
       )
     )
   )
)</f>
        <v>0</v>
      </c>
      <c r="AX386" s="46" t="str">
        <f>IF(
  'Tablero de control'!$X386="NP",
  "NO PROGRAMADA",
  IF(
    OR('Tablero de control'!$AV386="",'Tablero de control'!$AW386&lt;=0),
    "SIN AVANCE",
    IF(
      'Tablero de control'!$AW386&lt;Parametros!$D$4*Parametros!$G$9,
      "MUY DEFICIENTE",
    IF(
      'Tablero de control'!$AW386&lt;Parametros!$D$4*Parametros!$G$8,
      "DEFICIENTE",
   IF(
      'Tablero de control'!$AW386&lt;Parametros!$D$4*Parametros!$G$7,
      "ACEPTABLE",
      IF(
        'Tablero de control'!$AW386&lt;Parametros!$D$4*Parametros!$G$6,
        "BUENO",
        IF(
          'Tablero de control'!$AW386&lt;Parametros!$D$4*Parametros!$G$5,
          "SATISFACTORIO",
          IF(
            'Tablero de control'!$AW386&gt;=Parametros!$D$4*Parametros!$G$4,
            "OPTIMO"
          )
        )
      )
    )
  )
)
)
)</f>
        <v>SIN AVANCE</v>
      </c>
      <c r="AY386" s="38"/>
      <c r="AZ386" s="38"/>
      <c r="BA386" s="38"/>
      <c r="BB386" s="285">
        <f>IF('Tablero de control'!$R386="Acumulada",IF('Tablero de control'!$AV386="",IF('Tablero de control'!$AP386="",IF('Tablero de control'!$AJ386="",'Tablero de control'!$Y386,'Tablero de control'!$AJ386),'Tablero de control'!$AP386),'Tablero de control'!$AV386),'Tablero de control'!$Y386+'Tablero de control'!$AJ386+'Tablero de control'!$AP386+'Tablero de control'!$AV386)</f>
        <v>1</v>
      </c>
      <c r="BC386" s="41">
        <f>IF('Tablero de control'!$Q386="mantenimiento",'Tablero de control'!$BB386/COUNTA('Tablero de control'!$U386:$X386)*100,IF('Tablero de control'!$BB386*100/'Tablero de control'!$T386&gt;100,100,'Tablero de control'!$BB386*100/'Tablero de control'!$T386))</f>
        <v>25</v>
      </c>
      <c r="BD386" s="40" t="str">
        <f>IF(
    OR('Tablero de control'!$BB386="",'Tablero de control'!$BC386&lt;=0),
    "SIN AVANCE",
    IF(
      'Tablero de control'!$BC386&lt;Parametros!$D$4*Parametros!$G$9,
      "MUY DEFICIENTE",
    IF(
      'Tablero de control'!$BC386&lt;Parametros!$D$4*Parametros!$G$8,
      "DEFICIENTE",
   IF(
      'Tablero de control'!$BC386&lt;Parametros!$D$4*Parametros!$G$7,
      "ACEPTABLE",
      IF(
        'Tablero de control'!$BC386&lt;Parametros!$D$4*Parametros!$G$6,
        "BUENO",
        IF(
          'Tablero de control'!$BC386&lt;Parametros!$D$4*Parametros!$G$5,
          "SATISFACTORIO",
          IF(
            'Tablero de control'!$BC386&gt;=Parametros!$D$4*Parametros!$G$4,
            "OPTIMO"
          )
        )
      )
    )
  )
)
)</f>
        <v>MUY DEFICIENTE</v>
      </c>
      <c r="BE386" s="336"/>
      <c r="BF386" s="336"/>
      <c r="BG386" s="555"/>
      <c r="BH386" s="281"/>
      <c r="BI386" s="281"/>
      <c r="BJ386" s="281"/>
      <c r="BL386" s="337"/>
      <c r="BN386" s="709">
        <v>1</v>
      </c>
      <c r="BO386" s="394" t="s">
        <v>3079</v>
      </c>
      <c r="BP386" s="394" t="s">
        <v>3080</v>
      </c>
      <c r="BQ386" s="465" t="s">
        <v>3077</v>
      </c>
      <c r="BR386" s="616" t="s">
        <v>3078</v>
      </c>
      <c r="BS386" s="691"/>
      <c r="BT386" s="281"/>
    </row>
    <row r="387" spans="1:72" s="42" customFormat="1" ht="38.25" hidden="1" customHeight="1">
      <c r="A387" s="554" t="s">
        <v>252</v>
      </c>
      <c r="B387" s="53" t="s">
        <v>266</v>
      </c>
      <c r="C387" s="53" t="s">
        <v>313</v>
      </c>
      <c r="D387" s="53" t="s">
        <v>365</v>
      </c>
      <c r="E387" s="53" t="s">
        <v>471</v>
      </c>
      <c r="F387" s="133">
        <v>12.14</v>
      </c>
      <c r="G387" s="133">
        <v>8.5</v>
      </c>
      <c r="H387" s="133" t="s">
        <v>1950</v>
      </c>
      <c r="I387" s="133" t="s">
        <v>1984</v>
      </c>
      <c r="J387" s="325">
        <v>384</v>
      </c>
      <c r="K387" s="53" t="s">
        <v>927</v>
      </c>
      <c r="L387" s="53" t="s">
        <v>1355</v>
      </c>
      <c r="M387" s="53" t="s">
        <v>111</v>
      </c>
      <c r="N387" s="53">
        <v>410204700</v>
      </c>
      <c r="O387" s="53" t="s">
        <v>186</v>
      </c>
      <c r="P387" s="53" t="s">
        <v>2066</v>
      </c>
      <c r="Q387" s="53" t="s">
        <v>33</v>
      </c>
      <c r="R387" s="98" t="s">
        <v>1891</v>
      </c>
      <c r="S387" s="135">
        <v>5</v>
      </c>
      <c r="T387" s="135">
        <v>5</v>
      </c>
      <c r="U387" s="96">
        <v>5</v>
      </c>
      <c r="V387" s="135">
        <v>5</v>
      </c>
      <c r="W387" s="135">
        <v>5</v>
      </c>
      <c r="X387" s="135">
        <v>5</v>
      </c>
      <c r="Y387" s="273">
        <v>5</v>
      </c>
      <c r="Z387" s="276">
        <f>IF(
'Tablero de control'!$U387="NP",
 0,
  IF(
     'Tablero de control'!$Q387&lt;&gt;"Reducción",
     'Tablero de control'!$Y387*100/'Tablero de control'!$U387,
     IF(
       'Tablero de control'!$U387&gt;='Tablero de control'!$Y387,
       100,
       IF(
         'Tablero de control'!$S387&lt;='Tablero de control'!$Y387,
         0,
         (('Tablero de control'!$S387-'Tablero de control'!$U387)-('Tablero de control'!$Y387-'Tablero de control'!$U387))*100/('Tablero de control'!$S387-'Tablero de control'!$U387)
       )
     )
   )
)</f>
        <v>100</v>
      </c>
      <c r="AA387" s="302">
        <f>IF('Tablero de control'!$Z387&gt;100,100,'Tablero de control'!$Z387)</f>
        <v>100</v>
      </c>
      <c r="AB387" s="40" t="str">
        <f>IF(
  'Tablero de control'!$U387="NP",
  "NO PROGRAMADA",
  IF(
    OR('Tablero de control'!$Y387="",'Tablero de control'!$Z387&lt;=0),
    "SIN AVANCE",
    IF(
      'Tablero de control'!$Z387&lt;Parametros!$D$4*Parametros!$G$9,
      "MUY DEFICIENTE",
    IF(
      'Tablero de control'!$Z387&lt;Parametros!$D$4*Parametros!$G$8,
      "DEFICIENTE",
   IF(
      'Tablero de control'!$Z387&lt;Parametros!$D$4*Parametros!$G$7,
      "ACEPTABLE",
      IF(
        'Tablero de control'!$Z387&lt;Parametros!$D$4*Parametros!$G$6,
        "BUENO",
        IF(
          'Tablero de control'!$Z387&lt;Parametros!$D$4*Parametros!$G$5,
          "SATISFACTORIO",
          IF(
            'Tablero de control'!$Z387&gt;=Parametros!$D$4*Parametros!$G$4,
            "OPTIMO"
          )
        )
      )
    )
  )
)
)
)</f>
        <v>OPTIMO</v>
      </c>
      <c r="AC387" s="40"/>
      <c r="AD387" s="40"/>
      <c r="AE387" s="40"/>
      <c r="AF387" s="40"/>
      <c r="AG387" s="59">
        <v>152800000</v>
      </c>
      <c r="AH387" s="59">
        <v>50722810.969999999</v>
      </c>
      <c r="AI387" s="59">
        <v>20530906.600000001</v>
      </c>
      <c r="AJ387" s="57"/>
      <c r="AK387" s="276">
        <f>IF(
'Tablero de control'!$V387="NP",
 0,
  IF(
     'Tablero de control'!$Q387&lt;&gt;"Reducción",
     'Tablero de control'!$AJ387*100/'Tablero de control'!$V387,
     IF(
       'Tablero de control'!$V387&gt;='Tablero de control'!$AJ387,
       100,
       IF(
         'Tablero de control'!$S387&lt;='Tablero de control'!$AJ387,
         0,
         (('Tablero de control'!$S387-'Tablero de control'!$V387)-('Tablero de control'!$AJ387-'Tablero de control'!$V387))*100/('Tablero de control'!$S387-'Tablero de control'!$V387)
       )
     )
   )
)</f>
        <v>0</v>
      </c>
      <c r="AL387" s="38" t="str">
        <f>IF(
  'Tablero de control'!$V387="NP",
  "NO PROGRAMADA",
  IF(
    OR('Tablero de control'!$AJ387="",'Tablero de control'!$AK387&lt;=0),
    "SIN AVANCE",
    IF(
      'Tablero de control'!$AK387&lt;Parametros!$D$4*Parametros!$G$9,
      "MUY DEFICIENTE",
    IF(
      'Tablero de control'!$AK387&lt;Parametros!$D$4*Parametros!$G$8,
      "DEFICIENTE",
   IF(
      'Tablero de control'!$AK387&lt;Parametros!$D$4*Parametros!$G$7,
      "ACEPTABLE",
      IF(
        'Tablero de control'!$AK387&lt;Parametros!$D$4*Parametros!$G$6,
        "BUENO",
        IF(
          'Tablero de control'!$AK387&lt;Parametros!$D$4*Parametros!$G$5,
          "SATISFACTORIO",
          IF(
            'Tablero de control'!$AK387&gt;=Parametros!$D$4*Parametros!$G$4,
            "OPTIMO"
          )
        )
      )
    )
  )
)
)
)</f>
        <v>SIN AVANCE</v>
      </c>
      <c r="AM387" s="38"/>
      <c r="AN387" s="38"/>
      <c r="AO387" s="38"/>
      <c r="AP387" s="48"/>
      <c r="AQ387" s="276">
        <f>IF(
'Tablero de control'!$W387="NP",
 0,
  IF(
     'Tablero de control'!$Q387&lt;&gt;"Reducción",
     'Tablero de control'!$AP387*100/'Tablero de control'!$W387,
     IF(
       'Tablero de control'!$W387&gt;='Tablero de control'!$AP387,
       100,
       IF(
         'Tablero de control'!$S387&lt;='Tablero de control'!$AP387,
         0,
         (('Tablero de control'!$S387-'Tablero de control'!$W387)-('Tablero de control'!$AP387-'Tablero de control'!$W387))*100/('Tablero de control'!$S387-'Tablero de control'!$W387)
       )
     )
   )
)</f>
        <v>0</v>
      </c>
      <c r="AR387" s="40" t="str">
        <f>IF(
  'Tablero de control'!$W387="NP",
  "NO PROGRAMADA",
  IF(
    OR('Tablero de control'!$AP387="",'Tablero de control'!$AQ387&lt;=0),
    "SIN AVANCE",
    IF(
      'Tablero de control'!$AQ387&lt;Parametros!$D$4*Parametros!$G$9,
      "MUY DEFICIENTE",
    IF(
      'Tablero de control'!$AQ387&lt;Parametros!$D$4*Parametros!$G$8,
      "DEFICIENTE",
   IF(
      'Tablero de control'!$AQ387&lt;Parametros!$D$4*Parametros!$G$7,
      "ACEPTABLE",
      IF(
        'Tablero de control'!$AQ387&lt;Parametros!$D$4*Parametros!$G$6,
        "BUENO",
        IF(
          'Tablero de control'!$AQ387&lt;Parametros!$D$4*Parametros!$G$5,
          "SATISFACTORIO",
          IF(
            'Tablero de control'!$AQ387&gt;=Parametros!$D$4*Parametros!$G$4,
            "OPTIMO"
          )
        )
      )
    )
  )
)
)
)</f>
        <v>SIN AVANCE</v>
      </c>
      <c r="AS387" s="38"/>
      <c r="AT387" s="38"/>
      <c r="AU387" s="38"/>
      <c r="AV387" s="39"/>
      <c r="AW387" s="276">
        <f>IF(
'Tablero de control'!$X387="NP",
 0,
  IF(
     'Tablero de control'!$Q387&lt;&gt;"Reducción",
     'Tablero de control'!$AV387*100/'Tablero de control'!$X387,
     IF(
       'Tablero de control'!$X387&gt;='Tablero de control'!$AV387,
       100,
       IF(
         'Tablero de control'!$S387&lt;='Tablero de control'!$AV387,
         0,
         (('Tablero de control'!$S387-'Tablero de control'!$X387)-('Tablero de control'!$AV387-'Tablero de control'!$X387))*100/('Tablero de control'!$S387-'Tablero de control'!$X387)
       )
     )
   )
)</f>
        <v>0</v>
      </c>
      <c r="AX387" s="46" t="str">
        <f>IF(
  'Tablero de control'!$X387="NP",
  "NO PROGRAMADA",
  IF(
    OR('Tablero de control'!$AV387="",'Tablero de control'!$AW387&lt;=0),
    "SIN AVANCE",
    IF(
      'Tablero de control'!$AW387&lt;Parametros!$D$4*Parametros!$G$9,
      "MUY DEFICIENTE",
    IF(
      'Tablero de control'!$AW387&lt;Parametros!$D$4*Parametros!$G$8,
      "DEFICIENTE",
   IF(
      'Tablero de control'!$AW387&lt;Parametros!$D$4*Parametros!$G$7,
      "ACEPTABLE",
      IF(
        'Tablero de control'!$AW387&lt;Parametros!$D$4*Parametros!$G$6,
        "BUENO",
        IF(
          'Tablero de control'!$AW387&lt;Parametros!$D$4*Parametros!$G$5,
          "SATISFACTORIO",
          IF(
            'Tablero de control'!$AW387&gt;=Parametros!$D$4*Parametros!$G$4,
            "OPTIMO"
          )
        )
      )
    )
  )
)
)
)</f>
        <v>SIN AVANCE</v>
      </c>
      <c r="AY387" s="38"/>
      <c r="AZ387" s="38"/>
      <c r="BA387" s="38"/>
      <c r="BB387" s="285">
        <f>IF('Tablero de control'!$R387="Acumulada",IF('Tablero de control'!$AV387="",IF('Tablero de control'!$AP387="",IF('Tablero de control'!$AJ387="",'Tablero de control'!$Y387,'Tablero de control'!$AJ387),'Tablero de control'!$AP387),'Tablero de control'!$AV387),'Tablero de control'!$Y387+'Tablero de control'!$AJ387+'Tablero de control'!$AP387+'Tablero de control'!$AV387)</f>
        <v>5</v>
      </c>
      <c r="BC387" s="41">
        <f>IF('Tablero de control'!$Q387="mantenimiento",'Tablero de control'!$BB387/COUNTA('Tablero de control'!$U387:$X387)*100,IF('Tablero de control'!$BB387*100/'Tablero de control'!$T387&gt;100,100,'Tablero de control'!$BB387*100/'Tablero de control'!$T387))</f>
        <v>125</v>
      </c>
      <c r="BD387" s="40" t="str">
        <f>IF(
    OR('Tablero de control'!$BB387="",'Tablero de control'!$BC387&lt;=0),
    "SIN AVANCE",
    IF(
      'Tablero de control'!$BC387&lt;Parametros!$D$4*Parametros!$G$9,
      "MUY DEFICIENTE",
    IF(
      'Tablero de control'!$BC387&lt;Parametros!$D$4*Parametros!$G$8,
      "DEFICIENTE",
   IF(
      'Tablero de control'!$BC387&lt;Parametros!$D$4*Parametros!$G$7,
      "ACEPTABLE",
      IF(
        'Tablero de control'!$BC387&lt;Parametros!$D$4*Parametros!$G$6,
        "BUENO",
        IF(
          'Tablero de control'!$BC387&lt;Parametros!$D$4*Parametros!$G$5,
          "SATISFACTORIO",
          IF(
            'Tablero de control'!$BC387&gt;=Parametros!$D$4*Parametros!$G$4,
            "OPTIMO"
          )
        )
      )
    )
  )
)
)</f>
        <v>OPTIMO</v>
      </c>
      <c r="BE387" s="336"/>
      <c r="BF387" s="336"/>
      <c r="BG387" s="555"/>
      <c r="BH387" s="281"/>
      <c r="BI387" s="281"/>
      <c r="BJ387" s="281"/>
      <c r="BL387" s="337"/>
      <c r="BN387" s="709">
        <v>5</v>
      </c>
      <c r="BO387" s="394" t="s">
        <v>3081</v>
      </c>
      <c r="BP387" s="465" t="s">
        <v>3082</v>
      </c>
      <c r="BQ387" s="467" t="s">
        <v>3083</v>
      </c>
      <c r="BR387" s="613" t="s">
        <v>3084</v>
      </c>
      <c r="BS387" s="691"/>
      <c r="BT387" s="281"/>
    </row>
    <row r="388" spans="1:72" s="42" customFormat="1" ht="51" hidden="1" customHeight="1">
      <c r="A388" s="554" t="s">
        <v>252</v>
      </c>
      <c r="B388" s="53" t="s">
        <v>266</v>
      </c>
      <c r="C388" s="53" t="s">
        <v>313</v>
      </c>
      <c r="D388" s="53" t="s">
        <v>365</v>
      </c>
      <c r="E388" s="53" t="s">
        <v>471</v>
      </c>
      <c r="F388" s="133">
        <v>12.14</v>
      </c>
      <c r="G388" s="133">
        <v>8.5</v>
      </c>
      <c r="H388" s="133" t="s">
        <v>1950</v>
      </c>
      <c r="I388" s="133" t="s">
        <v>1984</v>
      </c>
      <c r="J388" s="325">
        <v>385</v>
      </c>
      <c r="K388" s="53" t="s">
        <v>928</v>
      </c>
      <c r="L388" s="53" t="s">
        <v>1356</v>
      </c>
      <c r="M388" s="53" t="s">
        <v>114</v>
      </c>
      <c r="N388" s="293">
        <v>410200500</v>
      </c>
      <c r="O388" s="53" t="s">
        <v>114</v>
      </c>
      <c r="P388" s="53" t="s">
        <v>2066</v>
      </c>
      <c r="Q388" s="53" t="s">
        <v>32</v>
      </c>
      <c r="R388" s="134" t="s">
        <v>1891</v>
      </c>
      <c r="S388" s="134">
        <v>0</v>
      </c>
      <c r="T388" s="134">
        <v>6</v>
      </c>
      <c r="U388" s="97" t="s">
        <v>13</v>
      </c>
      <c r="V388" s="133">
        <v>3</v>
      </c>
      <c r="W388" s="133">
        <v>3</v>
      </c>
      <c r="X388" s="98" t="s">
        <v>13</v>
      </c>
      <c r="Y388" s="273">
        <v>0</v>
      </c>
      <c r="Z388" s="276">
        <f>IF(
'Tablero de control'!$U388="NP",
 0,
  IF(
     'Tablero de control'!$Q388&lt;&gt;"Reducción",
     'Tablero de control'!$Y388*100/'Tablero de control'!$U388,
     IF(
       'Tablero de control'!$U388&gt;='Tablero de control'!$Y388,
       100,
       IF(
         'Tablero de control'!$S388&lt;='Tablero de control'!$Y388,
         0,
         (('Tablero de control'!$S388-'Tablero de control'!$U388)-('Tablero de control'!$Y388-'Tablero de control'!$U388))*100/('Tablero de control'!$S388-'Tablero de control'!$U388)
       )
     )
   )
)</f>
        <v>0</v>
      </c>
      <c r="AA388" s="302">
        <f>IF('Tablero de control'!$Z388&gt;100,100,'Tablero de control'!$Z388)</f>
        <v>0</v>
      </c>
      <c r="AB388" s="40" t="str">
        <f>IF(
  'Tablero de control'!$U388="NP",
  "NO PROGRAMADA",
  IF(
    OR('Tablero de control'!$Y388="",'Tablero de control'!$Z388&lt;=0),
    "SIN AVANCE",
    IF(
      'Tablero de control'!$Z388&lt;Parametros!$D$4*Parametros!$G$9,
      "MUY DEFICIENTE",
    IF(
      'Tablero de control'!$Z388&lt;Parametros!$D$4*Parametros!$G$8,
      "DEFICIENTE",
   IF(
      'Tablero de control'!$Z388&lt;Parametros!$D$4*Parametros!$G$7,
      "ACEPTABLE",
      IF(
        'Tablero de control'!$Z388&lt;Parametros!$D$4*Parametros!$G$6,
        "BUENO",
        IF(
          'Tablero de control'!$Z388&lt;Parametros!$D$4*Parametros!$G$5,
          "SATISFACTORIO",
          IF(
            'Tablero de control'!$Z388&gt;=Parametros!$D$4*Parametros!$G$4,
            "OPTIMO"
          )
        )
      )
    )
  )
)
)
)</f>
        <v>NO PROGRAMADA</v>
      </c>
      <c r="AC388" s="40"/>
      <c r="AD388" s="40"/>
      <c r="AE388" s="40"/>
      <c r="AF388" s="40"/>
      <c r="AG388" s="59">
        <v>0</v>
      </c>
      <c r="AH388" s="59">
        <v>0</v>
      </c>
      <c r="AI388" s="59">
        <v>0</v>
      </c>
      <c r="AJ388" s="57"/>
      <c r="AK388" s="276">
        <f>IF(
'Tablero de control'!$V388="NP",
 0,
  IF(
     'Tablero de control'!$Q388&lt;&gt;"Reducción",
     'Tablero de control'!$AJ388*100/'Tablero de control'!$V388,
     IF(
       'Tablero de control'!$V388&gt;='Tablero de control'!$AJ388,
       100,
       IF(
         'Tablero de control'!$S388&lt;='Tablero de control'!$AJ388,
         0,
         (('Tablero de control'!$S388-'Tablero de control'!$V388)-('Tablero de control'!$AJ388-'Tablero de control'!$V388))*100/('Tablero de control'!$S388-'Tablero de control'!$V388)
       )
     )
   )
)</f>
        <v>0</v>
      </c>
      <c r="AL388" s="38" t="str">
        <f>IF(
  'Tablero de control'!$V388="NP",
  "NO PROGRAMADA",
  IF(
    OR('Tablero de control'!$AJ388="",'Tablero de control'!$AK388&lt;=0),
    "SIN AVANCE",
    IF(
      'Tablero de control'!$AK388&lt;Parametros!$D$4*Parametros!$G$9,
      "MUY DEFICIENTE",
    IF(
      'Tablero de control'!$AK388&lt;Parametros!$D$4*Parametros!$G$8,
      "DEFICIENTE",
   IF(
      'Tablero de control'!$AK388&lt;Parametros!$D$4*Parametros!$G$7,
      "ACEPTABLE",
      IF(
        'Tablero de control'!$AK388&lt;Parametros!$D$4*Parametros!$G$6,
        "BUENO",
        IF(
          'Tablero de control'!$AK388&lt;Parametros!$D$4*Parametros!$G$5,
          "SATISFACTORIO",
          IF(
            'Tablero de control'!$AK388&gt;=Parametros!$D$4*Parametros!$G$4,
            "OPTIMO"
          )
        )
      )
    )
  )
)
)
)</f>
        <v>SIN AVANCE</v>
      </c>
      <c r="AM388" s="38"/>
      <c r="AN388" s="38"/>
      <c r="AO388" s="38"/>
      <c r="AP388" s="48"/>
      <c r="AQ388" s="276">
        <f>IF(
'Tablero de control'!$W388="NP",
 0,
  IF(
     'Tablero de control'!$Q388&lt;&gt;"Reducción",
     'Tablero de control'!$AP388*100/'Tablero de control'!$W388,
     IF(
       'Tablero de control'!$W388&gt;='Tablero de control'!$AP388,
       100,
       IF(
         'Tablero de control'!$S388&lt;='Tablero de control'!$AP388,
         0,
         (('Tablero de control'!$S388-'Tablero de control'!$W388)-('Tablero de control'!$AP388-'Tablero de control'!$W388))*100/('Tablero de control'!$S388-'Tablero de control'!$W388)
       )
     )
   )
)</f>
        <v>0</v>
      </c>
      <c r="AR388" s="40" t="str">
        <f>IF(
  'Tablero de control'!$W388="NP",
  "NO PROGRAMADA",
  IF(
    OR('Tablero de control'!$AP388="",'Tablero de control'!$AQ388&lt;=0),
    "SIN AVANCE",
    IF(
      'Tablero de control'!$AQ388&lt;Parametros!$D$4*Parametros!$G$9,
      "MUY DEFICIENTE",
    IF(
      'Tablero de control'!$AQ388&lt;Parametros!$D$4*Parametros!$G$8,
      "DEFICIENTE",
   IF(
      'Tablero de control'!$AQ388&lt;Parametros!$D$4*Parametros!$G$7,
      "ACEPTABLE",
      IF(
        'Tablero de control'!$AQ388&lt;Parametros!$D$4*Parametros!$G$6,
        "BUENO",
        IF(
          'Tablero de control'!$AQ388&lt;Parametros!$D$4*Parametros!$G$5,
          "SATISFACTORIO",
          IF(
            'Tablero de control'!$AQ388&gt;=Parametros!$D$4*Parametros!$G$4,
            "OPTIMO"
          )
        )
      )
    )
  )
)
)
)</f>
        <v>SIN AVANCE</v>
      </c>
      <c r="AS388" s="38"/>
      <c r="AT388" s="38"/>
      <c r="AU388" s="38"/>
      <c r="AV388" s="39"/>
      <c r="AW388" s="276">
        <f>IF(
'Tablero de control'!$X388="NP",
 0,
  IF(
     'Tablero de control'!$Q388&lt;&gt;"Reducción",
     'Tablero de control'!$AV388*100/'Tablero de control'!$X388,
     IF(
       'Tablero de control'!$X388&gt;='Tablero de control'!$AV388,
       100,
       IF(
         'Tablero de control'!$S388&lt;='Tablero de control'!$AV388,
         0,
         (('Tablero de control'!$S388-'Tablero de control'!$X388)-('Tablero de control'!$AV388-'Tablero de control'!$X388))*100/('Tablero de control'!$S388-'Tablero de control'!$X388)
       )
     )
   )
)</f>
        <v>0</v>
      </c>
      <c r="AX388" s="46" t="str">
        <f>IF(
  'Tablero de control'!$X388="NP",
  "NO PROGRAMADA",
  IF(
    OR('Tablero de control'!$AV388="",'Tablero de control'!$AW388&lt;=0),
    "SIN AVANCE",
    IF(
      'Tablero de control'!$AW388&lt;Parametros!$D$4*Parametros!$G$9,
      "MUY DEFICIENTE",
    IF(
      'Tablero de control'!$AW388&lt;Parametros!$D$4*Parametros!$G$8,
      "DEFICIENTE",
   IF(
      'Tablero de control'!$AW388&lt;Parametros!$D$4*Parametros!$G$7,
      "ACEPTABLE",
      IF(
        'Tablero de control'!$AW388&lt;Parametros!$D$4*Parametros!$G$6,
        "BUENO",
        IF(
          'Tablero de control'!$AW388&lt;Parametros!$D$4*Parametros!$G$5,
          "SATISFACTORIO",
          IF(
            'Tablero de control'!$AW388&gt;=Parametros!$D$4*Parametros!$G$4,
            "OPTIMO"
          )
        )
      )
    )
  )
)
)
)</f>
        <v>NO PROGRAMADA</v>
      </c>
      <c r="AY388" s="38"/>
      <c r="AZ388" s="38"/>
      <c r="BA388" s="38"/>
      <c r="BB388" s="285">
        <f>IF('Tablero de control'!$R388="Acumulada",IF('Tablero de control'!$AV388="",IF('Tablero de control'!$AP388="",IF('Tablero de control'!$AJ388="",'Tablero de control'!$Y388,'Tablero de control'!$AJ388),'Tablero de control'!$AP388),'Tablero de control'!$AV388),'Tablero de control'!$Y388+'Tablero de control'!$AJ388+'Tablero de control'!$AP388+'Tablero de control'!$AV388)</f>
        <v>0</v>
      </c>
      <c r="BC388" s="41">
        <f>IF('Tablero de control'!$Q388="mantenimiento",'Tablero de control'!$BB388/COUNTA('Tablero de control'!$U388:$X388)*100,IF('Tablero de control'!$BB388*100/'Tablero de control'!$T388&gt;100,100,'Tablero de control'!$BB388*100/'Tablero de control'!$T388))</f>
        <v>0</v>
      </c>
      <c r="BD388" s="40" t="str">
        <f>IF(
    OR('Tablero de control'!$BB388="",'Tablero de control'!$BC388&lt;=0),
    "SIN AVANCE",
    IF(
      'Tablero de control'!$BC388&lt;Parametros!$D$4*Parametros!$G$9,
      "MUY DEFICIENTE",
    IF(
      'Tablero de control'!$BC388&lt;Parametros!$D$4*Parametros!$G$8,
      "DEFICIENTE",
   IF(
      'Tablero de control'!$BC388&lt;Parametros!$D$4*Parametros!$G$7,
      "ACEPTABLE",
      IF(
        'Tablero de control'!$BC388&lt;Parametros!$D$4*Parametros!$G$6,
        "BUENO",
        IF(
          'Tablero de control'!$BC388&lt;Parametros!$D$4*Parametros!$G$5,
          "SATISFACTORIO",
          IF(
            'Tablero de control'!$BC388&gt;=Parametros!$D$4*Parametros!$G$4,
            "OPTIMO"
          )
        )
      )
    )
  )
)
)</f>
        <v>SIN AVANCE</v>
      </c>
      <c r="BE388" s="336"/>
      <c r="BF388" s="336"/>
      <c r="BG388" s="555"/>
      <c r="BH388" s="281"/>
      <c r="BI388" s="281"/>
      <c r="BJ388" s="281"/>
      <c r="BL388" s="337"/>
      <c r="BN388" s="709"/>
      <c r="BO388" s="460" t="s">
        <v>3058</v>
      </c>
      <c r="BP388" s="465"/>
      <c r="BQ388" s="465"/>
      <c r="BR388" s="615"/>
      <c r="BS388" s="691"/>
      <c r="BT388" s="281"/>
    </row>
    <row r="389" spans="1:72" s="42" customFormat="1" ht="38.25" hidden="1" customHeight="1">
      <c r="A389" s="554" t="s">
        <v>252</v>
      </c>
      <c r="B389" s="53" t="s">
        <v>266</v>
      </c>
      <c r="C389" s="53" t="s">
        <v>314</v>
      </c>
      <c r="D389" s="53" t="s">
        <v>365</v>
      </c>
      <c r="E389" s="53" t="s">
        <v>472</v>
      </c>
      <c r="F389" s="133" t="s">
        <v>529</v>
      </c>
      <c r="G389" s="187">
        <v>0.05</v>
      </c>
      <c r="H389" s="133" t="s">
        <v>1950</v>
      </c>
      <c r="I389" s="187" t="s">
        <v>1984</v>
      </c>
      <c r="J389" s="325">
        <v>386</v>
      </c>
      <c r="K389" s="53" t="s">
        <v>929</v>
      </c>
      <c r="L389" s="53">
        <v>4102051</v>
      </c>
      <c r="M389" s="53" t="s">
        <v>66</v>
      </c>
      <c r="N389" s="53">
        <v>410205100</v>
      </c>
      <c r="O389" s="53" t="s">
        <v>62</v>
      </c>
      <c r="P389" s="53" t="s">
        <v>2067</v>
      </c>
      <c r="Q389" s="53" t="s">
        <v>33</v>
      </c>
      <c r="R389" s="135" t="s">
        <v>1891</v>
      </c>
      <c r="S389" s="135">
        <v>0</v>
      </c>
      <c r="T389" s="135">
        <v>1</v>
      </c>
      <c r="U389" s="96">
        <v>1</v>
      </c>
      <c r="V389" s="135">
        <v>1</v>
      </c>
      <c r="W389" s="135">
        <v>1</v>
      </c>
      <c r="X389" s="135">
        <v>1</v>
      </c>
      <c r="Y389" s="273">
        <v>0.8</v>
      </c>
      <c r="Z389" s="276">
        <f>IF(
'Tablero de control'!$U389="NP",
 0,
  IF(
     'Tablero de control'!$Q389&lt;&gt;"Reducción",
     'Tablero de control'!$Y389*100/'Tablero de control'!$U389,
     IF(
       'Tablero de control'!$U389&gt;='Tablero de control'!$Y389,
       100,
       IF(
         'Tablero de control'!$S389&lt;='Tablero de control'!$Y389,
         0,
         (('Tablero de control'!$S389-'Tablero de control'!$U389)-('Tablero de control'!$Y389-'Tablero de control'!$U389))*100/('Tablero de control'!$S389-'Tablero de control'!$U389)
       )
     )
   )
)</f>
        <v>80</v>
      </c>
      <c r="AA389" s="302">
        <f>IF('Tablero de control'!$Z389&gt;100,100,'Tablero de control'!$Z389)</f>
        <v>80</v>
      </c>
      <c r="AB389" s="40" t="str">
        <f>IF(
  'Tablero de control'!$U389="NP",
  "NO PROGRAMADA",
  IF(
    OR('Tablero de control'!$Y389="",'Tablero de control'!$Z389&lt;=0),
    "SIN AVANCE",
    IF(
      'Tablero de control'!$Z389&lt;Parametros!$D$4*Parametros!$G$9,
      "MUY DEFICIENTE",
    IF(
      'Tablero de control'!$Z389&lt;Parametros!$D$4*Parametros!$G$8,
      "DEFICIENTE",
   IF(
      'Tablero de control'!$Z389&lt;Parametros!$D$4*Parametros!$G$7,
      "ACEPTABLE",
      IF(
        'Tablero de control'!$Z389&lt;Parametros!$D$4*Parametros!$G$6,
        "BUENO",
        IF(
          'Tablero de control'!$Z389&lt;Parametros!$D$4*Parametros!$G$5,
          "SATISFACTORIO",
          IF(
            'Tablero de control'!$Z389&gt;=Parametros!$D$4*Parametros!$G$4,
            "OPTIMO"
          )
        )
      )
    )
  )
)
)
)</f>
        <v>BUENO</v>
      </c>
      <c r="AC389" s="40"/>
      <c r="AD389" s="40"/>
      <c r="AE389" s="40"/>
      <c r="AF389" s="40"/>
      <c r="AG389" s="59">
        <v>121714286</v>
      </c>
      <c r="AH389" s="59">
        <v>34364132.609999999</v>
      </c>
      <c r="AI389" s="59">
        <v>10804984.970000001</v>
      </c>
      <c r="AJ389" s="57"/>
      <c r="AK389" s="276">
        <f>IF(
'Tablero de control'!$V389="NP",
 0,
  IF(
     'Tablero de control'!$Q389&lt;&gt;"Reducción",
     'Tablero de control'!$AJ389*100/'Tablero de control'!$V389,
     IF(
       'Tablero de control'!$V389&gt;='Tablero de control'!$AJ389,
       100,
       IF(
         'Tablero de control'!$S389&lt;='Tablero de control'!$AJ389,
         0,
         (('Tablero de control'!$S389-'Tablero de control'!$V389)-('Tablero de control'!$AJ389-'Tablero de control'!$V389))*100/('Tablero de control'!$S389-'Tablero de control'!$V389)
       )
     )
   )
)</f>
        <v>0</v>
      </c>
      <c r="AL389" s="38" t="str">
        <f>IF(
  'Tablero de control'!$V389="NP",
  "NO PROGRAMADA",
  IF(
    OR('Tablero de control'!$AJ389="",'Tablero de control'!$AK389&lt;=0),
    "SIN AVANCE",
    IF(
      'Tablero de control'!$AK389&lt;Parametros!$D$4*Parametros!$G$9,
      "MUY DEFICIENTE",
    IF(
      'Tablero de control'!$AK389&lt;Parametros!$D$4*Parametros!$G$8,
      "DEFICIENTE",
   IF(
      'Tablero de control'!$AK389&lt;Parametros!$D$4*Parametros!$G$7,
      "ACEPTABLE",
      IF(
        'Tablero de control'!$AK389&lt;Parametros!$D$4*Parametros!$G$6,
        "BUENO",
        IF(
          'Tablero de control'!$AK389&lt;Parametros!$D$4*Parametros!$G$5,
          "SATISFACTORIO",
          IF(
            'Tablero de control'!$AK389&gt;=Parametros!$D$4*Parametros!$G$4,
            "OPTIMO"
          )
        )
      )
    )
  )
)
)
)</f>
        <v>SIN AVANCE</v>
      </c>
      <c r="AM389" s="38"/>
      <c r="AN389" s="38"/>
      <c r="AO389" s="38"/>
      <c r="AP389" s="48"/>
      <c r="AQ389" s="276">
        <f>IF(
'Tablero de control'!$W389="NP",
 0,
  IF(
     'Tablero de control'!$Q389&lt;&gt;"Reducción",
     'Tablero de control'!$AP389*100/'Tablero de control'!$W389,
     IF(
       'Tablero de control'!$W389&gt;='Tablero de control'!$AP389,
       100,
       IF(
         'Tablero de control'!$S389&lt;='Tablero de control'!$AP389,
         0,
         (('Tablero de control'!$S389-'Tablero de control'!$W389)-('Tablero de control'!$AP389-'Tablero de control'!$W389))*100/('Tablero de control'!$S389-'Tablero de control'!$W389)
       )
     )
   )
)</f>
        <v>0</v>
      </c>
      <c r="AR389" s="40" t="str">
        <f>IF(
  'Tablero de control'!$W389="NP",
  "NO PROGRAMADA",
  IF(
    OR('Tablero de control'!$AP389="",'Tablero de control'!$AQ389&lt;=0),
    "SIN AVANCE",
    IF(
      'Tablero de control'!$AQ389&lt;Parametros!$D$4*Parametros!$G$9,
      "MUY DEFICIENTE",
    IF(
      'Tablero de control'!$AQ389&lt;Parametros!$D$4*Parametros!$G$8,
      "DEFICIENTE",
   IF(
      'Tablero de control'!$AQ389&lt;Parametros!$D$4*Parametros!$G$7,
      "ACEPTABLE",
      IF(
        'Tablero de control'!$AQ389&lt;Parametros!$D$4*Parametros!$G$6,
        "BUENO",
        IF(
          'Tablero de control'!$AQ389&lt;Parametros!$D$4*Parametros!$G$5,
          "SATISFACTORIO",
          IF(
            'Tablero de control'!$AQ389&gt;=Parametros!$D$4*Parametros!$G$4,
            "OPTIMO"
          )
        )
      )
    )
  )
)
)
)</f>
        <v>SIN AVANCE</v>
      </c>
      <c r="AS389" s="38"/>
      <c r="AT389" s="38"/>
      <c r="AU389" s="38"/>
      <c r="AV389" s="39"/>
      <c r="AW389" s="276">
        <f>IF(
'Tablero de control'!$X389="NP",
 0,
  IF(
     'Tablero de control'!$Q389&lt;&gt;"Reducción",
     'Tablero de control'!$AV389*100/'Tablero de control'!$X389,
     IF(
       'Tablero de control'!$X389&gt;='Tablero de control'!$AV389,
       100,
       IF(
         'Tablero de control'!$S389&lt;='Tablero de control'!$AV389,
         0,
         (('Tablero de control'!$S389-'Tablero de control'!$X389)-('Tablero de control'!$AV389-'Tablero de control'!$X389))*100/('Tablero de control'!$S389-'Tablero de control'!$X389)
       )
     )
   )
)</f>
        <v>0</v>
      </c>
      <c r="AX389" s="46" t="str">
        <f>IF(
  'Tablero de control'!$X389="NP",
  "NO PROGRAMADA",
  IF(
    OR('Tablero de control'!$AV389="",'Tablero de control'!$AW389&lt;=0),
    "SIN AVANCE",
    IF(
      'Tablero de control'!$AW389&lt;Parametros!$D$4*Parametros!$G$9,
      "MUY DEFICIENTE",
    IF(
      'Tablero de control'!$AW389&lt;Parametros!$D$4*Parametros!$G$8,
      "DEFICIENTE",
   IF(
      'Tablero de control'!$AW389&lt;Parametros!$D$4*Parametros!$G$7,
      "ACEPTABLE",
      IF(
        'Tablero de control'!$AW389&lt;Parametros!$D$4*Parametros!$G$6,
        "BUENO",
        IF(
          'Tablero de control'!$AW389&lt;Parametros!$D$4*Parametros!$G$5,
          "SATISFACTORIO",
          IF(
            'Tablero de control'!$AW389&gt;=Parametros!$D$4*Parametros!$G$4,
            "OPTIMO"
          )
        )
      )
    )
  )
)
)
)</f>
        <v>SIN AVANCE</v>
      </c>
      <c r="AY389" s="38"/>
      <c r="AZ389" s="38"/>
      <c r="BA389" s="38"/>
      <c r="BB389" s="285">
        <f>IF('Tablero de control'!$R389="Acumulada",IF('Tablero de control'!$AV389="",IF('Tablero de control'!$AP389="",IF('Tablero de control'!$AJ389="",'Tablero de control'!$Y389,'Tablero de control'!$AJ389),'Tablero de control'!$AP389),'Tablero de control'!$AV389),'Tablero de control'!$Y389+'Tablero de control'!$AJ389+'Tablero de control'!$AP389+'Tablero de control'!$AV389)</f>
        <v>0.8</v>
      </c>
      <c r="BC389" s="41">
        <f>IF('Tablero de control'!$Q389="mantenimiento",'Tablero de control'!$BB389/COUNTA('Tablero de control'!$U389:$X389)*100,IF('Tablero de control'!$BB389*100/'Tablero de control'!$T389&gt;100,100,'Tablero de control'!$BB389*100/'Tablero de control'!$T389))</f>
        <v>20</v>
      </c>
      <c r="BD389" s="40" t="str">
        <f>IF(
    OR('Tablero de control'!$BB389="",'Tablero de control'!$BC389&lt;=0),
    "SIN AVANCE",
    IF(
      'Tablero de control'!$BC389&lt;Parametros!$D$4*Parametros!$G$9,
      "MUY DEFICIENTE",
    IF(
      'Tablero de control'!$BC389&lt;Parametros!$D$4*Parametros!$G$8,
      "DEFICIENTE",
   IF(
      'Tablero de control'!$BC389&lt;Parametros!$D$4*Parametros!$G$7,
      "ACEPTABLE",
      IF(
        'Tablero de control'!$BC389&lt;Parametros!$D$4*Parametros!$G$6,
        "BUENO",
        IF(
          'Tablero de control'!$BC389&lt;Parametros!$D$4*Parametros!$G$5,
          "SATISFACTORIO",
          IF(
            'Tablero de control'!$BC389&gt;=Parametros!$D$4*Parametros!$G$4,
            "OPTIMO"
          )
        )
      )
    )
  )
)
)</f>
        <v>MUY DEFICIENTE</v>
      </c>
      <c r="BE389" s="336"/>
      <c r="BF389" s="336"/>
      <c r="BG389" s="555"/>
      <c r="BH389" s="281"/>
      <c r="BI389" s="281"/>
      <c r="BJ389" s="281"/>
      <c r="BL389" s="337"/>
      <c r="BN389" s="709">
        <v>0.8</v>
      </c>
      <c r="BO389" s="394" t="s">
        <v>3085</v>
      </c>
      <c r="BP389" s="394" t="s">
        <v>3065</v>
      </c>
      <c r="BQ389" s="468" t="s">
        <v>3086</v>
      </c>
      <c r="BR389" s="617" t="s">
        <v>3087</v>
      </c>
      <c r="BS389" s="691"/>
      <c r="BT389" s="281"/>
    </row>
    <row r="390" spans="1:72" s="42" customFormat="1" ht="38.25" hidden="1" customHeight="1">
      <c r="A390" s="554" t="s">
        <v>252</v>
      </c>
      <c r="B390" s="53" t="s">
        <v>266</v>
      </c>
      <c r="C390" s="53" t="s">
        <v>314</v>
      </c>
      <c r="D390" s="53" t="s">
        <v>365</v>
      </c>
      <c r="E390" s="53" t="s">
        <v>472</v>
      </c>
      <c r="F390" s="133" t="s">
        <v>529</v>
      </c>
      <c r="G390" s="187">
        <v>0.05</v>
      </c>
      <c r="H390" s="133" t="s">
        <v>1950</v>
      </c>
      <c r="I390" s="187" t="s">
        <v>1984</v>
      </c>
      <c r="J390" s="325">
        <v>387</v>
      </c>
      <c r="K390" s="53" t="s">
        <v>930</v>
      </c>
      <c r="L390" s="53" t="s">
        <v>1357</v>
      </c>
      <c r="M390" s="53" t="s">
        <v>140</v>
      </c>
      <c r="N390" s="53">
        <v>410204000</v>
      </c>
      <c r="O390" s="53" t="s">
        <v>106</v>
      </c>
      <c r="P390" s="53" t="s">
        <v>2068</v>
      </c>
      <c r="Q390" s="53" t="s">
        <v>33</v>
      </c>
      <c r="R390" s="135" t="s">
        <v>1891</v>
      </c>
      <c r="S390" s="135">
        <v>0</v>
      </c>
      <c r="T390" s="135">
        <v>1</v>
      </c>
      <c r="U390" s="96">
        <v>1</v>
      </c>
      <c r="V390" s="135">
        <v>1</v>
      </c>
      <c r="W390" s="135">
        <v>1</v>
      </c>
      <c r="X390" s="135">
        <v>1</v>
      </c>
      <c r="Y390" s="273">
        <v>1</v>
      </c>
      <c r="Z390" s="276">
        <f>IF(
'Tablero de control'!$U390="NP",
 0,
  IF(
     'Tablero de control'!$Q390&lt;&gt;"Reducción",
     'Tablero de control'!$Y390*100/'Tablero de control'!$U390,
     IF(
       'Tablero de control'!$U390&gt;='Tablero de control'!$Y390,
       100,
       IF(
         'Tablero de control'!$S390&lt;='Tablero de control'!$Y390,
         0,
         (('Tablero de control'!$S390-'Tablero de control'!$U390)-('Tablero de control'!$Y390-'Tablero de control'!$U390))*100/('Tablero de control'!$S390-'Tablero de control'!$U390)
       )
     )
   )
)</f>
        <v>100</v>
      </c>
      <c r="AA390" s="302">
        <f>IF('Tablero de control'!$Z390&gt;100,100,'Tablero de control'!$Z390)</f>
        <v>100</v>
      </c>
      <c r="AB390" s="40" t="str">
        <f>IF(
  'Tablero de control'!$U390="NP",
  "NO PROGRAMADA",
  IF(
    OR('Tablero de control'!$Y390="",'Tablero de control'!$Z390&lt;=0),
    "SIN AVANCE",
    IF(
      'Tablero de control'!$Z390&lt;Parametros!$D$4*Parametros!$G$9,
      "MUY DEFICIENTE",
    IF(
      'Tablero de control'!$Z390&lt;Parametros!$D$4*Parametros!$G$8,
      "DEFICIENTE",
   IF(
      'Tablero de control'!$Z390&lt;Parametros!$D$4*Parametros!$G$7,
      "ACEPTABLE",
      IF(
        'Tablero de control'!$Z390&lt;Parametros!$D$4*Parametros!$G$6,
        "BUENO",
        IF(
          'Tablero de control'!$Z390&lt;Parametros!$D$4*Parametros!$G$5,
          "SATISFACTORIO",
          IF(
            'Tablero de control'!$Z390&gt;=Parametros!$D$4*Parametros!$G$4,
            "OPTIMO"
          )
        )
      )
    )
  )
)
)
)</f>
        <v>OPTIMO</v>
      </c>
      <c r="AC390" s="40"/>
      <c r="AD390" s="40"/>
      <c r="AE390" s="40"/>
      <c r="AF390" s="40"/>
      <c r="AG390" s="59">
        <v>121714286</v>
      </c>
      <c r="AH390" s="59">
        <v>34364132.609999999</v>
      </c>
      <c r="AI390" s="59">
        <v>10804984.970000001</v>
      </c>
      <c r="AJ390" s="57"/>
      <c r="AK390" s="276">
        <f>IF(
'Tablero de control'!$V390="NP",
 0,
  IF(
     'Tablero de control'!$Q390&lt;&gt;"Reducción",
     'Tablero de control'!$AJ390*100/'Tablero de control'!$V390,
     IF(
       'Tablero de control'!$V390&gt;='Tablero de control'!$AJ390,
       100,
       IF(
         'Tablero de control'!$S390&lt;='Tablero de control'!$AJ390,
         0,
         (('Tablero de control'!$S390-'Tablero de control'!$V390)-('Tablero de control'!$AJ390-'Tablero de control'!$V390))*100/('Tablero de control'!$S390-'Tablero de control'!$V390)
       )
     )
   )
)</f>
        <v>0</v>
      </c>
      <c r="AL390" s="38" t="str">
        <f>IF(
  'Tablero de control'!$V390="NP",
  "NO PROGRAMADA",
  IF(
    OR('Tablero de control'!$AJ390="",'Tablero de control'!$AK390&lt;=0),
    "SIN AVANCE",
    IF(
      'Tablero de control'!$AK390&lt;Parametros!$D$4*Parametros!$G$9,
      "MUY DEFICIENTE",
    IF(
      'Tablero de control'!$AK390&lt;Parametros!$D$4*Parametros!$G$8,
      "DEFICIENTE",
   IF(
      'Tablero de control'!$AK390&lt;Parametros!$D$4*Parametros!$G$7,
      "ACEPTABLE",
      IF(
        'Tablero de control'!$AK390&lt;Parametros!$D$4*Parametros!$G$6,
        "BUENO",
        IF(
          'Tablero de control'!$AK390&lt;Parametros!$D$4*Parametros!$G$5,
          "SATISFACTORIO",
          IF(
            'Tablero de control'!$AK390&gt;=Parametros!$D$4*Parametros!$G$4,
            "OPTIMO"
          )
        )
      )
    )
  )
)
)
)</f>
        <v>SIN AVANCE</v>
      </c>
      <c r="AM390" s="38"/>
      <c r="AN390" s="38"/>
      <c r="AO390" s="38"/>
      <c r="AP390" s="48"/>
      <c r="AQ390" s="276">
        <f>IF(
'Tablero de control'!$W390="NP",
 0,
  IF(
     'Tablero de control'!$Q390&lt;&gt;"Reducción",
     'Tablero de control'!$AP390*100/'Tablero de control'!$W390,
     IF(
       'Tablero de control'!$W390&gt;='Tablero de control'!$AP390,
       100,
       IF(
         'Tablero de control'!$S390&lt;='Tablero de control'!$AP390,
         0,
         (('Tablero de control'!$S390-'Tablero de control'!$W390)-('Tablero de control'!$AP390-'Tablero de control'!$W390))*100/('Tablero de control'!$S390-'Tablero de control'!$W390)
       )
     )
   )
)</f>
        <v>0</v>
      </c>
      <c r="AR390" s="40" t="str">
        <f>IF(
  'Tablero de control'!$W390="NP",
  "NO PROGRAMADA",
  IF(
    OR('Tablero de control'!$AP390="",'Tablero de control'!$AQ390&lt;=0),
    "SIN AVANCE",
    IF(
      'Tablero de control'!$AQ390&lt;Parametros!$D$4*Parametros!$G$9,
      "MUY DEFICIENTE",
    IF(
      'Tablero de control'!$AQ390&lt;Parametros!$D$4*Parametros!$G$8,
      "DEFICIENTE",
   IF(
      'Tablero de control'!$AQ390&lt;Parametros!$D$4*Parametros!$G$7,
      "ACEPTABLE",
      IF(
        'Tablero de control'!$AQ390&lt;Parametros!$D$4*Parametros!$G$6,
        "BUENO",
        IF(
          'Tablero de control'!$AQ390&lt;Parametros!$D$4*Parametros!$G$5,
          "SATISFACTORIO",
          IF(
            'Tablero de control'!$AQ390&gt;=Parametros!$D$4*Parametros!$G$4,
            "OPTIMO"
          )
        )
      )
    )
  )
)
)
)</f>
        <v>SIN AVANCE</v>
      </c>
      <c r="AS390" s="38"/>
      <c r="AT390" s="38"/>
      <c r="AU390" s="38"/>
      <c r="AV390" s="39"/>
      <c r="AW390" s="276">
        <f>IF(
'Tablero de control'!$X390="NP",
 0,
  IF(
     'Tablero de control'!$Q390&lt;&gt;"Reducción",
     'Tablero de control'!$AV390*100/'Tablero de control'!$X390,
     IF(
       'Tablero de control'!$X390&gt;='Tablero de control'!$AV390,
       100,
       IF(
         'Tablero de control'!$S390&lt;='Tablero de control'!$AV390,
         0,
         (('Tablero de control'!$S390-'Tablero de control'!$X390)-('Tablero de control'!$AV390-'Tablero de control'!$X390))*100/('Tablero de control'!$S390-'Tablero de control'!$X390)
       )
     )
   )
)</f>
        <v>0</v>
      </c>
      <c r="AX390" s="46" t="str">
        <f>IF(
  'Tablero de control'!$X390="NP",
  "NO PROGRAMADA",
  IF(
    OR('Tablero de control'!$AV390="",'Tablero de control'!$AW390&lt;=0),
    "SIN AVANCE",
    IF(
      'Tablero de control'!$AW390&lt;Parametros!$D$4*Parametros!$G$9,
      "MUY DEFICIENTE",
    IF(
      'Tablero de control'!$AW390&lt;Parametros!$D$4*Parametros!$G$8,
      "DEFICIENTE",
   IF(
      'Tablero de control'!$AW390&lt;Parametros!$D$4*Parametros!$G$7,
      "ACEPTABLE",
      IF(
        'Tablero de control'!$AW390&lt;Parametros!$D$4*Parametros!$G$6,
        "BUENO",
        IF(
          'Tablero de control'!$AW390&lt;Parametros!$D$4*Parametros!$G$5,
          "SATISFACTORIO",
          IF(
            'Tablero de control'!$AW390&gt;=Parametros!$D$4*Parametros!$G$4,
            "OPTIMO"
          )
        )
      )
    )
  )
)
)
)</f>
        <v>SIN AVANCE</v>
      </c>
      <c r="AY390" s="38"/>
      <c r="AZ390" s="38"/>
      <c r="BA390" s="38"/>
      <c r="BB390" s="285">
        <f>IF('Tablero de control'!$R390="Acumulada",IF('Tablero de control'!$AV390="",IF('Tablero de control'!$AP390="",IF('Tablero de control'!$AJ390="",'Tablero de control'!$Y390,'Tablero de control'!$AJ390),'Tablero de control'!$AP390),'Tablero de control'!$AV390),'Tablero de control'!$Y390+'Tablero de control'!$AJ390+'Tablero de control'!$AP390+'Tablero de control'!$AV390)</f>
        <v>1</v>
      </c>
      <c r="BC390" s="41">
        <f>IF('Tablero de control'!$Q390="mantenimiento",'Tablero de control'!$BB390/COUNTA('Tablero de control'!$U390:$X390)*100,IF('Tablero de control'!$BB390*100/'Tablero de control'!$T390&gt;100,100,'Tablero de control'!$BB390*100/'Tablero de control'!$T390))</f>
        <v>25</v>
      </c>
      <c r="BD390" s="40" t="str">
        <f>IF(
    OR('Tablero de control'!$BB390="",'Tablero de control'!$BC390&lt;=0),
    "SIN AVANCE",
    IF(
      'Tablero de control'!$BC390&lt;Parametros!$D$4*Parametros!$G$9,
      "MUY DEFICIENTE",
    IF(
      'Tablero de control'!$BC390&lt;Parametros!$D$4*Parametros!$G$8,
      "DEFICIENTE",
   IF(
      'Tablero de control'!$BC390&lt;Parametros!$D$4*Parametros!$G$7,
      "ACEPTABLE",
      IF(
        'Tablero de control'!$BC390&lt;Parametros!$D$4*Parametros!$G$6,
        "BUENO",
        IF(
          'Tablero de control'!$BC390&lt;Parametros!$D$4*Parametros!$G$5,
          "SATISFACTORIO",
          IF(
            'Tablero de control'!$BC390&gt;=Parametros!$D$4*Parametros!$G$4,
            "OPTIMO"
          )
        )
      )
    )
  )
)
)</f>
        <v>MUY DEFICIENTE</v>
      </c>
      <c r="BE390" s="336"/>
      <c r="BF390" s="336"/>
      <c r="BG390" s="555"/>
      <c r="BH390" s="281"/>
      <c r="BI390" s="281"/>
      <c r="BJ390" s="281"/>
      <c r="BL390" s="337"/>
      <c r="BN390" s="709">
        <v>1</v>
      </c>
      <c r="BO390" s="394" t="s">
        <v>3088</v>
      </c>
      <c r="BP390" s="394" t="s">
        <v>3089</v>
      </c>
      <c r="BQ390" s="469" t="s">
        <v>3090</v>
      </c>
      <c r="BR390" s="618" t="s">
        <v>3091</v>
      </c>
      <c r="BS390" s="691"/>
      <c r="BT390" s="281"/>
    </row>
    <row r="391" spans="1:72" s="42" customFormat="1" ht="51" hidden="1" customHeight="1">
      <c r="A391" s="554" t="s">
        <v>252</v>
      </c>
      <c r="B391" s="53" t="s">
        <v>266</v>
      </c>
      <c r="C391" s="53" t="s">
        <v>314</v>
      </c>
      <c r="D391" s="53" t="s">
        <v>365</v>
      </c>
      <c r="E391" s="53" t="s">
        <v>473</v>
      </c>
      <c r="F391" s="186">
        <v>50</v>
      </c>
      <c r="G391" s="186">
        <v>64</v>
      </c>
      <c r="H391" s="133" t="s">
        <v>1950</v>
      </c>
      <c r="I391" s="186" t="s">
        <v>1984</v>
      </c>
      <c r="J391" s="325">
        <v>388</v>
      </c>
      <c r="K391" s="53" t="s">
        <v>931</v>
      </c>
      <c r="L391" s="53">
        <v>4102042</v>
      </c>
      <c r="M391" s="53" t="s">
        <v>110</v>
      </c>
      <c r="N391" s="53">
        <v>410204200</v>
      </c>
      <c r="O391" s="53" t="s">
        <v>184</v>
      </c>
      <c r="P391" s="53" t="s">
        <v>2068</v>
      </c>
      <c r="Q391" s="53" t="s">
        <v>33</v>
      </c>
      <c r="R391" s="98" t="s">
        <v>1891</v>
      </c>
      <c r="S391" s="135">
        <v>4</v>
      </c>
      <c r="T391" s="135">
        <v>4</v>
      </c>
      <c r="U391" s="96">
        <v>1</v>
      </c>
      <c r="V391" s="135">
        <v>1</v>
      </c>
      <c r="W391" s="135">
        <v>1</v>
      </c>
      <c r="X391" s="135">
        <v>1</v>
      </c>
      <c r="Y391" s="273">
        <v>1</v>
      </c>
      <c r="Z391" s="276">
        <f>IF(
'Tablero de control'!$U391="NP",
 0,
  IF(
     'Tablero de control'!$Q391&lt;&gt;"Reducción",
     'Tablero de control'!$Y391*100/'Tablero de control'!$U391,
     IF(
       'Tablero de control'!$U391&gt;='Tablero de control'!$Y391,
       100,
       IF(
         'Tablero de control'!$S391&lt;='Tablero de control'!$Y391,
         0,
         (('Tablero de control'!$S391-'Tablero de control'!$U391)-('Tablero de control'!$Y391-'Tablero de control'!$U391))*100/('Tablero de control'!$S391-'Tablero de control'!$U391)
       )
     )
   )
)</f>
        <v>100</v>
      </c>
      <c r="AA391" s="302">
        <f>IF('Tablero de control'!$Z391&gt;100,100,'Tablero de control'!$Z391)</f>
        <v>100</v>
      </c>
      <c r="AB391" s="40" t="str">
        <f>IF(
  'Tablero de control'!$U391="NP",
  "NO PROGRAMADA",
  IF(
    OR('Tablero de control'!$Y391="",'Tablero de control'!$Z391&lt;=0),
    "SIN AVANCE",
    IF(
      'Tablero de control'!$Z391&lt;Parametros!$D$4*Parametros!$G$9,
      "MUY DEFICIENTE",
    IF(
      'Tablero de control'!$Z391&lt;Parametros!$D$4*Parametros!$G$8,
      "DEFICIENTE",
   IF(
      'Tablero de control'!$Z391&lt;Parametros!$D$4*Parametros!$G$7,
      "ACEPTABLE",
      IF(
        'Tablero de control'!$Z391&lt;Parametros!$D$4*Parametros!$G$6,
        "BUENO",
        IF(
          'Tablero de control'!$Z391&lt;Parametros!$D$4*Parametros!$G$5,
          "SATISFACTORIO",
          IF(
            'Tablero de control'!$Z391&gt;=Parametros!$D$4*Parametros!$G$4,
            "OPTIMO"
          )
        )
      )
    )
  )
)
)
)</f>
        <v>OPTIMO</v>
      </c>
      <c r="AC391" s="40"/>
      <c r="AD391" s="40"/>
      <c r="AE391" s="40"/>
      <c r="AF391" s="40"/>
      <c r="AG391" s="59">
        <v>121714286</v>
      </c>
      <c r="AH391" s="59">
        <v>34364132.609999999</v>
      </c>
      <c r="AI391" s="59">
        <v>10804984.970000001</v>
      </c>
      <c r="AJ391" s="57"/>
      <c r="AK391" s="276">
        <f>IF(
'Tablero de control'!$V391="NP",
 0,
  IF(
     'Tablero de control'!$Q391&lt;&gt;"Reducción",
     'Tablero de control'!$AJ391*100/'Tablero de control'!$V391,
     IF(
       'Tablero de control'!$V391&gt;='Tablero de control'!$AJ391,
       100,
       IF(
         'Tablero de control'!$S391&lt;='Tablero de control'!$AJ391,
         0,
         (('Tablero de control'!$S391-'Tablero de control'!$V391)-('Tablero de control'!$AJ391-'Tablero de control'!$V391))*100/('Tablero de control'!$S391-'Tablero de control'!$V391)
       )
     )
   )
)</f>
        <v>0</v>
      </c>
      <c r="AL391" s="38" t="str">
        <f>IF(
  'Tablero de control'!$V391="NP",
  "NO PROGRAMADA",
  IF(
    OR('Tablero de control'!$AJ391="",'Tablero de control'!$AK391&lt;=0),
    "SIN AVANCE",
    IF(
      'Tablero de control'!$AK391&lt;Parametros!$D$4*Parametros!$G$9,
      "MUY DEFICIENTE",
    IF(
      'Tablero de control'!$AK391&lt;Parametros!$D$4*Parametros!$G$8,
      "DEFICIENTE",
   IF(
      'Tablero de control'!$AK391&lt;Parametros!$D$4*Parametros!$G$7,
      "ACEPTABLE",
      IF(
        'Tablero de control'!$AK391&lt;Parametros!$D$4*Parametros!$G$6,
        "BUENO",
        IF(
          'Tablero de control'!$AK391&lt;Parametros!$D$4*Parametros!$G$5,
          "SATISFACTORIO",
          IF(
            'Tablero de control'!$AK391&gt;=Parametros!$D$4*Parametros!$G$4,
            "OPTIMO"
          )
        )
      )
    )
  )
)
)
)</f>
        <v>SIN AVANCE</v>
      </c>
      <c r="AM391" s="38"/>
      <c r="AN391" s="38"/>
      <c r="AO391" s="38"/>
      <c r="AP391" s="48"/>
      <c r="AQ391" s="276">
        <f>IF(
'Tablero de control'!$W391="NP",
 0,
  IF(
     'Tablero de control'!$Q391&lt;&gt;"Reducción",
     'Tablero de control'!$AP391*100/'Tablero de control'!$W391,
     IF(
       'Tablero de control'!$W391&gt;='Tablero de control'!$AP391,
       100,
       IF(
         'Tablero de control'!$S391&lt;='Tablero de control'!$AP391,
         0,
         (('Tablero de control'!$S391-'Tablero de control'!$W391)-('Tablero de control'!$AP391-'Tablero de control'!$W391))*100/('Tablero de control'!$S391-'Tablero de control'!$W391)
       )
     )
   )
)</f>
        <v>0</v>
      </c>
      <c r="AR391" s="40" t="str">
        <f>IF(
  'Tablero de control'!$W391="NP",
  "NO PROGRAMADA",
  IF(
    OR('Tablero de control'!$AP391="",'Tablero de control'!$AQ391&lt;=0),
    "SIN AVANCE",
    IF(
      'Tablero de control'!$AQ391&lt;Parametros!$D$4*Parametros!$G$9,
      "MUY DEFICIENTE",
    IF(
      'Tablero de control'!$AQ391&lt;Parametros!$D$4*Parametros!$G$8,
      "DEFICIENTE",
   IF(
      'Tablero de control'!$AQ391&lt;Parametros!$D$4*Parametros!$G$7,
      "ACEPTABLE",
      IF(
        'Tablero de control'!$AQ391&lt;Parametros!$D$4*Parametros!$G$6,
        "BUENO",
        IF(
          'Tablero de control'!$AQ391&lt;Parametros!$D$4*Parametros!$G$5,
          "SATISFACTORIO",
          IF(
            'Tablero de control'!$AQ391&gt;=Parametros!$D$4*Parametros!$G$4,
            "OPTIMO"
          )
        )
      )
    )
  )
)
)
)</f>
        <v>SIN AVANCE</v>
      </c>
      <c r="AS391" s="38"/>
      <c r="AT391" s="38"/>
      <c r="AU391" s="38"/>
      <c r="AV391" s="39"/>
      <c r="AW391" s="276">
        <f>IF(
'Tablero de control'!$X391="NP",
 0,
  IF(
     'Tablero de control'!$Q391&lt;&gt;"Reducción",
     'Tablero de control'!$AV391*100/'Tablero de control'!$X391,
     IF(
       'Tablero de control'!$X391&gt;='Tablero de control'!$AV391,
       100,
       IF(
         'Tablero de control'!$S391&lt;='Tablero de control'!$AV391,
         0,
         (('Tablero de control'!$S391-'Tablero de control'!$X391)-('Tablero de control'!$AV391-'Tablero de control'!$X391))*100/('Tablero de control'!$S391-'Tablero de control'!$X391)
       )
     )
   )
)</f>
        <v>0</v>
      </c>
      <c r="AX391" s="46" t="str">
        <f>IF(
  'Tablero de control'!$X391="NP",
  "NO PROGRAMADA",
  IF(
    OR('Tablero de control'!$AV391="",'Tablero de control'!$AW391&lt;=0),
    "SIN AVANCE",
    IF(
      'Tablero de control'!$AW391&lt;Parametros!$D$4*Parametros!$G$9,
      "MUY DEFICIENTE",
    IF(
      'Tablero de control'!$AW391&lt;Parametros!$D$4*Parametros!$G$8,
      "DEFICIENTE",
   IF(
      'Tablero de control'!$AW391&lt;Parametros!$D$4*Parametros!$G$7,
      "ACEPTABLE",
      IF(
        'Tablero de control'!$AW391&lt;Parametros!$D$4*Parametros!$G$6,
        "BUENO",
        IF(
          'Tablero de control'!$AW391&lt;Parametros!$D$4*Parametros!$G$5,
          "SATISFACTORIO",
          IF(
            'Tablero de control'!$AW391&gt;=Parametros!$D$4*Parametros!$G$4,
            "OPTIMO"
          )
        )
      )
    )
  )
)
)
)</f>
        <v>SIN AVANCE</v>
      </c>
      <c r="AY391" s="38"/>
      <c r="AZ391" s="38"/>
      <c r="BA391" s="38"/>
      <c r="BB391" s="285">
        <f>IF('Tablero de control'!$R391="Acumulada",IF('Tablero de control'!$AV391="",IF('Tablero de control'!$AP391="",IF('Tablero de control'!$AJ391="",'Tablero de control'!$Y391,'Tablero de control'!$AJ391),'Tablero de control'!$AP391),'Tablero de control'!$AV391),'Tablero de control'!$Y391+'Tablero de control'!$AJ391+'Tablero de control'!$AP391+'Tablero de control'!$AV391)</f>
        <v>1</v>
      </c>
      <c r="BC391" s="41">
        <f>IF('Tablero de control'!$Q391="mantenimiento",'Tablero de control'!$BB391/COUNTA('Tablero de control'!$U391:$X391)*100,IF('Tablero de control'!$BB391*100/'Tablero de control'!$T391&gt;100,100,'Tablero de control'!$BB391*100/'Tablero de control'!$T391))</f>
        <v>25</v>
      </c>
      <c r="BD391" s="40" t="str">
        <f>IF(
    OR('Tablero de control'!$BB391="",'Tablero de control'!$BC391&lt;=0),
    "SIN AVANCE",
    IF(
      'Tablero de control'!$BC391&lt;Parametros!$D$4*Parametros!$G$9,
      "MUY DEFICIENTE",
    IF(
      'Tablero de control'!$BC391&lt;Parametros!$D$4*Parametros!$G$8,
      "DEFICIENTE",
   IF(
      'Tablero de control'!$BC391&lt;Parametros!$D$4*Parametros!$G$7,
      "ACEPTABLE",
      IF(
        'Tablero de control'!$BC391&lt;Parametros!$D$4*Parametros!$G$6,
        "BUENO",
        IF(
          'Tablero de control'!$BC391&lt;Parametros!$D$4*Parametros!$G$5,
          "SATISFACTORIO",
          IF(
            'Tablero de control'!$BC391&gt;=Parametros!$D$4*Parametros!$G$4,
            "OPTIMO"
          )
        )
      )
    )
  )
)
)</f>
        <v>MUY DEFICIENTE</v>
      </c>
      <c r="BE391" s="336"/>
      <c r="BF391" s="336"/>
      <c r="BG391" s="555"/>
      <c r="BH391" s="281"/>
      <c r="BI391" s="281"/>
      <c r="BJ391" s="281"/>
      <c r="BL391" s="337"/>
      <c r="BN391" s="709">
        <v>1</v>
      </c>
      <c r="BO391" s="394" t="s">
        <v>3092</v>
      </c>
      <c r="BP391" s="394" t="s">
        <v>3093</v>
      </c>
      <c r="BQ391" s="470" t="s">
        <v>3094</v>
      </c>
      <c r="BR391" s="619" t="s">
        <v>3095</v>
      </c>
      <c r="BS391" s="691"/>
      <c r="BT391" s="281"/>
    </row>
    <row r="392" spans="1:72" s="42" customFormat="1" ht="38.25" hidden="1" customHeight="1">
      <c r="A392" s="554" t="s">
        <v>252</v>
      </c>
      <c r="B392" s="53" t="s">
        <v>266</v>
      </c>
      <c r="C392" s="53" t="s">
        <v>314</v>
      </c>
      <c r="D392" s="53" t="s">
        <v>365</v>
      </c>
      <c r="E392" s="53" t="s">
        <v>473</v>
      </c>
      <c r="F392" s="186">
        <v>50</v>
      </c>
      <c r="G392" s="186">
        <v>64</v>
      </c>
      <c r="H392" s="133" t="s">
        <v>1950</v>
      </c>
      <c r="I392" s="186" t="s">
        <v>1984</v>
      </c>
      <c r="J392" s="325">
        <v>389</v>
      </c>
      <c r="K392" s="53" t="s">
        <v>932</v>
      </c>
      <c r="L392" s="53" t="s">
        <v>1355</v>
      </c>
      <c r="M392" s="53" t="s">
        <v>111</v>
      </c>
      <c r="N392" s="53">
        <v>410204700</v>
      </c>
      <c r="O392" s="53" t="s">
        <v>186</v>
      </c>
      <c r="P392" s="53" t="s">
        <v>2069</v>
      </c>
      <c r="Q392" s="53" t="s">
        <v>32</v>
      </c>
      <c r="R392" s="135" t="s">
        <v>1891</v>
      </c>
      <c r="S392" s="135">
        <v>85</v>
      </c>
      <c r="T392" s="135">
        <v>128</v>
      </c>
      <c r="U392" s="96">
        <v>20</v>
      </c>
      <c r="V392" s="135">
        <v>50</v>
      </c>
      <c r="W392" s="135">
        <v>50</v>
      </c>
      <c r="X392" s="135">
        <v>8</v>
      </c>
      <c r="Y392" s="273">
        <v>20</v>
      </c>
      <c r="Z392" s="276">
        <f>IF(
'Tablero de control'!$U392="NP",
 0,
  IF(
     'Tablero de control'!$Q392&lt;&gt;"Reducción",
     'Tablero de control'!$Y392*100/'Tablero de control'!$U392,
     IF(
       'Tablero de control'!$U392&gt;='Tablero de control'!$Y392,
       100,
       IF(
         'Tablero de control'!$S392&lt;='Tablero de control'!$Y392,
         0,
         (('Tablero de control'!$S392-'Tablero de control'!$U392)-('Tablero de control'!$Y392-'Tablero de control'!$U392))*100/('Tablero de control'!$S392-'Tablero de control'!$U392)
       )
     )
   )
)</f>
        <v>100</v>
      </c>
      <c r="AA392" s="302">
        <f>IF('Tablero de control'!$Z392&gt;100,100,'Tablero de control'!$Z392)</f>
        <v>100</v>
      </c>
      <c r="AB392" s="40" t="str">
        <f>IF(
  'Tablero de control'!$U392="NP",
  "NO PROGRAMADA",
  IF(
    OR('Tablero de control'!$Y392="",'Tablero de control'!$Z392&lt;=0),
    "SIN AVANCE",
    IF(
      'Tablero de control'!$Z392&lt;Parametros!$D$4*Parametros!$G$9,
      "MUY DEFICIENTE",
    IF(
      'Tablero de control'!$Z392&lt;Parametros!$D$4*Parametros!$G$8,
      "DEFICIENTE",
   IF(
      'Tablero de control'!$Z392&lt;Parametros!$D$4*Parametros!$G$7,
      "ACEPTABLE",
      IF(
        'Tablero de control'!$Z392&lt;Parametros!$D$4*Parametros!$G$6,
        "BUENO",
        IF(
          'Tablero de control'!$Z392&lt;Parametros!$D$4*Parametros!$G$5,
          "SATISFACTORIO",
          IF(
            'Tablero de control'!$Z392&gt;=Parametros!$D$4*Parametros!$G$4,
            "OPTIMO"
          )
        )
      )
    )
  )
)
)
)</f>
        <v>OPTIMO</v>
      </c>
      <c r="AC392" s="40"/>
      <c r="AD392" s="40"/>
      <c r="AE392" s="40"/>
      <c r="AF392" s="40"/>
      <c r="AG392" s="59">
        <v>121714286</v>
      </c>
      <c r="AH392" s="59">
        <v>34364132.609999999</v>
      </c>
      <c r="AI392" s="59">
        <v>10804984.970000001</v>
      </c>
      <c r="AJ392" s="57"/>
      <c r="AK392" s="276">
        <f>IF(
'Tablero de control'!$V392="NP",
 0,
  IF(
     'Tablero de control'!$Q392&lt;&gt;"Reducción",
     'Tablero de control'!$AJ392*100/'Tablero de control'!$V392,
     IF(
       'Tablero de control'!$V392&gt;='Tablero de control'!$AJ392,
       100,
       IF(
         'Tablero de control'!$S392&lt;='Tablero de control'!$AJ392,
         0,
         (('Tablero de control'!$S392-'Tablero de control'!$V392)-('Tablero de control'!$AJ392-'Tablero de control'!$V392))*100/('Tablero de control'!$S392-'Tablero de control'!$V392)
       )
     )
   )
)</f>
        <v>0</v>
      </c>
      <c r="AL392" s="38" t="str">
        <f>IF(
  'Tablero de control'!$V392="NP",
  "NO PROGRAMADA",
  IF(
    OR('Tablero de control'!$AJ392="",'Tablero de control'!$AK392&lt;=0),
    "SIN AVANCE",
    IF(
      'Tablero de control'!$AK392&lt;Parametros!$D$4*Parametros!$G$9,
      "MUY DEFICIENTE",
    IF(
      'Tablero de control'!$AK392&lt;Parametros!$D$4*Parametros!$G$8,
      "DEFICIENTE",
   IF(
      'Tablero de control'!$AK392&lt;Parametros!$D$4*Parametros!$G$7,
      "ACEPTABLE",
      IF(
        'Tablero de control'!$AK392&lt;Parametros!$D$4*Parametros!$G$6,
        "BUENO",
        IF(
          'Tablero de control'!$AK392&lt;Parametros!$D$4*Parametros!$G$5,
          "SATISFACTORIO",
          IF(
            'Tablero de control'!$AK392&gt;=Parametros!$D$4*Parametros!$G$4,
            "OPTIMO"
          )
        )
      )
    )
  )
)
)
)</f>
        <v>SIN AVANCE</v>
      </c>
      <c r="AM392" s="38"/>
      <c r="AN392" s="38"/>
      <c r="AO392" s="38"/>
      <c r="AP392" s="48"/>
      <c r="AQ392" s="276">
        <f>IF(
'Tablero de control'!$W392="NP",
 0,
  IF(
     'Tablero de control'!$Q392&lt;&gt;"Reducción",
     'Tablero de control'!$AP392*100/'Tablero de control'!$W392,
     IF(
       'Tablero de control'!$W392&gt;='Tablero de control'!$AP392,
       100,
       IF(
         'Tablero de control'!$S392&lt;='Tablero de control'!$AP392,
         0,
         (('Tablero de control'!$S392-'Tablero de control'!$W392)-('Tablero de control'!$AP392-'Tablero de control'!$W392))*100/('Tablero de control'!$S392-'Tablero de control'!$W392)
       )
     )
   )
)</f>
        <v>0</v>
      </c>
      <c r="AR392" s="40" t="str">
        <f>IF(
  'Tablero de control'!$W392="NP",
  "NO PROGRAMADA",
  IF(
    OR('Tablero de control'!$AP392="",'Tablero de control'!$AQ392&lt;=0),
    "SIN AVANCE",
    IF(
      'Tablero de control'!$AQ392&lt;Parametros!$D$4*Parametros!$G$9,
      "MUY DEFICIENTE",
    IF(
      'Tablero de control'!$AQ392&lt;Parametros!$D$4*Parametros!$G$8,
      "DEFICIENTE",
   IF(
      'Tablero de control'!$AQ392&lt;Parametros!$D$4*Parametros!$G$7,
      "ACEPTABLE",
      IF(
        'Tablero de control'!$AQ392&lt;Parametros!$D$4*Parametros!$G$6,
        "BUENO",
        IF(
          'Tablero de control'!$AQ392&lt;Parametros!$D$4*Parametros!$G$5,
          "SATISFACTORIO",
          IF(
            'Tablero de control'!$AQ392&gt;=Parametros!$D$4*Parametros!$G$4,
            "OPTIMO"
          )
        )
      )
    )
  )
)
)
)</f>
        <v>SIN AVANCE</v>
      </c>
      <c r="AS392" s="38"/>
      <c r="AT392" s="38"/>
      <c r="AU392" s="38"/>
      <c r="AV392" s="39"/>
      <c r="AW392" s="276">
        <f>IF(
'Tablero de control'!$X392="NP",
 0,
  IF(
     'Tablero de control'!$Q392&lt;&gt;"Reducción",
     'Tablero de control'!$AV392*100/'Tablero de control'!$X392,
     IF(
       'Tablero de control'!$X392&gt;='Tablero de control'!$AV392,
       100,
       IF(
         'Tablero de control'!$S392&lt;='Tablero de control'!$AV392,
         0,
         (('Tablero de control'!$S392-'Tablero de control'!$X392)-('Tablero de control'!$AV392-'Tablero de control'!$X392))*100/('Tablero de control'!$S392-'Tablero de control'!$X392)
       )
     )
   )
)</f>
        <v>0</v>
      </c>
      <c r="AX392" s="46" t="str">
        <f>IF(
  'Tablero de control'!$X392="NP",
  "NO PROGRAMADA",
  IF(
    OR('Tablero de control'!$AV392="",'Tablero de control'!$AW392&lt;=0),
    "SIN AVANCE",
    IF(
      'Tablero de control'!$AW392&lt;Parametros!$D$4*Parametros!$G$9,
      "MUY DEFICIENTE",
    IF(
      'Tablero de control'!$AW392&lt;Parametros!$D$4*Parametros!$G$8,
      "DEFICIENTE",
   IF(
      'Tablero de control'!$AW392&lt;Parametros!$D$4*Parametros!$G$7,
      "ACEPTABLE",
      IF(
        'Tablero de control'!$AW392&lt;Parametros!$D$4*Parametros!$G$6,
        "BUENO",
        IF(
          'Tablero de control'!$AW392&lt;Parametros!$D$4*Parametros!$G$5,
          "SATISFACTORIO",
          IF(
            'Tablero de control'!$AW392&gt;=Parametros!$D$4*Parametros!$G$4,
            "OPTIMO"
          )
        )
      )
    )
  )
)
)
)</f>
        <v>SIN AVANCE</v>
      </c>
      <c r="AY392" s="38"/>
      <c r="AZ392" s="38"/>
      <c r="BA392" s="38"/>
      <c r="BB392" s="285">
        <f>IF('Tablero de control'!$R392="Acumulada",IF('Tablero de control'!$AV392="",IF('Tablero de control'!$AP392="",IF('Tablero de control'!$AJ392="",'Tablero de control'!$Y392,'Tablero de control'!$AJ392),'Tablero de control'!$AP392),'Tablero de control'!$AV392),'Tablero de control'!$Y392+'Tablero de control'!$AJ392+'Tablero de control'!$AP392+'Tablero de control'!$AV392)</f>
        <v>20</v>
      </c>
      <c r="BC392" s="41">
        <f>IF('Tablero de control'!$Q392="mantenimiento",'Tablero de control'!$BB392/COUNTA('Tablero de control'!$U392:$X392)*100,IF('Tablero de control'!$BB392*100/'Tablero de control'!$T392&gt;100,100,'Tablero de control'!$BB392*100/'Tablero de control'!$T392))</f>
        <v>15.625</v>
      </c>
      <c r="BD392" s="40" t="str">
        <f>IF(
    OR('Tablero de control'!$BB392="",'Tablero de control'!$BC392&lt;=0),
    "SIN AVANCE",
    IF(
      'Tablero de control'!$BC392&lt;Parametros!$D$4*Parametros!$G$9,
      "MUY DEFICIENTE",
    IF(
      'Tablero de control'!$BC392&lt;Parametros!$D$4*Parametros!$G$8,
      "DEFICIENTE",
   IF(
      'Tablero de control'!$BC392&lt;Parametros!$D$4*Parametros!$G$7,
      "ACEPTABLE",
      IF(
        'Tablero de control'!$BC392&lt;Parametros!$D$4*Parametros!$G$6,
        "BUENO",
        IF(
          'Tablero de control'!$BC392&lt;Parametros!$D$4*Parametros!$G$5,
          "SATISFACTORIO",
          IF(
            'Tablero de control'!$BC392&gt;=Parametros!$D$4*Parametros!$G$4,
            "OPTIMO"
          )
        )
      )
    )
  )
)
)</f>
        <v>MUY DEFICIENTE</v>
      </c>
      <c r="BE392" s="336"/>
      <c r="BF392" s="336"/>
      <c r="BG392" s="555"/>
      <c r="BH392" s="281"/>
      <c r="BI392" s="281"/>
      <c r="BJ392" s="281"/>
      <c r="BL392" s="337"/>
      <c r="BN392" s="709">
        <v>20</v>
      </c>
      <c r="BO392" s="394" t="s">
        <v>3096</v>
      </c>
      <c r="BP392" s="394" t="s">
        <v>3097</v>
      </c>
      <c r="BQ392" s="469" t="s">
        <v>3098</v>
      </c>
      <c r="BR392" s="618" t="s">
        <v>3099</v>
      </c>
      <c r="BS392" s="691"/>
      <c r="BT392" s="281"/>
    </row>
    <row r="393" spans="1:72" s="42" customFormat="1" ht="38.25" hidden="1" customHeight="1">
      <c r="A393" s="554" t="s">
        <v>252</v>
      </c>
      <c r="B393" s="53" t="s">
        <v>266</v>
      </c>
      <c r="C393" s="53" t="s">
        <v>314</v>
      </c>
      <c r="D393" s="53" t="s">
        <v>365</v>
      </c>
      <c r="E393" s="53" t="s">
        <v>473</v>
      </c>
      <c r="F393" s="186">
        <v>50</v>
      </c>
      <c r="G393" s="186">
        <v>64</v>
      </c>
      <c r="H393" s="133" t="s">
        <v>1950</v>
      </c>
      <c r="I393" s="186" t="s">
        <v>1984</v>
      </c>
      <c r="J393" s="325">
        <v>390</v>
      </c>
      <c r="K393" s="53" t="s">
        <v>933</v>
      </c>
      <c r="L393" s="53" t="s">
        <v>1354</v>
      </c>
      <c r="M393" s="53" t="s">
        <v>112</v>
      </c>
      <c r="N393" s="53">
        <v>410204100</v>
      </c>
      <c r="O393" s="53" t="s">
        <v>188</v>
      </c>
      <c r="P393" s="53" t="s">
        <v>2070</v>
      </c>
      <c r="Q393" s="53" t="s">
        <v>33</v>
      </c>
      <c r="R393" s="98" t="s">
        <v>1891</v>
      </c>
      <c r="S393" s="135">
        <v>8</v>
      </c>
      <c r="T393" s="135">
        <v>32</v>
      </c>
      <c r="U393" s="96">
        <v>8</v>
      </c>
      <c r="V393" s="135">
        <v>8</v>
      </c>
      <c r="W393" s="135">
        <v>8</v>
      </c>
      <c r="X393" s="135">
        <v>8</v>
      </c>
      <c r="Y393" s="273">
        <v>8</v>
      </c>
      <c r="Z393" s="276">
        <f>IF(
'Tablero de control'!$U393="NP",
 0,
  IF(
     'Tablero de control'!$Q393&lt;&gt;"Reducción",
     'Tablero de control'!$Y393*100/'Tablero de control'!$U393,
     IF(
       'Tablero de control'!$U393&gt;='Tablero de control'!$Y393,
       100,
       IF(
         'Tablero de control'!$S393&lt;='Tablero de control'!$Y393,
         0,
         (('Tablero de control'!$S393-'Tablero de control'!$U393)-('Tablero de control'!$Y393-'Tablero de control'!$U393))*100/('Tablero de control'!$S393-'Tablero de control'!$U393)
       )
     )
   )
)</f>
        <v>100</v>
      </c>
      <c r="AA393" s="302">
        <f>IF('Tablero de control'!$Z393&gt;100,100,'Tablero de control'!$Z393)</f>
        <v>100</v>
      </c>
      <c r="AB393" s="40" t="str">
        <f>IF(
  'Tablero de control'!$U393="NP",
  "NO PROGRAMADA",
  IF(
    OR('Tablero de control'!$Y393="",'Tablero de control'!$Z393&lt;=0),
    "SIN AVANCE",
    IF(
      'Tablero de control'!$Z393&lt;Parametros!$D$4*Parametros!$G$9,
      "MUY DEFICIENTE",
    IF(
      'Tablero de control'!$Z393&lt;Parametros!$D$4*Parametros!$G$8,
      "DEFICIENTE",
   IF(
      'Tablero de control'!$Z393&lt;Parametros!$D$4*Parametros!$G$7,
      "ACEPTABLE",
      IF(
        'Tablero de control'!$Z393&lt;Parametros!$D$4*Parametros!$G$6,
        "BUENO",
        IF(
          'Tablero de control'!$Z393&lt;Parametros!$D$4*Parametros!$G$5,
          "SATISFACTORIO",
          IF(
            'Tablero de control'!$Z393&gt;=Parametros!$D$4*Parametros!$G$4,
            "OPTIMO"
          )
        )
      )
    )
  )
)
)
)</f>
        <v>OPTIMO</v>
      </c>
      <c r="AC393" s="40"/>
      <c r="AD393" s="40"/>
      <c r="AE393" s="40"/>
      <c r="AF393" s="40"/>
      <c r="AG393" s="59">
        <v>121714286</v>
      </c>
      <c r="AH393" s="59">
        <v>34364132.609999999</v>
      </c>
      <c r="AI393" s="59">
        <v>10804984.970000001</v>
      </c>
      <c r="AJ393" s="57"/>
      <c r="AK393" s="276">
        <f>IF(
'Tablero de control'!$V393="NP",
 0,
  IF(
     'Tablero de control'!$Q393&lt;&gt;"Reducción",
     'Tablero de control'!$AJ393*100/'Tablero de control'!$V393,
     IF(
       'Tablero de control'!$V393&gt;='Tablero de control'!$AJ393,
       100,
       IF(
         'Tablero de control'!$S393&lt;='Tablero de control'!$AJ393,
         0,
         (('Tablero de control'!$S393-'Tablero de control'!$V393)-('Tablero de control'!$AJ393-'Tablero de control'!$V393))*100/('Tablero de control'!$S393-'Tablero de control'!$V393)
       )
     )
   )
)</f>
        <v>0</v>
      </c>
      <c r="AL393" s="38" t="str">
        <f>IF(
  'Tablero de control'!$V393="NP",
  "NO PROGRAMADA",
  IF(
    OR('Tablero de control'!$AJ393="",'Tablero de control'!$AK393&lt;=0),
    "SIN AVANCE",
    IF(
      'Tablero de control'!$AK393&lt;Parametros!$D$4*Parametros!$G$9,
      "MUY DEFICIENTE",
    IF(
      'Tablero de control'!$AK393&lt;Parametros!$D$4*Parametros!$G$8,
      "DEFICIENTE",
   IF(
      'Tablero de control'!$AK393&lt;Parametros!$D$4*Parametros!$G$7,
      "ACEPTABLE",
      IF(
        'Tablero de control'!$AK393&lt;Parametros!$D$4*Parametros!$G$6,
        "BUENO",
        IF(
          'Tablero de control'!$AK393&lt;Parametros!$D$4*Parametros!$G$5,
          "SATISFACTORIO",
          IF(
            'Tablero de control'!$AK393&gt;=Parametros!$D$4*Parametros!$G$4,
            "OPTIMO"
          )
        )
      )
    )
  )
)
)
)</f>
        <v>SIN AVANCE</v>
      </c>
      <c r="AM393" s="38"/>
      <c r="AN393" s="38"/>
      <c r="AO393" s="38"/>
      <c r="AP393" s="48"/>
      <c r="AQ393" s="276">
        <f>IF(
'Tablero de control'!$W393="NP",
 0,
  IF(
     'Tablero de control'!$Q393&lt;&gt;"Reducción",
     'Tablero de control'!$AP393*100/'Tablero de control'!$W393,
     IF(
       'Tablero de control'!$W393&gt;='Tablero de control'!$AP393,
       100,
       IF(
         'Tablero de control'!$S393&lt;='Tablero de control'!$AP393,
         0,
         (('Tablero de control'!$S393-'Tablero de control'!$W393)-('Tablero de control'!$AP393-'Tablero de control'!$W393))*100/('Tablero de control'!$S393-'Tablero de control'!$W393)
       )
     )
   )
)</f>
        <v>0</v>
      </c>
      <c r="AR393" s="40" t="str">
        <f>IF(
  'Tablero de control'!$W393="NP",
  "NO PROGRAMADA",
  IF(
    OR('Tablero de control'!$AP393="",'Tablero de control'!$AQ393&lt;=0),
    "SIN AVANCE",
    IF(
      'Tablero de control'!$AQ393&lt;Parametros!$D$4*Parametros!$G$9,
      "MUY DEFICIENTE",
    IF(
      'Tablero de control'!$AQ393&lt;Parametros!$D$4*Parametros!$G$8,
      "DEFICIENTE",
   IF(
      'Tablero de control'!$AQ393&lt;Parametros!$D$4*Parametros!$G$7,
      "ACEPTABLE",
      IF(
        'Tablero de control'!$AQ393&lt;Parametros!$D$4*Parametros!$G$6,
        "BUENO",
        IF(
          'Tablero de control'!$AQ393&lt;Parametros!$D$4*Parametros!$G$5,
          "SATISFACTORIO",
          IF(
            'Tablero de control'!$AQ393&gt;=Parametros!$D$4*Parametros!$G$4,
            "OPTIMO"
          )
        )
      )
    )
  )
)
)
)</f>
        <v>SIN AVANCE</v>
      </c>
      <c r="AS393" s="38"/>
      <c r="AT393" s="38"/>
      <c r="AU393" s="38"/>
      <c r="AV393" s="39"/>
      <c r="AW393" s="276">
        <f>IF(
'Tablero de control'!$X393="NP",
 0,
  IF(
     'Tablero de control'!$Q393&lt;&gt;"Reducción",
     'Tablero de control'!$AV393*100/'Tablero de control'!$X393,
     IF(
       'Tablero de control'!$X393&gt;='Tablero de control'!$AV393,
       100,
       IF(
         'Tablero de control'!$S393&lt;='Tablero de control'!$AV393,
         0,
         (('Tablero de control'!$S393-'Tablero de control'!$X393)-('Tablero de control'!$AV393-'Tablero de control'!$X393))*100/('Tablero de control'!$S393-'Tablero de control'!$X393)
       )
     )
   )
)</f>
        <v>0</v>
      </c>
      <c r="AX393" s="46" t="str">
        <f>IF(
  'Tablero de control'!$X393="NP",
  "NO PROGRAMADA",
  IF(
    OR('Tablero de control'!$AV393="",'Tablero de control'!$AW393&lt;=0),
    "SIN AVANCE",
    IF(
      'Tablero de control'!$AW393&lt;Parametros!$D$4*Parametros!$G$9,
      "MUY DEFICIENTE",
    IF(
      'Tablero de control'!$AW393&lt;Parametros!$D$4*Parametros!$G$8,
      "DEFICIENTE",
   IF(
      'Tablero de control'!$AW393&lt;Parametros!$D$4*Parametros!$G$7,
      "ACEPTABLE",
      IF(
        'Tablero de control'!$AW393&lt;Parametros!$D$4*Parametros!$G$6,
        "BUENO",
        IF(
          'Tablero de control'!$AW393&lt;Parametros!$D$4*Parametros!$G$5,
          "SATISFACTORIO",
          IF(
            'Tablero de control'!$AW393&gt;=Parametros!$D$4*Parametros!$G$4,
            "OPTIMO"
          )
        )
      )
    )
  )
)
)
)</f>
        <v>SIN AVANCE</v>
      </c>
      <c r="AY393" s="38"/>
      <c r="AZ393" s="38"/>
      <c r="BA393" s="38"/>
      <c r="BB393" s="285">
        <f>IF('Tablero de control'!$R393="Acumulada",IF('Tablero de control'!$AV393="",IF('Tablero de control'!$AP393="",IF('Tablero de control'!$AJ393="",'Tablero de control'!$Y393,'Tablero de control'!$AJ393),'Tablero de control'!$AP393),'Tablero de control'!$AV393),'Tablero de control'!$Y393+'Tablero de control'!$AJ393+'Tablero de control'!$AP393+'Tablero de control'!$AV393)</f>
        <v>8</v>
      </c>
      <c r="BC393" s="41">
        <f>IF('Tablero de control'!$Q393="mantenimiento",'Tablero de control'!$BB393/COUNTA('Tablero de control'!$U393:$X393)*100,IF('Tablero de control'!$BB393*100/'Tablero de control'!$T393&gt;100,100,'Tablero de control'!$BB393*100/'Tablero de control'!$T393))</f>
        <v>200</v>
      </c>
      <c r="BD393" s="40" t="str">
        <f>IF(
    OR('Tablero de control'!$BB393="",'Tablero de control'!$BC393&lt;=0),
    "SIN AVANCE",
    IF(
      'Tablero de control'!$BC393&lt;Parametros!$D$4*Parametros!$G$9,
      "MUY DEFICIENTE",
    IF(
      'Tablero de control'!$BC393&lt;Parametros!$D$4*Parametros!$G$8,
      "DEFICIENTE",
   IF(
      'Tablero de control'!$BC393&lt;Parametros!$D$4*Parametros!$G$7,
      "ACEPTABLE",
      IF(
        'Tablero de control'!$BC393&lt;Parametros!$D$4*Parametros!$G$6,
        "BUENO",
        IF(
          'Tablero de control'!$BC393&lt;Parametros!$D$4*Parametros!$G$5,
          "SATISFACTORIO",
          IF(
            'Tablero de control'!$BC393&gt;=Parametros!$D$4*Parametros!$G$4,
            "OPTIMO"
          )
        )
      )
    )
  )
)
)</f>
        <v>OPTIMO</v>
      </c>
      <c r="BE393" s="336"/>
      <c r="BF393" s="336"/>
      <c r="BG393" s="555"/>
      <c r="BH393" s="281"/>
      <c r="BI393" s="281"/>
      <c r="BJ393" s="281"/>
      <c r="BL393" s="337"/>
      <c r="BN393" s="709">
        <v>8</v>
      </c>
      <c r="BO393" s="394" t="s">
        <v>3100</v>
      </c>
      <c r="BP393" s="394" t="s">
        <v>3101</v>
      </c>
      <c r="BQ393" s="467" t="s">
        <v>3102</v>
      </c>
      <c r="BR393" s="618" t="s">
        <v>3103</v>
      </c>
      <c r="BS393" s="691"/>
      <c r="BT393" s="281"/>
    </row>
    <row r="394" spans="1:72" s="42" customFormat="1" ht="38.25" hidden="1" customHeight="1">
      <c r="A394" s="554" t="s">
        <v>252</v>
      </c>
      <c r="B394" s="53" t="s">
        <v>266</v>
      </c>
      <c r="C394" s="53" t="s">
        <v>314</v>
      </c>
      <c r="D394" s="53" t="s">
        <v>365</v>
      </c>
      <c r="E394" s="53" t="s">
        <v>473</v>
      </c>
      <c r="F394" s="186">
        <v>50</v>
      </c>
      <c r="G394" s="186">
        <v>64</v>
      </c>
      <c r="H394" s="133" t="s">
        <v>1950</v>
      </c>
      <c r="I394" s="186" t="s">
        <v>1984</v>
      </c>
      <c r="J394" s="325">
        <v>391</v>
      </c>
      <c r="K394" s="53" t="s">
        <v>934</v>
      </c>
      <c r="L394" s="53">
        <v>4102046</v>
      </c>
      <c r="M394" s="53" t="s">
        <v>113</v>
      </c>
      <c r="N394" s="53">
        <v>410204600</v>
      </c>
      <c r="O394" s="53" t="s">
        <v>187</v>
      </c>
      <c r="P394" s="53" t="s">
        <v>2067</v>
      </c>
      <c r="Q394" s="53" t="s">
        <v>32</v>
      </c>
      <c r="R394" s="135" t="s">
        <v>1891</v>
      </c>
      <c r="S394" s="135">
        <v>10</v>
      </c>
      <c r="T394" s="135">
        <v>30</v>
      </c>
      <c r="U394" s="96">
        <v>5</v>
      </c>
      <c r="V394" s="135">
        <v>10</v>
      </c>
      <c r="W394" s="135">
        <v>10</v>
      </c>
      <c r="X394" s="135">
        <v>5</v>
      </c>
      <c r="Y394" s="273">
        <v>5</v>
      </c>
      <c r="Z394" s="276">
        <f>IF(
'Tablero de control'!$U394="NP",
 0,
  IF(
     'Tablero de control'!$Q394&lt;&gt;"Reducción",
     'Tablero de control'!$Y394*100/'Tablero de control'!$U394,
     IF(
       'Tablero de control'!$U394&gt;='Tablero de control'!$Y394,
       100,
       IF(
         'Tablero de control'!$S394&lt;='Tablero de control'!$Y394,
         0,
         (('Tablero de control'!$S394-'Tablero de control'!$U394)-('Tablero de control'!$Y394-'Tablero de control'!$U394))*100/('Tablero de control'!$S394-'Tablero de control'!$U394)
       )
     )
   )
)</f>
        <v>100</v>
      </c>
      <c r="AA394" s="302">
        <f>IF('Tablero de control'!$Z394&gt;100,100,'Tablero de control'!$Z394)</f>
        <v>100</v>
      </c>
      <c r="AB394" s="40" t="str">
        <f>IF(
  'Tablero de control'!$U394="NP",
  "NO PROGRAMADA",
  IF(
    OR('Tablero de control'!$Y394="",'Tablero de control'!$Z394&lt;=0),
    "SIN AVANCE",
    IF(
      'Tablero de control'!$Z394&lt;Parametros!$D$4*Parametros!$G$9,
      "MUY DEFICIENTE",
    IF(
      'Tablero de control'!$Z394&lt;Parametros!$D$4*Parametros!$G$8,
      "DEFICIENTE",
   IF(
      'Tablero de control'!$Z394&lt;Parametros!$D$4*Parametros!$G$7,
      "ACEPTABLE",
      IF(
        'Tablero de control'!$Z394&lt;Parametros!$D$4*Parametros!$G$6,
        "BUENO",
        IF(
          'Tablero de control'!$Z394&lt;Parametros!$D$4*Parametros!$G$5,
          "SATISFACTORIO",
          IF(
            'Tablero de control'!$Z394&gt;=Parametros!$D$4*Parametros!$G$4,
            "OPTIMO"
          )
        )
      )
    )
  )
)
)
)</f>
        <v>OPTIMO</v>
      </c>
      <c r="AC394" s="40"/>
      <c r="AD394" s="40"/>
      <c r="AE394" s="40"/>
      <c r="AF394" s="40"/>
      <c r="AG394" s="59">
        <v>121714286</v>
      </c>
      <c r="AH394" s="59">
        <v>34364132.609999999</v>
      </c>
      <c r="AI394" s="59">
        <v>10804984.970000001</v>
      </c>
      <c r="AJ394" s="57"/>
      <c r="AK394" s="276">
        <f>IF(
'Tablero de control'!$V394="NP",
 0,
  IF(
     'Tablero de control'!$Q394&lt;&gt;"Reducción",
     'Tablero de control'!$AJ394*100/'Tablero de control'!$V394,
     IF(
       'Tablero de control'!$V394&gt;='Tablero de control'!$AJ394,
       100,
       IF(
         'Tablero de control'!$S394&lt;='Tablero de control'!$AJ394,
         0,
         (('Tablero de control'!$S394-'Tablero de control'!$V394)-('Tablero de control'!$AJ394-'Tablero de control'!$V394))*100/('Tablero de control'!$S394-'Tablero de control'!$V394)
       )
     )
   )
)</f>
        <v>0</v>
      </c>
      <c r="AL394" s="38" t="str">
        <f>IF(
  'Tablero de control'!$V394="NP",
  "NO PROGRAMADA",
  IF(
    OR('Tablero de control'!$AJ394="",'Tablero de control'!$AK394&lt;=0),
    "SIN AVANCE",
    IF(
      'Tablero de control'!$AK394&lt;Parametros!$D$4*Parametros!$G$9,
      "MUY DEFICIENTE",
    IF(
      'Tablero de control'!$AK394&lt;Parametros!$D$4*Parametros!$G$8,
      "DEFICIENTE",
   IF(
      'Tablero de control'!$AK394&lt;Parametros!$D$4*Parametros!$G$7,
      "ACEPTABLE",
      IF(
        'Tablero de control'!$AK394&lt;Parametros!$D$4*Parametros!$G$6,
        "BUENO",
        IF(
          'Tablero de control'!$AK394&lt;Parametros!$D$4*Parametros!$G$5,
          "SATISFACTORIO",
          IF(
            'Tablero de control'!$AK394&gt;=Parametros!$D$4*Parametros!$G$4,
            "OPTIMO"
          )
        )
      )
    )
  )
)
)
)</f>
        <v>SIN AVANCE</v>
      </c>
      <c r="AM394" s="38"/>
      <c r="AN394" s="38"/>
      <c r="AO394" s="38"/>
      <c r="AP394" s="48"/>
      <c r="AQ394" s="276">
        <f>IF(
'Tablero de control'!$W394="NP",
 0,
  IF(
     'Tablero de control'!$Q394&lt;&gt;"Reducción",
     'Tablero de control'!$AP394*100/'Tablero de control'!$W394,
     IF(
       'Tablero de control'!$W394&gt;='Tablero de control'!$AP394,
       100,
       IF(
         'Tablero de control'!$S394&lt;='Tablero de control'!$AP394,
         0,
         (('Tablero de control'!$S394-'Tablero de control'!$W394)-('Tablero de control'!$AP394-'Tablero de control'!$W394))*100/('Tablero de control'!$S394-'Tablero de control'!$W394)
       )
     )
   )
)</f>
        <v>0</v>
      </c>
      <c r="AR394" s="40" t="str">
        <f>IF(
  'Tablero de control'!$W394="NP",
  "NO PROGRAMADA",
  IF(
    OR('Tablero de control'!$AP394="",'Tablero de control'!$AQ394&lt;=0),
    "SIN AVANCE",
    IF(
      'Tablero de control'!$AQ394&lt;Parametros!$D$4*Parametros!$G$9,
      "MUY DEFICIENTE",
    IF(
      'Tablero de control'!$AQ394&lt;Parametros!$D$4*Parametros!$G$8,
      "DEFICIENTE",
   IF(
      'Tablero de control'!$AQ394&lt;Parametros!$D$4*Parametros!$G$7,
      "ACEPTABLE",
      IF(
        'Tablero de control'!$AQ394&lt;Parametros!$D$4*Parametros!$G$6,
        "BUENO",
        IF(
          'Tablero de control'!$AQ394&lt;Parametros!$D$4*Parametros!$G$5,
          "SATISFACTORIO",
          IF(
            'Tablero de control'!$AQ394&gt;=Parametros!$D$4*Parametros!$G$4,
            "OPTIMO"
          )
        )
      )
    )
  )
)
)
)</f>
        <v>SIN AVANCE</v>
      </c>
      <c r="AS394" s="38"/>
      <c r="AT394" s="38"/>
      <c r="AU394" s="38"/>
      <c r="AV394" s="39"/>
      <c r="AW394" s="276">
        <f>IF(
'Tablero de control'!$X394="NP",
 0,
  IF(
     'Tablero de control'!$Q394&lt;&gt;"Reducción",
     'Tablero de control'!$AV394*100/'Tablero de control'!$X394,
     IF(
       'Tablero de control'!$X394&gt;='Tablero de control'!$AV394,
       100,
       IF(
         'Tablero de control'!$S394&lt;='Tablero de control'!$AV394,
         0,
         (('Tablero de control'!$S394-'Tablero de control'!$X394)-('Tablero de control'!$AV394-'Tablero de control'!$X394))*100/('Tablero de control'!$S394-'Tablero de control'!$X394)
       )
     )
   )
)</f>
        <v>0</v>
      </c>
      <c r="AX394" s="46" t="str">
        <f>IF(
  'Tablero de control'!$X394="NP",
  "NO PROGRAMADA",
  IF(
    OR('Tablero de control'!$AV394="",'Tablero de control'!$AW394&lt;=0),
    "SIN AVANCE",
    IF(
      'Tablero de control'!$AW394&lt;Parametros!$D$4*Parametros!$G$9,
      "MUY DEFICIENTE",
    IF(
      'Tablero de control'!$AW394&lt;Parametros!$D$4*Parametros!$G$8,
      "DEFICIENTE",
   IF(
      'Tablero de control'!$AW394&lt;Parametros!$D$4*Parametros!$G$7,
      "ACEPTABLE",
      IF(
        'Tablero de control'!$AW394&lt;Parametros!$D$4*Parametros!$G$6,
        "BUENO",
        IF(
          'Tablero de control'!$AW394&lt;Parametros!$D$4*Parametros!$G$5,
          "SATISFACTORIO",
          IF(
            'Tablero de control'!$AW394&gt;=Parametros!$D$4*Parametros!$G$4,
            "OPTIMO"
          )
        )
      )
    )
  )
)
)
)</f>
        <v>SIN AVANCE</v>
      </c>
      <c r="AY394" s="38"/>
      <c r="AZ394" s="38"/>
      <c r="BA394" s="38"/>
      <c r="BB394" s="285">
        <f>IF('Tablero de control'!$R394="Acumulada",IF('Tablero de control'!$AV394="",IF('Tablero de control'!$AP394="",IF('Tablero de control'!$AJ394="",'Tablero de control'!$Y394,'Tablero de control'!$AJ394),'Tablero de control'!$AP394),'Tablero de control'!$AV394),'Tablero de control'!$Y394+'Tablero de control'!$AJ394+'Tablero de control'!$AP394+'Tablero de control'!$AV394)</f>
        <v>5</v>
      </c>
      <c r="BC394" s="41">
        <f>IF('Tablero de control'!$Q394="mantenimiento",'Tablero de control'!$BB394/COUNTA('Tablero de control'!$U394:$X394)*100,IF('Tablero de control'!$BB394*100/'Tablero de control'!$T394&gt;100,100,'Tablero de control'!$BB394*100/'Tablero de control'!$T394))</f>
        <v>16.666666666666668</v>
      </c>
      <c r="BD394" s="40" t="str">
        <f>IF(
    OR('Tablero de control'!$BB394="",'Tablero de control'!$BC394&lt;=0),
    "SIN AVANCE",
    IF(
      'Tablero de control'!$BC394&lt;Parametros!$D$4*Parametros!$G$9,
      "MUY DEFICIENTE",
    IF(
      'Tablero de control'!$BC394&lt;Parametros!$D$4*Parametros!$G$8,
      "DEFICIENTE",
   IF(
      'Tablero de control'!$BC394&lt;Parametros!$D$4*Parametros!$G$7,
      "ACEPTABLE",
      IF(
        'Tablero de control'!$BC394&lt;Parametros!$D$4*Parametros!$G$6,
        "BUENO",
        IF(
          'Tablero de control'!$BC394&lt;Parametros!$D$4*Parametros!$G$5,
          "SATISFACTORIO",
          IF(
            'Tablero de control'!$BC394&gt;=Parametros!$D$4*Parametros!$G$4,
            "OPTIMO"
          )
        )
      )
    )
  )
)
)</f>
        <v>MUY DEFICIENTE</v>
      </c>
      <c r="BE394" s="336"/>
      <c r="BF394" s="336"/>
      <c r="BG394" s="555"/>
      <c r="BH394" s="281"/>
      <c r="BI394" s="281"/>
      <c r="BJ394" s="281"/>
      <c r="BL394" s="337"/>
      <c r="BN394" s="709">
        <v>5</v>
      </c>
      <c r="BO394" s="394" t="s">
        <v>3104</v>
      </c>
      <c r="BP394" s="394" t="s">
        <v>3105</v>
      </c>
      <c r="BQ394" s="469" t="s">
        <v>3106</v>
      </c>
      <c r="BR394" s="618" t="s">
        <v>3107</v>
      </c>
      <c r="BS394" s="691"/>
      <c r="BT394" s="281"/>
    </row>
    <row r="395" spans="1:72" s="42" customFormat="1" ht="51.75" hidden="1" customHeight="1">
      <c r="A395" s="554" t="s">
        <v>252</v>
      </c>
      <c r="B395" s="53" t="s">
        <v>266</v>
      </c>
      <c r="C395" s="53" t="s">
        <v>314</v>
      </c>
      <c r="D395" s="53" t="s">
        <v>365</v>
      </c>
      <c r="E395" s="53" t="s">
        <v>473</v>
      </c>
      <c r="F395" s="186">
        <v>50</v>
      </c>
      <c r="G395" s="186">
        <v>64</v>
      </c>
      <c r="H395" s="133" t="s">
        <v>1950</v>
      </c>
      <c r="I395" s="186" t="s">
        <v>1984</v>
      </c>
      <c r="J395" s="325">
        <v>392</v>
      </c>
      <c r="K395" s="53" t="s">
        <v>935</v>
      </c>
      <c r="L395" s="53" t="s">
        <v>1358</v>
      </c>
      <c r="M395" s="53" t="s">
        <v>2127</v>
      </c>
      <c r="N395" s="293">
        <v>410203800</v>
      </c>
      <c r="O395" s="53" t="s">
        <v>1715</v>
      </c>
      <c r="P395" s="53" t="s">
        <v>2071</v>
      </c>
      <c r="Q395" s="53" t="s">
        <v>33</v>
      </c>
      <c r="R395" s="135" t="s">
        <v>1891</v>
      </c>
      <c r="S395" s="135">
        <v>0</v>
      </c>
      <c r="T395" s="135">
        <v>1</v>
      </c>
      <c r="U395" s="96">
        <v>1</v>
      </c>
      <c r="V395" s="135">
        <v>1</v>
      </c>
      <c r="W395" s="135">
        <v>1</v>
      </c>
      <c r="X395" s="135">
        <v>1</v>
      </c>
      <c r="Y395" s="273">
        <v>1</v>
      </c>
      <c r="Z395" s="276">
        <f>IF(
'Tablero de control'!$U395="NP",
 0,
  IF(
     'Tablero de control'!$Q395&lt;&gt;"Reducción",
     'Tablero de control'!$Y395*100/'Tablero de control'!$U395,
     IF(
       'Tablero de control'!$U395&gt;='Tablero de control'!$Y395,
       100,
       IF(
         'Tablero de control'!$S395&lt;='Tablero de control'!$Y395,
         0,
         (('Tablero de control'!$S395-'Tablero de control'!$U395)-('Tablero de control'!$Y395-'Tablero de control'!$U395))*100/('Tablero de control'!$S395-'Tablero de control'!$U395)
       )
     )
   )
)</f>
        <v>100</v>
      </c>
      <c r="AA395" s="302">
        <f>IF('Tablero de control'!$Z395&gt;100,100,'Tablero de control'!$Z395)</f>
        <v>100</v>
      </c>
      <c r="AB395" s="40" t="str">
        <f>IF(
  'Tablero de control'!$U395="NP",
  "NO PROGRAMADA",
  IF(
    OR('Tablero de control'!$Y395="",'Tablero de control'!$Z395&lt;=0),
    "SIN AVANCE",
    IF(
      'Tablero de control'!$Z395&lt;Parametros!$D$4*Parametros!$G$9,
      "MUY DEFICIENTE",
    IF(
      'Tablero de control'!$Z395&lt;Parametros!$D$4*Parametros!$G$8,
      "DEFICIENTE",
   IF(
      'Tablero de control'!$Z395&lt;Parametros!$D$4*Parametros!$G$7,
      "ACEPTABLE",
      IF(
        'Tablero de control'!$Z395&lt;Parametros!$D$4*Parametros!$G$6,
        "BUENO",
        IF(
          'Tablero de control'!$Z395&lt;Parametros!$D$4*Parametros!$G$5,
          "SATISFACTORIO",
          IF(
            'Tablero de control'!$Z395&gt;=Parametros!$D$4*Parametros!$G$4,
            "OPTIMO"
          )
        )
      )
    )
  )
)
)
)</f>
        <v>OPTIMO</v>
      </c>
      <c r="AC395" s="40"/>
      <c r="AD395" s="40"/>
      <c r="AE395" s="40"/>
      <c r="AF395" s="40"/>
      <c r="AG395" s="59">
        <v>121714286</v>
      </c>
      <c r="AH395" s="59">
        <v>34364132.609999999</v>
      </c>
      <c r="AI395" s="59">
        <v>10804984.970000001</v>
      </c>
      <c r="AJ395" s="57"/>
      <c r="AK395" s="276">
        <f>IF(
'Tablero de control'!$V395="NP",
 0,
  IF(
     'Tablero de control'!$Q395&lt;&gt;"Reducción",
     'Tablero de control'!$AJ395*100/'Tablero de control'!$V395,
     IF(
       'Tablero de control'!$V395&gt;='Tablero de control'!$AJ395,
       100,
       IF(
         'Tablero de control'!$S395&lt;='Tablero de control'!$AJ395,
         0,
         (('Tablero de control'!$S395-'Tablero de control'!$V395)-('Tablero de control'!$AJ395-'Tablero de control'!$V395))*100/('Tablero de control'!$S395-'Tablero de control'!$V395)
       )
     )
   )
)</f>
        <v>0</v>
      </c>
      <c r="AL395" s="38" t="str">
        <f>IF(
  'Tablero de control'!$V395="NP",
  "NO PROGRAMADA",
  IF(
    OR('Tablero de control'!$AJ395="",'Tablero de control'!$AK395&lt;=0),
    "SIN AVANCE",
    IF(
      'Tablero de control'!$AK395&lt;Parametros!$D$4*Parametros!$G$9,
      "MUY DEFICIENTE",
    IF(
      'Tablero de control'!$AK395&lt;Parametros!$D$4*Parametros!$G$8,
      "DEFICIENTE",
   IF(
      'Tablero de control'!$AK395&lt;Parametros!$D$4*Parametros!$G$7,
      "ACEPTABLE",
      IF(
        'Tablero de control'!$AK395&lt;Parametros!$D$4*Parametros!$G$6,
        "BUENO",
        IF(
          'Tablero de control'!$AK395&lt;Parametros!$D$4*Parametros!$G$5,
          "SATISFACTORIO",
          IF(
            'Tablero de control'!$AK395&gt;=Parametros!$D$4*Parametros!$G$4,
            "OPTIMO"
          )
        )
      )
    )
  )
)
)
)</f>
        <v>SIN AVANCE</v>
      </c>
      <c r="AM395" s="38"/>
      <c r="AN395" s="38"/>
      <c r="AO395" s="38"/>
      <c r="AP395" s="48"/>
      <c r="AQ395" s="276">
        <f>IF(
'Tablero de control'!$W395="NP",
 0,
  IF(
     'Tablero de control'!$Q395&lt;&gt;"Reducción",
     'Tablero de control'!$AP395*100/'Tablero de control'!$W395,
     IF(
       'Tablero de control'!$W395&gt;='Tablero de control'!$AP395,
       100,
       IF(
         'Tablero de control'!$S395&lt;='Tablero de control'!$AP395,
         0,
         (('Tablero de control'!$S395-'Tablero de control'!$W395)-('Tablero de control'!$AP395-'Tablero de control'!$W395))*100/('Tablero de control'!$S395-'Tablero de control'!$W395)
       )
     )
   )
)</f>
        <v>0</v>
      </c>
      <c r="AR395" s="40" t="str">
        <f>IF(
  'Tablero de control'!$W395="NP",
  "NO PROGRAMADA",
  IF(
    OR('Tablero de control'!$AP395="",'Tablero de control'!$AQ395&lt;=0),
    "SIN AVANCE",
    IF(
      'Tablero de control'!$AQ395&lt;Parametros!$D$4*Parametros!$G$9,
      "MUY DEFICIENTE",
    IF(
      'Tablero de control'!$AQ395&lt;Parametros!$D$4*Parametros!$G$8,
      "DEFICIENTE",
   IF(
      'Tablero de control'!$AQ395&lt;Parametros!$D$4*Parametros!$G$7,
      "ACEPTABLE",
      IF(
        'Tablero de control'!$AQ395&lt;Parametros!$D$4*Parametros!$G$6,
        "BUENO",
        IF(
          'Tablero de control'!$AQ395&lt;Parametros!$D$4*Parametros!$G$5,
          "SATISFACTORIO",
          IF(
            'Tablero de control'!$AQ395&gt;=Parametros!$D$4*Parametros!$G$4,
            "OPTIMO"
          )
        )
      )
    )
  )
)
)
)</f>
        <v>SIN AVANCE</v>
      </c>
      <c r="AS395" s="38"/>
      <c r="AT395" s="38"/>
      <c r="AU395" s="38"/>
      <c r="AV395" s="39"/>
      <c r="AW395" s="276">
        <f>IF(
'Tablero de control'!$X395="NP",
 0,
  IF(
     'Tablero de control'!$Q395&lt;&gt;"Reducción",
     'Tablero de control'!$AV395*100/'Tablero de control'!$X395,
     IF(
       'Tablero de control'!$X395&gt;='Tablero de control'!$AV395,
       100,
       IF(
         'Tablero de control'!$S395&lt;='Tablero de control'!$AV395,
         0,
         (('Tablero de control'!$S395-'Tablero de control'!$X395)-('Tablero de control'!$AV395-'Tablero de control'!$X395))*100/('Tablero de control'!$S395-'Tablero de control'!$X395)
       )
     )
   )
)</f>
        <v>0</v>
      </c>
      <c r="AX395" s="46" t="str">
        <f>IF(
  'Tablero de control'!$X395="NP",
  "NO PROGRAMADA",
  IF(
    OR('Tablero de control'!$AV395="",'Tablero de control'!$AW395&lt;=0),
    "SIN AVANCE",
    IF(
      'Tablero de control'!$AW395&lt;Parametros!$D$4*Parametros!$G$9,
      "MUY DEFICIENTE",
    IF(
      'Tablero de control'!$AW395&lt;Parametros!$D$4*Parametros!$G$8,
      "DEFICIENTE",
   IF(
      'Tablero de control'!$AW395&lt;Parametros!$D$4*Parametros!$G$7,
      "ACEPTABLE",
      IF(
        'Tablero de control'!$AW395&lt;Parametros!$D$4*Parametros!$G$6,
        "BUENO",
        IF(
          'Tablero de control'!$AW395&lt;Parametros!$D$4*Parametros!$G$5,
          "SATISFACTORIO",
          IF(
            'Tablero de control'!$AW395&gt;=Parametros!$D$4*Parametros!$G$4,
            "OPTIMO"
          )
        )
      )
    )
  )
)
)
)</f>
        <v>SIN AVANCE</v>
      </c>
      <c r="AY395" s="38"/>
      <c r="AZ395" s="38"/>
      <c r="BA395" s="38"/>
      <c r="BB395" s="285">
        <f>IF('Tablero de control'!$R395="Acumulada",IF('Tablero de control'!$AV395="",IF('Tablero de control'!$AP395="",IF('Tablero de control'!$AJ395="",'Tablero de control'!$Y395,'Tablero de control'!$AJ395),'Tablero de control'!$AP395),'Tablero de control'!$AV395),'Tablero de control'!$Y395+'Tablero de control'!$AJ395+'Tablero de control'!$AP395+'Tablero de control'!$AV395)</f>
        <v>1</v>
      </c>
      <c r="BC395" s="41">
        <f>IF('Tablero de control'!$Q395="mantenimiento",'Tablero de control'!$BB395/COUNTA('Tablero de control'!$U395:$X395)*100,IF('Tablero de control'!$BB395*100/'Tablero de control'!$T395&gt;100,100,'Tablero de control'!$BB395*100/'Tablero de control'!$T395))</f>
        <v>25</v>
      </c>
      <c r="BD395" s="40" t="str">
        <f>IF(
    OR('Tablero de control'!$BB395="",'Tablero de control'!$BC395&lt;=0),
    "SIN AVANCE",
    IF(
      'Tablero de control'!$BC395&lt;Parametros!$D$4*Parametros!$G$9,
      "MUY DEFICIENTE",
    IF(
      'Tablero de control'!$BC395&lt;Parametros!$D$4*Parametros!$G$8,
      "DEFICIENTE",
   IF(
      'Tablero de control'!$BC395&lt;Parametros!$D$4*Parametros!$G$7,
      "ACEPTABLE",
      IF(
        'Tablero de control'!$BC395&lt;Parametros!$D$4*Parametros!$G$6,
        "BUENO",
        IF(
          'Tablero de control'!$BC395&lt;Parametros!$D$4*Parametros!$G$5,
          "SATISFACTORIO",
          IF(
            'Tablero de control'!$BC395&gt;=Parametros!$D$4*Parametros!$G$4,
            "OPTIMO"
          )
        )
      )
    )
  )
)
)</f>
        <v>MUY DEFICIENTE</v>
      </c>
      <c r="BE395" s="336"/>
      <c r="BF395" s="336"/>
      <c r="BG395" s="555"/>
      <c r="BH395" s="281"/>
      <c r="BI395" s="281"/>
      <c r="BJ395" s="281"/>
      <c r="BL395" s="337"/>
      <c r="BN395" s="709">
        <v>1</v>
      </c>
      <c r="BO395" s="394" t="s">
        <v>3108</v>
      </c>
      <c r="BP395" s="394" t="s">
        <v>3109</v>
      </c>
      <c r="BQ395" s="469" t="s">
        <v>3110</v>
      </c>
      <c r="BR395" s="618" t="s">
        <v>3111</v>
      </c>
      <c r="BS395" s="691"/>
      <c r="BT395" s="281"/>
    </row>
    <row r="396" spans="1:72" s="42" customFormat="1" ht="89.25" hidden="1" customHeight="1">
      <c r="A396" s="554" t="s">
        <v>252</v>
      </c>
      <c r="B396" s="53" t="s">
        <v>266</v>
      </c>
      <c r="C396" s="53" t="s">
        <v>314</v>
      </c>
      <c r="D396" s="53" t="s">
        <v>365</v>
      </c>
      <c r="E396" s="53" t="s">
        <v>473</v>
      </c>
      <c r="F396" s="186">
        <v>50</v>
      </c>
      <c r="G396" s="186">
        <v>64</v>
      </c>
      <c r="H396" s="133" t="s">
        <v>1950</v>
      </c>
      <c r="I396" s="186" t="s">
        <v>1984</v>
      </c>
      <c r="J396" s="325">
        <v>393</v>
      </c>
      <c r="K396" s="53" t="s">
        <v>936</v>
      </c>
      <c r="L396" s="53" t="s">
        <v>1359</v>
      </c>
      <c r="M396" s="53" t="s">
        <v>53</v>
      </c>
      <c r="N396" s="293">
        <v>410203501</v>
      </c>
      <c r="O396" s="53" t="s">
        <v>1716</v>
      </c>
      <c r="P396" s="53" t="s">
        <v>2071</v>
      </c>
      <c r="Q396" s="53" t="s">
        <v>32</v>
      </c>
      <c r="R396" s="135" t="s">
        <v>1891</v>
      </c>
      <c r="S396" s="135">
        <v>20</v>
      </c>
      <c r="T396" s="135">
        <v>40</v>
      </c>
      <c r="U396" s="96">
        <v>5</v>
      </c>
      <c r="V396" s="135">
        <v>15</v>
      </c>
      <c r="W396" s="135">
        <v>15</v>
      </c>
      <c r="X396" s="135">
        <v>5</v>
      </c>
      <c r="Y396" s="273">
        <v>5</v>
      </c>
      <c r="Z396" s="276">
        <f>IF(
'Tablero de control'!$U396="NP",
 0,
  IF(
     'Tablero de control'!$Q396&lt;&gt;"Reducción",
     'Tablero de control'!$Y396*100/'Tablero de control'!$U396,
     IF(
       'Tablero de control'!$U396&gt;='Tablero de control'!$Y396,
       100,
       IF(
         'Tablero de control'!$S396&lt;='Tablero de control'!$Y396,
         0,
         (('Tablero de control'!$S396-'Tablero de control'!$U396)-('Tablero de control'!$Y396-'Tablero de control'!$U396))*100/('Tablero de control'!$S396-'Tablero de control'!$U396)
       )
     )
   )
)</f>
        <v>100</v>
      </c>
      <c r="AA396" s="302">
        <f>IF('Tablero de control'!$Z396&gt;100,100,'Tablero de control'!$Z396)</f>
        <v>100</v>
      </c>
      <c r="AB396" s="40" t="str">
        <f>IF(
  'Tablero de control'!$U396="NP",
  "NO PROGRAMADA",
  IF(
    OR('Tablero de control'!$Y396="",'Tablero de control'!$Z396&lt;=0),
    "SIN AVANCE",
    IF(
      'Tablero de control'!$Z396&lt;Parametros!$D$4*Parametros!$G$9,
      "MUY DEFICIENTE",
    IF(
      'Tablero de control'!$Z396&lt;Parametros!$D$4*Parametros!$G$8,
      "DEFICIENTE",
   IF(
      'Tablero de control'!$Z396&lt;Parametros!$D$4*Parametros!$G$7,
      "ACEPTABLE",
      IF(
        'Tablero de control'!$Z396&lt;Parametros!$D$4*Parametros!$G$6,
        "BUENO",
        IF(
          'Tablero de control'!$Z396&lt;Parametros!$D$4*Parametros!$G$5,
          "SATISFACTORIO",
          IF(
            'Tablero de control'!$Z396&gt;=Parametros!$D$4*Parametros!$G$4,
            "OPTIMO"
          )
        )
      )
    )
  )
)
)
)</f>
        <v>OPTIMO</v>
      </c>
      <c r="AC396" s="40"/>
      <c r="AD396" s="40"/>
      <c r="AE396" s="40"/>
      <c r="AF396" s="40"/>
      <c r="AG396" s="59">
        <v>0</v>
      </c>
      <c r="AH396" s="59">
        <v>0</v>
      </c>
      <c r="AI396" s="59">
        <v>0</v>
      </c>
      <c r="AJ396" s="57"/>
      <c r="AK396" s="276">
        <f>IF(
'Tablero de control'!$V396="NP",
 0,
  IF(
     'Tablero de control'!$Q396&lt;&gt;"Reducción",
     'Tablero de control'!$AJ396*100/'Tablero de control'!$V396,
     IF(
       'Tablero de control'!$V396&gt;='Tablero de control'!$AJ396,
       100,
       IF(
         'Tablero de control'!$S396&lt;='Tablero de control'!$AJ396,
         0,
         (('Tablero de control'!$S396-'Tablero de control'!$V396)-('Tablero de control'!$AJ396-'Tablero de control'!$V396))*100/('Tablero de control'!$S396-'Tablero de control'!$V396)
       )
     )
   )
)</f>
        <v>0</v>
      </c>
      <c r="AL396" s="38" t="str">
        <f>IF(
  'Tablero de control'!$V396="NP",
  "NO PROGRAMADA",
  IF(
    OR('Tablero de control'!$AJ396="",'Tablero de control'!$AK396&lt;=0),
    "SIN AVANCE",
    IF(
      'Tablero de control'!$AK396&lt;Parametros!$D$4*Parametros!$G$9,
      "MUY DEFICIENTE",
    IF(
      'Tablero de control'!$AK396&lt;Parametros!$D$4*Parametros!$G$8,
      "DEFICIENTE",
   IF(
      'Tablero de control'!$AK396&lt;Parametros!$D$4*Parametros!$G$7,
      "ACEPTABLE",
      IF(
        'Tablero de control'!$AK396&lt;Parametros!$D$4*Parametros!$G$6,
        "BUENO",
        IF(
          'Tablero de control'!$AK396&lt;Parametros!$D$4*Parametros!$G$5,
          "SATISFACTORIO",
          IF(
            'Tablero de control'!$AK396&gt;=Parametros!$D$4*Parametros!$G$4,
            "OPTIMO"
          )
        )
      )
    )
  )
)
)
)</f>
        <v>SIN AVANCE</v>
      </c>
      <c r="AM396" s="38"/>
      <c r="AN396" s="38"/>
      <c r="AO396" s="38"/>
      <c r="AP396" s="48"/>
      <c r="AQ396" s="276">
        <f>IF(
'Tablero de control'!$W396="NP",
 0,
  IF(
     'Tablero de control'!$Q396&lt;&gt;"Reducción",
     'Tablero de control'!$AP396*100/'Tablero de control'!$W396,
     IF(
       'Tablero de control'!$W396&gt;='Tablero de control'!$AP396,
       100,
       IF(
         'Tablero de control'!$S396&lt;='Tablero de control'!$AP396,
         0,
         (('Tablero de control'!$S396-'Tablero de control'!$W396)-('Tablero de control'!$AP396-'Tablero de control'!$W396))*100/('Tablero de control'!$S396-'Tablero de control'!$W396)
       )
     )
   )
)</f>
        <v>0</v>
      </c>
      <c r="AR396" s="40" t="str">
        <f>IF(
  'Tablero de control'!$W396="NP",
  "NO PROGRAMADA",
  IF(
    OR('Tablero de control'!$AP396="",'Tablero de control'!$AQ396&lt;=0),
    "SIN AVANCE",
    IF(
      'Tablero de control'!$AQ396&lt;Parametros!$D$4*Parametros!$G$9,
      "MUY DEFICIENTE",
    IF(
      'Tablero de control'!$AQ396&lt;Parametros!$D$4*Parametros!$G$8,
      "DEFICIENTE",
   IF(
      'Tablero de control'!$AQ396&lt;Parametros!$D$4*Parametros!$G$7,
      "ACEPTABLE",
      IF(
        'Tablero de control'!$AQ396&lt;Parametros!$D$4*Parametros!$G$6,
        "BUENO",
        IF(
          'Tablero de control'!$AQ396&lt;Parametros!$D$4*Parametros!$G$5,
          "SATISFACTORIO",
          IF(
            'Tablero de control'!$AQ396&gt;=Parametros!$D$4*Parametros!$G$4,
            "OPTIMO"
          )
        )
      )
    )
  )
)
)
)</f>
        <v>SIN AVANCE</v>
      </c>
      <c r="AS396" s="38"/>
      <c r="AT396" s="38"/>
      <c r="AU396" s="38"/>
      <c r="AV396" s="39"/>
      <c r="AW396" s="276">
        <f>IF(
'Tablero de control'!$X396="NP",
 0,
  IF(
     'Tablero de control'!$Q396&lt;&gt;"Reducción",
     'Tablero de control'!$AV396*100/'Tablero de control'!$X396,
     IF(
       'Tablero de control'!$X396&gt;='Tablero de control'!$AV396,
       100,
       IF(
         'Tablero de control'!$S396&lt;='Tablero de control'!$AV396,
         0,
         (('Tablero de control'!$S396-'Tablero de control'!$X396)-('Tablero de control'!$AV396-'Tablero de control'!$X396))*100/('Tablero de control'!$S396-'Tablero de control'!$X396)
       )
     )
   )
)</f>
        <v>0</v>
      </c>
      <c r="AX396" s="46" t="str">
        <f>IF(
  'Tablero de control'!$X396="NP",
  "NO PROGRAMADA",
  IF(
    OR('Tablero de control'!$AV396="",'Tablero de control'!$AW396&lt;=0),
    "SIN AVANCE",
    IF(
      'Tablero de control'!$AW396&lt;Parametros!$D$4*Parametros!$G$9,
      "MUY DEFICIENTE",
    IF(
      'Tablero de control'!$AW396&lt;Parametros!$D$4*Parametros!$G$8,
      "DEFICIENTE",
   IF(
      'Tablero de control'!$AW396&lt;Parametros!$D$4*Parametros!$G$7,
      "ACEPTABLE",
      IF(
        'Tablero de control'!$AW396&lt;Parametros!$D$4*Parametros!$G$6,
        "BUENO",
        IF(
          'Tablero de control'!$AW396&lt;Parametros!$D$4*Parametros!$G$5,
          "SATISFACTORIO",
          IF(
            'Tablero de control'!$AW396&gt;=Parametros!$D$4*Parametros!$G$4,
            "OPTIMO"
          )
        )
      )
    )
  )
)
)
)</f>
        <v>SIN AVANCE</v>
      </c>
      <c r="AY396" s="38"/>
      <c r="AZ396" s="38"/>
      <c r="BA396" s="38"/>
      <c r="BB396" s="285">
        <f>IF('Tablero de control'!$R396="Acumulada",IF('Tablero de control'!$AV396="",IF('Tablero de control'!$AP396="",IF('Tablero de control'!$AJ396="",'Tablero de control'!$Y396,'Tablero de control'!$AJ396),'Tablero de control'!$AP396),'Tablero de control'!$AV396),'Tablero de control'!$Y396+'Tablero de control'!$AJ396+'Tablero de control'!$AP396+'Tablero de control'!$AV396)</f>
        <v>5</v>
      </c>
      <c r="BC396" s="41">
        <f>IF('Tablero de control'!$Q396="mantenimiento",'Tablero de control'!$BB396/COUNTA('Tablero de control'!$U396:$X396)*100,IF('Tablero de control'!$BB396*100/'Tablero de control'!$T396&gt;100,100,'Tablero de control'!$BB396*100/'Tablero de control'!$T396))</f>
        <v>12.5</v>
      </c>
      <c r="BD396" s="40" t="str">
        <f>IF(
    OR('Tablero de control'!$BB396="",'Tablero de control'!$BC396&lt;=0),
    "SIN AVANCE",
    IF(
      'Tablero de control'!$BC396&lt;Parametros!$D$4*Parametros!$G$9,
      "MUY DEFICIENTE",
    IF(
      'Tablero de control'!$BC396&lt;Parametros!$D$4*Parametros!$G$8,
      "DEFICIENTE",
   IF(
      'Tablero de control'!$BC396&lt;Parametros!$D$4*Parametros!$G$7,
      "ACEPTABLE",
      IF(
        'Tablero de control'!$BC396&lt;Parametros!$D$4*Parametros!$G$6,
        "BUENO",
        IF(
          'Tablero de control'!$BC396&lt;Parametros!$D$4*Parametros!$G$5,
          "SATISFACTORIO",
          IF(
            'Tablero de control'!$BC396&gt;=Parametros!$D$4*Parametros!$G$4,
            "OPTIMO"
          )
        )
      )
    )
  )
)
)</f>
        <v>MUY DEFICIENTE</v>
      </c>
      <c r="BE396" s="336"/>
      <c r="BF396" s="336"/>
      <c r="BG396" s="555"/>
      <c r="BH396" s="281"/>
      <c r="BI396" s="281"/>
      <c r="BJ396" s="281"/>
      <c r="BL396" s="337"/>
      <c r="BN396" s="709">
        <v>5</v>
      </c>
      <c r="BO396" s="394" t="s">
        <v>3112</v>
      </c>
      <c r="BP396" s="394" t="s">
        <v>3113</v>
      </c>
      <c r="BQ396" s="469" t="s">
        <v>3114</v>
      </c>
      <c r="BR396" s="618" t="s">
        <v>3111</v>
      </c>
      <c r="BS396" s="691"/>
      <c r="BT396" s="281"/>
    </row>
    <row r="397" spans="1:72" s="42" customFormat="1" ht="38.25" hidden="1" customHeight="1">
      <c r="A397" s="554" t="s">
        <v>252</v>
      </c>
      <c r="B397" s="53" t="s">
        <v>266</v>
      </c>
      <c r="C397" s="53" t="s">
        <v>315</v>
      </c>
      <c r="D397" s="53" t="s">
        <v>365</v>
      </c>
      <c r="E397" s="53" t="s">
        <v>474</v>
      </c>
      <c r="F397" s="188">
        <v>77600</v>
      </c>
      <c r="G397" s="186">
        <v>85000</v>
      </c>
      <c r="H397" s="186" t="s">
        <v>1950</v>
      </c>
      <c r="I397" s="186" t="s">
        <v>2128</v>
      </c>
      <c r="J397" s="325">
        <v>394</v>
      </c>
      <c r="K397" s="53" t="s">
        <v>937</v>
      </c>
      <c r="L397" s="53" t="s">
        <v>1360</v>
      </c>
      <c r="M397" s="53" t="s">
        <v>66</v>
      </c>
      <c r="N397" s="293">
        <v>410306701</v>
      </c>
      <c r="O397" s="53" t="s">
        <v>1652</v>
      </c>
      <c r="P397" s="53" t="s">
        <v>2065</v>
      </c>
      <c r="Q397" s="53" t="s">
        <v>33</v>
      </c>
      <c r="R397" s="135" t="s">
        <v>1891</v>
      </c>
      <c r="S397" s="135">
        <v>0</v>
      </c>
      <c r="T397" s="135">
        <v>1</v>
      </c>
      <c r="U397" s="96">
        <v>1</v>
      </c>
      <c r="V397" s="135">
        <v>1</v>
      </c>
      <c r="W397" s="135">
        <v>1</v>
      </c>
      <c r="X397" s="135">
        <v>1</v>
      </c>
      <c r="Y397" s="273">
        <v>0.8</v>
      </c>
      <c r="Z397" s="276">
        <f>IF(
'Tablero de control'!$U397="NP",
 0,
  IF(
     'Tablero de control'!$Q397&lt;&gt;"Reducción",
     'Tablero de control'!$Y397*100/'Tablero de control'!$U397,
     IF(
       'Tablero de control'!$U397&gt;='Tablero de control'!$Y397,
       100,
       IF(
         'Tablero de control'!$S397&lt;='Tablero de control'!$Y397,
         0,
         (('Tablero de control'!$S397-'Tablero de control'!$U397)-('Tablero de control'!$Y397-'Tablero de control'!$U397))*100/('Tablero de control'!$S397-'Tablero de control'!$U397)
       )
     )
   )
)</f>
        <v>80</v>
      </c>
      <c r="AA397" s="302">
        <f>IF('Tablero de control'!$Z397&gt;100,100,'Tablero de control'!$Z397)</f>
        <v>80</v>
      </c>
      <c r="AB397" s="40" t="str">
        <f>IF(
  'Tablero de control'!$U397="NP",
  "NO PROGRAMADA",
  IF(
    OR('Tablero de control'!$Y397="",'Tablero de control'!$Z397&lt;=0),
    "SIN AVANCE",
    IF(
      'Tablero de control'!$Z397&lt;Parametros!$D$4*Parametros!$G$9,
      "MUY DEFICIENTE",
    IF(
      'Tablero de control'!$Z397&lt;Parametros!$D$4*Parametros!$G$8,
      "DEFICIENTE",
   IF(
      'Tablero de control'!$Z397&lt;Parametros!$D$4*Parametros!$G$7,
      "ACEPTABLE",
      IF(
        'Tablero de control'!$Z397&lt;Parametros!$D$4*Parametros!$G$6,
        "BUENO",
        IF(
          'Tablero de control'!$Z397&lt;Parametros!$D$4*Parametros!$G$5,
          "SATISFACTORIO",
          IF(
            'Tablero de control'!$Z397&gt;=Parametros!$D$4*Parametros!$G$4,
            "OPTIMO"
          )
        )
      )
    )
  )
)
)
)</f>
        <v>BUENO</v>
      </c>
      <c r="AC397" s="40"/>
      <c r="AD397" s="40"/>
      <c r="AE397" s="40"/>
      <c r="AF397" s="40"/>
      <c r="AG397" s="59">
        <v>143000000</v>
      </c>
      <c r="AH397" s="59">
        <v>41312894.840000004</v>
      </c>
      <c r="AI397" s="59">
        <v>11065685.48</v>
      </c>
      <c r="AJ397" s="57"/>
      <c r="AK397" s="276">
        <f>IF(
'Tablero de control'!$V397="NP",
 0,
  IF(
     'Tablero de control'!$Q397&lt;&gt;"Reducción",
     'Tablero de control'!$AJ397*100/'Tablero de control'!$V397,
     IF(
       'Tablero de control'!$V397&gt;='Tablero de control'!$AJ397,
       100,
       IF(
         'Tablero de control'!$S397&lt;='Tablero de control'!$AJ397,
         0,
         (('Tablero de control'!$S397-'Tablero de control'!$V397)-('Tablero de control'!$AJ397-'Tablero de control'!$V397))*100/('Tablero de control'!$S397-'Tablero de control'!$V397)
       )
     )
   )
)</f>
        <v>0</v>
      </c>
      <c r="AL397" s="38" t="str">
        <f>IF(
  'Tablero de control'!$V397="NP",
  "NO PROGRAMADA",
  IF(
    OR('Tablero de control'!$AJ397="",'Tablero de control'!$AK397&lt;=0),
    "SIN AVANCE",
    IF(
      'Tablero de control'!$AK397&lt;Parametros!$D$4*Parametros!$G$9,
      "MUY DEFICIENTE",
    IF(
      'Tablero de control'!$AK397&lt;Parametros!$D$4*Parametros!$G$8,
      "DEFICIENTE",
   IF(
      'Tablero de control'!$AK397&lt;Parametros!$D$4*Parametros!$G$7,
      "ACEPTABLE",
      IF(
        'Tablero de control'!$AK397&lt;Parametros!$D$4*Parametros!$G$6,
        "BUENO",
        IF(
          'Tablero de control'!$AK397&lt;Parametros!$D$4*Parametros!$G$5,
          "SATISFACTORIO",
          IF(
            'Tablero de control'!$AK397&gt;=Parametros!$D$4*Parametros!$G$4,
            "OPTIMO"
          )
        )
      )
    )
  )
)
)
)</f>
        <v>SIN AVANCE</v>
      </c>
      <c r="AM397" s="38"/>
      <c r="AN397" s="38"/>
      <c r="AO397" s="38"/>
      <c r="AP397" s="48"/>
      <c r="AQ397" s="276">
        <f>IF(
'Tablero de control'!$W397="NP",
 0,
  IF(
     'Tablero de control'!$Q397&lt;&gt;"Reducción",
     'Tablero de control'!$AP397*100/'Tablero de control'!$W397,
     IF(
       'Tablero de control'!$W397&gt;='Tablero de control'!$AP397,
       100,
       IF(
         'Tablero de control'!$S397&lt;='Tablero de control'!$AP397,
         0,
         (('Tablero de control'!$S397-'Tablero de control'!$W397)-('Tablero de control'!$AP397-'Tablero de control'!$W397))*100/('Tablero de control'!$S397-'Tablero de control'!$W397)
       )
     )
   )
)</f>
        <v>0</v>
      </c>
      <c r="AR397" s="40" t="str">
        <f>IF(
  'Tablero de control'!$W397="NP",
  "NO PROGRAMADA",
  IF(
    OR('Tablero de control'!$AP397="",'Tablero de control'!$AQ397&lt;=0),
    "SIN AVANCE",
    IF(
      'Tablero de control'!$AQ397&lt;Parametros!$D$4*Parametros!$G$9,
      "MUY DEFICIENTE",
    IF(
      'Tablero de control'!$AQ397&lt;Parametros!$D$4*Parametros!$G$8,
      "DEFICIENTE",
   IF(
      'Tablero de control'!$AQ397&lt;Parametros!$D$4*Parametros!$G$7,
      "ACEPTABLE",
      IF(
        'Tablero de control'!$AQ397&lt;Parametros!$D$4*Parametros!$G$6,
        "BUENO",
        IF(
          'Tablero de control'!$AQ397&lt;Parametros!$D$4*Parametros!$G$5,
          "SATISFACTORIO",
          IF(
            'Tablero de control'!$AQ397&gt;=Parametros!$D$4*Parametros!$G$4,
            "OPTIMO"
          )
        )
      )
    )
  )
)
)
)</f>
        <v>SIN AVANCE</v>
      </c>
      <c r="AS397" s="38"/>
      <c r="AT397" s="38"/>
      <c r="AU397" s="38"/>
      <c r="AV397" s="39"/>
      <c r="AW397" s="276">
        <f>IF(
'Tablero de control'!$X397="NP",
 0,
  IF(
     'Tablero de control'!$Q397&lt;&gt;"Reducción",
     'Tablero de control'!$AV397*100/'Tablero de control'!$X397,
     IF(
       'Tablero de control'!$X397&gt;='Tablero de control'!$AV397,
       100,
       IF(
         'Tablero de control'!$S397&lt;='Tablero de control'!$AV397,
         0,
         (('Tablero de control'!$S397-'Tablero de control'!$X397)-('Tablero de control'!$AV397-'Tablero de control'!$X397))*100/('Tablero de control'!$S397-'Tablero de control'!$X397)
       )
     )
   )
)</f>
        <v>0</v>
      </c>
      <c r="AX397" s="46" t="str">
        <f>IF(
  'Tablero de control'!$X397="NP",
  "NO PROGRAMADA",
  IF(
    OR('Tablero de control'!$AV397="",'Tablero de control'!$AW397&lt;=0),
    "SIN AVANCE",
    IF(
      'Tablero de control'!$AW397&lt;Parametros!$D$4*Parametros!$G$9,
      "MUY DEFICIENTE",
    IF(
      'Tablero de control'!$AW397&lt;Parametros!$D$4*Parametros!$G$8,
      "DEFICIENTE",
   IF(
      'Tablero de control'!$AW397&lt;Parametros!$D$4*Parametros!$G$7,
      "ACEPTABLE",
      IF(
        'Tablero de control'!$AW397&lt;Parametros!$D$4*Parametros!$G$6,
        "BUENO",
        IF(
          'Tablero de control'!$AW397&lt;Parametros!$D$4*Parametros!$G$5,
          "SATISFACTORIO",
          IF(
            'Tablero de control'!$AW397&gt;=Parametros!$D$4*Parametros!$G$4,
            "OPTIMO"
          )
        )
      )
    )
  )
)
)
)</f>
        <v>SIN AVANCE</v>
      </c>
      <c r="AY397" s="38"/>
      <c r="AZ397" s="38"/>
      <c r="BA397" s="38"/>
      <c r="BB397" s="285">
        <f>IF('Tablero de control'!$R397="Acumulada",IF('Tablero de control'!$AV397="",IF('Tablero de control'!$AP397="",IF('Tablero de control'!$AJ397="",'Tablero de control'!$Y397,'Tablero de control'!$AJ397),'Tablero de control'!$AP397),'Tablero de control'!$AV397),'Tablero de control'!$Y397+'Tablero de control'!$AJ397+'Tablero de control'!$AP397+'Tablero de control'!$AV397)</f>
        <v>0.8</v>
      </c>
      <c r="BC397" s="41">
        <f>IF('Tablero de control'!$Q397="mantenimiento",'Tablero de control'!$BB397/COUNTA('Tablero de control'!$U397:$X397)*100,IF('Tablero de control'!$BB397*100/'Tablero de control'!$T397&gt;100,100,'Tablero de control'!$BB397*100/'Tablero de control'!$T397))</f>
        <v>20</v>
      </c>
      <c r="BD397" s="40" t="str">
        <f>IF(
    OR('Tablero de control'!$BB397="",'Tablero de control'!$BC397&lt;=0),
    "SIN AVANCE",
    IF(
      'Tablero de control'!$BC397&lt;Parametros!$D$4*Parametros!$G$9,
      "MUY DEFICIENTE",
    IF(
      'Tablero de control'!$BC397&lt;Parametros!$D$4*Parametros!$G$8,
      "DEFICIENTE",
   IF(
      'Tablero de control'!$BC397&lt;Parametros!$D$4*Parametros!$G$7,
      "ACEPTABLE",
      IF(
        'Tablero de control'!$BC397&lt;Parametros!$D$4*Parametros!$G$6,
        "BUENO",
        IF(
          'Tablero de control'!$BC397&lt;Parametros!$D$4*Parametros!$G$5,
          "SATISFACTORIO",
          IF(
            'Tablero de control'!$BC397&gt;=Parametros!$D$4*Parametros!$G$4,
            "OPTIMO"
          )
        )
      )
    )
  )
)
)</f>
        <v>MUY DEFICIENTE</v>
      </c>
      <c r="BE397" s="336"/>
      <c r="BF397" s="336"/>
      <c r="BG397" s="555"/>
      <c r="BH397" s="281"/>
      <c r="BI397" s="281"/>
      <c r="BJ397" s="281"/>
      <c r="BL397" s="337"/>
      <c r="BN397" s="709">
        <v>0.8</v>
      </c>
      <c r="BO397" s="394" t="s">
        <v>3115</v>
      </c>
      <c r="BP397" s="394" t="s">
        <v>3065</v>
      </c>
      <c r="BQ397" s="467" t="s">
        <v>3116</v>
      </c>
      <c r="BR397" s="620" t="s">
        <v>3117</v>
      </c>
      <c r="BS397" s="691"/>
      <c r="BT397" s="281"/>
    </row>
    <row r="398" spans="1:72" s="42" customFormat="1" ht="38.25" hidden="1" customHeight="1">
      <c r="A398" s="554" t="s">
        <v>252</v>
      </c>
      <c r="B398" s="53" t="s">
        <v>266</v>
      </c>
      <c r="C398" s="53" t="s">
        <v>315</v>
      </c>
      <c r="D398" s="53" t="s">
        <v>365</v>
      </c>
      <c r="E398" s="53" t="s">
        <v>474</v>
      </c>
      <c r="F398" s="188">
        <v>77600</v>
      </c>
      <c r="G398" s="186">
        <v>85000</v>
      </c>
      <c r="H398" s="186" t="s">
        <v>1950</v>
      </c>
      <c r="I398" s="186" t="s">
        <v>2128</v>
      </c>
      <c r="J398" s="325">
        <v>395</v>
      </c>
      <c r="K398" s="53" t="s">
        <v>938</v>
      </c>
      <c r="L398" s="53" t="s">
        <v>1361</v>
      </c>
      <c r="M398" s="53" t="s">
        <v>2129</v>
      </c>
      <c r="N398" s="53">
        <v>410305400</v>
      </c>
      <c r="O398" s="53" t="s">
        <v>1717</v>
      </c>
      <c r="P398" s="53" t="s">
        <v>2072</v>
      </c>
      <c r="Q398" s="53" t="s">
        <v>32</v>
      </c>
      <c r="R398" s="135" t="s">
        <v>1891</v>
      </c>
      <c r="S398" s="135">
        <v>0</v>
      </c>
      <c r="T398" s="135">
        <v>40</v>
      </c>
      <c r="U398" s="96">
        <v>5</v>
      </c>
      <c r="V398" s="135">
        <v>15</v>
      </c>
      <c r="W398" s="135">
        <v>15</v>
      </c>
      <c r="X398" s="135">
        <v>5</v>
      </c>
      <c r="Y398" s="273">
        <v>3</v>
      </c>
      <c r="Z398" s="276">
        <f>IF(
'Tablero de control'!$U398="NP",
 0,
  IF(
     'Tablero de control'!$Q398&lt;&gt;"Reducción",
     'Tablero de control'!$Y398*100/'Tablero de control'!$U398,
     IF(
       'Tablero de control'!$U398&gt;='Tablero de control'!$Y398,
       100,
       IF(
         'Tablero de control'!$S398&lt;='Tablero de control'!$Y398,
         0,
         (('Tablero de control'!$S398-'Tablero de control'!$U398)-('Tablero de control'!$Y398-'Tablero de control'!$U398))*100/('Tablero de control'!$S398-'Tablero de control'!$U398)
       )
     )
   )
)</f>
        <v>60</v>
      </c>
      <c r="AA398" s="302">
        <f>IF('Tablero de control'!$Z398&gt;100,100,'Tablero de control'!$Z398)</f>
        <v>60</v>
      </c>
      <c r="AB398" s="40" t="str">
        <f>IF(
  'Tablero de control'!$U398="NP",
  "NO PROGRAMADA",
  IF(
    OR('Tablero de control'!$Y398="",'Tablero de control'!$Z398&lt;=0),
    "SIN AVANCE",
    IF(
      'Tablero de control'!$Z398&lt;Parametros!$D$4*Parametros!$G$9,
      "MUY DEFICIENTE",
    IF(
      'Tablero de control'!$Z398&lt;Parametros!$D$4*Parametros!$G$8,
      "DEFICIENTE",
   IF(
      'Tablero de control'!$Z398&lt;Parametros!$D$4*Parametros!$G$7,
      "ACEPTABLE",
      IF(
        'Tablero de control'!$Z398&lt;Parametros!$D$4*Parametros!$G$6,
        "BUENO",
        IF(
          'Tablero de control'!$Z398&lt;Parametros!$D$4*Parametros!$G$5,
          "SATISFACTORIO",
          IF(
            'Tablero de control'!$Z398&gt;=Parametros!$D$4*Parametros!$G$4,
            "OPTIMO"
          )
        )
      )
    )
  )
)
)
)</f>
        <v>ACEPTABLE</v>
      </c>
      <c r="AC398" s="40"/>
      <c r="AD398" s="40"/>
      <c r="AE398" s="40"/>
      <c r="AF398" s="40"/>
      <c r="AG398" s="59">
        <v>143000000</v>
      </c>
      <c r="AH398" s="59">
        <v>41312894.840000004</v>
      </c>
      <c r="AI398" s="59">
        <v>11065685.48</v>
      </c>
      <c r="AJ398" s="57"/>
      <c r="AK398" s="276">
        <f>IF(
'Tablero de control'!$V398="NP",
 0,
  IF(
     'Tablero de control'!$Q398&lt;&gt;"Reducción",
     'Tablero de control'!$AJ398*100/'Tablero de control'!$V398,
     IF(
       'Tablero de control'!$V398&gt;='Tablero de control'!$AJ398,
       100,
       IF(
         'Tablero de control'!$S398&lt;='Tablero de control'!$AJ398,
         0,
         (('Tablero de control'!$S398-'Tablero de control'!$V398)-('Tablero de control'!$AJ398-'Tablero de control'!$V398))*100/('Tablero de control'!$S398-'Tablero de control'!$V398)
       )
     )
   )
)</f>
        <v>0</v>
      </c>
      <c r="AL398" s="38" t="str">
        <f>IF(
  'Tablero de control'!$V398="NP",
  "NO PROGRAMADA",
  IF(
    OR('Tablero de control'!$AJ398="",'Tablero de control'!$AK398&lt;=0),
    "SIN AVANCE",
    IF(
      'Tablero de control'!$AK398&lt;Parametros!$D$4*Parametros!$G$9,
      "MUY DEFICIENTE",
    IF(
      'Tablero de control'!$AK398&lt;Parametros!$D$4*Parametros!$G$8,
      "DEFICIENTE",
   IF(
      'Tablero de control'!$AK398&lt;Parametros!$D$4*Parametros!$G$7,
      "ACEPTABLE",
      IF(
        'Tablero de control'!$AK398&lt;Parametros!$D$4*Parametros!$G$6,
        "BUENO",
        IF(
          'Tablero de control'!$AK398&lt;Parametros!$D$4*Parametros!$G$5,
          "SATISFACTORIO",
          IF(
            'Tablero de control'!$AK398&gt;=Parametros!$D$4*Parametros!$G$4,
            "OPTIMO"
          )
        )
      )
    )
  )
)
)
)</f>
        <v>SIN AVANCE</v>
      </c>
      <c r="AM398" s="38"/>
      <c r="AN398" s="38"/>
      <c r="AO398" s="38"/>
      <c r="AP398" s="48"/>
      <c r="AQ398" s="276">
        <f>IF(
'Tablero de control'!$W398="NP",
 0,
  IF(
     'Tablero de control'!$Q398&lt;&gt;"Reducción",
     'Tablero de control'!$AP398*100/'Tablero de control'!$W398,
     IF(
       'Tablero de control'!$W398&gt;='Tablero de control'!$AP398,
       100,
       IF(
         'Tablero de control'!$S398&lt;='Tablero de control'!$AP398,
         0,
         (('Tablero de control'!$S398-'Tablero de control'!$W398)-('Tablero de control'!$AP398-'Tablero de control'!$W398))*100/('Tablero de control'!$S398-'Tablero de control'!$W398)
       )
     )
   )
)</f>
        <v>0</v>
      </c>
      <c r="AR398" s="40" t="str">
        <f>IF(
  'Tablero de control'!$W398="NP",
  "NO PROGRAMADA",
  IF(
    OR('Tablero de control'!$AP398="",'Tablero de control'!$AQ398&lt;=0),
    "SIN AVANCE",
    IF(
      'Tablero de control'!$AQ398&lt;Parametros!$D$4*Parametros!$G$9,
      "MUY DEFICIENTE",
    IF(
      'Tablero de control'!$AQ398&lt;Parametros!$D$4*Parametros!$G$8,
      "DEFICIENTE",
   IF(
      'Tablero de control'!$AQ398&lt;Parametros!$D$4*Parametros!$G$7,
      "ACEPTABLE",
      IF(
        'Tablero de control'!$AQ398&lt;Parametros!$D$4*Parametros!$G$6,
        "BUENO",
        IF(
          'Tablero de control'!$AQ398&lt;Parametros!$D$4*Parametros!$G$5,
          "SATISFACTORIO",
          IF(
            'Tablero de control'!$AQ398&gt;=Parametros!$D$4*Parametros!$G$4,
            "OPTIMO"
          )
        )
      )
    )
  )
)
)
)</f>
        <v>SIN AVANCE</v>
      </c>
      <c r="AS398" s="38"/>
      <c r="AT398" s="38"/>
      <c r="AU398" s="38"/>
      <c r="AV398" s="39"/>
      <c r="AW398" s="276">
        <f>IF(
'Tablero de control'!$X398="NP",
 0,
  IF(
     'Tablero de control'!$Q398&lt;&gt;"Reducción",
     'Tablero de control'!$AV398*100/'Tablero de control'!$X398,
     IF(
       'Tablero de control'!$X398&gt;='Tablero de control'!$AV398,
       100,
       IF(
         'Tablero de control'!$S398&lt;='Tablero de control'!$AV398,
         0,
         (('Tablero de control'!$S398-'Tablero de control'!$X398)-('Tablero de control'!$AV398-'Tablero de control'!$X398))*100/('Tablero de control'!$S398-'Tablero de control'!$X398)
       )
     )
   )
)</f>
        <v>0</v>
      </c>
      <c r="AX398" s="46" t="str">
        <f>IF(
  'Tablero de control'!$X398="NP",
  "NO PROGRAMADA",
  IF(
    OR('Tablero de control'!$AV398="",'Tablero de control'!$AW398&lt;=0),
    "SIN AVANCE",
    IF(
      'Tablero de control'!$AW398&lt;Parametros!$D$4*Parametros!$G$9,
      "MUY DEFICIENTE",
    IF(
      'Tablero de control'!$AW398&lt;Parametros!$D$4*Parametros!$G$8,
      "DEFICIENTE",
   IF(
      'Tablero de control'!$AW398&lt;Parametros!$D$4*Parametros!$G$7,
      "ACEPTABLE",
      IF(
        'Tablero de control'!$AW398&lt;Parametros!$D$4*Parametros!$G$6,
        "BUENO",
        IF(
          'Tablero de control'!$AW398&lt;Parametros!$D$4*Parametros!$G$5,
          "SATISFACTORIO",
          IF(
            'Tablero de control'!$AW398&gt;=Parametros!$D$4*Parametros!$G$4,
            "OPTIMO"
          )
        )
      )
    )
  )
)
)
)</f>
        <v>SIN AVANCE</v>
      </c>
      <c r="AY398" s="38"/>
      <c r="AZ398" s="38"/>
      <c r="BA398" s="38"/>
      <c r="BB398" s="285">
        <f>IF('Tablero de control'!$R398="Acumulada",IF('Tablero de control'!$AV398="",IF('Tablero de control'!$AP398="",IF('Tablero de control'!$AJ398="",'Tablero de control'!$Y398,'Tablero de control'!$AJ398),'Tablero de control'!$AP398),'Tablero de control'!$AV398),'Tablero de control'!$Y398+'Tablero de control'!$AJ398+'Tablero de control'!$AP398+'Tablero de control'!$AV398)</f>
        <v>3</v>
      </c>
      <c r="BC398" s="41">
        <f>IF('Tablero de control'!$Q398="mantenimiento",'Tablero de control'!$BB398/COUNTA('Tablero de control'!$U398:$X398)*100,IF('Tablero de control'!$BB398*100/'Tablero de control'!$T398&gt;100,100,'Tablero de control'!$BB398*100/'Tablero de control'!$T398))</f>
        <v>7.5</v>
      </c>
      <c r="BD398" s="40" t="str">
        <f>IF(
    OR('Tablero de control'!$BB398="",'Tablero de control'!$BC398&lt;=0),
    "SIN AVANCE",
    IF(
      'Tablero de control'!$BC398&lt;Parametros!$D$4*Parametros!$G$9,
      "MUY DEFICIENTE",
    IF(
      'Tablero de control'!$BC398&lt;Parametros!$D$4*Parametros!$G$8,
      "DEFICIENTE",
   IF(
      'Tablero de control'!$BC398&lt;Parametros!$D$4*Parametros!$G$7,
      "ACEPTABLE",
      IF(
        'Tablero de control'!$BC398&lt;Parametros!$D$4*Parametros!$G$6,
        "BUENO",
        IF(
          'Tablero de control'!$BC398&lt;Parametros!$D$4*Parametros!$G$5,
          "SATISFACTORIO",
          IF(
            'Tablero de control'!$BC398&gt;=Parametros!$D$4*Parametros!$G$4,
            "OPTIMO"
          )
        )
      )
    )
  )
)
)</f>
        <v>MUY DEFICIENTE</v>
      </c>
      <c r="BE398" s="336"/>
      <c r="BF398" s="336"/>
      <c r="BG398" s="555"/>
      <c r="BH398" s="281"/>
      <c r="BI398" s="281"/>
      <c r="BJ398" s="281"/>
      <c r="BL398" s="337"/>
      <c r="BN398" s="709">
        <v>3</v>
      </c>
      <c r="BO398" s="394" t="s">
        <v>3118</v>
      </c>
      <c r="BP398" s="465" t="s">
        <v>3119</v>
      </c>
      <c r="BQ398" s="467" t="s">
        <v>3120</v>
      </c>
      <c r="BR398" s="613" t="s">
        <v>3121</v>
      </c>
      <c r="BS398" s="691"/>
      <c r="BT398" s="281"/>
    </row>
    <row r="399" spans="1:72" s="42" customFormat="1" ht="63.75" hidden="1" customHeight="1">
      <c r="A399" s="554" t="s">
        <v>252</v>
      </c>
      <c r="B399" s="53" t="s">
        <v>266</v>
      </c>
      <c r="C399" s="53" t="s">
        <v>315</v>
      </c>
      <c r="D399" s="53" t="s">
        <v>365</v>
      </c>
      <c r="E399" s="53" t="s">
        <v>474</v>
      </c>
      <c r="F399" s="188">
        <v>77600</v>
      </c>
      <c r="G399" s="186">
        <v>85000</v>
      </c>
      <c r="H399" s="186" t="s">
        <v>1950</v>
      </c>
      <c r="I399" s="186" t="s">
        <v>2128</v>
      </c>
      <c r="J399" s="325">
        <v>396</v>
      </c>
      <c r="K399" s="53" t="s">
        <v>939</v>
      </c>
      <c r="L399" s="53" t="s">
        <v>1362</v>
      </c>
      <c r="M399" s="53" t="s">
        <v>1363</v>
      </c>
      <c r="N399" s="293">
        <v>410300500</v>
      </c>
      <c r="O399" s="53" t="s">
        <v>1718</v>
      </c>
      <c r="P399" s="53" t="s">
        <v>2073</v>
      </c>
      <c r="Q399" s="53" t="s">
        <v>32</v>
      </c>
      <c r="R399" s="135" t="s">
        <v>1891</v>
      </c>
      <c r="S399" s="135">
        <v>3</v>
      </c>
      <c r="T399" s="135">
        <v>6</v>
      </c>
      <c r="U399" s="96">
        <v>1</v>
      </c>
      <c r="V399" s="135">
        <v>2</v>
      </c>
      <c r="W399" s="135">
        <v>2</v>
      </c>
      <c r="X399" s="135">
        <v>1</v>
      </c>
      <c r="Y399" s="273">
        <v>1</v>
      </c>
      <c r="Z399" s="276">
        <f>IF(
'Tablero de control'!$U399="NP",
 0,
  IF(
     'Tablero de control'!$Q399&lt;&gt;"Reducción",
     'Tablero de control'!$Y399*100/'Tablero de control'!$U399,
     IF(
       'Tablero de control'!$U399&gt;='Tablero de control'!$Y399,
       100,
       IF(
         'Tablero de control'!$S399&lt;='Tablero de control'!$Y399,
         0,
         (('Tablero de control'!$S399-'Tablero de control'!$U399)-('Tablero de control'!$Y399-'Tablero de control'!$U399))*100/('Tablero de control'!$S399-'Tablero de control'!$U399)
       )
     )
   )
)</f>
        <v>100</v>
      </c>
      <c r="AA399" s="302">
        <f>IF('Tablero de control'!$Z399&gt;100,100,'Tablero de control'!$Z399)</f>
        <v>100</v>
      </c>
      <c r="AB399" s="40" t="str">
        <f>IF(
  'Tablero de control'!$U399="NP",
  "NO PROGRAMADA",
  IF(
    OR('Tablero de control'!$Y399="",'Tablero de control'!$Z399&lt;=0),
    "SIN AVANCE",
    IF(
      'Tablero de control'!$Z399&lt;Parametros!$D$4*Parametros!$G$9,
      "MUY DEFICIENTE",
    IF(
      'Tablero de control'!$Z399&lt;Parametros!$D$4*Parametros!$G$8,
      "DEFICIENTE",
   IF(
      'Tablero de control'!$Z399&lt;Parametros!$D$4*Parametros!$G$7,
      "ACEPTABLE",
      IF(
        'Tablero de control'!$Z399&lt;Parametros!$D$4*Parametros!$G$6,
        "BUENO",
        IF(
          'Tablero de control'!$Z399&lt;Parametros!$D$4*Parametros!$G$5,
          "SATISFACTORIO",
          IF(
            'Tablero de control'!$Z399&gt;=Parametros!$D$4*Parametros!$G$4,
            "OPTIMO"
          )
        )
      )
    )
  )
)
)
)</f>
        <v>OPTIMO</v>
      </c>
      <c r="AC399" s="40"/>
      <c r="AD399" s="40"/>
      <c r="AE399" s="40"/>
      <c r="AF399" s="40"/>
      <c r="AG399" s="59">
        <v>143000000</v>
      </c>
      <c r="AH399" s="59">
        <v>41312894.840000004</v>
      </c>
      <c r="AI399" s="59">
        <v>11065685.48</v>
      </c>
      <c r="AJ399" s="57"/>
      <c r="AK399" s="276">
        <f>IF(
'Tablero de control'!$V399="NP",
 0,
  IF(
     'Tablero de control'!$Q399&lt;&gt;"Reducción",
     'Tablero de control'!$AJ399*100/'Tablero de control'!$V399,
     IF(
       'Tablero de control'!$V399&gt;='Tablero de control'!$AJ399,
       100,
       IF(
         'Tablero de control'!$S399&lt;='Tablero de control'!$AJ399,
         0,
         (('Tablero de control'!$S399-'Tablero de control'!$V399)-('Tablero de control'!$AJ399-'Tablero de control'!$V399))*100/('Tablero de control'!$S399-'Tablero de control'!$V399)
       )
     )
   )
)</f>
        <v>0</v>
      </c>
      <c r="AL399" s="38" t="str">
        <f>IF(
  'Tablero de control'!$V399="NP",
  "NO PROGRAMADA",
  IF(
    OR('Tablero de control'!$AJ399="",'Tablero de control'!$AK399&lt;=0),
    "SIN AVANCE",
    IF(
      'Tablero de control'!$AK399&lt;Parametros!$D$4*Parametros!$G$9,
      "MUY DEFICIENTE",
    IF(
      'Tablero de control'!$AK399&lt;Parametros!$D$4*Parametros!$G$8,
      "DEFICIENTE",
   IF(
      'Tablero de control'!$AK399&lt;Parametros!$D$4*Parametros!$G$7,
      "ACEPTABLE",
      IF(
        'Tablero de control'!$AK399&lt;Parametros!$D$4*Parametros!$G$6,
        "BUENO",
        IF(
          'Tablero de control'!$AK399&lt;Parametros!$D$4*Parametros!$G$5,
          "SATISFACTORIO",
          IF(
            'Tablero de control'!$AK399&gt;=Parametros!$D$4*Parametros!$G$4,
            "OPTIMO"
          )
        )
      )
    )
  )
)
)
)</f>
        <v>SIN AVANCE</v>
      </c>
      <c r="AM399" s="38"/>
      <c r="AN399" s="38"/>
      <c r="AO399" s="38"/>
      <c r="AP399" s="48"/>
      <c r="AQ399" s="276">
        <f>IF(
'Tablero de control'!$W399="NP",
 0,
  IF(
     'Tablero de control'!$Q399&lt;&gt;"Reducción",
     'Tablero de control'!$AP399*100/'Tablero de control'!$W399,
     IF(
       'Tablero de control'!$W399&gt;='Tablero de control'!$AP399,
       100,
       IF(
         'Tablero de control'!$S399&lt;='Tablero de control'!$AP399,
         0,
         (('Tablero de control'!$S399-'Tablero de control'!$W399)-('Tablero de control'!$AP399-'Tablero de control'!$W399))*100/('Tablero de control'!$S399-'Tablero de control'!$W399)
       )
     )
   )
)</f>
        <v>0</v>
      </c>
      <c r="AR399" s="40" t="str">
        <f>IF(
  'Tablero de control'!$W399="NP",
  "NO PROGRAMADA",
  IF(
    OR('Tablero de control'!$AP399="",'Tablero de control'!$AQ399&lt;=0),
    "SIN AVANCE",
    IF(
      'Tablero de control'!$AQ399&lt;Parametros!$D$4*Parametros!$G$9,
      "MUY DEFICIENTE",
    IF(
      'Tablero de control'!$AQ399&lt;Parametros!$D$4*Parametros!$G$8,
      "DEFICIENTE",
   IF(
      'Tablero de control'!$AQ399&lt;Parametros!$D$4*Parametros!$G$7,
      "ACEPTABLE",
      IF(
        'Tablero de control'!$AQ399&lt;Parametros!$D$4*Parametros!$G$6,
        "BUENO",
        IF(
          'Tablero de control'!$AQ399&lt;Parametros!$D$4*Parametros!$G$5,
          "SATISFACTORIO",
          IF(
            'Tablero de control'!$AQ399&gt;=Parametros!$D$4*Parametros!$G$4,
            "OPTIMO"
          )
        )
      )
    )
  )
)
)
)</f>
        <v>SIN AVANCE</v>
      </c>
      <c r="AS399" s="38"/>
      <c r="AT399" s="38"/>
      <c r="AU399" s="38"/>
      <c r="AV399" s="39"/>
      <c r="AW399" s="276">
        <f>IF(
'Tablero de control'!$X399="NP",
 0,
  IF(
     'Tablero de control'!$Q399&lt;&gt;"Reducción",
     'Tablero de control'!$AV399*100/'Tablero de control'!$X399,
     IF(
       'Tablero de control'!$X399&gt;='Tablero de control'!$AV399,
       100,
       IF(
         'Tablero de control'!$S399&lt;='Tablero de control'!$AV399,
         0,
         (('Tablero de control'!$S399-'Tablero de control'!$X399)-('Tablero de control'!$AV399-'Tablero de control'!$X399))*100/('Tablero de control'!$S399-'Tablero de control'!$X399)
       )
     )
   )
)</f>
        <v>0</v>
      </c>
      <c r="AX399" s="46" t="str">
        <f>IF(
  'Tablero de control'!$X399="NP",
  "NO PROGRAMADA",
  IF(
    OR('Tablero de control'!$AV399="",'Tablero de control'!$AW399&lt;=0),
    "SIN AVANCE",
    IF(
      'Tablero de control'!$AW399&lt;Parametros!$D$4*Parametros!$G$9,
      "MUY DEFICIENTE",
    IF(
      'Tablero de control'!$AW399&lt;Parametros!$D$4*Parametros!$G$8,
      "DEFICIENTE",
   IF(
      'Tablero de control'!$AW399&lt;Parametros!$D$4*Parametros!$G$7,
      "ACEPTABLE",
      IF(
        'Tablero de control'!$AW399&lt;Parametros!$D$4*Parametros!$G$6,
        "BUENO",
        IF(
          'Tablero de control'!$AW399&lt;Parametros!$D$4*Parametros!$G$5,
          "SATISFACTORIO",
          IF(
            'Tablero de control'!$AW399&gt;=Parametros!$D$4*Parametros!$G$4,
            "OPTIMO"
          )
        )
      )
    )
  )
)
)
)</f>
        <v>SIN AVANCE</v>
      </c>
      <c r="AY399" s="38"/>
      <c r="AZ399" s="38"/>
      <c r="BA399" s="38"/>
      <c r="BB399" s="285">
        <f>IF('Tablero de control'!$R399="Acumulada",IF('Tablero de control'!$AV399="",IF('Tablero de control'!$AP399="",IF('Tablero de control'!$AJ399="",'Tablero de control'!$Y399,'Tablero de control'!$AJ399),'Tablero de control'!$AP399),'Tablero de control'!$AV399),'Tablero de control'!$Y399+'Tablero de control'!$AJ399+'Tablero de control'!$AP399+'Tablero de control'!$AV399)</f>
        <v>1</v>
      </c>
      <c r="BC399" s="41">
        <f>IF('Tablero de control'!$Q399="mantenimiento",'Tablero de control'!$BB399/COUNTA('Tablero de control'!$U399:$X399)*100,IF('Tablero de control'!$BB399*100/'Tablero de control'!$T399&gt;100,100,'Tablero de control'!$BB399*100/'Tablero de control'!$T399))</f>
        <v>16.666666666666668</v>
      </c>
      <c r="BD399" s="40" t="str">
        <f>IF(
    OR('Tablero de control'!$BB399="",'Tablero de control'!$BC399&lt;=0),
    "SIN AVANCE",
    IF(
      'Tablero de control'!$BC399&lt;Parametros!$D$4*Parametros!$G$9,
      "MUY DEFICIENTE",
    IF(
      'Tablero de control'!$BC399&lt;Parametros!$D$4*Parametros!$G$8,
      "DEFICIENTE",
   IF(
      'Tablero de control'!$BC399&lt;Parametros!$D$4*Parametros!$G$7,
      "ACEPTABLE",
      IF(
        'Tablero de control'!$BC399&lt;Parametros!$D$4*Parametros!$G$6,
        "BUENO",
        IF(
          'Tablero de control'!$BC399&lt;Parametros!$D$4*Parametros!$G$5,
          "SATISFACTORIO",
          IF(
            'Tablero de control'!$BC399&gt;=Parametros!$D$4*Parametros!$G$4,
            "OPTIMO"
          )
        )
      )
    )
  )
)
)</f>
        <v>MUY DEFICIENTE</v>
      </c>
      <c r="BE399" s="336"/>
      <c r="BF399" s="336"/>
      <c r="BG399" s="555"/>
      <c r="BH399" s="281"/>
      <c r="BI399" s="281"/>
      <c r="BJ399" s="281"/>
      <c r="BL399" s="337"/>
      <c r="BN399" s="709">
        <v>1</v>
      </c>
      <c r="BO399" s="394" t="s">
        <v>3122</v>
      </c>
      <c r="BP399" s="394" t="s">
        <v>3123</v>
      </c>
      <c r="BQ399" s="467" t="s">
        <v>3124</v>
      </c>
      <c r="BR399" s="621" t="s">
        <v>3125</v>
      </c>
      <c r="BS399" s="691"/>
      <c r="BT399" s="281"/>
    </row>
    <row r="400" spans="1:72" s="42" customFormat="1" ht="51" hidden="1" customHeight="1">
      <c r="A400" s="554" t="s">
        <v>252</v>
      </c>
      <c r="B400" s="53" t="s">
        <v>266</v>
      </c>
      <c r="C400" s="53" t="s">
        <v>315</v>
      </c>
      <c r="D400" s="53" t="s">
        <v>365</v>
      </c>
      <c r="E400" s="53" t="s">
        <v>474</v>
      </c>
      <c r="F400" s="188">
        <v>77600</v>
      </c>
      <c r="G400" s="186">
        <v>85000</v>
      </c>
      <c r="H400" s="186" t="s">
        <v>1950</v>
      </c>
      <c r="I400" s="186" t="s">
        <v>2128</v>
      </c>
      <c r="J400" s="325">
        <v>397</v>
      </c>
      <c r="K400" s="53" t="s">
        <v>940</v>
      </c>
      <c r="L400" s="53">
        <v>4103052</v>
      </c>
      <c r="M400" s="53" t="s">
        <v>1364</v>
      </c>
      <c r="N400" s="53">
        <v>410305202</v>
      </c>
      <c r="O400" s="53" t="s">
        <v>189</v>
      </c>
      <c r="P400" s="53" t="s">
        <v>2074</v>
      </c>
      <c r="Q400" s="53" t="s">
        <v>33</v>
      </c>
      <c r="R400" s="134" t="s">
        <v>1891</v>
      </c>
      <c r="S400" s="134">
        <v>0</v>
      </c>
      <c r="T400" s="134">
        <v>1</v>
      </c>
      <c r="U400" s="96">
        <v>1</v>
      </c>
      <c r="V400" s="134">
        <v>1</v>
      </c>
      <c r="W400" s="134">
        <v>1</v>
      </c>
      <c r="X400" s="134">
        <v>1</v>
      </c>
      <c r="Y400" s="273">
        <v>0.5</v>
      </c>
      <c r="Z400" s="276">
        <f>IF(
'Tablero de control'!$U400="NP",
 0,
  IF(
     'Tablero de control'!$Q400&lt;&gt;"Reducción",
     'Tablero de control'!$Y400*100/'Tablero de control'!$U400,
     IF(
       'Tablero de control'!$U400&gt;='Tablero de control'!$Y400,
       100,
       IF(
         'Tablero de control'!$S400&lt;='Tablero de control'!$Y400,
         0,
         (('Tablero de control'!$S400-'Tablero de control'!$U400)-('Tablero de control'!$Y400-'Tablero de control'!$U400))*100/('Tablero de control'!$S400-'Tablero de control'!$U400)
       )
     )
   )
)</f>
        <v>50</v>
      </c>
      <c r="AA400" s="302">
        <f>IF('Tablero de control'!$Z400&gt;100,100,'Tablero de control'!$Z400)</f>
        <v>50</v>
      </c>
      <c r="AB400" s="40" t="str">
        <f>IF(
  'Tablero de control'!$U400="NP",
  "NO PROGRAMADA",
  IF(
    OR('Tablero de control'!$Y400="",'Tablero de control'!$Z400&lt;=0),
    "SIN AVANCE",
    IF(
      'Tablero de control'!$Z400&lt;Parametros!$D$4*Parametros!$G$9,
      "MUY DEFICIENTE",
    IF(
      'Tablero de control'!$Z400&lt;Parametros!$D$4*Parametros!$G$8,
      "DEFICIENTE",
   IF(
      'Tablero de control'!$Z400&lt;Parametros!$D$4*Parametros!$G$7,
      "ACEPTABLE",
      IF(
        'Tablero de control'!$Z400&lt;Parametros!$D$4*Parametros!$G$6,
        "BUENO",
        IF(
          'Tablero de control'!$Z400&lt;Parametros!$D$4*Parametros!$G$5,
          "SATISFACTORIO",
          IF(
            'Tablero de control'!$Z400&gt;=Parametros!$D$4*Parametros!$G$4,
            "OPTIMO"
          )
        )
      )
    )
  )
)
)
)</f>
        <v>DEFICIENTE</v>
      </c>
      <c r="AC400" s="40"/>
      <c r="AD400" s="40"/>
      <c r="AE400" s="40"/>
      <c r="AF400" s="40"/>
      <c r="AG400" s="59">
        <v>143000000</v>
      </c>
      <c r="AH400" s="59">
        <v>41312894.840000004</v>
      </c>
      <c r="AI400" s="59">
        <v>11065685.48</v>
      </c>
      <c r="AJ400" s="57"/>
      <c r="AK400" s="276">
        <f>IF(
'Tablero de control'!$V400="NP",
 0,
  IF(
     'Tablero de control'!$Q400&lt;&gt;"Reducción",
     'Tablero de control'!$AJ400*100/'Tablero de control'!$V400,
     IF(
       'Tablero de control'!$V400&gt;='Tablero de control'!$AJ400,
       100,
       IF(
         'Tablero de control'!$S400&lt;='Tablero de control'!$AJ400,
         0,
         (('Tablero de control'!$S400-'Tablero de control'!$V400)-('Tablero de control'!$AJ400-'Tablero de control'!$V400))*100/('Tablero de control'!$S400-'Tablero de control'!$V400)
       )
     )
   )
)</f>
        <v>0</v>
      </c>
      <c r="AL400" s="38" t="str">
        <f>IF(
  'Tablero de control'!$V400="NP",
  "NO PROGRAMADA",
  IF(
    OR('Tablero de control'!$AJ400="",'Tablero de control'!$AK400&lt;=0),
    "SIN AVANCE",
    IF(
      'Tablero de control'!$AK400&lt;Parametros!$D$4*Parametros!$G$9,
      "MUY DEFICIENTE",
    IF(
      'Tablero de control'!$AK400&lt;Parametros!$D$4*Parametros!$G$8,
      "DEFICIENTE",
   IF(
      'Tablero de control'!$AK400&lt;Parametros!$D$4*Parametros!$G$7,
      "ACEPTABLE",
      IF(
        'Tablero de control'!$AK400&lt;Parametros!$D$4*Parametros!$G$6,
        "BUENO",
        IF(
          'Tablero de control'!$AK400&lt;Parametros!$D$4*Parametros!$G$5,
          "SATISFACTORIO",
          IF(
            'Tablero de control'!$AK400&gt;=Parametros!$D$4*Parametros!$G$4,
            "OPTIMO"
          )
        )
      )
    )
  )
)
)
)</f>
        <v>SIN AVANCE</v>
      </c>
      <c r="AM400" s="38"/>
      <c r="AN400" s="38"/>
      <c r="AO400" s="38"/>
      <c r="AP400" s="48"/>
      <c r="AQ400" s="276">
        <f>IF(
'Tablero de control'!$W400="NP",
 0,
  IF(
     'Tablero de control'!$Q400&lt;&gt;"Reducción",
     'Tablero de control'!$AP400*100/'Tablero de control'!$W400,
     IF(
       'Tablero de control'!$W400&gt;='Tablero de control'!$AP400,
       100,
       IF(
         'Tablero de control'!$S400&lt;='Tablero de control'!$AP400,
         0,
         (('Tablero de control'!$S400-'Tablero de control'!$W400)-('Tablero de control'!$AP400-'Tablero de control'!$W400))*100/('Tablero de control'!$S400-'Tablero de control'!$W400)
       )
     )
   )
)</f>
        <v>0</v>
      </c>
      <c r="AR400" s="40" t="str">
        <f>IF(
  'Tablero de control'!$W400="NP",
  "NO PROGRAMADA",
  IF(
    OR('Tablero de control'!$AP400="",'Tablero de control'!$AQ400&lt;=0),
    "SIN AVANCE",
    IF(
      'Tablero de control'!$AQ400&lt;Parametros!$D$4*Parametros!$G$9,
      "MUY DEFICIENTE",
    IF(
      'Tablero de control'!$AQ400&lt;Parametros!$D$4*Parametros!$G$8,
      "DEFICIENTE",
   IF(
      'Tablero de control'!$AQ400&lt;Parametros!$D$4*Parametros!$G$7,
      "ACEPTABLE",
      IF(
        'Tablero de control'!$AQ400&lt;Parametros!$D$4*Parametros!$G$6,
        "BUENO",
        IF(
          'Tablero de control'!$AQ400&lt;Parametros!$D$4*Parametros!$G$5,
          "SATISFACTORIO",
          IF(
            'Tablero de control'!$AQ400&gt;=Parametros!$D$4*Parametros!$G$4,
            "OPTIMO"
          )
        )
      )
    )
  )
)
)
)</f>
        <v>SIN AVANCE</v>
      </c>
      <c r="AS400" s="38"/>
      <c r="AT400" s="38"/>
      <c r="AU400" s="38"/>
      <c r="AV400" s="39"/>
      <c r="AW400" s="276">
        <f>IF(
'Tablero de control'!$X400="NP",
 0,
  IF(
     'Tablero de control'!$Q400&lt;&gt;"Reducción",
     'Tablero de control'!$AV400*100/'Tablero de control'!$X400,
     IF(
       'Tablero de control'!$X400&gt;='Tablero de control'!$AV400,
       100,
       IF(
         'Tablero de control'!$S400&lt;='Tablero de control'!$AV400,
         0,
         (('Tablero de control'!$S400-'Tablero de control'!$X400)-('Tablero de control'!$AV400-'Tablero de control'!$X400))*100/('Tablero de control'!$S400-'Tablero de control'!$X400)
       )
     )
   )
)</f>
        <v>0</v>
      </c>
      <c r="AX400" s="46" t="str">
        <f>IF(
  'Tablero de control'!$X400="NP",
  "NO PROGRAMADA",
  IF(
    OR('Tablero de control'!$AV400="",'Tablero de control'!$AW400&lt;=0),
    "SIN AVANCE",
    IF(
      'Tablero de control'!$AW400&lt;Parametros!$D$4*Parametros!$G$9,
      "MUY DEFICIENTE",
    IF(
      'Tablero de control'!$AW400&lt;Parametros!$D$4*Parametros!$G$8,
      "DEFICIENTE",
   IF(
      'Tablero de control'!$AW400&lt;Parametros!$D$4*Parametros!$G$7,
      "ACEPTABLE",
      IF(
        'Tablero de control'!$AW400&lt;Parametros!$D$4*Parametros!$G$6,
        "BUENO",
        IF(
          'Tablero de control'!$AW400&lt;Parametros!$D$4*Parametros!$G$5,
          "SATISFACTORIO",
          IF(
            'Tablero de control'!$AW400&gt;=Parametros!$D$4*Parametros!$G$4,
            "OPTIMO"
          )
        )
      )
    )
  )
)
)
)</f>
        <v>SIN AVANCE</v>
      </c>
      <c r="AY400" s="38"/>
      <c r="AZ400" s="38"/>
      <c r="BA400" s="38"/>
      <c r="BB400" s="285">
        <f>IF('Tablero de control'!$R400="Acumulada",IF('Tablero de control'!$AV400="",IF('Tablero de control'!$AP400="",IF('Tablero de control'!$AJ400="",'Tablero de control'!$Y400,'Tablero de control'!$AJ400),'Tablero de control'!$AP400),'Tablero de control'!$AV400),'Tablero de control'!$Y400+'Tablero de control'!$AJ400+'Tablero de control'!$AP400+'Tablero de control'!$AV400)</f>
        <v>0.5</v>
      </c>
      <c r="BC400" s="41">
        <f>IF('Tablero de control'!$Q400="mantenimiento",'Tablero de control'!$BB400/COUNTA('Tablero de control'!$U400:$X400)*100,IF('Tablero de control'!$BB400*100/'Tablero de control'!$T400&gt;100,100,'Tablero de control'!$BB400*100/'Tablero de control'!$T400))</f>
        <v>12.5</v>
      </c>
      <c r="BD400" s="40" t="str">
        <f>IF(
    OR('Tablero de control'!$BB400="",'Tablero de control'!$BC400&lt;=0),
    "SIN AVANCE",
    IF(
      'Tablero de control'!$BC400&lt;Parametros!$D$4*Parametros!$G$9,
      "MUY DEFICIENTE",
    IF(
      'Tablero de control'!$BC400&lt;Parametros!$D$4*Parametros!$G$8,
      "DEFICIENTE",
   IF(
      'Tablero de control'!$BC400&lt;Parametros!$D$4*Parametros!$G$7,
      "ACEPTABLE",
      IF(
        'Tablero de control'!$BC400&lt;Parametros!$D$4*Parametros!$G$6,
        "BUENO",
        IF(
          'Tablero de control'!$BC400&lt;Parametros!$D$4*Parametros!$G$5,
          "SATISFACTORIO",
          IF(
            'Tablero de control'!$BC400&gt;=Parametros!$D$4*Parametros!$G$4,
            "OPTIMO"
          )
        )
      )
    )
  )
)
)</f>
        <v>MUY DEFICIENTE</v>
      </c>
      <c r="BE400" s="336"/>
      <c r="BF400" s="336"/>
      <c r="BG400" s="555"/>
      <c r="BH400" s="281"/>
      <c r="BI400" s="281"/>
      <c r="BJ400" s="281"/>
      <c r="BL400" s="337"/>
      <c r="BN400" s="709">
        <v>0.5</v>
      </c>
      <c r="BO400" s="394" t="s">
        <v>3126</v>
      </c>
      <c r="BP400" s="465"/>
      <c r="BQ400" s="465" t="s">
        <v>3026</v>
      </c>
      <c r="BR400" s="615" t="s">
        <v>3127</v>
      </c>
      <c r="BS400" s="691"/>
      <c r="BT400" s="281"/>
    </row>
    <row r="401" spans="1:72" s="42" customFormat="1" ht="38.25" hidden="1" customHeight="1">
      <c r="A401" s="554" t="s">
        <v>252</v>
      </c>
      <c r="B401" s="53" t="s">
        <v>266</v>
      </c>
      <c r="C401" s="53" t="s">
        <v>315</v>
      </c>
      <c r="D401" s="53" t="s">
        <v>365</v>
      </c>
      <c r="E401" s="53" t="s">
        <v>474</v>
      </c>
      <c r="F401" s="188">
        <v>77600</v>
      </c>
      <c r="G401" s="186">
        <v>85000</v>
      </c>
      <c r="H401" s="186" t="s">
        <v>1950</v>
      </c>
      <c r="I401" s="186" t="s">
        <v>2128</v>
      </c>
      <c r="J401" s="325">
        <v>398</v>
      </c>
      <c r="K401" s="53" t="s">
        <v>941</v>
      </c>
      <c r="L401" s="53" t="s">
        <v>1365</v>
      </c>
      <c r="M401" s="53" t="s">
        <v>1366</v>
      </c>
      <c r="N401" s="293">
        <v>410303100</v>
      </c>
      <c r="O401" s="53" t="s">
        <v>1366</v>
      </c>
      <c r="P401" s="53" t="s">
        <v>2073</v>
      </c>
      <c r="Q401" s="53" t="s">
        <v>32</v>
      </c>
      <c r="R401" s="135" t="s">
        <v>1891</v>
      </c>
      <c r="S401" s="135">
        <v>12</v>
      </c>
      <c r="T401" s="135">
        <v>25</v>
      </c>
      <c r="U401" s="96">
        <v>1</v>
      </c>
      <c r="V401" s="135">
        <v>12</v>
      </c>
      <c r="W401" s="135">
        <v>11</v>
      </c>
      <c r="X401" s="135">
        <v>1</v>
      </c>
      <c r="Y401" s="327">
        <v>0.6</v>
      </c>
      <c r="Z401" s="276">
        <f>IF(
'Tablero de control'!$U401="NP",
 0,
  IF(
     'Tablero de control'!$Q401&lt;&gt;"Reducción",
     'Tablero de control'!$Y401*100/'Tablero de control'!$U401,
     IF(
       'Tablero de control'!$U401&gt;='Tablero de control'!$Y401,
       100,
       IF(
         'Tablero de control'!$S401&lt;='Tablero de control'!$Y401,
         0,
         (('Tablero de control'!$S401-'Tablero de control'!$U401)-('Tablero de control'!$Y401-'Tablero de control'!$U401))*100/('Tablero de control'!$S401-'Tablero de control'!$U401)
       )
     )
   )
)</f>
        <v>60</v>
      </c>
      <c r="AA401" s="302">
        <f>IF('Tablero de control'!$Z401&gt;100,100,'Tablero de control'!$Z401)</f>
        <v>60</v>
      </c>
      <c r="AB401" s="40" t="str">
        <f>IF(
  'Tablero de control'!$U401="NP",
  "NO PROGRAMADA",
  IF(
    OR('Tablero de control'!$Y401="",'Tablero de control'!$Z401&lt;=0),
    "SIN AVANCE",
    IF(
      'Tablero de control'!$Z401&lt;Parametros!$D$4*Parametros!$G$9,
      "MUY DEFICIENTE",
    IF(
      'Tablero de control'!$Z401&lt;Parametros!$D$4*Parametros!$G$8,
      "DEFICIENTE",
   IF(
      'Tablero de control'!$Z401&lt;Parametros!$D$4*Parametros!$G$7,
      "ACEPTABLE",
      IF(
        'Tablero de control'!$Z401&lt;Parametros!$D$4*Parametros!$G$6,
        "BUENO",
        IF(
          'Tablero de control'!$Z401&lt;Parametros!$D$4*Parametros!$G$5,
          "SATISFACTORIO",
          IF(
            'Tablero de control'!$Z401&gt;=Parametros!$D$4*Parametros!$G$4,
            "OPTIMO"
          )
        )
      )
    )
  )
)
)
)</f>
        <v>ACEPTABLE</v>
      </c>
      <c r="AC401" s="40"/>
      <c r="AD401" s="40"/>
      <c r="AE401" s="40"/>
      <c r="AF401" s="40"/>
      <c r="AG401" s="59">
        <v>143000000</v>
      </c>
      <c r="AH401" s="59">
        <v>41312894.840000004</v>
      </c>
      <c r="AI401" s="59">
        <v>11065685.48</v>
      </c>
      <c r="AJ401" s="57"/>
      <c r="AK401" s="276">
        <f>IF(
'Tablero de control'!$V401="NP",
 0,
  IF(
     'Tablero de control'!$Q401&lt;&gt;"Reducción",
     'Tablero de control'!$AJ401*100/'Tablero de control'!$V401,
     IF(
       'Tablero de control'!$V401&gt;='Tablero de control'!$AJ401,
       100,
       IF(
         'Tablero de control'!$S401&lt;='Tablero de control'!$AJ401,
         0,
         (('Tablero de control'!$S401-'Tablero de control'!$V401)-('Tablero de control'!$AJ401-'Tablero de control'!$V401))*100/('Tablero de control'!$S401-'Tablero de control'!$V401)
       )
     )
   )
)</f>
        <v>0</v>
      </c>
      <c r="AL401" s="38" t="str">
        <f>IF(
  'Tablero de control'!$V401="NP",
  "NO PROGRAMADA",
  IF(
    OR('Tablero de control'!$AJ401="",'Tablero de control'!$AK401&lt;=0),
    "SIN AVANCE",
    IF(
      'Tablero de control'!$AK401&lt;Parametros!$D$4*Parametros!$G$9,
      "MUY DEFICIENTE",
    IF(
      'Tablero de control'!$AK401&lt;Parametros!$D$4*Parametros!$G$8,
      "DEFICIENTE",
   IF(
      'Tablero de control'!$AK401&lt;Parametros!$D$4*Parametros!$G$7,
      "ACEPTABLE",
      IF(
        'Tablero de control'!$AK401&lt;Parametros!$D$4*Parametros!$G$6,
        "BUENO",
        IF(
          'Tablero de control'!$AK401&lt;Parametros!$D$4*Parametros!$G$5,
          "SATISFACTORIO",
          IF(
            'Tablero de control'!$AK401&gt;=Parametros!$D$4*Parametros!$G$4,
            "OPTIMO"
          )
        )
      )
    )
  )
)
)
)</f>
        <v>SIN AVANCE</v>
      </c>
      <c r="AM401" s="38"/>
      <c r="AN401" s="38"/>
      <c r="AO401" s="38"/>
      <c r="AP401" s="48"/>
      <c r="AQ401" s="276">
        <f>IF(
'Tablero de control'!$W401="NP",
 0,
  IF(
     'Tablero de control'!$Q401&lt;&gt;"Reducción",
     'Tablero de control'!$AP401*100/'Tablero de control'!$W401,
     IF(
       'Tablero de control'!$W401&gt;='Tablero de control'!$AP401,
       100,
       IF(
         'Tablero de control'!$S401&lt;='Tablero de control'!$AP401,
         0,
         (('Tablero de control'!$S401-'Tablero de control'!$W401)-('Tablero de control'!$AP401-'Tablero de control'!$W401))*100/('Tablero de control'!$S401-'Tablero de control'!$W401)
       )
     )
   )
)</f>
        <v>0</v>
      </c>
      <c r="AR401" s="40" t="str">
        <f>IF(
  'Tablero de control'!$W401="NP",
  "NO PROGRAMADA",
  IF(
    OR('Tablero de control'!$AP401="",'Tablero de control'!$AQ401&lt;=0),
    "SIN AVANCE",
    IF(
      'Tablero de control'!$AQ401&lt;Parametros!$D$4*Parametros!$G$9,
      "MUY DEFICIENTE",
    IF(
      'Tablero de control'!$AQ401&lt;Parametros!$D$4*Parametros!$G$8,
      "DEFICIENTE",
   IF(
      'Tablero de control'!$AQ401&lt;Parametros!$D$4*Parametros!$G$7,
      "ACEPTABLE",
      IF(
        'Tablero de control'!$AQ401&lt;Parametros!$D$4*Parametros!$G$6,
        "BUENO",
        IF(
          'Tablero de control'!$AQ401&lt;Parametros!$D$4*Parametros!$G$5,
          "SATISFACTORIO",
          IF(
            'Tablero de control'!$AQ401&gt;=Parametros!$D$4*Parametros!$G$4,
            "OPTIMO"
          )
        )
      )
    )
  )
)
)
)</f>
        <v>SIN AVANCE</v>
      </c>
      <c r="AS401" s="38"/>
      <c r="AT401" s="38"/>
      <c r="AU401" s="38"/>
      <c r="AV401" s="39"/>
      <c r="AW401" s="276">
        <f>IF(
'Tablero de control'!$X401="NP",
 0,
  IF(
     'Tablero de control'!$Q401&lt;&gt;"Reducción",
     'Tablero de control'!$AV401*100/'Tablero de control'!$X401,
     IF(
       'Tablero de control'!$X401&gt;='Tablero de control'!$AV401,
       100,
       IF(
         'Tablero de control'!$S401&lt;='Tablero de control'!$AV401,
         0,
         (('Tablero de control'!$S401-'Tablero de control'!$X401)-('Tablero de control'!$AV401-'Tablero de control'!$X401))*100/('Tablero de control'!$S401-'Tablero de control'!$X401)
       )
     )
   )
)</f>
        <v>0</v>
      </c>
      <c r="AX401" s="46" t="str">
        <f>IF(
  'Tablero de control'!$X401="NP",
  "NO PROGRAMADA",
  IF(
    OR('Tablero de control'!$AV401="",'Tablero de control'!$AW401&lt;=0),
    "SIN AVANCE",
    IF(
      'Tablero de control'!$AW401&lt;Parametros!$D$4*Parametros!$G$9,
      "MUY DEFICIENTE",
    IF(
      'Tablero de control'!$AW401&lt;Parametros!$D$4*Parametros!$G$8,
      "DEFICIENTE",
   IF(
      'Tablero de control'!$AW401&lt;Parametros!$D$4*Parametros!$G$7,
      "ACEPTABLE",
      IF(
        'Tablero de control'!$AW401&lt;Parametros!$D$4*Parametros!$G$6,
        "BUENO",
        IF(
          'Tablero de control'!$AW401&lt;Parametros!$D$4*Parametros!$G$5,
          "SATISFACTORIO",
          IF(
            'Tablero de control'!$AW401&gt;=Parametros!$D$4*Parametros!$G$4,
            "OPTIMO"
          )
        )
      )
    )
  )
)
)
)</f>
        <v>SIN AVANCE</v>
      </c>
      <c r="AY401" s="38"/>
      <c r="AZ401" s="38"/>
      <c r="BA401" s="38"/>
      <c r="BB401" s="285">
        <f>IF('Tablero de control'!$R401="Acumulada",IF('Tablero de control'!$AV401="",IF('Tablero de control'!$AP401="",IF('Tablero de control'!$AJ401="",'Tablero de control'!$Y401,'Tablero de control'!$AJ401),'Tablero de control'!$AP401),'Tablero de control'!$AV401),'Tablero de control'!$Y401+'Tablero de control'!$AJ401+'Tablero de control'!$AP401+'Tablero de control'!$AV401)</f>
        <v>0.6</v>
      </c>
      <c r="BC401" s="41">
        <f>IF('Tablero de control'!$Q401="mantenimiento",'Tablero de control'!$BB401/COUNTA('Tablero de control'!$U401:$X401)*100,IF('Tablero de control'!$BB401*100/'Tablero de control'!$T401&gt;100,100,'Tablero de control'!$BB401*100/'Tablero de control'!$T401))</f>
        <v>2.4</v>
      </c>
      <c r="BD401" s="40" t="str">
        <f>IF(
    OR('Tablero de control'!$BB401="",'Tablero de control'!$BC401&lt;=0),
    "SIN AVANCE",
    IF(
      'Tablero de control'!$BC401&lt;Parametros!$D$4*Parametros!$G$9,
      "MUY DEFICIENTE",
    IF(
      'Tablero de control'!$BC401&lt;Parametros!$D$4*Parametros!$G$8,
      "DEFICIENTE",
   IF(
      'Tablero de control'!$BC401&lt;Parametros!$D$4*Parametros!$G$7,
      "ACEPTABLE",
      IF(
        'Tablero de control'!$BC401&lt;Parametros!$D$4*Parametros!$G$6,
        "BUENO",
        IF(
          'Tablero de control'!$BC401&lt;Parametros!$D$4*Parametros!$G$5,
          "SATISFACTORIO",
          IF(
            'Tablero de control'!$BC401&gt;=Parametros!$D$4*Parametros!$G$4,
            "OPTIMO"
          )
        )
      )
    )
  )
)
)</f>
        <v>MUY DEFICIENTE</v>
      </c>
      <c r="BE401" s="336"/>
      <c r="BF401" s="336"/>
      <c r="BG401" s="555"/>
      <c r="BH401" s="281"/>
      <c r="BI401" s="281"/>
      <c r="BJ401" s="281"/>
      <c r="BL401" s="337"/>
      <c r="BN401" s="709">
        <v>0.6</v>
      </c>
      <c r="BO401" s="394" t="s">
        <v>3128</v>
      </c>
      <c r="BP401" s="465" t="s">
        <v>3129</v>
      </c>
      <c r="BQ401" s="467"/>
      <c r="BR401" s="621" t="s">
        <v>3130</v>
      </c>
      <c r="BS401" s="615"/>
      <c r="BT401" s="281"/>
    </row>
    <row r="402" spans="1:72" s="42" customFormat="1" ht="51" hidden="1" customHeight="1">
      <c r="A402" s="554" t="s">
        <v>252</v>
      </c>
      <c r="B402" s="53" t="s">
        <v>266</v>
      </c>
      <c r="C402" s="53" t="s">
        <v>2130</v>
      </c>
      <c r="D402" s="53" t="s">
        <v>365</v>
      </c>
      <c r="E402" s="53" t="s">
        <v>475</v>
      </c>
      <c r="F402" s="189">
        <v>1</v>
      </c>
      <c r="G402" s="190">
        <v>26</v>
      </c>
      <c r="H402" s="186" t="s">
        <v>1950</v>
      </c>
      <c r="I402" s="190" t="s">
        <v>2128</v>
      </c>
      <c r="J402" s="325">
        <v>399</v>
      </c>
      <c r="K402" s="53" t="s">
        <v>942</v>
      </c>
      <c r="L402" s="53">
        <v>4103067</v>
      </c>
      <c r="M402" s="53" t="s">
        <v>66</v>
      </c>
      <c r="N402" s="53">
        <v>410306701</v>
      </c>
      <c r="O402" s="53" t="s">
        <v>1652</v>
      </c>
      <c r="P402" s="53" t="s">
        <v>2075</v>
      </c>
      <c r="Q402" s="53" t="s">
        <v>33</v>
      </c>
      <c r="R402" s="98" t="s">
        <v>1891</v>
      </c>
      <c r="S402" s="135">
        <v>1</v>
      </c>
      <c r="T402" s="135">
        <v>1</v>
      </c>
      <c r="U402" s="96">
        <v>1</v>
      </c>
      <c r="V402" s="135">
        <v>1</v>
      </c>
      <c r="W402" s="135">
        <v>1</v>
      </c>
      <c r="X402" s="135">
        <v>1</v>
      </c>
      <c r="Y402" s="273">
        <v>0.8</v>
      </c>
      <c r="Z402" s="276">
        <f>IF(
'Tablero de control'!$U402="NP",
 0,
  IF(
     'Tablero de control'!$Q402&lt;&gt;"Reducción",
     'Tablero de control'!$Y402*100/'Tablero de control'!$U402,
     IF(
       'Tablero de control'!$U402&gt;='Tablero de control'!$Y402,
       100,
       IF(
         'Tablero de control'!$S402&lt;='Tablero de control'!$Y402,
         0,
         (('Tablero de control'!$S402-'Tablero de control'!$U402)-('Tablero de control'!$Y402-'Tablero de control'!$U402))*100/('Tablero de control'!$S402-'Tablero de control'!$U402)
       )
     )
   )
)</f>
        <v>80</v>
      </c>
      <c r="AA402" s="302">
        <f>IF('Tablero de control'!$Z402&gt;100,100,'Tablero de control'!$Z402)</f>
        <v>80</v>
      </c>
      <c r="AB402" s="40" t="str">
        <f>IF(
  'Tablero de control'!$U402="NP",
  "NO PROGRAMADA",
  IF(
    OR('Tablero de control'!$Y402="",'Tablero de control'!$Z402&lt;=0),
    "SIN AVANCE",
    IF(
      'Tablero de control'!$Z402&lt;Parametros!$D$4*Parametros!$G$9,
      "MUY DEFICIENTE",
    IF(
      'Tablero de control'!$Z402&lt;Parametros!$D$4*Parametros!$G$8,
      "DEFICIENTE",
   IF(
      'Tablero de control'!$Z402&lt;Parametros!$D$4*Parametros!$G$7,
      "ACEPTABLE",
      IF(
        'Tablero de control'!$Z402&lt;Parametros!$D$4*Parametros!$G$6,
        "BUENO",
        IF(
          'Tablero de control'!$Z402&lt;Parametros!$D$4*Parametros!$G$5,
          "SATISFACTORIO",
          IF(
            'Tablero de control'!$Z402&gt;=Parametros!$D$4*Parametros!$G$4,
            "OPTIMO"
          )
        )
      )
    )
  )
)
)
)</f>
        <v>BUENO</v>
      </c>
      <c r="AC402" s="40"/>
      <c r="AD402" s="40"/>
      <c r="AE402" s="40"/>
      <c r="AF402" s="40"/>
      <c r="AG402" s="59">
        <v>132833333</v>
      </c>
      <c r="AH402" s="59">
        <v>47670252.469999999</v>
      </c>
      <c r="AI402" s="59">
        <v>19055195.829999998</v>
      </c>
      <c r="AJ402" s="57"/>
      <c r="AK402" s="276">
        <f>IF(
'Tablero de control'!$V402="NP",
 0,
  IF(
     'Tablero de control'!$Q402&lt;&gt;"Reducción",
     'Tablero de control'!$AJ402*100/'Tablero de control'!$V402,
     IF(
       'Tablero de control'!$V402&gt;='Tablero de control'!$AJ402,
       100,
       IF(
         'Tablero de control'!$S402&lt;='Tablero de control'!$AJ402,
         0,
         (('Tablero de control'!$S402-'Tablero de control'!$V402)-('Tablero de control'!$AJ402-'Tablero de control'!$V402))*100/('Tablero de control'!$S402-'Tablero de control'!$V402)
       )
     )
   )
)</f>
        <v>0</v>
      </c>
      <c r="AL402" s="38" t="str">
        <f>IF(
  'Tablero de control'!$V402="NP",
  "NO PROGRAMADA",
  IF(
    OR('Tablero de control'!$AJ402="",'Tablero de control'!$AK402&lt;=0),
    "SIN AVANCE",
    IF(
      'Tablero de control'!$AK402&lt;Parametros!$D$4*Parametros!$G$9,
      "MUY DEFICIENTE",
    IF(
      'Tablero de control'!$AK402&lt;Parametros!$D$4*Parametros!$G$8,
      "DEFICIENTE",
   IF(
      'Tablero de control'!$AK402&lt;Parametros!$D$4*Parametros!$G$7,
      "ACEPTABLE",
      IF(
        'Tablero de control'!$AK402&lt;Parametros!$D$4*Parametros!$G$6,
        "BUENO",
        IF(
          'Tablero de control'!$AK402&lt;Parametros!$D$4*Parametros!$G$5,
          "SATISFACTORIO",
          IF(
            'Tablero de control'!$AK402&gt;=Parametros!$D$4*Parametros!$G$4,
            "OPTIMO"
          )
        )
      )
    )
  )
)
)
)</f>
        <v>SIN AVANCE</v>
      </c>
      <c r="AM402" s="38"/>
      <c r="AN402" s="38"/>
      <c r="AO402" s="38"/>
      <c r="AP402" s="48"/>
      <c r="AQ402" s="276">
        <f>IF(
'Tablero de control'!$W402="NP",
 0,
  IF(
     'Tablero de control'!$Q402&lt;&gt;"Reducción",
     'Tablero de control'!$AP402*100/'Tablero de control'!$W402,
     IF(
       'Tablero de control'!$W402&gt;='Tablero de control'!$AP402,
       100,
       IF(
         'Tablero de control'!$S402&lt;='Tablero de control'!$AP402,
         0,
         (('Tablero de control'!$S402-'Tablero de control'!$W402)-('Tablero de control'!$AP402-'Tablero de control'!$W402))*100/('Tablero de control'!$S402-'Tablero de control'!$W402)
       )
     )
   )
)</f>
        <v>0</v>
      </c>
      <c r="AR402" s="40" t="str">
        <f>IF(
  'Tablero de control'!$W402="NP",
  "NO PROGRAMADA",
  IF(
    OR('Tablero de control'!$AP402="",'Tablero de control'!$AQ402&lt;=0),
    "SIN AVANCE",
    IF(
      'Tablero de control'!$AQ402&lt;Parametros!$D$4*Parametros!$G$9,
      "MUY DEFICIENTE",
    IF(
      'Tablero de control'!$AQ402&lt;Parametros!$D$4*Parametros!$G$8,
      "DEFICIENTE",
   IF(
      'Tablero de control'!$AQ402&lt;Parametros!$D$4*Parametros!$G$7,
      "ACEPTABLE",
      IF(
        'Tablero de control'!$AQ402&lt;Parametros!$D$4*Parametros!$G$6,
        "BUENO",
        IF(
          'Tablero de control'!$AQ402&lt;Parametros!$D$4*Parametros!$G$5,
          "SATISFACTORIO",
          IF(
            'Tablero de control'!$AQ402&gt;=Parametros!$D$4*Parametros!$G$4,
            "OPTIMO"
          )
        )
      )
    )
  )
)
)
)</f>
        <v>SIN AVANCE</v>
      </c>
      <c r="AS402" s="38"/>
      <c r="AT402" s="38"/>
      <c r="AU402" s="38"/>
      <c r="AV402" s="39"/>
      <c r="AW402" s="276">
        <f>IF(
'Tablero de control'!$X402="NP",
 0,
  IF(
     'Tablero de control'!$Q402&lt;&gt;"Reducción",
     'Tablero de control'!$AV402*100/'Tablero de control'!$X402,
     IF(
       'Tablero de control'!$X402&gt;='Tablero de control'!$AV402,
       100,
       IF(
         'Tablero de control'!$S402&lt;='Tablero de control'!$AV402,
         0,
         (('Tablero de control'!$S402-'Tablero de control'!$X402)-('Tablero de control'!$AV402-'Tablero de control'!$X402))*100/('Tablero de control'!$S402-'Tablero de control'!$X402)
       )
     )
   )
)</f>
        <v>0</v>
      </c>
      <c r="AX402" s="46" t="str">
        <f>IF(
  'Tablero de control'!$X402="NP",
  "NO PROGRAMADA",
  IF(
    OR('Tablero de control'!$AV402="",'Tablero de control'!$AW402&lt;=0),
    "SIN AVANCE",
    IF(
      'Tablero de control'!$AW402&lt;Parametros!$D$4*Parametros!$G$9,
      "MUY DEFICIENTE",
    IF(
      'Tablero de control'!$AW402&lt;Parametros!$D$4*Parametros!$G$8,
      "DEFICIENTE",
   IF(
      'Tablero de control'!$AW402&lt;Parametros!$D$4*Parametros!$G$7,
      "ACEPTABLE",
      IF(
        'Tablero de control'!$AW402&lt;Parametros!$D$4*Parametros!$G$6,
        "BUENO",
        IF(
          'Tablero de control'!$AW402&lt;Parametros!$D$4*Parametros!$G$5,
          "SATISFACTORIO",
          IF(
            'Tablero de control'!$AW402&gt;=Parametros!$D$4*Parametros!$G$4,
            "OPTIMO"
          )
        )
      )
    )
  )
)
)
)</f>
        <v>SIN AVANCE</v>
      </c>
      <c r="AY402" s="38"/>
      <c r="AZ402" s="38"/>
      <c r="BA402" s="38"/>
      <c r="BB402" s="285">
        <f>IF('Tablero de control'!$R402="Acumulada",IF('Tablero de control'!$AV402="",IF('Tablero de control'!$AP402="",IF('Tablero de control'!$AJ402="",'Tablero de control'!$Y402,'Tablero de control'!$AJ402),'Tablero de control'!$AP402),'Tablero de control'!$AV402),'Tablero de control'!$Y402+'Tablero de control'!$AJ402+'Tablero de control'!$AP402+'Tablero de control'!$AV402)</f>
        <v>0.8</v>
      </c>
      <c r="BC402" s="41">
        <f>IF('Tablero de control'!$Q402="mantenimiento",'Tablero de control'!$BB402/COUNTA('Tablero de control'!$U402:$X402)*100,IF('Tablero de control'!$BB402*100/'Tablero de control'!$T402&gt;100,100,'Tablero de control'!$BB402*100/'Tablero de control'!$T402))</f>
        <v>20</v>
      </c>
      <c r="BD402" s="40" t="str">
        <f>IF(
    OR('Tablero de control'!$BB402="",'Tablero de control'!$BC402&lt;=0),
    "SIN AVANCE",
    IF(
      'Tablero de control'!$BC402&lt;Parametros!$D$4*Parametros!$G$9,
      "MUY DEFICIENTE",
    IF(
      'Tablero de control'!$BC402&lt;Parametros!$D$4*Parametros!$G$8,
      "DEFICIENTE",
   IF(
      'Tablero de control'!$BC402&lt;Parametros!$D$4*Parametros!$G$7,
      "ACEPTABLE",
      IF(
        'Tablero de control'!$BC402&lt;Parametros!$D$4*Parametros!$G$6,
        "BUENO",
        IF(
          'Tablero de control'!$BC402&lt;Parametros!$D$4*Parametros!$G$5,
          "SATISFACTORIO",
          IF(
            'Tablero de control'!$BC402&gt;=Parametros!$D$4*Parametros!$G$4,
            "OPTIMO"
          )
        )
      )
    )
  )
)
)</f>
        <v>MUY DEFICIENTE</v>
      </c>
      <c r="BE402" s="336"/>
      <c r="BF402" s="336"/>
      <c r="BG402" s="555"/>
      <c r="BH402" s="281"/>
      <c r="BI402" s="281"/>
      <c r="BJ402" s="281"/>
      <c r="BL402" s="337"/>
      <c r="BN402" s="709">
        <v>0.8</v>
      </c>
      <c r="BO402" s="394" t="s">
        <v>3131</v>
      </c>
      <c r="BP402" s="394" t="s">
        <v>3132</v>
      </c>
      <c r="BQ402" s="471" t="s">
        <v>3133</v>
      </c>
      <c r="BR402" s="741" t="s">
        <v>3134</v>
      </c>
      <c r="BS402" s="691"/>
      <c r="BT402" s="281"/>
    </row>
    <row r="403" spans="1:72" s="42" customFormat="1" ht="51" hidden="1" customHeight="1">
      <c r="A403" s="554" t="s">
        <v>252</v>
      </c>
      <c r="B403" s="53" t="s">
        <v>266</v>
      </c>
      <c r="C403" s="53" t="s">
        <v>2130</v>
      </c>
      <c r="D403" s="53" t="s">
        <v>365</v>
      </c>
      <c r="E403" s="53" t="s">
        <v>475</v>
      </c>
      <c r="F403" s="189">
        <v>1</v>
      </c>
      <c r="G403" s="190">
        <v>26</v>
      </c>
      <c r="H403" s="186" t="s">
        <v>1950</v>
      </c>
      <c r="I403" s="190" t="s">
        <v>2128</v>
      </c>
      <c r="J403" s="325">
        <v>400</v>
      </c>
      <c r="K403" s="53" t="s">
        <v>943</v>
      </c>
      <c r="L403" s="53" t="s">
        <v>1361</v>
      </c>
      <c r="M403" s="53" t="s">
        <v>2129</v>
      </c>
      <c r="N403" s="53">
        <v>410305400</v>
      </c>
      <c r="O403" s="53" t="s">
        <v>1717</v>
      </c>
      <c r="P403" s="53" t="s">
        <v>2076</v>
      </c>
      <c r="Q403" s="53" t="s">
        <v>33</v>
      </c>
      <c r="R403" s="135" t="s">
        <v>1891</v>
      </c>
      <c r="S403" s="140">
        <v>0</v>
      </c>
      <c r="T403" s="135" t="s">
        <v>1854</v>
      </c>
      <c r="U403" s="96">
        <v>1</v>
      </c>
      <c r="V403" s="140">
        <v>1</v>
      </c>
      <c r="W403" s="140">
        <v>1</v>
      </c>
      <c r="X403" s="140">
        <v>1</v>
      </c>
      <c r="Y403" s="273">
        <v>1</v>
      </c>
      <c r="Z403" s="276">
        <f>IF(
'Tablero de control'!$U403="NP",
 0,
  IF(
     'Tablero de control'!$Q403&lt;&gt;"Reducción",
     'Tablero de control'!$Y403*100/'Tablero de control'!$U403,
     IF(
       'Tablero de control'!$U403&gt;='Tablero de control'!$Y403,
       100,
       IF(
         'Tablero de control'!$S403&lt;='Tablero de control'!$Y403,
         0,
         (('Tablero de control'!$S403-'Tablero de control'!$U403)-('Tablero de control'!$Y403-'Tablero de control'!$U403))*100/('Tablero de control'!$S403-'Tablero de control'!$U403)
       )
     )
   )
)</f>
        <v>100</v>
      </c>
      <c r="AA403" s="302">
        <f>IF('Tablero de control'!$Z403&gt;100,100,'Tablero de control'!$Z403)</f>
        <v>100</v>
      </c>
      <c r="AB403" s="40" t="str">
        <f>IF(
  'Tablero de control'!$U403="NP",
  "NO PROGRAMADA",
  IF(
    OR('Tablero de control'!$Y403="",'Tablero de control'!$Z403&lt;=0),
    "SIN AVANCE",
    IF(
      'Tablero de control'!$Z403&lt;Parametros!$D$4*Parametros!$G$9,
      "MUY DEFICIENTE",
    IF(
      'Tablero de control'!$Z403&lt;Parametros!$D$4*Parametros!$G$8,
      "DEFICIENTE",
   IF(
      'Tablero de control'!$Z403&lt;Parametros!$D$4*Parametros!$G$7,
      "ACEPTABLE",
      IF(
        'Tablero de control'!$Z403&lt;Parametros!$D$4*Parametros!$G$6,
        "BUENO",
        IF(
          'Tablero de control'!$Z403&lt;Parametros!$D$4*Parametros!$G$5,
          "SATISFACTORIO",
          IF(
            'Tablero de control'!$Z403&gt;=Parametros!$D$4*Parametros!$G$4,
            "OPTIMO"
          )
        )
      )
    )
  )
)
)
)</f>
        <v>OPTIMO</v>
      </c>
      <c r="AC403" s="40"/>
      <c r="AD403" s="40"/>
      <c r="AE403" s="40"/>
      <c r="AF403" s="40"/>
      <c r="AG403" s="59">
        <v>132833333</v>
      </c>
      <c r="AH403" s="59">
        <v>47670252.469999999</v>
      </c>
      <c r="AI403" s="59">
        <v>19055195.829999998</v>
      </c>
      <c r="AJ403" s="57"/>
      <c r="AK403" s="276">
        <f>IF(
'Tablero de control'!$V403="NP",
 0,
  IF(
     'Tablero de control'!$Q403&lt;&gt;"Reducción",
     'Tablero de control'!$AJ403*100/'Tablero de control'!$V403,
     IF(
       'Tablero de control'!$V403&gt;='Tablero de control'!$AJ403,
       100,
       IF(
         'Tablero de control'!$S403&lt;='Tablero de control'!$AJ403,
         0,
         (('Tablero de control'!$S403-'Tablero de control'!$V403)-('Tablero de control'!$AJ403-'Tablero de control'!$V403))*100/('Tablero de control'!$S403-'Tablero de control'!$V403)
       )
     )
   )
)</f>
        <v>0</v>
      </c>
      <c r="AL403" s="38" t="str">
        <f>IF(
  'Tablero de control'!$V403="NP",
  "NO PROGRAMADA",
  IF(
    OR('Tablero de control'!$AJ403="",'Tablero de control'!$AK403&lt;=0),
    "SIN AVANCE",
    IF(
      'Tablero de control'!$AK403&lt;Parametros!$D$4*Parametros!$G$9,
      "MUY DEFICIENTE",
    IF(
      'Tablero de control'!$AK403&lt;Parametros!$D$4*Parametros!$G$8,
      "DEFICIENTE",
   IF(
      'Tablero de control'!$AK403&lt;Parametros!$D$4*Parametros!$G$7,
      "ACEPTABLE",
      IF(
        'Tablero de control'!$AK403&lt;Parametros!$D$4*Parametros!$G$6,
        "BUENO",
        IF(
          'Tablero de control'!$AK403&lt;Parametros!$D$4*Parametros!$G$5,
          "SATISFACTORIO",
          IF(
            'Tablero de control'!$AK403&gt;=Parametros!$D$4*Parametros!$G$4,
            "OPTIMO"
          )
        )
      )
    )
  )
)
)
)</f>
        <v>SIN AVANCE</v>
      </c>
      <c r="AM403" s="38"/>
      <c r="AN403" s="38"/>
      <c r="AO403" s="38"/>
      <c r="AP403" s="48"/>
      <c r="AQ403" s="276">
        <f>IF(
'Tablero de control'!$W403="NP",
 0,
  IF(
     'Tablero de control'!$Q403&lt;&gt;"Reducción",
     'Tablero de control'!$AP403*100/'Tablero de control'!$W403,
     IF(
       'Tablero de control'!$W403&gt;='Tablero de control'!$AP403,
       100,
       IF(
         'Tablero de control'!$S403&lt;='Tablero de control'!$AP403,
         0,
         (('Tablero de control'!$S403-'Tablero de control'!$W403)-('Tablero de control'!$AP403-'Tablero de control'!$W403))*100/('Tablero de control'!$S403-'Tablero de control'!$W403)
       )
     )
   )
)</f>
        <v>0</v>
      </c>
      <c r="AR403" s="40" t="str">
        <f>IF(
  'Tablero de control'!$W403="NP",
  "NO PROGRAMADA",
  IF(
    OR('Tablero de control'!$AP403="",'Tablero de control'!$AQ403&lt;=0),
    "SIN AVANCE",
    IF(
      'Tablero de control'!$AQ403&lt;Parametros!$D$4*Parametros!$G$9,
      "MUY DEFICIENTE",
    IF(
      'Tablero de control'!$AQ403&lt;Parametros!$D$4*Parametros!$G$8,
      "DEFICIENTE",
   IF(
      'Tablero de control'!$AQ403&lt;Parametros!$D$4*Parametros!$G$7,
      "ACEPTABLE",
      IF(
        'Tablero de control'!$AQ403&lt;Parametros!$D$4*Parametros!$G$6,
        "BUENO",
        IF(
          'Tablero de control'!$AQ403&lt;Parametros!$D$4*Parametros!$G$5,
          "SATISFACTORIO",
          IF(
            'Tablero de control'!$AQ403&gt;=Parametros!$D$4*Parametros!$G$4,
            "OPTIMO"
          )
        )
      )
    )
  )
)
)
)</f>
        <v>SIN AVANCE</v>
      </c>
      <c r="AS403" s="38"/>
      <c r="AT403" s="38"/>
      <c r="AU403" s="38"/>
      <c r="AV403" s="39"/>
      <c r="AW403" s="276">
        <f>IF(
'Tablero de control'!$X403="NP",
 0,
  IF(
     'Tablero de control'!$Q403&lt;&gt;"Reducción",
     'Tablero de control'!$AV403*100/'Tablero de control'!$X403,
     IF(
       'Tablero de control'!$X403&gt;='Tablero de control'!$AV403,
       100,
       IF(
         'Tablero de control'!$S403&lt;='Tablero de control'!$AV403,
         0,
         (('Tablero de control'!$S403-'Tablero de control'!$X403)-('Tablero de control'!$AV403-'Tablero de control'!$X403))*100/('Tablero de control'!$S403-'Tablero de control'!$X403)
       )
     )
   )
)</f>
        <v>0</v>
      </c>
      <c r="AX403" s="46" t="str">
        <f>IF(
  'Tablero de control'!$X403="NP",
  "NO PROGRAMADA",
  IF(
    OR('Tablero de control'!$AV403="",'Tablero de control'!$AW403&lt;=0),
    "SIN AVANCE",
    IF(
      'Tablero de control'!$AW403&lt;Parametros!$D$4*Parametros!$G$9,
      "MUY DEFICIENTE",
    IF(
      'Tablero de control'!$AW403&lt;Parametros!$D$4*Parametros!$G$8,
      "DEFICIENTE",
   IF(
      'Tablero de control'!$AW403&lt;Parametros!$D$4*Parametros!$G$7,
      "ACEPTABLE",
      IF(
        'Tablero de control'!$AW403&lt;Parametros!$D$4*Parametros!$G$6,
        "BUENO",
        IF(
          'Tablero de control'!$AW403&lt;Parametros!$D$4*Parametros!$G$5,
          "SATISFACTORIO",
          IF(
            'Tablero de control'!$AW403&gt;=Parametros!$D$4*Parametros!$G$4,
            "OPTIMO"
          )
        )
      )
    )
  )
)
)
)</f>
        <v>SIN AVANCE</v>
      </c>
      <c r="AY403" s="38"/>
      <c r="AZ403" s="38"/>
      <c r="BA403" s="38"/>
      <c r="BB403" s="285">
        <f>IF('Tablero de control'!$R403="Acumulada",IF('Tablero de control'!$AV403="",IF('Tablero de control'!$AP403="",IF('Tablero de control'!$AJ403="",'Tablero de control'!$Y403,'Tablero de control'!$AJ403),'Tablero de control'!$AP403),'Tablero de control'!$AV403),'Tablero de control'!$Y403+'Tablero de control'!$AJ403+'Tablero de control'!$AP403+'Tablero de control'!$AV403)</f>
        <v>1</v>
      </c>
      <c r="BC403" s="41">
        <f>IF('Tablero de control'!$Q403="mantenimiento",'Tablero de control'!$BB403/COUNTA('Tablero de control'!$U403:$X403)*100,IF('Tablero de control'!$BB403*100/'Tablero de control'!$T403&gt;100,100,'Tablero de control'!$BB403*100/'Tablero de control'!$T403))</f>
        <v>25</v>
      </c>
      <c r="BD403" s="40" t="str">
        <f>IF(
    OR('Tablero de control'!$BB403="",'Tablero de control'!$BC403&lt;=0),
    "SIN AVANCE",
    IF(
      'Tablero de control'!$BC403&lt;Parametros!$D$4*Parametros!$G$9,
      "MUY DEFICIENTE",
    IF(
      'Tablero de control'!$BC403&lt;Parametros!$D$4*Parametros!$G$8,
      "DEFICIENTE",
   IF(
      'Tablero de control'!$BC403&lt;Parametros!$D$4*Parametros!$G$7,
      "ACEPTABLE",
      IF(
        'Tablero de control'!$BC403&lt;Parametros!$D$4*Parametros!$G$6,
        "BUENO",
        IF(
          'Tablero de control'!$BC403&lt;Parametros!$D$4*Parametros!$G$5,
          "SATISFACTORIO",
          IF(
            'Tablero de control'!$BC403&gt;=Parametros!$D$4*Parametros!$G$4,
            "OPTIMO"
          )
        )
      )
    )
  )
)
)</f>
        <v>MUY DEFICIENTE</v>
      </c>
      <c r="BE403" s="336"/>
      <c r="BF403" s="336"/>
      <c r="BG403" s="555"/>
      <c r="BH403" s="281"/>
      <c r="BI403" s="281"/>
      <c r="BJ403" s="281"/>
      <c r="BL403" s="337"/>
      <c r="BN403" s="709">
        <v>1</v>
      </c>
      <c r="BO403" s="394" t="s">
        <v>3135</v>
      </c>
      <c r="BP403" s="394" t="s">
        <v>3136</v>
      </c>
      <c r="BQ403" s="471" t="s">
        <v>3137</v>
      </c>
      <c r="BR403" s="622" t="s">
        <v>3138</v>
      </c>
      <c r="BS403" s="691"/>
      <c r="BT403" s="281"/>
    </row>
    <row r="404" spans="1:72" s="42" customFormat="1" ht="38.25" hidden="1" customHeight="1">
      <c r="A404" s="554" t="s">
        <v>252</v>
      </c>
      <c r="B404" s="53" t="s">
        <v>266</v>
      </c>
      <c r="C404" s="53" t="s">
        <v>2130</v>
      </c>
      <c r="D404" s="53" t="s">
        <v>365</v>
      </c>
      <c r="E404" s="53" t="s">
        <v>475</v>
      </c>
      <c r="F404" s="189">
        <v>1</v>
      </c>
      <c r="G404" s="190">
        <v>26</v>
      </c>
      <c r="H404" s="186" t="s">
        <v>1950</v>
      </c>
      <c r="I404" s="190" t="s">
        <v>2128</v>
      </c>
      <c r="J404" s="325">
        <v>401</v>
      </c>
      <c r="K404" s="53" t="s">
        <v>2131</v>
      </c>
      <c r="L404" s="53">
        <v>4103052</v>
      </c>
      <c r="M404" s="53" t="s">
        <v>1364</v>
      </c>
      <c r="N404" s="53">
        <v>410305202</v>
      </c>
      <c r="O404" s="53" t="s">
        <v>189</v>
      </c>
      <c r="P404" s="53" t="s">
        <v>2077</v>
      </c>
      <c r="Q404" s="53" t="s">
        <v>33</v>
      </c>
      <c r="R404" s="135" t="s">
        <v>1891</v>
      </c>
      <c r="S404" s="134">
        <v>1</v>
      </c>
      <c r="T404" s="140">
        <v>2</v>
      </c>
      <c r="U404" s="96">
        <v>2</v>
      </c>
      <c r="V404" s="134">
        <v>2</v>
      </c>
      <c r="W404" s="134">
        <v>2</v>
      </c>
      <c r="X404" s="134">
        <v>2</v>
      </c>
      <c r="Y404" s="273">
        <v>2</v>
      </c>
      <c r="Z404" s="276">
        <f>IF(
'Tablero de control'!$U404="NP",
 0,
  IF(
     'Tablero de control'!$Q404&lt;&gt;"Reducción",
     'Tablero de control'!$Y404*100/'Tablero de control'!$U404,
     IF(
       'Tablero de control'!$U404&gt;='Tablero de control'!$Y404,
       100,
       IF(
         'Tablero de control'!$S404&lt;='Tablero de control'!$Y404,
         0,
         (('Tablero de control'!$S404-'Tablero de control'!$U404)-('Tablero de control'!$Y404-'Tablero de control'!$U404))*100/('Tablero de control'!$S404-'Tablero de control'!$U404)
       )
     )
   )
)</f>
        <v>100</v>
      </c>
      <c r="AA404" s="302">
        <f>IF('Tablero de control'!$Z404&gt;100,100,'Tablero de control'!$Z404)</f>
        <v>100</v>
      </c>
      <c r="AB404" s="40" t="str">
        <f>IF(
  'Tablero de control'!$U404="NP",
  "NO PROGRAMADA",
  IF(
    OR('Tablero de control'!$Y404="",'Tablero de control'!$Z404&lt;=0),
    "SIN AVANCE",
    IF(
      'Tablero de control'!$Z404&lt;Parametros!$D$4*Parametros!$G$9,
      "MUY DEFICIENTE",
    IF(
      'Tablero de control'!$Z404&lt;Parametros!$D$4*Parametros!$G$8,
      "DEFICIENTE",
   IF(
      'Tablero de control'!$Z404&lt;Parametros!$D$4*Parametros!$G$7,
      "ACEPTABLE",
      IF(
        'Tablero de control'!$Z404&lt;Parametros!$D$4*Parametros!$G$6,
        "BUENO",
        IF(
          'Tablero de control'!$Z404&lt;Parametros!$D$4*Parametros!$G$5,
          "SATISFACTORIO",
          IF(
            'Tablero de control'!$Z404&gt;=Parametros!$D$4*Parametros!$G$4,
            "OPTIMO"
          )
        )
      )
    )
  )
)
)
)</f>
        <v>OPTIMO</v>
      </c>
      <c r="AC404" s="40"/>
      <c r="AD404" s="40"/>
      <c r="AE404" s="40"/>
      <c r="AF404" s="40"/>
      <c r="AG404" s="59">
        <v>132833333</v>
      </c>
      <c r="AH404" s="59">
        <v>47670252.469999999</v>
      </c>
      <c r="AI404" s="59">
        <v>19055195.829999998</v>
      </c>
      <c r="AJ404" s="57"/>
      <c r="AK404" s="276">
        <f>IF(
'Tablero de control'!$V404="NP",
 0,
  IF(
     'Tablero de control'!$Q404&lt;&gt;"Reducción",
     'Tablero de control'!$AJ404*100/'Tablero de control'!$V404,
     IF(
       'Tablero de control'!$V404&gt;='Tablero de control'!$AJ404,
       100,
       IF(
         'Tablero de control'!$S404&lt;='Tablero de control'!$AJ404,
         0,
         (('Tablero de control'!$S404-'Tablero de control'!$V404)-('Tablero de control'!$AJ404-'Tablero de control'!$V404))*100/('Tablero de control'!$S404-'Tablero de control'!$V404)
       )
     )
   )
)</f>
        <v>0</v>
      </c>
      <c r="AL404" s="38" t="str">
        <f>IF(
  'Tablero de control'!$V404="NP",
  "NO PROGRAMADA",
  IF(
    OR('Tablero de control'!$AJ404="",'Tablero de control'!$AK404&lt;=0),
    "SIN AVANCE",
    IF(
      'Tablero de control'!$AK404&lt;Parametros!$D$4*Parametros!$G$9,
      "MUY DEFICIENTE",
    IF(
      'Tablero de control'!$AK404&lt;Parametros!$D$4*Parametros!$G$8,
      "DEFICIENTE",
   IF(
      'Tablero de control'!$AK404&lt;Parametros!$D$4*Parametros!$G$7,
      "ACEPTABLE",
      IF(
        'Tablero de control'!$AK404&lt;Parametros!$D$4*Parametros!$G$6,
        "BUENO",
        IF(
          'Tablero de control'!$AK404&lt;Parametros!$D$4*Parametros!$G$5,
          "SATISFACTORIO",
          IF(
            'Tablero de control'!$AK404&gt;=Parametros!$D$4*Parametros!$G$4,
            "OPTIMO"
          )
        )
      )
    )
  )
)
)
)</f>
        <v>SIN AVANCE</v>
      </c>
      <c r="AM404" s="38"/>
      <c r="AN404" s="38"/>
      <c r="AO404" s="38"/>
      <c r="AP404" s="48"/>
      <c r="AQ404" s="276">
        <f>IF(
'Tablero de control'!$W404="NP",
 0,
  IF(
     'Tablero de control'!$Q404&lt;&gt;"Reducción",
     'Tablero de control'!$AP404*100/'Tablero de control'!$W404,
     IF(
       'Tablero de control'!$W404&gt;='Tablero de control'!$AP404,
       100,
       IF(
         'Tablero de control'!$S404&lt;='Tablero de control'!$AP404,
         0,
         (('Tablero de control'!$S404-'Tablero de control'!$W404)-('Tablero de control'!$AP404-'Tablero de control'!$W404))*100/('Tablero de control'!$S404-'Tablero de control'!$W404)
       )
     )
   )
)</f>
        <v>0</v>
      </c>
      <c r="AR404" s="40" t="str">
        <f>IF(
  'Tablero de control'!$W404="NP",
  "NO PROGRAMADA",
  IF(
    OR('Tablero de control'!$AP404="",'Tablero de control'!$AQ404&lt;=0),
    "SIN AVANCE",
    IF(
      'Tablero de control'!$AQ404&lt;Parametros!$D$4*Parametros!$G$9,
      "MUY DEFICIENTE",
    IF(
      'Tablero de control'!$AQ404&lt;Parametros!$D$4*Parametros!$G$8,
      "DEFICIENTE",
   IF(
      'Tablero de control'!$AQ404&lt;Parametros!$D$4*Parametros!$G$7,
      "ACEPTABLE",
      IF(
        'Tablero de control'!$AQ404&lt;Parametros!$D$4*Parametros!$G$6,
        "BUENO",
        IF(
          'Tablero de control'!$AQ404&lt;Parametros!$D$4*Parametros!$G$5,
          "SATISFACTORIO",
          IF(
            'Tablero de control'!$AQ404&gt;=Parametros!$D$4*Parametros!$G$4,
            "OPTIMO"
          )
        )
      )
    )
  )
)
)
)</f>
        <v>SIN AVANCE</v>
      </c>
      <c r="AS404" s="38"/>
      <c r="AT404" s="38"/>
      <c r="AU404" s="38"/>
      <c r="AV404" s="39"/>
      <c r="AW404" s="276">
        <f>IF(
'Tablero de control'!$X404="NP",
 0,
  IF(
     'Tablero de control'!$Q404&lt;&gt;"Reducción",
     'Tablero de control'!$AV404*100/'Tablero de control'!$X404,
     IF(
       'Tablero de control'!$X404&gt;='Tablero de control'!$AV404,
       100,
       IF(
         'Tablero de control'!$S404&lt;='Tablero de control'!$AV404,
         0,
         (('Tablero de control'!$S404-'Tablero de control'!$X404)-('Tablero de control'!$AV404-'Tablero de control'!$X404))*100/('Tablero de control'!$S404-'Tablero de control'!$X404)
       )
     )
   )
)</f>
        <v>0</v>
      </c>
      <c r="AX404" s="46" t="str">
        <f>IF(
  'Tablero de control'!$X404="NP",
  "NO PROGRAMADA",
  IF(
    OR('Tablero de control'!$AV404="",'Tablero de control'!$AW404&lt;=0),
    "SIN AVANCE",
    IF(
      'Tablero de control'!$AW404&lt;Parametros!$D$4*Parametros!$G$9,
      "MUY DEFICIENTE",
    IF(
      'Tablero de control'!$AW404&lt;Parametros!$D$4*Parametros!$G$8,
      "DEFICIENTE",
   IF(
      'Tablero de control'!$AW404&lt;Parametros!$D$4*Parametros!$G$7,
      "ACEPTABLE",
      IF(
        'Tablero de control'!$AW404&lt;Parametros!$D$4*Parametros!$G$6,
        "BUENO",
        IF(
          'Tablero de control'!$AW404&lt;Parametros!$D$4*Parametros!$G$5,
          "SATISFACTORIO",
          IF(
            'Tablero de control'!$AW404&gt;=Parametros!$D$4*Parametros!$G$4,
            "OPTIMO"
          )
        )
      )
    )
  )
)
)
)</f>
        <v>SIN AVANCE</v>
      </c>
      <c r="AY404" s="38"/>
      <c r="AZ404" s="38"/>
      <c r="BA404" s="38"/>
      <c r="BB404" s="285">
        <f>IF('Tablero de control'!$R404="Acumulada",IF('Tablero de control'!$AV404="",IF('Tablero de control'!$AP404="",IF('Tablero de control'!$AJ404="",'Tablero de control'!$Y404,'Tablero de control'!$AJ404),'Tablero de control'!$AP404),'Tablero de control'!$AV404),'Tablero de control'!$Y404+'Tablero de control'!$AJ404+'Tablero de control'!$AP404+'Tablero de control'!$AV404)</f>
        <v>2</v>
      </c>
      <c r="BC404" s="41">
        <f>IF('Tablero de control'!$Q404="mantenimiento",'Tablero de control'!$BB404/COUNTA('Tablero de control'!$U404:$X404)*100,IF('Tablero de control'!$BB404*100/'Tablero de control'!$T404&gt;100,100,'Tablero de control'!$BB404*100/'Tablero de control'!$T404))</f>
        <v>50</v>
      </c>
      <c r="BD404" s="40" t="str">
        <f>IF(
    OR('Tablero de control'!$BB404="",'Tablero de control'!$BC404&lt;=0),
    "SIN AVANCE",
    IF(
      'Tablero de control'!$BC404&lt;Parametros!$D$4*Parametros!$G$9,
      "MUY DEFICIENTE",
    IF(
      'Tablero de control'!$BC404&lt;Parametros!$D$4*Parametros!$G$8,
      "DEFICIENTE",
   IF(
      'Tablero de control'!$BC404&lt;Parametros!$D$4*Parametros!$G$7,
      "ACEPTABLE",
      IF(
        'Tablero de control'!$BC404&lt;Parametros!$D$4*Parametros!$G$6,
        "BUENO",
        IF(
          'Tablero de control'!$BC404&lt;Parametros!$D$4*Parametros!$G$5,
          "SATISFACTORIO",
          IF(
            'Tablero de control'!$BC404&gt;=Parametros!$D$4*Parametros!$G$4,
            "OPTIMO"
          )
        )
      )
    )
  )
)
)</f>
        <v>DEFICIENTE</v>
      </c>
      <c r="BE404" s="336"/>
      <c r="BF404" s="336"/>
      <c r="BG404" s="555"/>
      <c r="BH404" s="281"/>
      <c r="BI404" s="281"/>
      <c r="BJ404" s="281"/>
      <c r="BL404" s="337"/>
      <c r="BN404" s="709">
        <v>2</v>
      </c>
      <c r="BO404" s="394" t="s">
        <v>3139</v>
      </c>
      <c r="BP404" s="394" t="s">
        <v>3140</v>
      </c>
      <c r="BQ404" s="472" t="s">
        <v>3141</v>
      </c>
      <c r="BR404" s="622" t="s">
        <v>3142</v>
      </c>
      <c r="BS404" s="691"/>
      <c r="BT404" s="281"/>
    </row>
    <row r="405" spans="1:72" s="42" customFormat="1" ht="75.75" hidden="1" customHeight="1">
      <c r="A405" s="554" t="s">
        <v>252</v>
      </c>
      <c r="B405" s="53" t="s">
        <v>266</v>
      </c>
      <c r="C405" s="53" t="s">
        <v>2130</v>
      </c>
      <c r="D405" s="53" t="s">
        <v>365</v>
      </c>
      <c r="E405" s="53" t="s">
        <v>475</v>
      </c>
      <c r="F405" s="189">
        <v>1</v>
      </c>
      <c r="G405" s="190">
        <v>26</v>
      </c>
      <c r="H405" s="186" t="s">
        <v>1950</v>
      </c>
      <c r="I405" s="190" t="s">
        <v>2128</v>
      </c>
      <c r="J405" s="325">
        <v>402</v>
      </c>
      <c r="K405" s="53" t="s">
        <v>944</v>
      </c>
      <c r="L405" s="53">
        <v>4103059</v>
      </c>
      <c r="M405" s="53" t="s">
        <v>1367</v>
      </c>
      <c r="N405" s="53">
        <v>410305900</v>
      </c>
      <c r="O405" s="53" t="s">
        <v>1719</v>
      </c>
      <c r="P405" s="53" t="s">
        <v>2077</v>
      </c>
      <c r="Q405" s="53" t="s">
        <v>33</v>
      </c>
      <c r="R405" s="98" t="s">
        <v>1891</v>
      </c>
      <c r="S405" s="134">
        <v>2</v>
      </c>
      <c r="T405" s="140">
        <v>2</v>
      </c>
      <c r="U405" s="96">
        <v>2</v>
      </c>
      <c r="V405" s="134">
        <v>2</v>
      </c>
      <c r="W405" s="134">
        <v>2</v>
      </c>
      <c r="X405" s="134">
        <v>2</v>
      </c>
      <c r="Y405" s="273">
        <v>2</v>
      </c>
      <c r="Z405" s="276">
        <f>IF(
'Tablero de control'!$U405="NP",
 0,
  IF(
     'Tablero de control'!$Q405&lt;&gt;"Reducción",
     'Tablero de control'!$Y405*100/'Tablero de control'!$U405,
     IF(
       'Tablero de control'!$U405&gt;='Tablero de control'!$Y405,
       100,
       IF(
         'Tablero de control'!$S405&lt;='Tablero de control'!$Y405,
         0,
         (('Tablero de control'!$S405-'Tablero de control'!$U405)-('Tablero de control'!$Y405-'Tablero de control'!$U405))*100/('Tablero de control'!$S405-'Tablero de control'!$U405)
       )
     )
   )
)</f>
        <v>100</v>
      </c>
      <c r="AA405" s="302">
        <f>IF('Tablero de control'!$Z405&gt;100,100,'Tablero de control'!$Z405)</f>
        <v>100</v>
      </c>
      <c r="AB405" s="40" t="str">
        <f>IF(
  'Tablero de control'!$U405="NP",
  "NO PROGRAMADA",
  IF(
    OR('Tablero de control'!$Y405="",'Tablero de control'!$Z405&lt;=0),
    "SIN AVANCE",
    IF(
      'Tablero de control'!$Z405&lt;Parametros!$D$4*Parametros!$G$9,
      "MUY DEFICIENTE",
    IF(
      'Tablero de control'!$Z405&lt;Parametros!$D$4*Parametros!$G$8,
      "DEFICIENTE",
   IF(
      'Tablero de control'!$Z405&lt;Parametros!$D$4*Parametros!$G$7,
      "ACEPTABLE",
      IF(
        'Tablero de control'!$Z405&lt;Parametros!$D$4*Parametros!$G$6,
        "BUENO",
        IF(
          'Tablero de control'!$Z405&lt;Parametros!$D$4*Parametros!$G$5,
          "SATISFACTORIO",
          IF(
            'Tablero de control'!$Z405&gt;=Parametros!$D$4*Parametros!$G$4,
            "OPTIMO"
          )
        )
      )
    )
  )
)
)
)</f>
        <v>OPTIMO</v>
      </c>
      <c r="AC405" s="40"/>
      <c r="AD405" s="40"/>
      <c r="AE405" s="40"/>
      <c r="AF405" s="40"/>
      <c r="AG405" s="59">
        <v>132833333</v>
      </c>
      <c r="AH405" s="59">
        <v>47670252.469999999</v>
      </c>
      <c r="AI405" s="59">
        <v>19055195.829999998</v>
      </c>
      <c r="AJ405" s="57"/>
      <c r="AK405" s="276">
        <f>IF(
'Tablero de control'!$V405="NP",
 0,
  IF(
     'Tablero de control'!$Q405&lt;&gt;"Reducción",
     'Tablero de control'!$AJ405*100/'Tablero de control'!$V405,
     IF(
       'Tablero de control'!$V405&gt;='Tablero de control'!$AJ405,
       100,
       IF(
         'Tablero de control'!$S405&lt;='Tablero de control'!$AJ405,
         0,
         (('Tablero de control'!$S405-'Tablero de control'!$V405)-('Tablero de control'!$AJ405-'Tablero de control'!$V405))*100/('Tablero de control'!$S405-'Tablero de control'!$V405)
       )
     )
   )
)</f>
        <v>0</v>
      </c>
      <c r="AL405" s="38" t="str">
        <f>IF(
  'Tablero de control'!$V405="NP",
  "NO PROGRAMADA",
  IF(
    OR('Tablero de control'!$AJ405="",'Tablero de control'!$AK405&lt;=0),
    "SIN AVANCE",
    IF(
      'Tablero de control'!$AK405&lt;Parametros!$D$4*Parametros!$G$9,
      "MUY DEFICIENTE",
    IF(
      'Tablero de control'!$AK405&lt;Parametros!$D$4*Parametros!$G$8,
      "DEFICIENTE",
   IF(
      'Tablero de control'!$AK405&lt;Parametros!$D$4*Parametros!$G$7,
      "ACEPTABLE",
      IF(
        'Tablero de control'!$AK405&lt;Parametros!$D$4*Parametros!$G$6,
        "BUENO",
        IF(
          'Tablero de control'!$AK405&lt;Parametros!$D$4*Parametros!$G$5,
          "SATISFACTORIO",
          IF(
            'Tablero de control'!$AK405&gt;=Parametros!$D$4*Parametros!$G$4,
            "OPTIMO"
          )
        )
      )
    )
  )
)
)
)</f>
        <v>SIN AVANCE</v>
      </c>
      <c r="AM405" s="38"/>
      <c r="AN405" s="38"/>
      <c r="AO405" s="38"/>
      <c r="AP405" s="48"/>
      <c r="AQ405" s="276">
        <f>IF(
'Tablero de control'!$W405="NP",
 0,
  IF(
     'Tablero de control'!$Q405&lt;&gt;"Reducción",
     'Tablero de control'!$AP405*100/'Tablero de control'!$W405,
     IF(
       'Tablero de control'!$W405&gt;='Tablero de control'!$AP405,
       100,
       IF(
         'Tablero de control'!$S405&lt;='Tablero de control'!$AP405,
         0,
         (('Tablero de control'!$S405-'Tablero de control'!$W405)-('Tablero de control'!$AP405-'Tablero de control'!$W405))*100/('Tablero de control'!$S405-'Tablero de control'!$W405)
       )
     )
   )
)</f>
        <v>0</v>
      </c>
      <c r="AR405" s="40" t="str">
        <f>IF(
  'Tablero de control'!$W405="NP",
  "NO PROGRAMADA",
  IF(
    OR('Tablero de control'!$AP405="",'Tablero de control'!$AQ405&lt;=0),
    "SIN AVANCE",
    IF(
      'Tablero de control'!$AQ405&lt;Parametros!$D$4*Parametros!$G$9,
      "MUY DEFICIENTE",
    IF(
      'Tablero de control'!$AQ405&lt;Parametros!$D$4*Parametros!$G$8,
      "DEFICIENTE",
   IF(
      'Tablero de control'!$AQ405&lt;Parametros!$D$4*Parametros!$G$7,
      "ACEPTABLE",
      IF(
        'Tablero de control'!$AQ405&lt;Parametros!$D$4*Parametros!$G$6,
        "BUENO",
        IF(
          'Tablero de control'!$AQ405&lt;Parametros!$D$4*Parametros!$G$5,
          "SATISFACTORIO",
          IF(
            'Tablero de control'!$AQ405&gt;=Parametros!$D$4*Parametros!$G$4,
            "OPTIMO"
          )
        )
      )
    )
  )
)
)
)</f>
        <v>SIN AVANCE</v>
      </c>
      <c r="AS405" s="38"/>
      <c r="AT405" s="38"/>
      <c r="AU405" s="38"/>
      <c r="AV405" s="39"/>
      <c r="AW405" s="276">
        <f>IF(
'Tablero de control'!$X405="NP",
 0,
  IF(
     'Tablero de control'!$Q405&lt;&gt;"Reducción",
     'Tablero de control'!$AV405*100/'Tablero de control'!$X405,
     IF(
       'Tablero de control'!$X405&gt;='Tablero de control'!$AV405,
       100,
       IF(
         'Tablero de control'!$S405&lt;='Tablero de control'!$AV405,
         0,
         (('Tablero de control'!$S405-'Tablero de control'!$X405)-('Tablero de control'!$AV405-'Tablero de control'!$X405))*100/('Tablero de control'!$S405-'Tablero de control'!$X405)
       )
     )
   )
)</f>
        <v>0</v>
      </c>
      <c r="AX405" s="46" t="str">
        <f>IF(
  'Tablero de control'!$X405="NP",
  "NO PROGRAMADA",
  IF(
    OR('Tablero de control'!$AV405="",'Tablero de control'!$AW405&lt;=0),
    "SIN AVANCE",
    IF(
      'Tablero de control'!$AW405&lt;Parametros!$D$4*Parametros!$G$9,
      "MUY DEFICIENTE",
    IF(
      'Tablero de control'!$AW405&lt;Parametros!$D$4*Parametros!$G$8,
      "DEFICIENTE",
   IF(
      'Tablero de control'!$AW405&lt;Parametros!$D$4*Parametros!$G$7,
      "ACEPTABLE",
      IF(
        'Tablero de control'!$AW405&lt;Parametros!$D$4*Parametros!$G$6,
        "BUENO",
        IF(
          'Tablero de control'!$AW405&lt;Parametros!$D$4*Parametros!$G$5,
          "SATISFACTORIO",
          IF(
            'Tablero de control'!$AW405&gt;=Parametros!$D$4*Parametros!$G$4,
            "OPTIMO"
          )
        )
      )
    )
  )
)
)
)</f>
        <v>SIN AVANCE</v>
      </c>
      <c r="AY405" s="38"/>
      <c r="AZ405" s="38"/>
      <c r="BA405" s="38"/>
      <c r="BB405" s="285">
        <f>IF('Tablero de control'!$R405="Acumulada",IF('Tablero de control'!$AV405="",IF('Tablero de control'!$AP405="",IF('Tablero de control'!$AJ405="",'Tablero de control'!$Y405,'Tablero de control'!$AJ405),'Tablero de control'!$AP405),'Tablero de control'!$AV405),'Tablero de control'!$Y405+'Tablero de control'!$AJ405+'Tablero de control'!$AP405+'Tablero de control'!$AV405)</f>
        <v>2</v>
      </c>
      <c r="BC405" s="41">
        <f>IF('Tablero de control'!$Q405="mantenimiento",'Tablero de control'!$BB405/COUNTA('Tablero de control'!$U405:$X405)*100,IF('Tablero de control'!$BB405*100/'Tablero de control'!$T405&gt;100,100,'Tablero de control'!$BB405*100/'Tablero de control'!$T405))</f>
        <v>50</v>
      </c>
      <c r="BD405" s="40" t="str">
        <f>IF(
    OR('Tablero de control'!$BB405="",'Tablero de control'!$BC405&lt;=0),
    "SIN AVANCE",
    IF(
      'Tablero de control'!$BC405&lt;Parametros!$D$4*Parametros!$G$9,
      "MUY DEFICIENTE",
    IF(
      'Tablero de control'!$BC405&lt;Parametros!$D$4*Parametros!$G$8,
      "DEFICIENTE",
   IF(
      'Tablero de control'!$BC405&lt;Parametros!$D$4*Parametros!$G$7,
      "ACEPTABLE",
      IF(
        'Tablero de control'!$BC405&lt;Parametros!$D$4*Parametros!$G$6,
        "BUENO",
        IF(
          'Tablero de control'!$BC405&lt;Parametros!$D$4*Parametros!$G$5,
          "SATISFACTORIO",
          IF(
            'Tablero de control'!$BC405&gt;=Parametros!$D$4*Parametros!$G$4,
            "OPTIMO"
          )
        )
      )
    )
  )
)
)</f>
        <v>DEFICIENTE</v>
      </c>
      <c r="BE405" s="336"/>
      <c r="BF405" s="336"/>
      <c r="BG405" s="555"/>
      <c r="BH405" s="281"/>
      <c r="BI405" s="281"/>
      <c r="BJ405" s="281"/>
      <c r="BL405" s="337"/>
      <c r="BN405" s="709">
        <v>2</v>
      </c>
      <c r="BO405" s="394" t="s">
        <v>3143</v>
      </c>
      <c r="BP405" s="394" t="s">
        <v>3144</v>
      </c>
      <c r="BQ405" s="471" t="s">
        <v>3145</v>
      </c>
      <c r="BR405" s="622" t="s">
        <v>3146</v>
      </c>
      <c r="BS405" s="691"/>
      <c r="BT405" s="281"/>
    </row>
    <row r="406" spans="1:72" s="42" customFormat="1" ht="38.25" hidden="1" customHeight="1">
      <c r="A406" s="554" t="s">
        <v>252</v>
      </c>
      <c r="B406" s="53" t="s">
        <v>266</v>
      </c>
      <c r="C406" s="53" t="s">
        <v>2130</v>
      </c>
      <c r="D406" s="53" t="s">
        <v>365</v>
      </c>
      <c r="E406" s="53" t="s">
        <v>475</v>
      </c>
      <c r="F406" s="189">
        <v>1</v>
      </c>
      <c r="G406" s="190">
        <v>26</v>
      </c>
      <c r="H406" s="186" t="s">
        <v>1950</v>
      </c>
      <c r="I406" s="190" t="s">
        <v>2128</v>
      </c>
      <c r="J406" s="325">
        <v>403</v>
      </c>
      <c r="K406" s="53" t="s">
        <v>945</v>
      </c>
      <c r="L406" s="53" t="s">
        <v>1362</v>
      </c>
      <c r="M406" s="53" t="s">
        <v>1363</v>
      </c>
      <c r="N406" s="293">
        <v>410300500</v>
      </c>
      <c r="O406" s="53" t="s">
        <v>1718</v>
      </c>
      <c r="P406" s="53" t="s">
        <v>2078</v>
      </c>
      <c r="Q406" s="53" t="s">
        <v>32</v>
      </c>
      <c r="R406" s="135" t="s">
        <v>1891</v>
      </c>
      <c r="S406" s="134" t="s">
        <v>12</v>
      </c>
      <c r="T406" s="135">
        <v>26</v>
      </c>
      <c r="U406" s="96">
        <v>3</v>
      </c>
      <c r="V406" s="134">
        <v>10</v>
      </c>
      <c r="W406" s="134">
        <v>10</v>
      </c>
      <c r="X406" s="134">
        <v>3</v>
      </c>
      <c r="Y406" s="273">
        <v>3</v>
      </c>
      <c r="Z406" s="276">
        <f>IF(
'Tablero de control'!$U406="NP",
 0,
  IF(
     'Tablero de control'!$Q406&lt;&gt;"Reducción",
     'Tablero de control'!$Y406*100/'Tablero de control'!$U406,
     IF(
       'Tablero de control'!$U406&gt;='Tablero de control'!$Y406,
       100,
       IF(
         'Tablero de control'!$S406&lt;='Tablero de control'!$Y406,
         0,
         (('Tablero de control'!$S406-'Tablero de control'!$U406)-('Tablero de control'!$Y406-'Tablero de control'!$U406))*100/('Tablero de control'!$S406-'Tablero de control'!$U406)
       )
     )
   )
)</f>
        <v>100</v>
      </c>
      <c r="AA406" s="302">
        <f>IF('Tablero de control'!$Z406&gt;100,100,'Tablero de control'!$Z406)</f>
        <v>100</v>
      </c>
      <c r="AB406" s="40" t="str">
        <f>IF(
  'Tablero de control'!$U406="NP",
  "NO PROGRAMADA",
  IF(
    OR('Tablero de control'!$Y406="",'Tablero de control'!$Z406&lt;=0),
    "SIN AVANCE",
    IF(
      'Tablero de control'!$Z406&lt;Parametros!$D$4*Parametros!$G$9,
      "MUY DEFICIENTE",
    IF(
      'Tablero de control'!$Z406&lt;Parametros!$D$4*Parametros!$G$8,
      "DEFICIENTE",
   IF(
      'Tablero de control'!$Z406&lt;Parametros!$D$4*Parametros!$G$7,
      "ACEPTABLE",
      IF(
        'Tablero de control'!$Z406&lt;Parametros!$D$4*Parametros!$G$6,
        "BUENO",
        IF(
          'Tablero de control'!$Z406&lt;Parametros!$D$4*Parametros!$G$5,
          "SATISFACTORIO",
          IF(
            'Tablero de control'!$Z406&gt;=Parametros!$D$4*Parametros!$G$4,
            "OPTIMO"
          )
        )
      )
    )
  )
)
)
)</f>
        <v>OPTIMO</v>
      </c>
      <c r="AC406" s="40"/>
      <c r="AD406" s="40"/>
      <c r="AE406" s="40"/>
      <c r="AF406" s="40"/>
      <c r="AG406" s="59">
        <v>132833333</v>
      </c>
      <c r="AH406" s="59">
        <v>47670252.469999999</v>
      </c>
      <c r="AI406" s="59">
        <v>19055195.829999998</v>
      </c>
      <c r="AJ406" s="57"/>
      <c r="AK406" s="276">
        <f>IF(
'Tablero de control'!$V406="NP",
 0,
  IF(
     'Tablero de control'!$Q406&lt;&gt;"Reducción",
     'Tablero de control'!$AJ406*100/'Tablero de control'!$V406,
     IF(
       'Tablero de control'!$V406&gt;='Tablero de control'!$AJ406,
       100,
       IF(
         'Tablero de control'!$S406&lt;='Tablero de control'!$AJ406,
         0,
         (('Tablero de control'!$S406-'Tablero de control'!$V406)-('Tablero de control'!$AJ406-'Tablero de control'!$V406))*100/('Tablero de control'!$S406-'Tablero de control'!$V406)
       )
     )
   )
)</f>
        <v>0</v>
      </c>
      <c r="AL406" s="38" t="str">
        <f>IF(
  'Tablero de control'!$V406="NP",
  "NO PROGRAMADA",
  IF(
    OR('Tablero de control'!$AJ406="",'Tablero de control'!$AK406&lt;=0),
    "SIN AVANCE",
    IF(
      'Tablero de control'!$AK406&lt;Parametros!$D$4*Parametros!$G$9,
      "MUY DEFICIENTE",
    IF(
      'Tablero de control'!$AK406&lt;Parametros!$D$4*Parametros!$G$8,
      "DEFICIENTE",
   IF(
      'Tablero de control'!$AK406&lt;Parametros!$D$4*Parametros!$G$7,
      "ACEPTABLE",
      IF(
        'Tablero de control'!$AK406&lt;Parametros!$D$4*Parametros!$G$6,
        "BUENO",
        IF(
          'Tablero de control'!$AK406&lt;Parametros!$D$4*Parametros!$G$5,
          "SATISFACTORIO",
          IF(
            'Tablero de control'!$AK406&gt;=Parametros!$D$4*Parametros!$G$4,
            "OPTIMO"
          )
        )
      )
    )
  )
)
)
)</f>
        <v>SIN AVANCE</v>
      </c>
      <c r="AM406" s="38"/>
      <c r="AN406" s="38"/>
      <c r="AO406" s="38"/>
      <c r="AP406" s="48"/>
      <c r="AQ406" s="276">
        <f>IF(
'Tablero de control'!$W406="NP",
 0,
  IF(
     'Tablero de control'!$Q406&lt;&gt;"Reducción",
     'Tablero de control'!$AP406*100/'Tablero de control'!$W406,
     IF(
       'Tablero de control'!$W406&gt;='Tablero de control'!$AP406,
       100,
       IF(
         'Tablero de control'!$S406&lt;='Tablero de control'!$AP406,
         0,
         (('Tablero de control'!$S406-'Tablero de control'!$W406)-('Tablero de control'!$AP406-'Tablero de control'!$W406))*100/('Tablero de control'!$S406-'Tablero de control'!$W406)
       )
     )
   )
)</f>
        <v>0</v>
      </c>
      <c r="AR406" s="40" t="str">
        <f>IF(
  'Tablero de control'!$W406="NP",
  "NO PROGRAMADA",
  IF(
    OR('Tablero de control'!$AP406="",'Tablero de control'!$AQ406&lt;=0),
    "SIN AVANCE",
    IF(
      'Tablero de control'!$AQ406&lt;Parametros!$D$4*Parametros!$G$9,
      "MUY DEFICIENTE",
    IF(
      'Tablero de control'!$AQ406&lt;Parametros!$D$4*Parametros!$G$8,
      "DEFICIENTE",
   IF(
      'Tablero de control'!$AQ406&lt;Parametros!$D$4*Parametros!$G$7,
      "ACEPTABLE",
      IF(
        'Tablero de control'!$AQ406&lt;Parametros!$D$4*Parametros!$G$6,
        "BUENO",
        IF(
          'Tablero de control'!$AQ406&lt;Parametros!$D$4*Parametros!$G$5,
          "SATISFACTORIO",
          IF(
            'Tablero de control'!$AQ406&gt;=Parametros!$D$4*Parametros!$G$4,
            "OPTIMO"
          )
        )
      )
    )
  )
)
)
)</f>
        <v>SIN AVANCE</v>
      </c>
      <c r="AS406" s="38"/>
      <c r="AT406" s="38"/>
      <c r="AU406" s="38"/>
      <c r="AV406" s="39"/>
      <c r="AW406" s="276">
        <f>IF(
'Tablero de control'!$X406="NP",
 0,
  IF(
     'Tablero de control'!$Q406&lt;&gt;"Reducción",
     'Tablero de control'!$AV406*100/'Tablero de control'!$X406,
     IF(
       'Tablero de control'!$X406&gt;='Tablero de control'!$AV406,
       100,
       IF(
         'Tablero de control'!$S406&lt;='Tablero de control'!$AV406,
         0,
         (('Tablero de control'!$S406-'Tablero de control'!$X406)-('Tablero de control'!$AV406-'Tablero de control'!$X406))*100/('Tablero de control'!$S406-'Tablero de control'!$X406)
       )
     )
   )
)</f>
        <v>0</v>
      </c>
      <c r="AX406" s="46" t="str">
        <f>IF(
  'Tablero de control'!$X406="NP",
  "NO PROGRAMADA",
  IF(
    OR('Tablero de control'!$AV406="",'Tablero de control'!$AW406&lt;=0),
    "SIN AVANCE",
    IF(
      'Tablero de control'!$AW406&lt;Parametros!$D$4*Parametros!$G$9,
      "MUY DEFICIENTE",
    IF(
      'Tablero de control'!$AW406&lt;Parametros!$D$4*Parametros!$G$8,
      "DEFICIENTE",
   IF(
      'Tablero de control'!$AW406&lt;Parametros!$D$4*Parametros!$G$7,
      "ACEPTABLE",
      IF(
        'Tablero de control'!$AW406&lt;Parametros!$D$4*Parametros!$G$6,
        "BUENO",
        IF(
          'Tablero de control'!$AW406&lt;Parametros!$D$4*Parametros!$G$5,
          "SATISFACTORIO",
          IF(
            'Tablero de control'!$AW406&gt;=Parametros!$D$4*Parametros!$G$4,
            "OPTIMO"
          )
        )
      )
    )
  )
)
)
)</f>
        <v>SIN AVANCE</v>
      </c>
      <c r="AY406" s="38"/>
      <c r="AZ406" s="38"/>
      <c r="BA406" s="38"/>
      <c r="BB406" s="285">
        <f>IF('Tablero de control'!$R406="Acumulada",IF('Tablero de control'!$AV406="",IF('Tablero de control'!$AP406="",IF('Tablero de control'!$AJ406="",'Tablero de control'!$Y406,'Tablero de control'!$AJ406),'Tablero de control'!$AP406),'Tablero de control'!$AV406),'Tablero de control'!$Y406+'Tablero de control'!$AJ406+'Tablero de control'!$AP406+'Tablero de control'!$AV406)</f>
        <v>3</v>
      </c>
      <c r="BC406" s="41">
        <f>IF('Tablero de control'!$Q406="mantenimiento",'Tablero de control'!$BB406/COUNTA('Tablero de control'!$U406:$X406)*100,IF('Tablero de control'!$BB406*100/'Tablero de control'!$T406&gt;100,100,'Tablero de control'!$BB406*100/'Tablero de control'!$T406))</f>
        <v>11.538461538461538</v>
      </c>
      <c r="BD406" s="40" t="str">
        <f>IF(
    OR('Tablero de control'!$BB406="",'Tablero de control'!$BC406&lt;=0),
    "SIN AVANCE",
    IF(
      'Tablero de control'!$BC406&lt;Parametros!$D$4*Parametros!$G$9,
      "MUY DEFICIENTE",
    IF(
      'Tablero de control'!$BC406&lt;Parametros!$D$4*Parametros!$G$8,
      "DEFICIENTE",
   IF(
      'Tablero de control'!$BC406&lt;Parametros!$D$4*Parametros!$G$7,
      "ACEPTABLE",
      IF(
        'Tablero de control'!$BC406&lt;Parametros!$D$4*Parametros!$G$6,
        "BUENO",
        IF(
          'Tablero de control'!$BC406&lt;Parametros!$D$4*Parametros!$G$5,
          "SATISFACTORIO",
          IF(
            'Tablero de control'!$BC406&gt;=Parametros!$D$4*Parametros!$G$4,
            "OPTIMO"
          )
        )
      )
    )
  )
)
)</f>
        <v>MUY DEFICIENTE</v>
      </c>
      <c r="BE406" s="336"/>
      <c r="BF406" s="336"/>
      <c r="BG406" s="555"/>
      <c r="BH406" s="281"/>
      <c r="BI406" s="281"/>
      <c r="BJ406" s="281"/>
      <c r="BL406" s="337"/>
      <c r="BN406" s="709">
        <v>3</v>
      </c>
      <c r="BO406" s="394" t="s">
        <v>3147</v>
      </c>
      <c r="BP406" s="394" t="s">
        <v>3148</v>
      </c>
      <c r="BQ406" s="471" t="s">
        <v>3149</v>
      </c>
      <c r="BR406" s="622" t="s">
        <v>3150</v>
      </c>
      <c r="BS406" s="691"/>
      <c r="BT406" s="281"/>
    </row>
    <row r="407" spans="1:72" s="42" customFormat="1" ht="38.25" hidden="1" customHeight="1">
      <c r="A407" s="554" t="s">
        <v>252</v>
      </c>
      <c r="B407" s="53" t="s">
        <v>266</v>
      </c>
      <c r="C407" s="53" t="s">
        <v>2130</v>
      </c>
      <c r="D407" s="53" t="s">
        <v>365</v>
      </c>
      <c r="E407" s="53" t="s">
        <v>475</v>
      </c>
      <c r="F407" s="189">
        <v>1</v>
      </c>
      <c r="G407" s="190">
        <v>26</v>
      </c>
      <c r="H407" s="186" t="s">
        <v>1950</v>
      </c>
      <c r="I407" s="190" t="s">
        <v>2128</v>
      </c>
      <c r="J407" s="325">
        <v>404</v>
      </c>
      <c r="K407" s="53" t="s">
        <v>946</v>
      </c>
      <c r="L407" s="53">
        <v>4103015</v>
      </c>
      <c r="M407" s="53" t="s">
        <v>1368</v>
      </c>
      <c r="N407" s="53">
        <v>410301505</v>
      </c>
      <c r="O407" s="53" t="s">
        <v>1720</v>
      </c>
      <c r="P407" s="53" t="s">
        <v>2078</v>
      </c>
      <c r="Q407" s="53" t="s">
        <v>33</v>
      </c>
      <c r="R407" s="135" t="s">
        <v>1891</v>
      </c>
      <c r="S407" s="134">
        <v>0</v>
      </c>
      <c r="T407" s="135">
        <v>5</v>
      </c>
      <c r="U407" s="96">
        <v>5</v>
      </c>
      <c r="V407" s="134">
        <v>5</v>
      </c>
      <c r="W407" s="134">
        <v>5</v>
      </c>
      <c r="X407" s="134">
        <v>5</v>
      </c>
      <c r="Y407" s="273">
        <v>5</v>
      </c>
      <c r="Z407" s="276">
        <f>IF(
'Tablero de control'!$U407="NP",
 0,
  IF(
     'Tablero de control'!$Q407&lt;&gt;"Reducción",
     'Tablero de control'!$Y407*100/'Tablero de control'!$U407,
     IF(
       'Tablero de control'!$U407&gt;='Tablero de control'!$Y407,
       100,
       IF(
         'Tablero de control'!$S407&lt;='Tablero de control'!$Y407,
         0,
         (('Tablero de control'!$S407-'Tablero de control'!$U407)-('Tablero de control'!$Y407-'Tablero de control'!$U407))*100/('Tablero de control'!$S407-'Tablero de control'!$U407)
       )
     )
   )
)</f>
        <v>100</v>
      </c>
      <c r="AA407" s="302">
        <f>IF('Tablero de control'!$Z407&gt;100,100,'Tablero de control'!$Z407)</f>
        <v>100</v>
      </c>
      <c r="AB407" s="40" t="str">
        <f>IF(
  'Tablero de control'!$U407="NP",
  "NO PROGRAMADA",
  IF(
    OR('Tablero de control'!$Y407="",'Tablero de control'!$Z407&lt;=0),
    "SIN AVANCE",
    IF(
      'Tablero de control'!$Z407&lt;Parametros!$D$4*Parametros!$G$9,
      "MUY DEFICIENTE",
    IF(
      'Tablero de control'!$Z407&lt;Parametros!$D$4*Parametros!$G$8,
      "DEFICIENTE",
   IF(
      'Tablero de control'!$Z407&lt;Parametros!$D$4*Parametros!$G$7,
      "ACEPTABLE",
      IF(
        'Tablero de control'!$Z407&lt;Parametros!$D$4*Parametros!$G$6,
        "BUENO",
        IF(
          'Tablero de control'!$Z407&lt;Parametros!$D$4*Parametros!$G$5,
          "SATISFACTORIO",
          IF(
            'Tablero de control'!$Z407&gt;=Parametros!$D$4*Parametros!$G$4,
            "OPTIMO"
          )
        )
      )
    )
  )
)
)
)</f>
        <v>OPTIMO</v>
      </c>
      <c r="AC407" s="40"/>
      <c r="AD407" s="40"/>
      <c r="AE407" s="40"/>
      <c r="AF407" s="40"/>
      <c r="AG407" s="59">
        <v>132833333</v>
      </c>
      <c r="AH407" s="59">
        <v>47670252.469999999</v>
      </c>
      <c r="AI407" s="59">
        <v>19055195.829999998</v>
      </c>
      <c r="AJ407" s="57"/>
      <c r="AK407" s="276">
        <f>IF(
'Tablero de control'!$V407="NP",
 0,
  IF(
     'Tablero de control'!$Q407&lt;&gt;"Reducción",
     'Tablero de control'!$AJ407*100/'Tablero de control'!$V407,
     IF(
       'Tablero de control'!$V407&gt;='Tablero de control'!$AJ407,
       100,
       IF(
         'Tablero de control'!$S407&lt;='Tablero de control'!$AJ407,
         0,
         (('Tablero de control'!$S407-'Tablero de control'!$V407)-('Tablero de control'!$AJ407-'Tablero de control'!$V407))*100/('Tablero de control'!$S407-'Tablero de control'!$V407)
       )
     )
   )
)</f>
        <v>0</v>
      </c>
      <c r="AL407" s="38" t="str">
        <f>IF(
  'Tablero de control'!$V407="NP",
  "NO PROGRAMADA",
  IF(
    OR('Tablero de control'!$AJ407="",'Tablero de control'!$AK407&lt;=0),
    "SIN AVANCE",
    IF(
      'Tablero de control'!$AK407&lt;Parametros!$D$4*Parametros!$G$9,
      "MUY DEFICIENTE",
    IF(
      'Tablero de control'!$AK407&lt;Parametros!$D$4*Parametros!$G$8,
      "DEFICIENTE",
   IF(
      'Tablero de control'!$AK407&lt;Parametros!$D$4*Parametros!$G$7,
      "ACEPTABLE",
      IF(
        'Tablero de control'!$AK407&lt;Parametros!$D$4*Parametros!$G$6,
        "BUENO",
        IF(
          'Tablero de control'!$AK407&lt;Parametros!$D$4*Parametros!$G$5,
          "SATISFACTORIO",
          IF(
            'Tablero de control'!$AK407&gt;=Parametros!$D$4*Parametros!$G$4,
            "OPTIMO"
          )
        )
      )
    )
  )
)
)
)</f>
        <v>SIN AVANCE</v>
      </c>
      <c r="AM407" s="38"/>
      <c r="AN407" s="38"/>
      <c r="AO407" s="38"/>
      <c r="AP407" s="48"/>
      <c r="AQ407" s="276">
        <f>IF(
'Tablero de control'!$W407="NP",
 0,
  IF(
     'Tablero de control'!$Q407&lt;&gt;"Reducción",
     'Tablero de control'!$AP407*100/'Tablero de control'!$W407,
     IF(
       'Tablero de control'!$W407&gt;='Tablero de control'!$AP407,
       100,
       IF(
         'Tablero de control'!$S407&lt;='Tablero de control'!$AP407,
         0,
         (('Tablero de control'!$S407-'Tablero de control'!$W407)-('Tablero de control'!$AP407-'Tablero de control'!$W407))*100/('Tablero de control'!$S407-'Tablero de control'!$W407)
       )
     )
   )
)</f>
        <v>0</v>
      </c>
      <c r="AR407" s="40" t="str">
        <f>IF(
  'Tablero de control'!$W407="NP",
  "NO PROGRAMADA",
  IF(
    OR('Tablero de control'!$AP407="",'Tablero de control'!$AQ407&lt;=0),
    "SIN AVANCE",
    IF(
      'Tablero de control'!$AQ407&lt;Parametros!$D$4*Parametros!$G$9,
      "MUY DEFICIENTE",
    IF(
      'Tablero de control'!$AQ407&lt;Parametros!$D$4*Parametros!$G$8,
      "DEFICIENTE",
   IF(
      'Tablero de control'!$AQ407&lt;Parametros!$D$4*Parametros!$G$7,
      "ACEPTABLE",
      IF(
        'Tablero de control'!$AQ407&lt;Parametros!$D$4*Parametros!$G$6,
        "BUENO",
        IF(
          'Tablero de control'!$AQ407&lt;Parametros!$D$4*Parametros!$G$5,
          "SATISFACTORIO",
          IF(
            'Tablero de control'!$AQ407&gt;=Parametros!$D$4*Parametros!$G$4,
            "OPTIMO"
          )
        )
      )
    )
  )
)
)
)</f>
        <v>SIN AVANCE</v>
      </c>
      <c r="AS407" s="38"/>
      <c r="AT407" s="38"/>
      <c r="AU407" s="38"/>
      <c r="AV407" s="39"/>
      <c r="AW407" s="276">
        <f>IF(
'Tablero de control'!$X407="NP",
 0,
  IF(
     'Tablero de control'!$Q407&lt;&gt;"Reducción",
     'Tablero de control'!$AV407*100/'Tablero de control'!$X407,
     IF(
       'Tablero de control'!$X407&gt;='Tablero de control'!$AV407,
       100,
       IF(
         'Tablero de control'!$S407&lt;='Tablero de control'!$AV407,
         0,
         (('Tablero de control'!$S407-'Tablero de control'!$X407)-('Tablero de control'!$AV407-'Tablero de control'!$X407))*100/('Tablero de control'!$S407-'Tablero de control'!$X407)
       )
     )
   )
)</f>
        <v>0</v>
      </c>
      <c r="AX407" s="46" t="str">
        <f>IF(
  'Tablero de control'!$X407="NP",
  "NO PROGRAMADA",
  IF(
    OR('Tablero de control'!$AV407="",'Tablero de control'!$AW407&lt;=0),
    "SIN AVANCE",
    IF(
      'Tablero de control'!$AW407&lt;Parametros!$D$4*Parametros!$G$9,
      "MUY DEFICIENTE",
    IF(
      'Tablero de control'!$AW407&lt;Parametros!$D$4*Parametros!$G$8,
      "DEFICIENTE",
   IF(
      'Tablero de control'!$AW407&lt;Parametros!$D$4*Parametros!$G$7,
      "ACEPTABLE",
      IF(
        'Tablero de control'!$AW407&lt;Parametros!$D$4*Parametros!$G$6,
        "BUENO",
        IF(
          'Tablero de control'!$AW407&lt;Parametros!$D$4*Parametros!$G$5,
          "SATISFACTORIO",
          IF(
            'Tablero de control'!$AW407&gt;=Parametros!$D$4*Parametros!$G$4,
            "OPTIMO"
          )
        )
      )
    )
  )
)
)
)</f>
        <v>SIN AVANCE</v>
      </c>
      <c r="AY407" s="38"/>
      <c r="AZ407" s="38"/>
      <c r="BA407" s="38"/>
      <c r="BB407" s="285">
        <f>IF('Tablero de control'!$R407="Acumulada",IF('Tablero de control'!$AV407="",IF('Tablero de control'!$AP407="",IF('Tablero de control'!$AJ407="",'Tablero de control'!$Y407,'Tablero de control'!$AJ407),'Tablero de control'!$AP407),'Tablero de control'!$AV407),'Tablero de control'!$Y407+'Tablero de control'!$AJ407+'Tablero de control'!$AP407+'Tablero de control'!$AV407)</f>
        <v>5</v>
      </c>
      <c r="BC407" s="41">
        <f>IF('Tablero de control'!$Q407="mantenimiento",'Tablero de control'!$BB407/COUNTA('Tablero de control'!$U407:$X407)*100,IF('Tablero de control'!$BB407*100/'Tablero de control'!$T407&gt;100,100,'Tablero de control'!$BB407*100/'Tablero de control'!$T407))</f>
        <v>125</v>
      </c>
      <c r="BD407" s="40" t="str">
        <f>IF(
    OR('Tablero de control'!$BB407="",'Tablero de control'!$BC407&lt;=0),
    "SIN AVANCE",
    IF(
      'Tablero de control'!$BC407&lt;Parametros!$D$4*Parametros!$G$9,
      "MUY DEFICIENTE",
    IF(
      'Tablero de control'!$BC407&lt;Parametros!$D$4*Parametros!$G$8,
      "DEFICIENTE",
   IF(
      'Tablero de control'!$BC407&lt;Parametros!$D$4*Parametros!$G$7,
      "ACEPTABLE",
      IF(
        'Tablero de control'!$BC407&lt;Parametros!$D$4*Parametros!$G$6,
        "BUENO",
        IF(
          'Tablero de control'!$BC407&lt;Parametros!$D$4*Parametros!$G$5,
          "SATISFACTORIO",
          IF(
            'Tablero de control'!$BC407&gt;=Parametros!$D$4*Parametros!$G$4,
            "OPTIMO"
          )
        )
      )
    )
  )
)
)</f>
        <v>OPTIMO</v>
      </c>
      <c r="BE407" s="336"/>
      <c r="BF407" s="336"/>
      <c r="BG407" s="555"/>
      <c r="BH407" s="281"/>
      <c r="BI407" s="281"/>
      <c r="BJ407" s="281"/>
      <c r="BL407" s="337"/>
      <c r="BN407" s="709">
        <v>5</v>
      </c>
      <c r="BO407" s="394" t="s">
        <v>3151</v>
      </c>
      <c r="BP407" s="394" t="s">
        <v>3152</v>
      </c>
      <c r="BQ407" s="471" t="s">
        <v>3153</v>
      </c>
      <c r="BR407" s="622" t="s">
        <v>3154</v>
      </c>
      <c r="BS407" s="691"/>
      <c r="BT407" s="281"/>
    </row>
    <row r="408" spans="1:72" s="42" customFormat="1" ht="89.25" hidden="1" customHeight="1">
      <c r="A408" s="554" t="s">
        <v>252</v>
      </c>
      <c r="B408" s="53" t="s">
        <v>266</v>
      </c>
      <c r="C408" s="53" t="s">
        <v>2130</v>
      </c>
      <c r="D408" s="53" t="s">
        <v>365</v>
      </c>
      <c r="E408" s="53" t="s">
        <v>475</v>
      </c>
      <c r="F408" s="189">
        <v>1</v>
      </c>
      <c r="G408" s="190">
        <v>26</v>
      </c>
      <c r="H408" s="186" t="s">
        <v>1950</v>
      </c>
      <c r="I408" s="190" t="s">
        <v>2128</v>
      </c>
      <c r="J408" s="325">
        <v>405</v>
      </c>
      <c r="K408" s="53" t="s">
        <v>947</v>
      </c>
      <c r="L408" s="53">
        <v>4103069</v>
      </c>
      <c r="M408" s="53" t="s">
        <v>93</v>
      </c>
      <c r="N408" s="53">
        <v>410306900</v>
      </c>
      <c r="O408" s="53" t="s">
        <v>1721</v>
      </c>
      <c r="P408" s="53" t="s">
        <v>2078</v>
      </c>
      <c r="Q408" s="53" t="s">
        <v>33</v>
      </c>
      <c r="R408" s="135" t="s">
        <v>1891</v>
      </c>
      <c r="S408" s="134">
        <v>0</v>
      </c>
      <c r="T408" s="135">
        <v>1</v>
      </c>
      <c r="U408" s="96">
        <v>1</v>
      </c>
      <c r="V408" s="134">
        <v>1</v>
      </c>
      <c r="W408" s="134">
        <v>1</v>
      </c>
      <c r="X408" s="134">
        <v>1</v>
      </c>
      <c r="Y408" s="273">
        <v>0.5</v>
      </c>
      <c r="Z408" s="276">
        <f>IF(
'Tablero de control'!$U408="NP",
 0,
  IF(
     'Tablero de control'!$Q408&lt;&gt;"Reducción",
     'Tablero de control'!$Y408*100/'Tablero de control'!$U408,
     IF(
       'Tablero de control'!$U408&gt;='Tablero de control'!$Y408,
       100,
       IF(
         'Tablero de control'!$S408&lt;='Tablero de control'!$Y408,
         0,
         (('Tablero de control'!$S408-'Tablero de control'!$U408)-('Tablero de control'!$Y408-'Tablero de control'!$U408))*100/('Tablero de control'!$S408-'Tablero de control'!$U408)
       )
     )
   )
)</f>
        <v>50</v>
      </c>
      <c r="AA408" s="302">
        <f>IF('Tablero de control'!$Z408&gt;100,100,'Tablero de control'!$Z408)</f>
        <v>50</v>
      </c>
      <c r="AB408" s="40" t="str">
        <f>IF(
  'Tablero de control'!$U408="NP",
  "NO PROGRAMADA",
  IF(
    OR('Tablero de control'!$Y408="",'Tablero de control'!$Z408&lt;=0),
    "SIN AVANCE",
    IF(
      'Tablero de control'!$Z408&lt;Parametros!$D$4*Parametros!$G$9,
      "MUY DEFICIENTE",
    IF(
      'Tablero de control'!$Z408&lt;Parametros!$D$4*Parametros!$G$8,
      "DEFICIENTE",
   IF(
      'Tablero de control'!$Z408&lt;Parametros!$D$4*Parametros!$G$7,
      "ACEPTABLE",
      IF(
        'Tablero de control'!$Z408&lt;Parametros!$D$4*Parametros!$G$6,
        "BUENO",
        IF(
          'Tablero de control'!$Z408&lt;Parametros!$D$4*Parametros!$G$5,
          "SATISFACTORIO",
          IF(
            'Tablero de control'!$Z408&gt;=Parametros!$D$4*Parametros!$G$4,
            "OPTIMO"
          )
        )
      )
    )
  )
)
)
)</f>
        <v>DEFICIENTE</v>
      </c>
      <c r="AC408" s="40"/>
      <c r="AD408" s="40"/>
      <c r="AE408" s="40"/>
      <c r="AF408" s="40"/>
      <c r="AG408" s="59">
        <v>0</v>
      </c>
      <c r="AH408" s="59">
        <v>0</v>
      </c>
      <c r="AI408" s="59">
        <v>0</v>
      </c>
      <c r="AJ408" s="57"/>
      <c r="AK408" s="276">
        <f>IF(
'Tablero de control'!$V408="NP",
 0,
  IF(
     'Tablero de control'!$Q408&lt;&gt;"Reducción",
     'Tablero de control'!$AJ408*100/'Tablero de control'!$V408,
     IF(
       'Tablero de control'!$V408&gt;='Tablero de control'!$AJ408,
       100,
       IF(
         'Tablero de control'!$S408&lt;='Tablero de control'!$AJ408,
         0,
         (('Tablero de control'!$S408-'Tablero de control'!$V408)-('Tablero de control'!$AJ408-'Tablero de control'!$V408))*100/('Tablero de control'!$S408-'Tablero de control'!$V408)
       )
     )
   )
)</f>
        <v>0</v>
      </c>
      <c r="AL408" s="38" t="str">
        <f>IF(
  'Tablero de control'!$V408="NP",
  "NO PROGRAMADA",
  IF(
    OR('Tablero de control'!$AJ408="",'Tablero de control'!$AK408&lt;=0),
    "SIN AVANCE",
    IF(
      'Tablero de control'!$AK408&lt;Parametros!$D$4*Parametros!$G$9,
      "MUY DEFICIENTE",
    IF(
      'Tablero de control'!$AK408&lt;Parametros!$D$4*Parametros!$G$8,
      "DEFICIENTE",
   IF(
      'Tablero de control'!$AK408&lt;Parametros!$D$4*Parametros!$G$7,
      "ACEPTABLE",
      IF(
        'Tablero de control'!$AK408&lt;Parametros!$D$4*Parametros!$G$6,
        "BUENO",
        IF(
          'Tablero de control'!$AK408&lt;Parametros!$D$4*Parametros!$G$5,
          "SATISFACTORIO",
          IF(
            'Tablero de control'!$AK408&gt;=Parametros!$D$4*Parametros!$G$4,
            "OPTIMO"
          )
        )
      )
    )
  )
)
)
)</f>
        <v>SIN AVANCE</v>
      </c>
      <c r="AM408" s="38"/>
      <c r="AN408" s="38"/>
      <c r="AO408" s="38"/>
      <c r="AP408" s="48"/>
      <c r="AQ408" s="276">
        <f>IF(
'Tablero de control'!$W408="NP",
 0,
  IF(
     'Tablero de control'!$Q408&lt;&gt;"Reducción",
     'Tablero de control'!$AP408*100/'Tablero de control'!$W408,
     IF(
       'Tablero de control'!$W408&gt;='Tablero de control'!$AP408,
       100,
       IF(
         'Tablero de control'!$S408&lt;='Tablero de control'!$AP408,
         0,
         (('Tablero de control'!$S408-'Tablero de control'!$W408)-('Tablero de control'!$AP408-'Tablero de control'!$W408))*100/('Tablero de control'!$S408-'Tablero de control'!$W408)
       )
     )
   )
)</f>
        <v>0</v>
      </c>
      <c r="AR408" s="40" t="str">
        <f>IF(
  'Tablero de control'!$W408="NP",
  "NO PROGRAMADA",
  IF(
    OR('Tablero de control'!$AP408="",'Tablero de control'!$AQ408&lt;=0),
    "SIN AVANCE",
    IF(
      'Tablero de control'!$AQ408&lt;Parametros!$D$4*Parametros!$G$9,
      "MUY DEFICIENTE",
    IF(
      'Tablero de control'!$AQ408&lt;Parametros!$D$4*Parametros!$G$8,
      "DEFICIENTE",
   IF(
      'Tablero de control'!$AQ408&lt;Parametros!$D$4*Parametros!$G$7,
      "ACEPTABLE",
      IF(
        'Tablero de control'!$AQ408&lt;Parametros!$D$4*Parametros!$G$6,
        "BUENO",
        IF(
          'Tablero de control'!$AQ408&lt;Parametros!$D$4*Parametros!$G$5,
          "SATISFACTORIO",
          IF(
            'Tablero de control'!$AQ408&gt;=Parametros!$D$4*Parametros!$G$4,
            "OPTIMO"
          )
        )
      )
    )
  )
)
)
)</f>
        <v>SIN AVANCE</v>
      </c>
      <c r="AS408" s="38"/>
      <c r="AT408" s="38"/>
      <c r="AU408" s="38"/>
      <c r="AV408" s="39"/>
      <c r="AW408" s="276">
        <f>IF(
'Tablero de control'!$X408="NP",
 0,
  IF(
     'Tablero de control'!$Q408&lt;&gt;"Reducción",
     'Tablero de control'!$AV408*100/'Tablero de control'!$X408,
     IF(
       'Tablero de control'!$X408&gt;='Tablero de control'!$AV408,
       100,
       IF(
         'Tablero de control'!$S408&lt;='Tablero de control'!$AV408,
         0,
         (('Tablero de control'!$S408-'Tablero de control'!$X408)-('Tablero de control'!$AV408-'Tablero de control'!$X408))*100/('Tablero de control'!$S408-'Tablero de control'!$X408)
       )
     )
   )
)</f>
        <v>0</v>
      </c>
      <c r="AX408" s="46" t="str">
        <f>IF(
  'Tablero de control'!$X408="NP",
  "NO PROGRAMADA",
  IF(
    OR('Tablero de control'!$AV408="",'Tablero de control'!$AW408&lt;=0),
    "SIN AVANCE",
    IF(
      'Tablero de control'!$AW408&lt;Parametros!$D$4*Parametros!$G$9,
      "MUY DEFICIENTE",
    IF(
      'Tablero de control'!$AW408&lt;Parametros!$D$4*Parametros!$G$8,
      "DEFICIENTE",
   IF(
      'Tablero de control'!$AW408&lt;Parametros!$D$4*Parametros!$G$7,
      "ACEPTABLE",
      IF(
        'Tablero de control'!$AW408&lt;Parametros!$D$4*Parametros!$G$6,
        "BUENO",
        IF(
          'Tablero de control'!$AW408&lt;Parametros!$D$4*Parametros!$G$5,
          "SATISFACTORIO",
          IF(
            'Tablero de control'!$AW408&gt;=Parametros!$D$4*Parametros!$G$4,
            "OPTIMO"
          )
        )
      )
    )
  )
)
)
)</f>
        <v>SIN AVANCE</v>
      </c>
      <c r="AY408" s="38"/>
      <c r="AZ408" s="38"/>
      <c r="BA408" s="38"/>
      <c r="BB408" s="285">
        <f>IF('Tablero de control'!$R408="Acumulada",IF('Tablero de control'!$AV408="",IF('Tablero de control'!$AP408="",IF('Tablero de control'!$AJ408="",'Tablero de control'!$Y408,'Tablero de control'!$AJ408),'Tablero de control'!$AP408),'Tablero de control'!$AV408),'Tablero de control'!$Y408+'Tablero de control'!$AJ408+'Tablero de control'!$AP408+'Tablero de control'!$AV408)</f>
        <v>0.5</v>
      </c>
      <c r="BC408" s="41">
        <f>IF('Tablero de control'!$Q408="mantenimiento",'Tablero de control'!$BB408/COUNTA('Tablero de control'!$U408:$X408)*100,IF('Tablero de control'!$BB408*100/'Tablero de control'!$T408&gt;100,100,'Tablero de control'!$BB408*100/'Tablero de control'!$T408))</f>
        <v>12.5</v>
      </c>
      <c r="BD408" s="40" t="str">
        <f>IF(
    OR('Tablero de control'!$BB408="",'Tablero de control'!$BC408&lt;=0),
    "SIN AVANCE",
    IF(
      'Tablero de control'!$BC408&lt;Parametros!$D$4*Parametros!$G$9,
      "MUY DEFICIENTE",
    IF(
      'Tablero de control'!$BC408&lt;Parametros!$D$4*Parametros!$G$8,
      "DEFICIENTE",
   IF(
      'Tablero de control'!$BC408&lt;Parametros!$D$4*Parametros!$G$7,
      "ACEPTABLE",
      IF(
        'Tablero de control'!$BC408&lt;Parametros!$D$4*Parametros!$G$6,
        "BUENO",
        IF(
          'Tablero de control'!$BC408&lt;Parametros!$D$4*Parametros!$G$5,
          "SATISFACTORIO",
          IF(
            'Tablero de control'!$BC408&gt;=Parametros!$D$4*Parametros!$G$4,
            "OPTIMO"
          )
        )
      )
    )
  )
)
)</f>
        <v>MUY DEFICIENTE</v>
      </c>
      <c r="BE408" s="336"/>
      <c r="BF408" s="336"/>
      <c r="BG408" s="555"/>
      <c r="BH408" s="281"/>
      <c r="BI408" s="281"/>
      <c r="BJ408" s="281"/>
      <c r="BL408" s="337"/>
      <c r="BN408" s="709">
        <v>0.5</v>
      </c>
      <c r="BO408" s="394" t="s">
        <v>3155</v>
      </c>
      <c r="BP408" s="394" t="s">
        <v>3156</v>
      </c>
      <c r="BQ408" s="394" t="s">
        <v>3157</v>
      </c>
      <c r="BR408" s="622" t="s">
        <v>3154</v>
      </c>
      <c r="BS408" s="691"/>
      <c r="BT408" s="281"/>
    </row>
    <row r="409" spans="1:72" s="42" customFormat="1" ht="89.25" hidden="1" customHeight="1">
      <c r="A409" s="554" t="s">
        <v>252</v>
      </c>
      <c r="B409" s="53" t="s">
        <v>266</v>
      </c>
      <c r="C409" s="53" t="s">
        <v>316</v>
      </c>
      <c r="D409" s="53" t="s">
        <v>365</v>
      </c>
      <c r="E409" s="53" t="s">
        <v>476</v>
      </c>
      <c r="F409" s="188">
        <v>1</v>
      </c>
      <c r="G409" s="188">
        <v>13</v>
      </c>
      <c r="H409" s="188" t="s">
        <v>1950</v>
      </c>
      <c r="I409" s="188" t="s">
        <v>2128</v>
      </c>
      <c r="J409" s="325">
        <v>406</v>
      </c>
      <c r="K409" s="53" t="s">
        <v>948</v>
      </c>
      <c r="L409" s="53">
        <v>4103067</v>
      </c>
      <c r="M409" s="53" t="s">
        <v>66</v>
      </c>
      <c r="N409" s="293">
        <v>410306701</v>
      </c>
      <c r="O409" s="53" t="s">
        <v>1652</v>
      </c>
      <c r="P409" s="53" t="s">
        <v>2065</v>
      </c>
      <c r="Q409" s="53" t="s">
        <v>33</v>
      </c>
      <c r="R409" s="134" t="s">
        <v>1891</v>
      </c>
      <c r="S409" s="134">
        <v>0</v>
      </c>
      <c r="T409" s="134">
        <v>1</v>
      </c>
      <c r="U409" s="96">
        <v>1</v>
      </c>
      <c r="V409" s="134">
        <v>1</v>
      </c>
      <c r="W409" s="134">
        <v>1</v>
      </c>
      <c r="X409" s="134">
        <v>1</v>
      </c>
      <c r="Y409" s="273">
        <v>0.8</v>
      </c>
      <c r="Z409" s="276">
        <f>IF(
'Tablero de control'!$U409="NP",
 0,
  IF(
     'Tablero de control'!$Q409&lt;&gt;"Reducción",
     'Tablero de control'!$Y409*100/'Tablero de control'!$U409,
     IF(
       'Tablero de control'!$U409&gt;='Tablero de control'!$Y409,
       100,
       IF(
         'Tablero de control'!$S409&lt;='Tablero de control'!$Y409,
         0,
         (('Tablero de control'!$S409-'Tablero de control'!$U409)-('Tablero de control'!$Y409-'Tablero de control'!$U409))*100/('Tablero de control'!$S409-'Tablero de control'!$U409)
       )
     )
   )
)</f>
        <v>80</v>
      </c>
      <c r="AA409" s="302">
        <f>IF('Tablero de control'!$Z409&gt;100,100,'Tablero de control'!$Z409)</f>
        <v>80</v>
      </c>
      <c r="AB409" s="40" t="str">
        <f>IF(
  'Tablero de control'!$U409="NP",
  "NO PROGRAMADA",
  IF(
    OR('Tablero de control'!$Y409="",'Tablero de control'!$Z409&lt;=0),
    "SIN AVANCE",
    IF(
      'Tablero de control'!$Z409&lt;Parametros!$D$4*Parametros!$G$9,
      "MUY DEFICIENTE",
    IF(
      'Tablero de control'!$Z409&lt;Parametros!$D$4*Parametros!$G$8,
      "DEFICIENTE",
   IF(
      'Tablero de control'!$Z409&lt;Parametros!$D$4*Parametros!$G$7,
      "ACEPTABLE",
      IF(
        'Tablero de control'!$Z409&lt;Parametros!$D$4*Parametros!$G$6,
        "BUENO",
        IF(
          'Tablero de control'!$Z409&lt;Parametros!$D$4*Parametros!$G$5,
          "SATISFACTORIO",
          IF(
            'Tablero de control'!$Z409&gt;=Parametros!$D$4*Parametros!$G$4,
            "OPTIMO"
          )
        )
      )
    )
  )
)
)
)</f>
        <v>BUENO</v>
      </c>
      <c r="AC409" s="40"/>
      <c r="AD409" s="40"/>
      <c r="AE409" s="40"/>
      <c r="AF409" s="40"/>
      <c r="AG409" s="59">
        <v>78500000</v>
      </c>
      <c r="AH409" s="59">
        <v>39165204.799999997</v>
      </c>
      <c r="AI409" s="59">
        <v>12877569.220000001</v>
      </c>
      <c r="AJ409" s="57"/>
      <c r="AK409" s="276">
        <f>IF(
'Tablero de control'!$V409="NP",
 0,
  IF(
     'Tablero de control'!$Q409&lt;&gt;"Reducción",
     'Tablero de control'!$AJ409*100/'Tablero de control'!$V409,
     IF(
       'Tablero de control'!$V409&gt;='Tablero de control'!$AJ409,
       100,
       IF(
         'Tablero de control'!$S409&lt;='Tablero de control'!$AJ409,
         0,
         (('Tablero de control'!$S409-'Tablero de control'!$V409)-('Tablero de control'!$AJ409-'Tablero de control'!$V409))*100/('Tablero de control'!$S409-'Tablero de control'!$V409)
       )
     )
   )
)</f>
        <v>0</v>
      </c>
      <c r="AL409" s="38" t="str">
        <f>IF(
  'Tablero de control'!$V409="NP",
  "NO PROGRAMADA",
  IF(
    OR('Tablero de control'!$AJ409="",'Tablero de control'!$AK409&lt;=0),
    "SIN AVANCE",
    IF(
      'Tablero de control'!$AK409&lt;Parametros!$D$4*Parametros!$G$9,
      "MUY DEFICIENTE",
    IF(
      'Tablero de control'!$AK409&lt;Parametros!$D$4*Parametros!$G$8,
      "DEFICIENTE",
   IF(
      'Tablero de control'!$AK409&lt;Parametros!$D$4*Parametros!$G$7,
      "ACEPTABLE",
      IF(
        'Tablero de control'!$AK409&lt;Parametros!$D$4*Parametros!$G$6,
        "BUENO",
        IF(
          'Tablero de control'!$AK409&lt;Parametros!$D$4*Parametros!$G$5,
          "SATISFACTORIO",
          IF(
            'Tablero de control'!$AK409&gt;=Parametros!$D$4*Parametros!$G$4,
            "OPTIMO"
          )
        )
      )
    )
  )
)
)
)</f>
        <v>SIN AVANCE</v>
      </c>
      <c r="AM409" s="38"/>
      <c r="AN409" s="38"/>
      <c r="AO409" s="38"/>
      <c r="AP409" s="48"/>
      <c r="AQ409" s="276">
        <f>IF(
'Tablero de control'!$W409="NP",
 0,
  IF(
     'Tablero de control'!$Q409&lt;&gt;"Reducción",
     'Tablero de control'!$AP409*100/'Tablero de control'!$W409,
     IF(
       'Tablero de control'!$W409&gt;='Tablero de control'!$AP409,
       100,
       IF(
         'Tablero de control'!$S409&lt;='Tablero de control'!$AP409,
         0,
         (('Tablero de control'!$S409-'Tablero de control'!$W409)-('Tablero de control'!$AP409-'Tablero de control'!$W409))*100/('Tablero de control'!$S409-'Tablero de control'!$W409)
       )
     )
   )
)</f>
        <v>0</v>
      </c>
      <c r="AR409" s="40" t="str">
        <f>IF(
  'Tablero de control'!$W409="NP",
  "NO PROGRAMADA",
  IF(
    OR('Tablero de control'!$AP409="",'Tablero de control'!$AQ409&lt;=0),
    "SIN AVANCE",
    IF(
      'Tablero de control'!$AQ409&lt;Parametros!$D$4*Parametros!$G$9,
      "MUY DEFICIENTE",
    IF(
      'Tablero de control'!$AQ409&lt;Parametros!$D$4*Parametros!$G$8,
      "DEFICIENTE",
   IF(
      'Tablero de control'!$AQ409&lt;Parametros!$D$4*Parametros!$G$7,
      "ACEPTABLE",
      IF(
        'Tablero de control'!$AQ409&lt;Parametros!$D$4*Parametros!$G$6,
        "BUENO",
        IF(
          'Tablero de control'!$AQ409&lt;Parametros!$D$4*Parametros!$G$5,
          "SATISFACTORIO",
          IF(
            'Tablero de control'!$AQ409&gt;=Parametros!$D$4*Parametros!$G$4,
            "OPTIMO"
          )
        )
      )
    )
  )
)
)
)</f>
        <v>SIN AVANCE</v>
      </c>
      <c r="AS409" s="38"/>
      <c r="AT409" s="38"/>
      <c r="AU409" s="38"/>
      <c r="AV409" s="39"/>
      <c r="AW409" s="276">
        <f>IF(
'Tablero de control'!$X409="NP",
 0,
  IF(
     'Tablero de control'!$Q409&lt;&gt;"Reducción",
     'Tablero de control'!$AV409*100/'Tablero de control'!$X409,
     IF(
       'Tablero de control'!$X409&gt;='Tablero de control'!$AV409,
       100,
       IF(
         'Tablero de control'!$S409&lt;='Tablero de control'!$AV409,
         0,
         (('Tablero de control'!$S409-'Tablero de control'!$X409)-('Tablero de control'!$AV409-'Tablero de control'!$X409))*100/('Tablero de control'!$S409-'Tablero de control'!$X409)
       )
     )
   )
)</f>
        <v>0</v>
      </c>
      <c r="AX409" s="46" t="str">
        <f>IF(
  'Tablero de control'!$X409="NP",
  "NO PROGRAMADA",
  IF(
    OR('Tablero de control'!$AV409="",'Tablero de control'!$AW409&lt;=0),
    "SIN AVANCE",
    IF(
      'Tablero de control'!$AW409&lt;Parametros!$D$4*Parametros!$G$9,
      "MUY DEFICIENTE",
    IF(
      'Tablero de control'!$AW409&lt;Parametros!$D$4*Parametros!$G$8,
      "DEFICIENTE",
   IF(
      'Tablero de control'!$AW409&lt;Parametros!$D$4*Parametros!$G$7,
      "ACEPTABLE",
      IF(
        'Tablero de control'!$AW409&lt;Parametros!$D$4*Parametros!$G$6,
        "BUENO",
        IF(
          'Tablero de control'!$AW409&lt;Parametros!$D$4*Parametros!$G$5,
          "SATISFACTORIO",
          IF(
            'Tablero de control'!$AW409&gt;=Parametros!$D$4*Parametros!$G$4,
            "OPTIMO"
          )
        )
      )
    )
  )
)
)
)</f>
        <v>SIN AVANCE</v>
      </c>
      <c r="AY409" s="38"/>
      <c r="AZ409" s="38"/>
      <c r="BA409" s="38"/>
      <c r="BB409" s="285">
        <f>IF('Tablero de control'!$R409="Acumulada",IF('Tablero de control'!$AV409="",IF('Tablero de control'!$AP409="",IF('Tablero de control'!$AJ409="",'Tablero de control'!$Y409,'Tablero de control'!$AJ409),'Tablero de control'!$AP409),'Tablero de control'!$AV409),'Tablero de control'!$Y409+'Tablero de control'!$AJ409+'Tablero de control'!$AP409+'Tablero de control'!$AV409)</f>
        <v>0.8</v>
      </c>
      <c r="BC409" s="41">
        <f>IF('Tablero de control'!$Q409="mantenimiento",'Tablero de control'!$BB409/COUNTA('Tablero de control'!$U409:$X409)*100,IF('Tablero de control'!$BB409*100/'Tablero de control'!$T409&gt;100,100,'Tablero de control'!$BB409*100/'Tablero de control'!$T409))</f>
        <v>20</v>
      </c>
      <c r="BD409" s="40" t="str">
        <f>IF(
    OR('Tablero de control'!$BB409="",'Tablero de control'!$BC409&lt;=0),
    "SIN AVANCE",
    IF(
      'Tablero de control'!$BC409&lt;Parametros!$D$4*Parametros!$G$9,
      "MUY DEFICIENTE",
    IF(
      'Tablero de control'!$BC409&lt;Parametros!$D$4*Parametros!$G$8,
      "DEFICIENTE",
   IF(
      'Tablero de control'!$BC409&lt;Parametros!$D$4*Parametros!$G$7,
      "ACEPTABLE",
      IF(
        'Tablero de control'!$BC409&lt;Parametros!$D$4*Parametros!$G$6,
        "BUENO",
        IF(
          'Tablero de control'!$BC409&lt;Parametros!$D$4*Parametros!$G$5,
          "SATISFACTORIO",
          IF(
            'Tablero de control'!$BC409&gt;=Parametros!$D$4*Parametros!$G$4,
            "OPTIMO"
          )
        )
      )
    )
  )
)
)</f>
        <v>MUY DEFICIENTE</v>
      </c>
      <c r="BE409" s="336"/>
      <c r="BF409" s="336"/>
      <c r="BG409" s="555"/>
      <c r="BH409" s="281"/>
      <c r="BI409" s="281"/>
      <c r="BJ409" s="281"/>
      <c r="BL409" s="337"/>
      <c r="BN409" s="709">
        <v>0.8</v>
      </c>
      <c r="BO409" s="394" t="s">
        <v>3158</v>
      </c>
      <c r="BP409" s="394" t="s">
        <v>3159</v>
      </c>
      <c r="BQ409" s="467" t="s">
        <v>3160</v>
      </c>
      <c r="BR409" s="621" t="s">
        <v>3161</v>
      </c>
      <c r="BS409" s="691"/>
      <c r="BT409" s="281"/>
    </row>
    <row r="410" spans="1:72" s="42" customFormat="1" ht="89.25" hidden="1" customHeight="1">
      <c r="A410" s="554" t="s">
        <v>252</v>
      </c>
      <c r="B410" s="53" t="s">
        <v>266</v>
      </c>
      <c r="C410" s="53" t="s">
        <v>316</v>
      </c>
      <c r="D410" s="53" t="s">
        <v>365</v>
      </c>
      <c r="E410" s="53" t="s">
        <v>476</v>
      </c>
      <c r="F410" s="188">
        <v>1</v>
      </c>
      <c r="G410" s="188">
        <v>13</v>
      </c>
      <c r="H410" s="188" t="s">
        <v>1950</v>
      </c>
      <c r="I410" s="188" t="s">
        <v>2128</v>
      </c>
      <c r="J410" s="325">
        <v>407</v>
      </c>
      <c r="K410" s="53" t="s">
        <v>949</v>
      </c>
      <c r="L410" s="53" t="s">
        <v>1369</v>
      </c>
      <c r="M410" s="53" t="s">
        <v>123</v>
      </c>
      <c r="N410" s="293">
        <v>410306301</v>
      </c>
      <c r="O410" s="53" t="s">
        <v>2132</v>
      </c>
      <c r="P410" s="53" t="s">
        <v>2079</v>
      </c>
      <c r="Q410" s="53" t="s">
        <v>32</v>
      </c>
      <c r="R410" s="135" t="s">
        <v>1891</v>
      </c>
      <c r="S410" s="141">
        <v>1</v>
      </c>
      <c r="T410" s="141">
        <v>32</v>
      </c>
      <c r="U410" s="96">
        <v>5</v>
      </c>
      <c r="V410" s="134">
        <v>15</v>
      </c>
      <c r="W410" s="134">
        <v>12</v>
      </c>
      <c r="X410" s="98" t="s">
        <v>13</v>
      </c>
      <c r="Y410" s="273">
        <v>5</v>
      </c>
      <c r="Z410" s="276">
        <f>IF(
'Tablero de control'!$U410="NP",
 0,
  IF(
     'Tablero de control'!$Q410&lt;&gt;"Reducción",
     'Tablero de control'!$Y410*100/'Tablero de control'!$U410,
     IF(
       'Tablero de control'!$U410&gt;='Tablero de control'!$Y410,
       100,
       IF(
         'Tablero de control'!$S410&lt;='Tablero de control'!$Y410,
         0,
         (('Tablero de control'!$S410-'Tablero de control'!$U410)-('Tablero de control'!$Y410-'Tablero de control'!$U410))*100/('Tablero de control'!$S410-'Tablero de control'!$U410)
       )
     )
   )
)</f>
        <v>100</v>
      </c>
      <c r="AA410" s="302">
        <f>IF('Tablero de control'!$Z410&gt;100,100,'Tablero de control'!$Z410)</f>
        <v>100</v>
      </c>
      <c r="AB410" s="40" t="str">
        <f>IF(
  'Tablero de control'!$U410="NP",
  "NO PROGRAMADA",
  IF(
    OR('Tablero de control'!$Y410="",'Tablero de control'!$Z410&lt;=0),
    "SIN AVANCE",
    IF(
      'Tablero de control'!$Z410&lt;Parametros!$D$4*Parametros!$G$9,
      "MUY DEFICIENTE",
    IF(
      'Tablero de control'!$Z410&lt;Parametros!$D$4*Parametros!$G$8,
      "DEFICIENTE",
   IF(
      'Tablero de control'!$Z410&lt;Parametros!$D$4*Parametros!$G$7,
      "ACEPTABLE",
      IF(
        'Tablero de control'!$Z410&lt;Parametros!$D$4*Parametros!$G$6,
        "BUENO",
        IF(
          'Tablero de control'!$Z410&lt;Parametros!$D$4*Parametros!$G$5,
          "SATISFACTORIO",
          IF(
            'Tablero de control'!$Z410&gt;=Parametros!$D$4*Parametros!$G$4,
            "OPTIMO"
          )
        )
      )
    )
  )
)
)
)</f>
        <v>OPTIMO</v>
      </c>
      <c r="AC410" s="40"/>
      <c r="AD410" s="40"/>
      <c r="AE410" s="40"/>
      <c r="AF410" s="40"/>
      <c r="AG410" s="59">
        <v>78500000</v>
      </c>
      <c r="AH410" s="59">
        <v>39165204.799999997</v>
      </c>
      <c r="AI410" s="59">
        <v>12877569.220000001</v>
      </c>
      <c r="AJ410" s="57"/>
      <c r="AK410" s="276">
        <f>IF(
'Tablero de control'!$V410="NP",
 0,
  IF(
     'Tablero de control'!$Q410&lt;&gt;"Reducción",
     'Tablero de control'!$AJ410*100/'Tablero de control'!$V410,
     IF(
       'Tablero de control'!$V410&gt;='Tablero de control'!$AJ410,
       100,
       IF(
         'Tablero de control'!$S410&lt;='Tablero de control'!$AJ410,
         0,
         (('Tablero de control'!$S410-'Tablero de control'!$V410)-('Tablero de control'!$AJ410-'Tablero de control'!$V410))*100/('Tablero de control'!$S410-'Tablero de control'!$V410)
       )
     )
   )
)</f>
        <v>0</v>
      </c>
      <c r="AL410" s="38" t="str">
        <f>IF(
  'Tablero de control'!$V410="NP",
  "NO PROGRAMADA",
  IF(
    OR('Tablero de control'!$AJ410="",'Tablero de control'!$AK410&lt;=0),
    "SIN AVANCE",
    IF(
      'Tablero de control'!$AK410&lt;Parametros!$D$4*Parametros!$G$9,
      "MUY DEFICIENTE",
    IF(
      'Tablero de control'!$AK410&lt;Parametros!$D$4*Parametros!$G$8,
      "DEFICIENTE",
   IF(
      'Tablero de control'!$AK410&lt;Parametros!$D$4*Parametros!$G$7,
      "ACEPTABLE",
      IF(
        'Tablero de control'!$AK410&lt;Parametros!$D$4*Parametros!$G$6,
        "BUENO",
        IF(
          'Tablero de control'!$AK410&lt;Parametros!$D$4*Parametros!$G$5,
          "SATISFACTORIO",
          IF(
            'Tablero de control'!$AK410&gt;=Parametros!$D$4*Parametros!$G$4,
            "OPTIMO"
          )
        )
      )
    )
  )
)
)
)</f>
        <v>SIN AVANCE</v>
      </c>
      <c r="AM410" s="38"/>
      <c r="AN410" s="38"/>
      <c r="AO410" s="38"/>
      <c r="AP410" s="48"/>
      <c r="AQ410" s="276">
        <f>IF(
'Tablero de control'!$W410="NP",
 0,
  IF(
     'Tablero de control'!$Q410&lt;&gt;"Reducción",
     'Tablero de control'!$AP410*100/'Tablero de control'!$W410,
     IF(
       'Tablero de control'!$W410&gt;='Tablero de control'!$AP410,
       100,
       IF(
         'Tablero de control'!$S410&lt;='Tablero de control'!$AP410,
         0,
         (('Tablero de control'!$S410-'Tablero de control'!$W410)-('Tablero de control'!$AP410-'Tablero de control'!$W410))*100/('Tablero de control'!$S410-'Tablero de control'!$W410)
       )
     )
   )
)</f>
        <v>0</v>
      </c>
      <c r="AR410" s="40" t="str">
        <f>IF(
  'Tablero de control'!$W410="NP",
  "NO PROGRAMADA",
  IF(
    OR('Tablero de control'!$AP410="",'Tablero de control'!$AQ410&lt;=0),
    "SIN AVANCE",
    IF(
      'Tablero de control'!$AQ410&lt;Parametros!$D$4*Parametros!$G$9,
      "MUY DEFICIENTE",
    IF(
      'Tablero de control'!$AQ410&lt;Parametros!$D$4*Parametros!$G$8,
      "DEFICIENTE",
   IF(
      'Tablero de control'!$AQ410&lt;Parametros!$D$4*Parametros!$G$7,
      "ACEPTABLE",
      IF(
        'Tablero de control'!$AQ410&lt;Parametros!$D$4*Parametros!$G$6,
        "BUENO",
        IF(
          'Tablero de control'!$AQ410&lt;Parametros!$D$4*Parametros!$G$5,
          "SATISFACTORIO",
          IF(
            'Tablero de control'!$AQ410&gt;=Parametros!$D$4*Parametros!$G$4,
            "OPTIMO"
          )
        )
      )
    )
  )
)
)
)</f>
        <v>SIN AVANCE</v>
      </c>
      <c r="AS410" s="38"/>
      <c r="AT410" s="38"/>
      <c r="AU410" s="38"/>
      <c r="AV410" s="39"/>
      <c r="AW410" s="276">
        <f>IF(
'Tablero de control'!$X410="NP",
 0,
  IF(
     'Tablero de control'!$Q410&lt;&gt;"Reducción",
     'Tablero de control'!$AV410*100/'Tablero de control'!$X410,
     IF(
       'Tablero de control'!$X410&gt;='Tablero de control'!$AV410,
       100,
       IF(
         'Tablero de control'!$S410&lt;='Tablero de control'!$AV410,
         0,
         (('Tablero de control'!$S410-'Tablero de control'!$X410)-('Tablero de control'!$AV410-'Tablero de control'!$X410))*100/('Tablero de control'!$S410-'Tablero de control'!$X410)
       )
     )
   )
)</f>
        <v>0</v>
      </c>
      <c r="AX410" s="46" t="str">
        <f>IF(
  'Tablero de control'!$X410="NP",
  "NO PROGRAMADA",
  IF(
    OR('Tablero de control'!$AV410="",'Tablero de control'!$AW410&lt;=0),
    "SIN AVANCE",
    IF(
      'Tablero de control'!$AW410&lt;Parametros!$D$4*Parametros!$G$9,
      "MUY DEFICIENTE",
    IF(
      'Tablero de control'!$AW410&lt;Parametros!$D$4*Parametros!$G$8,
      "DEFICIENTE",
   IF(
      'Tablero de control'!$AW410&lt;Parametros!$D$4*Parametros!$G$7,
      "ACEPTABLE",
      IF(
        'Tablero de control'!$AW410&lt;Parametros!$D$4*Parametros!$G$6,
        "BUENO",
        IF(
          'Tablero de control'!$AW410&lt;Parametros!$D$4*Parametros!$G$5,
          "SATISFACTORIO",
          IF(
            'Tablero de control'!$AW410&gt;=Parametros!$D$4*Parametros!$G$4,
            "OPTIMO"
          )
        )
      )
    )
  )
)
)
)</f>
        <v>NO PROGRAMADA</v>
      </c>
      <c r="AY410" s="38"/>
      <c r="AZ410" s="38"/>
      <c r="BA410" s="38"/>
      <c r="BB410" s="285">
        <f>IF('Tablero de control'!$R410="Acumulada",IF('Tablero de control'!$AV410="",IF('Tablero de control'!$AP410="",IF('Tablero de control'!$AJ410="",'Tablero de control'!$Y410,'Tablero de control'!$AJ410),'Tablero de control'!$AP410),'Tablero de control'!$AV410),'Tablero de control'!$Y410+'Tablero de control'!$AJ410+'Tablero de control'!$AP410+'Tablero de control'!$AV410)</f>
        <v>5</v>
      </c>
      <c r="BC410" s="41">
        <f>IF('Tablero de control'!$Q410="mantenimiento",'Tablero de control'!$BB410/COUNTA('Tablero de control'!$U410:$X410)*100,IF('Tablero de control'!$BB410*100/'Tablero de control'!$T410&gt;100,100,'Tablero de control'!$BB410*100/'Tablero de control'!$T410))</f>
        <v>15.625</v>
      </c>
      <c r="BD410" s="40" t="str">
        <f>IF(
    OR('Tablero de control'!$BB410="",'Tablero de control'!$BC410&lt;=0),
    "SIN AVANCE",
    IF(
      'Tablero de control'!$BC410&lt;Parametros!$D$4*Parametros!$G$9,
      "MUY DEFICIENTE",
    IF(
      'Tablero de control'!$BC410&lt;Parametros!$D$4*Parametros!$G$8,
      "DEFICIENTE",
   IF(
      'Tablero de control'!$BC410&lt;Parametros!$D$4*Parametros!$G$7,
      "ACEPTABLE",
      IF(
        'Tablero de control'!$BC410&lt;Parametros!$D$4*Parametros!$G$6,
        "BUENO",
        IF(
          'Tablero de control'!$BC410&lt;Parametros!$D$4*Parametros!$G$5,
          "SATISFACTORIO",
          IF(
            'Tablero de control'!$BC410&gt;=Parametros!$D$4*Parametros!$G$4,
            "OPTIMO"
          )
        )
      )
    )
  )
)
)</f>
        <v>MUY DEFICIENTE</v>
      </c>
      <c r="BE410" s="336"/>
      <c r="BF410" s="336"/>
      <c r="BG410" s="555"/>
      <c r="BH410" s="281"/>
      <c r="BI410" s="281"/>
      <c r="BJ410" s="281"/>
      <c r="BL410" s="337"/>
      <c r="BN410" s="709">
        <v>5</v>
      </c>
      <c r="BO410" s="394" t="s">
        <v>3162</v>
      </c>
      <c r="BP410" s="394" t="s">
        <v>3163</v>
      </c>
      <c r="BQ410" s="467" t="s">
        <v>3164</v>
      </c>
      <c r="BR410" s="621" t="s">
        <v>3165</v>
      </c>
      <c r="BS410" s="691"/>
      <c r="BT410" s="281"/>
    </row>
    <row r="411" spans="1:72" s="42" customFormat="1" ht="38.25" hidden="1" customHeight="1">
      <c r="A411" s="554" t="s">
        <v>252</v>
      </c>
      <c r="B411" s="53" t="s">
        <v>266</v>
      </c>
      <c r="C411" s="53" t="s">
        <v>316</v>
      </c>
      <c r="D411" s="53" t="s">
        <v>365</v>
      </c>
      <c r="E411" s="53" t="s">
        <v>476</v>
      </c>
      <c r="F411" s="188">
        <v>1</v>
      </c>
      <c r="G411" s="188">
        <v>13</v>
      </c>
      <c r="H411" s="188" t="s">
        <v>1950</v>
      </c>
      <c r="I411" s="188" t="s">
        <v>2128</v>
      </c>
      <c r="J411" s="325">
        <v>408</v>
      </c>
      <c r="K411" s="53" t="s">
        <v>950</v>
      </c>
      <c r="L411" s="53" t="s">
        <v>1370</v>
      </c>
      <c r="M411" s="53" t="s">
        <v>1371</v>
      </c>
      <c r="N411" s="293">
        <v>410305202</v>
      </c>
      <c r="O411" s="53" t="s">
        <v>189</v>
      </c>
      <c r="P411" s="53" t="s">
        <v>2080</v>
      </c>
      <c r="Q411" s="53" t="s">
        <v>32</v>
      </c>
      <c r="R411" s="135" t="s">
        <v>1891</v>
      </c>
      <c r="S411" s="134">
        <v>0</v>
      </c>
      <c r="T411" s="134">
        <v>64</v>
      </c>
      <c r="U411" s="96">
        <v>14</v>
      </c>
      <c r="V411" s="134">
        <v>20</v>
      </c>
      <c r="W411" s="134">
        <v>20</v>
      </c>
      <c r="X411" s="134">
        <v>10</v>
      </c>
      <c r="Y411" s="273">
        <v>14</v>
      </c>
      <c r="Z411" s="276">
        <f>IF(
'Tablero de control'!$U411="NP",
 0,
  IF(
     'Tablero de control'!$Q411&lt;&gt;"Reducción",
     'Tablero de control'!$Y411*100/'Tablero de control'!$U411,
     IF(
       'Tablero de control'!$U411&gt;='Tablero de control'!$Y411,
       100,
       IF(
         'Tablero de control'!$S411&lt;='Tablero de control'!$Y411,
         0,
         (('Tablero de control'!$S411-'Tablero de control'!$U411)-('Tablero de control'!$Y411-'Tablero de control'!$U411))*100/('Tablero de control'!$S411-'Tablero de control'!$U411)
       )
     )
   )
)</f>
        <v>100</v>
      </c>
      <c r="AA411" s="302">
        <f>IF('Tablero de control'!$Z411&gt;100,100,'Tablero de control'!$Z411)</f>
        <v>100</v>
      </c>
      <c r="AB411" s="40" t="str">
        <f>IF(
  'Tablero de control'!$U411="NP",
  "NO PROGRAMADA",
  IF(
    OR('Tablero de control'!$Y411="",'Tablero de control'!$Z411&lt;=0),
    "SIN AVANCE",
    IF(
      'Tablero de control'!$Z411&lt;Parametros!$D$4*Parametros!$G$9,
      "MUY DEFICIENTE",
    IF(
      'Tablero de control'!$Z411&lt;Parametros!$D$4*Parametros!$G$8,
      "DEFICIENTE",
   IF(
      'Tablero de control'!$Z411&lt;Parametros!$D$4*Parametros!$G$7,
      "ACEPTABLE",
      IF(
        'Tablero de control'!$Z411&lt;Parametros!$D$4*Parametros!$G$6,
        "BUENO",
        IF(
          'Tablero de control'!$Z411&lt;Parametros!$D$4*Parametros!$G$5,
          "SATISFACTORIO",
          IF(
            'Tablero de control'!$Z411&gt;=Parametros!$D$4*Parametros!$G$4,
            "OPTIMO"
          )
        )
      )
    )
  )
)
)
)</f>
        <v>OPTIMO</v>
      </c>
      <c r="AC411" s="40"/>
      <c r="AD411" s="40"/>
      <c r="AE411" s="40"/>
      <c r="AF411" s="40"/>
      <c r="AG411" s="59">
        <v>78500000</v>
      </c>
      <c r="AH411" s="59">
        <v>39165204.799999997</v>
      </c>
      <c r="AI411" s="59">
        <v>12877569.220000001</v>
      </c>
      <c r="AJ411" s="57"/>
      <c r="AK411" s="276">
        <f>IF(
'Tablero de control'!$V411="NP",
 0,
  IF(
     'Tablero de control'!$Q411&lt;&gt;"Reducción",
     'Tablero de control'!$AJ411*100/'Tablero de control'!$V411,
     IF(
       'Tablero de control'!$V411&gt;='Tablero de control'!$AJ411,
       100,
       IF(
         'Tablero de control'!$S411&lt;='Tablero de control'!$AJ411,
         0,
         (('Tablero de control'!$S411-'Tablero de control'!$V411)-('Tablero de control'!$AJ411-'Tablero de control'!$V411))*100/('Tablero de control'!$S411-'Tablero de control'!$V411)
       )
     )
   )
)</f>
        <v>0</v>
      </c>
      <c r="AL411" s="38" t="str">
        <f>IF(
  'Tablero de control'!$V411="NP",
  "NO PROGRAMADA",
  IF(
    OR('Tablero de control'!$AJ411="",'Tablero de control'!$AK411&lt;=0),
    "SIN AVANCE",
    IF(
      'Tablero de control'!$AK411&lt;Parametros!$D$4*Parametros!$G$9,
      "MUY DEFICIENTE",
    IF(
      'Tablero de control'!$AK411&lt;Parametros!$D$4*Parametros!$G$8,
      "DEFICIENTE",
   IF(
      'Tablero de control'!$AK411&lt;Parametros!$D$4*Parametros!$G$7,
      "ACEPTABLE",
      IF(
        'Tablero de control'!$AK411&lt;Parametros!$D$4*Parametros!$G$6,
        "BUENO",
        IF(
          'Tablero de control'!$AK411&lt;Parametros!$D$4*Parametros!$G$5,
          "SATISFACTORIO",
          IF(
            'Tablero de control'!$AK411&gt;=Parametros!$D$4*Parametros!$G$4,
            "OPTIMO"
          )
        )
      )
    )
  )
)
)
)</f>
        <v>SIN AVANCE</v>
      </c>
      <c r="AM411" s="38"/>
      <c r="AN411" s="38"/>
      <c r="AO411" s="38"/>
      <c r="AP411" s="48"/>
      <c r="AQ411" s="276">
        <f>IF(
'Tablero de control'!$W411="NP",
 0,
  IF(
     'Tablero de control'!$Q411&lt;&gt;"Reducción",
     'Tablero de control'!$AP411*100/'Tablero de control'!$W411,
     IF(
       'Tablero de control'!$W411&gt;='Tablero de control'!$AP411,
       100,
       IF(
         'Tablero de control'!$S411&lt;='Tablero de control'!$AP411,
         0,
         (('Tablero de control'!$S411-'Tablero de control'!$W411)-('Tablero de control'!$AP411-'Tablero de control'!$W411))*100/('Tablero de control'!$S411-'Tablero de control'!$W411)
       )
     )
   )
)</f>
        <v>0</v>
      </c>
      <c r="AR411" s="40" t="str">
        <f>IF(
  'Tablero de control'!$W411="NP",
  "NO PROGRAMADA",
  IF(
    OR('Tablero de control'!$AP411="",'Tablero de control'!$AQ411&lt;=0),
    "SIN AVANCE",
    IF(
      'Tablero de control'!$AQ411&lt;Parametros!$D$4*Parametros!$G$9,
      "MUY DEFICIENTE",
    IF(
      'Tablero de control'!$AQ411&lt;Parametros!$D$4*Parametros!$G$8,
      "DEFICIENTE",
   IF(
      'Tablero de control'!$AQ411&lt;Parametros!$D$4*Parametros!$G$7,
      "ACEPTABLE",
      IF(
        'Tablero de control'!$AQ411&lt;Parametros!$D$4*Parametros!$G$6,
        "BUENO",
        IF(
          'Tablero de control'!$AQ411&lt;Parametros!$D$4*Parametros!$G$5,
          "SATISFACTORIO",
          IF(
            'Tablero de control'!$AQ411&gt;=Parametros!$D$4*Parametros!$G$4,
            "OPTIMO"
          )
        )
      )
    )
  )
)
)
)</f>
        <v>SIN AVANCE</v>
      </c>
      <c r="AS411" s="38"/>
      <c r="AT411" s="38"/>
      <c r="AU411" s="38"/>
      <c r="AV411" s="39"/>
      <c r="AW411" s="276">
        <f>IF(
'Tablero de control'!$X411="NP",
 0,
  IF(
     'Tablero de control'!$Q411&lt;&gt;"Reducción",
     'Tablero de control'!$AV411*100/'Tablero de control'!$X411,
     IF(
       'Tablero de control'!$X411&gt;='Tablero de control'!$AV411,
       100,
       IF(
         'Tablero de control'!$S411&lt;='Tablero de control'!$AV411,
         0,
         (('Tablero de control'!$S411-'Tablero de control'!$X411)-('Tablero de control'!$AV411-'Tablero de control'!$X411))*100/('Tablero de control'!$S411-'Tablero de control'!$X411)
       )
     )
   )
)</f>
        <v>0</v>
      </c>
      <c r="AX411" s="46" t="str">
        <f>IF(
  'Tablero de control'!$X411="NP",
  "NO PROGRAMADA",
  IF(
    OR('Tablero de control'!$AV411="",'Tablero de control'!$AW411&lt;=0),
    "SIN AVANCE",
    IF(
      'Tablero de control'!$AW411&lt;Parametros!$D$4*Parametros!$G$9,
      "MUY DEFICIENTE",
    IF(
      'Tablero de control'!$AW411&lt;Parametros!$D$4*Parametros!$G$8,
      "DEFICIENTE",
   IF(
      'Tablero de control'!$AW411&lt;Parametros!$D$4*Parametros!$G$7,
      "ACEPTABLE",
      IF(
        'Tablero de control'!$AW411&lt;Parametros!$D$4*Parametros!$G$6,
        "BUENO",
        IF(
          'Tablero de control'!$AW411&lt;Parametros!$D$4*Parametros!$G$5,
          "SATISFACTORIO",
          IF(
            'Tablero de control'!$AW411&gt;=Parametros!$D$4*Parametros!$G$4,
            "OPTIMO"
          )
        )
      )
    )
  )
)
)
)</f>
        <v>SIN AVANCE</v>
      </c>
      <c r="AY411" s="38"/>
      <c r="AZ411" s="38"/>
      <c r="BA411" s="38"/>
      <c r="BB411" s="285">
        <f>IF('Tablero de control'!$R411="Acumulada",IF('Tablero de control'!$AV411="",IF('Tablero de control'!$AP411="",IF('Tablero de control'!$AJ411="",'Tablero de control'!$Y411,'Tablero de control'!$AJ411),'Tablero de control'!$AP411),'Tablero de control'!$AV411),'Tablero de control'!$Y411+'Tablero de control'!$AJ411+'Tablero de control'!$AP411+'Tablero de control'!$AV411)</f>
        <v>14</v>
      </c>
      <c r="BC411" s="41">
        <f>IF('Tablero de control'!$Q411="mantenimiento",'Tablero de control'!$BB411/COUNTA('Tablero de control'!$U411:$X411)*100,IF('Tablero de control'!$BB411*100/'Tablero de control'!$T411&gt;100,100,'Tablero de control'!$BB411*100/'Tablero de control'!$T411))</f>
        <v>21.875</v>
      </c>
      <c r="BD411" s="40" t="str">
        <f>IF(
    OR('Tablero de control'!$BB411="",'Tablero de control'!$BC411&lt;=0),
    "SIN AVANCE",
    IF(
      'Tablero de control'!$BC411&lt;Parametros!$D$4*Parametros!$G$9,
      "MUY DEFICIENTE",
    IF(
      'Tablero de control'!$BC411&lt;Parametros!$D$4*Parametros!$G$8,
      "DEFICIENTE",
   IF(
      'Tablero de control'!$BC411&lt;Parametros!$D$4*Parametros!$G$7,
      "ACEPTABLE",
      IF(
        'Tablero de control'!$BC411&lt;Parametros!$D$4*Parametros!$G$6,
        "BUENO",
        IF(
          'Tablero de control'!$BC411&lt;Parametros!$D$4*Parametros!$G$5,
          "SATISFACTORIO",
          IF(
            'Tablero de control'!$BC411&gt;=Parametros!$D$4*Parametros!$G$4,
            "OPTIMO"
          )
        )
      )
    )
  )
)
)</f>
        <v>MUY DEFICIENTE</v>
      </c>
      <c r="BE411" s="336"/>
      <c r="BF411" s="336"/>
      <c r="BG411" s="555"/>
      <c r="BH411" s="281"/>
      <c r="BI411" s="281"/>
      <c r="BJ411" s="281"/>
      <c r="BL411" s="337"/>
      <c r="BN411" s="709">
        <v>14</v>
      </c>
      <c r="BO411" s="394" t="s">
        <v>3166</v>
      </c>
      <c r="BP411" s="394" t="s">
        <v>3167</v>
      </c>
      <c r="BQ411" s="394" t="s">
        <v>3168</v>
      </c>
      <c r="BR411" s="615" t="s">
        <v>3169</v>
      </c>
      <c r="BS411" s="691"/>
      <c r="BT411" s="281"/>
    </row>
    <row r="412" spans="1:72" s="42" customFormat="1" ht="37.5" hidden="1" customHeight="1">
      <c r="A412" s="554" t="s">
        <v>252</v>
      </c>
      <c r="B412" s="53" t="s">
        <v>266</v>
      </c>
      <c r="C412" s="53" t="s">
        <v>316</v>
      </c>
      <c r="D412" s="53" t="s">
        <v>365</v>
      </c>
      <c r="E412" s="53" t="s">
        <v>476</v>
      </c>
      <c r="F412" s="188">
        <v>1</v>
      </c>
      <c r="G412" s="188">
        <v>13</v>
      </c>
      <c r="H412" s="188" t="s">
        <v>1950</v>
      </c>
      <c r="I412" s="188" t="s">
        <v>2128</v>
      </c>
      <c r="J412" s="325">
        <v>409</v>
      </c>
      <c r="K412" s="53" t="s">
        <v>951</v>
      </c>
      <c r="L412" s="53" t="s">
        <v>1372</v>
      </c>
      <c r="M412" s="53" t="s">
        <v>116</v>
      </c>
      <c r="N412" s="293">
        <v>410305002</v>
      </c>
      <c r="O412" s="53" t="s">
        <v>1722</v>
      </c>
      <c r="P412" s="53" t="s">
        <v>2081</v>
      </c>
      <c r="Q412" s="53" t="s">
        <v>33</v>
      </c>
      <c r="R412" s="98" t="s">
        <v>1891</v>
      </c>
      <c r="S412" s="134">
        <v>1</v>
      </c>
      <c r="T412" s="134" t="s">
        <v>1854</v>
      </c>
      <c r="U412" s="96">
        <v>1</v>
      </c>
      <c r="V412" s="134">
        <v>1</v>
      </c>
      <c r="W412" s="134">
        <v>1</v>
      </c>
      <c r="X412" s="134">
        <v>1</v>
      </c>
      <c r="Y412" s="273">
        <v>1</v>
      </c>
      <c r="Z412" s="276">
        <f>IF(
'Tablero de control'!$U412="NP",
 0,
  IF(
     'Tablero de control'!$Q412&lt;&gt;"Reducción",
     'Tablero de control'!$Y412*100/'Tablero de control'!$U412,
     IF(
       'Tablero de control'!$U412&gt;='Tablero de control'!$Y412,
       100,
       IF(
         'Tablero de control'!$S412&lt;='Tablero de control'!$Y412,
         0,
         (('Tablero de control'!$S412-'Tablero de control'!$U412)-('Tablero de control'!$Y412-'Tablero de control'!$U412))*100/('Tablero de control'!$S412-'Tablero de control'!$U412)
       )
     )
   )
)</f>
        <v>100</v>
      </c>
      <c r="AA412" s="302">
        <f>IF('Tablero de control'!$Z412&gt;100,100,'Tablero de control'!$Z412)</f>
        <v>100</v>
      </c>
      <c r="AB412" s="40" t="str">
        <f>IF(
  'Tablero de control'!$U412="NP",
  "NO PROGRAMADA",
  IF(
    OR('Tablero de control'!$Y412="",'Tablero de control'!$Z412&lt;=0),
    "SIN AVANCE",
    IF(
      'Tablero de control'!$Z412&lt;Parametros!$D$4*Parametros!$G$9,
      "MUY DEFICIENTE",
    IF(
      'Tablero de control'!$Z412&lt;Parametros!$D$4*Parametros!$G$8,
      "DEFICIENTE",
   IF(
      'Tablero de control'!$Z412&lt;Parametros!$D$4*Parametros!$G$7,
      "ACEPTABLE",
      IF(
        'Tablero de control'!$Z412&lt;Parametros!$D$4*Parametros!$G$6,
        "BUENO",
        IF(
          'Tablero de control'!$Z412&lt;Parametros!$D$4*Parametros!$G$5,
          "SATISFACTORIO",
          IF(
            'Tablero de control'!$Z412&gt;=Parametros!$D$4*Parametros!$G$4,
            "OPTIMO"
          )
        )
      )
    )
  )
)
)
)</f>
        <v>OPTIMO</v>
      </c>
      <c r="AC412" s="40"/>
      <c r="AD412" s="40"/>
      <c r="AE412" s="40"/>
      <c r="AF412" s="40"/>
      <c r="AG412" s="59">
        <v>78500000</v>
      </c>
      <c r="AH412" s="59">
        <v>39165204.799999997</v>
      </c>
      <c r="AI412" s="59">
        <v>12877569.220000001</v>
      </c>
      <c r="AJ412" s="57"/>
      <c r="AK412" s="276">
        <f>IF(
'Tablero de control'!$V412="NP",
 0,
  IF(
     'Tablero de control'!$Q412&lt;&gt;"Reducción",
     'Tablero de control'!$AJ412*100/'Tablero de control'!$V412,
     IF(
       'Tablero de control'!$V412&gt;='Tablero de control'!$AJ412,
       100,
       IF(
         'Tablero de control'!$S412&lt;='Tablero de control'!$AJ412,
         0,
         (('Tablero de control'!$S412-'Tablero de control'!$V412)-('Tablero de control'!$AJ412-'Tablero de control'!$V412))*100/('Tablero de control'!$S412-'Tablero de control'!$V412)
       )
     )
   )
)</f>
        <v>0</v>
      </c>
      <c r="AL412" s="38" t="str">
        <f>IF(
  'Tablero de control'!$V412="NP",
  "NO PROGRAMADA",
  IF(
    OR('Tablero de control'!$AJ412="",'Tablero de control'!$AK412&lt;=0),
    "SIN AVANCE",
    IF(
      'Tablero de control'!$AK412&lt;Parametros!$D$4*Parametros!$G$9,
      "MUY DEFICIENTE",
    IF(
      'Tablero de control'!$AK412&lt;Parametros!$D$4*Parametros!$G$8,
      "DEFICIENTE",
   IF(
      'Tablero de control'!$AK412&lt;Parametros!$D$4*Parametros!$G$7,
      "ACEPTABLE",
      IF(
        'Tablero de control'!$AK412&lt;Parametros!$D$4*Parametros!$G$6,
        "BUENO",
        IF(
          'Tablero de control'!$AK412&lt;Parametros!$D$4*Parametros!$G$5,
          "SATISFACTORIO",
          IF(
            'Tablero de control'!$AK412&gt;=Parametros!$D$4*Parametros!$G$4,
            "OPTIMO"
          )
        )
      )
    )
  )
)
)
)</f>
        <v>SIN AVANCE</v>
      </c>
      <c r="AM412" s="38"/>
      <c r="AN412" s="38"/>
      <c r="AO412" s="38"/>
      <c r="AP412" s="48"/>
      <c r="AQ412" s="276">
        <f>IF(
'Tablero de control'!$W412="NP",
 0,
  IF(
     'Tablero de control'!$Q412&lt;&gt;"Reducción",
     'Tablero de control'!$AP412*100/'Tablero de control'!$W412,
     IF(
       'Tablero de control'!$W412&gt;='Tablero de control'!$AP412,
       100,
       IF(
         'Tablero de control'!$S412&lt;='Tablero de control'!$AP412,
         0,
         (('Tablero de control'!$S412-'Tablero de control'!$W412)-('Tablero de control'!$AP412-'Tablero de control'!$W412))*100/('Tablero de control'!$S412-'Tablero de control'!$W412)
       )
     )
   )
)</f>
        <v>0</v>
      </c>
      <c r="AR412" s="40" t="str">
        <f>IF(
  'Tablero de control'!$W412="NP",
  "NO PROGRAMADA",
  IF(
    OR('Tablero de control'!$AP412="",'Tablero de control'!$AQ412&lt;=0),
    "SIN AVANCE",
    IF(
      'Tablero de control'!$AQ412&lt;Parametros!$D$4*Parametros!$G$9,
      "MUY DEFICIENTE",
    IF(
      'Tablero de control'!$AQ412&lt;Parametros!$D$4*Parametros!$G$8,
      "DEFICIENTE",
   IF(
      'Tablero de control'!$AQ412&lt;Parametros!$D$4*Parametros!$G$7,
      "ACEPTABLE",
      IF(
        'Tablero de control'!$AQ412&lt;Parametros!$D$4*Parametros!$G$6,
        "BUENO",
        IF(
          'Tablero de control'!$AQ412&lt;Parametros!$D$4*Parametros!$G$5,
          "SATISFACTORIO",
          IF(
            'Tablero de control'!$AQ412&gt;=Parametros!$D$4*Parametros!$G$4,
            "OPTIMO"
          )
        )
      )
    )
  )
)
)
)</f>
        <v>SIN AVANCE</v>
      </c>
      <c r="AS412" s="38"/>
      <c r="AT412" s="38"/>
      <c r="AU412" s="38"/>
      <c r="AV412" s="39"/>
      <c r="AW412" s="276">
        <f>IF(
'Tablero de control'!$X412="NP",
 0,
  IF(
     'Tablero de control'!$Q412&lt;&gt;"Reducción",
     'Tablero de control'!$AV412*100/'Tablero de control'!$X412,
     IF(
       'Tablero de control'!$X412&gt;='Tablero de control'!$AV412,
       100,
       IF(
         'Tablero de control'!$S412&lt;='Tablero de control'!$AV412,
         0,
         (('Tablero de control'!$S412-'Tablero de control'!$X412)-('Tablero de control'!$AV412-'Tablero de control'!$X412))*100/('Tablero de control'!$S412-'Tablero de control'!$X412)
       )
     )
   )
)</f>
        <v>0</v>
      </c>
      <c r="AX412" s="46" t="str">
        <f>IF(
  'Tablero de control'!$X412="NP",
  "NO PROGRAMADA",
  IF(
    OR('Tablero de control'!$AV412="",'Tablero de control'!$AW412&lt;=0),
    "SIN AVANCE",
    IF(
      'Tablero de control'!$AW412&lt;Parametros!$D$4*Parametros!$G$9,
      "MUY DEFICIENTE",
    IF(
      'Tablero de control'!$AW412&lt;Parametros!$D$4*Parametros!$G$8,
      "DEFICIENTE",
   IF(
      'Tablero de control'!$AW412&lt;Parametros!$D$4*Parametros!$G$7,
      "ACEPTABLE",
      IF(
        'Tablero de control'!$AW412&lt;Parametros!$D$4*Parametros!$G$6,
        "BUENO",
        IF(
          'Tablero de control'!$AW412&lt;Parametros!$D$4*Parametros!$G$5,
          "SATISFACTORIO",
          IF(
            'Tablero de control'!$AW412&gt;=Parametros!$D$4*Parametros!$G$4,
            "OPTIMO"
          )
        )
      )
    )
  )
)
)
)</f>
        <v>SIN AVANCE</v>
      </c>
      <c r="AY412" s="38"/>
      <c r="AZ412" s="38"/>
      <c r="BA412" s="38"/>
      <c r="BB412" s="285">
        <f>IF('Tablero de control'!$R412="Acumulada",IF('Tablero de control'!$AV412="",IF('Tablero de control'!$AP412="",IF('Tablero de control'!$AJ412="",'Tablero de control'!$Y412,'Tablero de control'!$AJ412),'Tablero de control'!$AP412),'Tablero de control'!$AV412),'Tablero de control'!$Y412+'Tablero de control'!$AJ412+'Tablero de control'!$AP412+'Tablero de control'!$AV412)</f>
        <v>1</v>
      </c>
      <c r="BC412" s="41">
        <f>IF('Tablero de control'!$Q412="mantenimiento",'Tablero de control'!$BB412/COUNTA('Tablero de control'!$U412:$X412)*100,IF('Tablero de control'!$BB412*100/'Tablero de control'!$T412&gt;100,100,'Tablero de control'!$BB412*100/'Tablero de control'!$T412))</f>
        <v>25</v>
      </c>
      <c r="BD412" s="40" t="str">
        <f>IF(
    OR('Tablero de control'!$BB412="",'Tablero de control'!$BC412&lt;=0),
    "SIN AVANCE",
    IF(
      'Tablero de control'!$BC412&lt;Parametros!$D$4*Parametros!$G$9,
      "MUY DEFICIENTE",
    IF(
      'Tablero de control'!$BC412&lt;Parametros!$D$4*Parametros!$G$8,
      "DEFICIENTE",
   IF(
      'Tablero de control'!$BC412&lt;Parametros!$D$4*Parametros!$G$7,
      "ACEPTABLE",
      IF(
        'Tablero de control'!$BC412&lt;Parametros!$D$4*Parametros!$G$6,
        "BUENO",
        IF(
          'Tablero de control'!$BC412&lt;Parametros!$D$4*Parametros!$G$5,
          "SATISFACTORIO",
          IF(
            'Tablero de control'!$BC412&gt;=Parametros!$D$4*Parametros!$G$4,
            "OPTIMO"
          )
        )
      )
    )
  )
)
)</f>
        <v>MUY DEFICIENTE</v>
      </c>
      <c r="BE412" s="336"/>
      <c r="BF412" s="336"/>
      <c r="BG412" s="555"/>
      <c r="BH412" s="281"/>
      <c r="BI412" s="281"/>
      <c r="BJ412" s="281"/>
      <c r="BL412" s="337"/>
      <c r="BN412" s="709">
        <v>1</v>
      </c>
      <c r="BO412" s="394" t="s">
        <v>3170</v>
      </c>
      <c r="BP412" s="394" t="s">
        <v>3171</v>
      </c>
      <c r="BQ412" s="394" t="s">
        <v>3172</v>
      </c>
      <c r="BR412" s="615" t="s">
        <v>3173</v>
      </c>
      <c r="BS412" s="691"/>
      <c r="BT412" s="281"/>
    </row>
    <row r="413" spans="1:72" s="42" customFormat="1" ht="38.25" hidden="1" customHeight="1">
      <c r="A413" s="554" t="s">
        <v>252</v>
      </c>
      <c r="B413" s="53" t="s">
        <v>266</v>
      </c>
      <c r="C413" s="53" t="s">
        <v>316</v>
      </c>
      <c r="D413" s="53" t="s">
        <v>365</v>
      </c>
      <c r="E413" s="53" t="s">
        <v>476</v>
      </c>
      <c r="F413" s="188">
        <v>1</v>
      </c>
      <c r="G413" s="188">
        <v>13</v>
      </c>
      <c r="H413" s="188" t="s">
        <v>1950</v>
      </c>
      <c r="I413" s="188" t="s">
        <v>2128</v>
      </c>
      <c r="J413" s="325">
        <v>410</v>
      </c>
      <c r="K413" s="53" t="s">
        <v>952</v>
      </c>
      <c r="L413" s="53" t="s">
        <v>1373</v>
      </c>
      <c r="M413" s="53" t="s">
        <v>1374</v>
      </c>
      <c r="N413" s="293">
        <v>410302500</v>
      </c>
      <c r="O413" s="53" t="s">
        <v>1374</v>
      </c>
      <c r="P413" s="53" t="s">
        <v>2081</v>
      </c>
      <c r="Q413" s="53" t="s">
        <v>33</v>
      </c>
      <c r="R413" s="135" t="s">
        <v>1891</v>
      </c>
      <c r="S413" s="134">
        <v>0</v>
      </c>
      <c r="T413" s="134">
        <v>1</v>
      </c>
      <c r="U413" s="97" t="s">
        <v>13</v>
      </c>
      <c r="V413" s="134">
        <v>1</v>
      </c>
      <c r="W413" s="134">
        <v>1</v>
      </c>
      <c r="X413" s="134">
        <v>1</v>
      </c>
      <c r="Y413" s="273">
        <v>0</v>
      </c>
      <c r="Z413" s="276">
        <f>IF(
'Tablero de control'!$U413="NP",
 0,
  IF(
     'Tablero de control'!$Q413&lt;&gt;"Reducción",
     'Tablero de control'!$Y413*100/'Tablero de control'!$U413,
     IF(
       'Tablero de control'!$U413&gt;='Tablero de control'!$Y413,
       100,
       IF(
         'Tablero de control'!$S413&lt;='Tablero de control'!$Y413,
         0,
         (('Tablero de control'!$S413-'Tablero de control'!$U413)-('Tablero de control'!$Y413-'Tablero de control'!$U413))*100/('Tablero de control'!$S413-'Tablero de control'!$U413)
       )
     )
   )
)</f>
        <v>0</v>
      </c>
      <c r="AA413" s="302">
        <f>IF('Tablero de control'!$Z413&gt;100,100,'Tablero de control'!$Z413)</f>
        <v>0</v>
      </c>
      <c r="AB413" s="40" t="str">
        <f>IF(
  'Tablero de control'!$U413="NP",
  "NO PROGRAMADA",
  IF(
    OR('Tablero de control'!$Y413="",'Tablero de control'!$Z413&lt;=0),
    "SIN AVANCE",
    IF(
      'Tablero de control'!$Z413&lt;Parametros!$D$4*Parametros!$G$9,
      "MUY DEFICIENTE",
    IF(
      'Tablero de control'!$Z413&lt;Parametros!$D$4*Parametros!$G$8,
      "DEFICIENTE",
   IF(
      'Tablero de control'!$Z413&lt;Parametros!$D$4*Parametros!$G$7,
      "ACEPTABLE",
      IF(
        'Tablero de control'!$Z413&lt;Parametros!$D$4*Parametros!$G$6,
        "BUENO",
        IF(
          'Tablero de control'!$Z413&lt;Parametros!$D$4*Parametros!$G$5,
          "SATISFACTORIO",
          IF(
            'Tablero de control'!$Z413&gt;=Parametros!$D$4*Parametros!$G$4,
            "OPTIMO"
          )
        )
      )
    )
  )
)
)
)</f>
        <v>NO PROGRAMADA</v>
      </c>
      <c r="AC413" s="40"/>
      <c r="AD413" s="40"/>
      <c r="AE413" s="40"/>
      <c r="AF413" s="40"/>
      <c r="AG413" s="59">
        <v>0</v>
      </c>
      <c r="AH413" s="59">
        <v>0</v>
      </c>
      <c r="AI413" s="59">
        <v>0</v>
      </c>
      <c r="AJ413" s="57"/>
      <c r="AK413" s="276">
        <f>IF(
'Tablero de control'!$V413="NP",
 0,
  IF(
     'Tablero de control'!$Q413&lt;&gt;"Reducción",
     'Tablero de control'!$AJ413*100/'Tablero de control'!$V413,
     IF(
       'Tablero de control'!$V413&gt;='Tablero de control'!$AJ413,
       100,
       IF(
         'Tablero de control'!$S413&lt;='Tablero de control'!$AJ413,
         0,
         (('Tablero de control'!$S413-'Tablero de control'!$V413)-('Tablero de control'!$AJ413-'Tablero de control'!$V413))*100/('Tablero de control'!$S413-'Tablero de control'!$V413)
       )
     )
   )
)</f>
        <v>0</v>
      </c>
      <c r="AL413" s="38" t="str">
        <f>IF(
  'Tablero de control'!$V413="NP",
  "NO PROGRAMADA",
  IF(
    OR('Tablero de control'!$AJ413="",'Tablero de control'!$AK413&lt;=0),
    "SIN AVANCE",
    IF(
      'Tablero de control'!$AK413&lt;Parametros!$D$4*Parametros!$G$9,
      "MUY DEFICIENTE",
    IF(
      'Tablero de control'!$AK413&lt;Parametros!$D$4*Parametros!$G$8,
      "DEFICIENTE",
   IF(
      'Tablero de control'!$AK413&lt;Parametros!$D$4*Parametros!$G$7,
      "ACEPTABLE",
      IF(
        'Tablero de control'!$AK413&lt;Parametros!$D$4*Parametros!$G$6,
        "BUENO",
        IF(
          'Tablero de control'!$AK413&lt;Parametros!$D$4*Parametros!$G$5,
          "SATISFACTORIO",
          IF(
            'Tablero de control'!$AK413&gt;=Parametros!$D$4*Parametros!$G$4,
            "OPTIMO"
          )
        )
      )
    )
  )
)
)
)</f>
        <v>SIN AVANCE</v>
      </c>
      <c r="AM413" s="38"/>
      <c r="AN413" s="38"/>
      <c r="AO413" s="38"/>
      <c r="AP413" s="48"/>
      <c r="AQ413" s="276">
        <f>IF(
'Tablero de control'!$W413="NP",
 0,
  IF(
     'Tablero de control'!$Q413&lt;&gt;"Reducción",
     'Tablero de control'!$AP413*100/'Tablero de control'!$W413,
     IF(
       'Tablero de control'!$W413&gt;='Tablero de control'!$AP413,
       100,
       IF(
         'Tablero de control'!$S413&lt;='Tablero de control'!$AP413,
         0,
         (('Tablero de control'!$S413-'Tablero de control'!$W413)-('Tablero de control'!$AP413-'Tablero de control'!$W413))*100/('Tablero de control'!$S413-'Tablero de control'!$W413)
       )
     )
   )
)</f>
        <v>0</v>
      </c>
      <c r="AR413" s="40" t="str">
        <f>IF(
  'Tablero de control'!$W413="NP",
  "NO PROGRAMADA",
  IF(
    OR('Tablero de control'!$AP413="",'Tablero de control'!$AQ413&lt;=0),
    "SIN AVANCE",
    IF(
      'Tablero de control'!$AQ413&lt;Parametros!$D$4*Parametros!$G$9,
      "MUY DEFICIENTE",
    IF(
      'Tablero de control'!$AQ413&lt;Parametros!$D$4*Parametros!$G$8,
      "DEFICIENTE",
   IF(
      'Tablero de control'!$AQ413&lt;Parametros!$D$4*Parametros!$G$7,
      "ACEPTABLE",
      IF(
        'Tablero de control'!$AQ413&lt;Parametros!$D$4*Parametros!$G$6,
        "BUENO",
        IF(
          'Tablero de control'!$AQ413&lt;Parametros!$D$4*Parametros!$G$5,
          "SATISFACTORIO",
          IF(
            'Tablero de control'!$AQ413&gt;=Parametros!$D$4*Parametros!$G$4,
            "OPTIMO"
          )
        )
      )
    )
  )
)
)
)</f>
        <v>SIN AVANCE</v>
      </c>
      <c r="AS413" s="38"/>
      <c r="AT413" s="38"/>
      <c r="AU413" s="38"/>
      <c r="AV413" s="39"/>
      <c r="AW413" s="276">
        <f>IF(
'Tablero de control'!$X413="NP",
 0,
  IF(
     'Tablero de control'!$Q413&lt;&gt;"Reducción",
     'Tablero de control'!$AV413*100/'Tablero de control'!$X413,
     IF(
       'Tablero de control'!$X413&gt;='Tablero de control'!$AV413,
       100,
       IF(
         'Tablero de control'!$S413&lt;='Tablero de control'!$AV413,
         0,
         (('Tablero de control'!$S413-'Tablero de control'!$X413)-('Tablero de control'!$AV413-'Tablero de control'!$X413))*100/('Tablero de control'!$S413-'Tablero de control'!$X413)
       )
     )
   )
)</f>
        <v>0</v>
      </c>
      <c r="AX413" s="46" t="str">
        <f>IF(
  'Tablero de control'!$X413="NP",
  "NO PROGRAMADA",
  IF(
    OR('Tablero de control'!$AV413="",'Tablero de control'!$AW413&lt;=0),
    "SIN AVANCE",
    IF(
      'Tablero de control'!$AW413&lt;Parametros!$D$4*Parametros!$G$9,
      "MUY DEFICIENTE",
    IF(
      'Tablero de control'!$AW413&lt;Parametros!$D$4*Parametros!$G$8,
      "DEFICIENTE",
   IF(
      'Tablero de control'!$AW413&lt;Parametros!$D$4*Parametros!$G$7,
      "ACEPTABLE",
      IF(
        'Tablero de control'!$AW413&lt;Parametros!$D$4*Parametros!$G$6,
        "BUENO",
        IF(
          'Tablero de control'!$AW413&lt;Parametros!$D$4*Parametros!$G$5,
          "SATISFACTORIO",
          IF(
            'Tablero de control'!$AW413&gt;=Parametros!$D$4*Parametros!$G$4,
            "OPTIMO"
          )
        )
      )
    )
  )
)
)
)</f>
        <v>SIN AVANCE</v>
      </c>
      <c r="AY413" s="38"/>
      <c r="AZ413" s="38"/>
      <c r="BA413" s="38"/>
      <c r="BB413" s="285">
        <f>IF('Tablero de control'!$R413="Acumulada",IF('Tablero de control'!$AV413="",IF('Tablero de control'!$AP413="",IF('Tablero de control'!$AJ413="",'Tablero de control'!$Y413,'Tablero de control'!$AJ413),'Tablero de control'!$AP413),'Tablero de control'!$AV413),'Tablero de control'!$Y413+'Tablero de control'!$AJ413+'Tablero de control'!$AP413+'Tablero de control'!$AV413)</f>
        <v>0</v>
      </c>
      <c r="BC413" s="41">
        <f>IF('Tablero de control'!$Q413="mantenimiento",'Tablero de control'!$BB413/COUNTA('Tablero de control'!$U413:$X413)*100,IF('Tablero de control'!$BB413*100/'Tablero de control'!$T413&gt;100,100,'Tablero de control'!$BB413*100/'Tablero de control'!$T413))</f>
        <v>0</v>
      </c>
      <c r="BD413" s="40" t="str">
        <f>IF(
    OR('Tablero de control'!$BB413="",'Tablero de control'!$BC413&lt;=0),
    "SIN AVANCE",
    IF(
      'Tablero de control'!$BC413&lt;Parametros!$D$4*Parametros!$G$9,
      "MUY DEFICIENTE",
    IF(
      'Tablero de control'!$BC413&lt;Parametros!$D$4*Parametros!$G$8,
      "DEFICIENTE",
   IF(
      'Tablero de control'!$BC413&lt;Parametros!$D$4*Parametros!$G$7,
      "ACEPTABLE",
      IF(
        'Tablero de control'!$BC413&lt;Parametros!$D$4*Parametros!$G$6,
        "BUENO",
        IF(
          'Tablero de control'!$BC413&lt;Parametros!$D$4*Parametros!$G$5,
          "SATISFACTORIO",
          IF(
            'Tablero de control'!$BC413&gt;=Parametros!$D$4*Parametros!$G$4,
            "OPTIMO"
          )
        )
      )
    )
  )
)
)</f>
        <v>SIN AVANCE</v>
      </c>
      <c r="BE413" s="336"/>
      <c r="BF413" s="336"/>
      <c r="BG413" s="555"/>
      <c r="BH413" s="281"/>
      <c r="BI413" s="281"/>
      <c r="BJ413" s="281"/>
      <c r="BL413" s="337"/>
      <c r="BN413" s="709"/>
      <c r="BO413" s="465" t="s">
        <v>3058</v>
      </c>
      <c r="BP413" s="465"/>
      <c r="BQ413" s="465"/>
      <c r="BR413" s="615"/>
      <c r="BS413" s="691" t="s">
        <v>3174</v>
      </c>
      <c r="BT413" s="281"/>
    </row>
    <row r="414" spans="1:72" s="42" customFormat="1" ht="42" hidden="1" customHeight="1">
      <c r="A414" s="554" t="s">
        <v>252</v>
      </c>
      <c r="B414" s="53" t="s">
        <v>266</v>
      </c>
      <c r="C414" s="53" t="s">
        <v>317</v>
      </c>
      <c r="D414" s="53" t="s">
        <v>365</v>
      </c>
      <c r="E414" s="53" t="s">
        <v>2133</v>
      </c>
      <c r="F414" s="133">
        <v>0</v>
      </c>
      <c r="G414" s="133">
        <v>1</v>
      </c>
      <c r="H414" s="133" t="s">
        <v>1950</v>
      </c>
      <c r="I414" s="133" t="s">
        <v>2128</v>
      </c>
      <c r="J414" s="325">
        <v>411</v>
      </c>
      <c r="K414" s="53" t="s">
        <v>2134</v>
      </c>
      <c r="L414" s="53" t="s">
        <v>1360</v>
      </c>
      <c r="M414" s="53" t="s">
        <v>66</v>
      </c>
      <c r="N414" s="293">
        <v>410306700</v>
      </c>
      <c r="O414" s="53" t="s">
        <v>170</v>
      </c>
      <c r="P414" s="53" t="s">
        <v>2082</v>
      </c>
      <c r="Q414" s="53" t="s">
        <v>33</v>
      </c>
      <c r="R414" s="135" t="s">
        <v>1891</v>
      </c>
      <c r="S414" s="135">
        <v>0</v>
      </c>
      <c r="T414" s="135">
        <v>1</v>
      </c>
      <c r="U414" s="96">
        <v>1</v>
      </c>
      <c r="V414" s="135">
        <v>1</v>
      </c>
      <c r="W414" s="135">
        <v>1</v>
      </c>
      <c r="X414" s="135">
        <v>1</v>
      </c>
      <c r="Y414" s="273">
        <v>1</v>
      </c>
      <c r="Z414" s="276">
        <f>IF(
'Tablero de control'!$U414="NP",
 0,
  IF(
     'Tablero de control'!$Q414&lt;&gt;"Reducción",
     'Tablero de control'!$Y414*100/'Tablero de control'!$U414,
     IF(
       'Tablero de control'!$U414&gt;='Tablero de control'!$Y414,
       100,
       IF(
         'Tablero de control'!$S414&lt;='Tablero de control'!$Y414,
         0,
         (('Tablero de control'!$S414-'Tablero de control'!$U414)-('Tablero de control'!$Y414-'Tablero de control'!$U414))*100/('Tablero de control'!$S414-'Tablero de control'!$U414)
       )
     )
   )
)</f>
        <v>100</v>
      </c>
      <c r="AA414" s="302">
        <f>IF('Tablero de control'!$Z414&gt;100,100,'Tablero de control'!$Z414)</f>
        <v>100</v>
      </c>
      <c r="AB414" s="40" t="str">
        <f>IF(
  'Tablero de control'!$U414="NP",
  "NO PROGRAMADA",
  IF(
    OR('Tablero de control'!$Y414="",'Tablero de control'!$Z414&lt;=0),
    "SIN AVANCE",
    IF(
      'Tablero de control'!$Z414&lt;Parametros!$D$4*Parametros!$G$9,
      "MUY DEFICIENTE",
    IF(
      'Tablero de control'!$Z414&lt;Parametros!$D$4*Parametros!$G$8,
      "DEFICIENTE",
   IF(
      'Tablero de control'!$Z414&lt;Parametros!$D$4*Parametros!$G$7,
      "ACEPTABLE",
      IF(
        'Tablero de control'!$Z414&lt;Parametros!$D$4*Parametros!$G$6,
        "BUENO",
        IF(
          'Tablero de control'!$Z414&lt;Parametros!$D$4*Parametros!$G$5,
          "SATISFACTORIO",
          IF(
            'Tablero de control'!$Z414&gt;=Parametros!$D$4*Parametros!$G$4,
            "OPTIMO"
          )
        )
      )
    )
  )
)
)
)</f>
        <v>OPTIMO</v>
      </c>
      <c r="AC414" s="40"/>
      <c r="AD414" s="40"/>
      <c r="AE414" s="40"/>
      <c r="AF414" s="40"/>
      <c r="AG414" s="59">
        <v>0</v>
      </c>
      <c r="AH414" s="59">
        <v>0</v>
      </c>
      <c r="AI414" s="59">
        <v>0</v>
      </c>
      <c r="AJ414" s="57"/>
      <c r="AK414" s="276">
        <f>IF(
'Tablero de control'!$V414="NP",
 0,
  IF(
     'Tablero de control'!$Q414&lt;&gt;"Reducción",
     'Tablero de control'!$AJ414*100/'Tablero de control'!$V414,
     IF(
       'Tablero de control'!$V414&gt;='Tablero de control'!$AJ414,
       100,
       IF(
         'Tablero de control'!$S414&lt;='Tablero de control'!$AJ414,
         0,
         (('Tablero de control'!$S414-'Tablero de control'!$V414)-('Tablero de control'!$AJ414-'Tablero de control'!$V414))*100/('Tablero de control'!$S414-'Tablero de control'!$V414)
       )
     )
   )
)</f>
        <v>0</v>
      </c>
      <c r="AL414" s="38" t="str">
        <f>IF(
  'Tablero de control'!$V414="NP",
  "NO PROGRAMADA",
  IF(
    OR('Tablero de control'!$AJ414="",'Tablero de control'!$AK414&lt;=0),
    "SIN AVANCE",
    IF(
      'Tablero de control'!$AK414&lt;Parametros!$D$4*Parametros!$G$9,
      "MUY DEFICIENTE",
    IF(
      'Tablero de control'!$AK414&lt;Parametros!$D$4*Parametros!$G$8,
      "DEFICIENTE",
   IF(
      'Tablero de control'!$AK414&lt;Parametros!$D$4*Parametros!$G$7,
      "ACEPTABLE",
      IF(
        'Tablero de control'!$AK414&lt;Parametros!$D$4*Parametros!$G$6,
        "BUENO",
        IF(
          'Tablero de control'!$AK414&lt;Parametros!$D$4*Parametros!$G$5,
          "SATISFACTORIO",
          IF(
            'Tablero de control'!$AK414&gt;=Parametros!$D$4*Parametros!$G$4,
            "OPTIMO"
          )
        )
      )
    )
  )
)
)
)</f>
        <v>SIN AVANCE</v>
      </c>
      <c r="AM414" s="38"/>
      <c r="AN414" s="38"/>
      <c r="AO414" s="38"/>
      <c r="AP414" s="48"/>
      <c r="AQ414" s="276">
        <f>IF(
'Tablero de control'!$W414="NP",
 0,
  IF(
     'Tablero de control'!$Q414&lt;&gt;"Reducción",
     'Tablero de control'!$AP414*100/'Tablero de control'!$W414,
     IF(
       'Tablero de control'!$W414&gt;='Tablero de control'!$AP414,
       100,
       IF(
         'Tablero de control'!$S414&lt;='Tablero de control'!$AP414,
         0,
         (('Tablero de control'!$S414-'Tablero de control'!$W414)-('Tablero de control'!$AP414-'Tablero de control'!$W414))*100/('Tablero de control'!$S414-'Tablero de control'!$W414)
       )
     )
   )
)</f>
        <v>0</v>
      </c>
      <c r="AR414" s="40" t="str">
        <f>IF(
  'Tablero de control'!$W414="NP",
  "NO PROGRAMADA",
  IF(
    OR('Tablero de control'!$AP414="",'Tablero de control'!$AQ414&lt;=0),
    "SIN AVANCE",
    IF(
      'Tablero de control'!$AQ414&lt;Parametros!$D$4*Parametros!$G$9,
      "MUY DEFICIENTE",
    IF(
      'Tablero de control'!$AQ414&lt;Parametros!$D$4*Parametros!$G$8,
      "DEFICIENTE",
   IF(
      'Tablero de control'!$AQ414&lt;Parametros!$D$4*Parametros!$G$7,
      "ACEPTABLE",
      IF(
        'Tablero de control'!$AQ414&lt;Parametros!$D$4*Parametros!$G$6,
        "BUENO",
        IF(
          'Tablero de control'!$AQ414&lt;Parametros!$D$4*Parametros!$G$5,
          "SATISFACTORIO",
          IF(
            'Tablero de control'!$AQ414&gt;=Parametros!$D$4*Parametros!$G$4,
            "OPTIMO"
          )
        )
      )
    )
  )
)
)
)</f>
        <v>SIN AVANCE</v>
      </c>
      <c r="AS414" s="38"/>
      <c r="AT414" s="38"/>
      <c r="AU414" s="38"/>
      <c r="AV414" s="39"/>
      <c r="AW414" s="276">
        <f>IF(
'Tablero de control'!$X414="NP",
 0,
  IF(
     'Tablero de control'!$Q414&lt;&gt;"Reducción",
     'Tablero de control'!$AV414*100/'Tablero de control'!$X414,
     IF(
       'Tablero de control'!$X414&gt;='Tablero de control'!$AV414,
       100,
       IF(
         'Tablero de control'!$S414&lt;='Tablero de control'!$AV414,
         0,
         (('Tablero de control'!$S414-'Tablero de control'!$X414)-('Tablero de control'!$AV414-'Tablero de control'!$X414))*100/('Tablero de control'!$S414-'Tablero de control'!$X414)
       )
     )
   )
)</f>
        <v>0</v>
      </c>
      <c r="AX414" s="46" t="str">
        <f>IF(
  'Tablero de control'!$X414="NP",
  "NO PROGRAMADA",
  IF(
    OR('Tablero de control'!$AV414="",'Tablero de control'!$AW414&lt;=0),
    "SIN AVANCE",
    IF(
      'Tablero de control'!$AW414&lt;Parametros!$D$4*Parametros!$G$9,
      "MUY DEFICIENTE",
    IF(
      'Tablero de control'!$AW414&lt;Parametros!$D$4*Parametros!$G$8,
      "DEFICIENTE",
   IF(
      'Tablero de control'!$AW414&lt;Parametros!$D$4*Parametros!$G$7,
      "ACEPTABLE",
      IF(
        'Tablero de control'!$AW414&lt;Parametros!$D$4*Parametros!$G$6,
        "BUENO",
        IF(
          'Tablero de control'!$AW414&lt;Parametros!$D$4*Parametros!$G$5,
          "SATISFACTORIO",
          IF(
            'Tablero de control'!$AW414&gt;=Parametros!$D$4*Parametros!$G$4,
            "OPTIMO"
          )
        )
      )
    )
  )
)
)
)</f>
        <v>SIN AVANCE</v>
      </c>
      <c r="AY414" s="38"/>
      <c r="AZ414" s="38"/>
      <c r="BA414" s="38"/>
      <c r="BB414" s="285">
        <f>IF('Tablero de control'!$R414="Acumulada",IF('Tablero de control'!$AV414="",IF('Tablero de control'!$AP414="",IF('Tablero de control'!$AJ414="",'Tablero de control'!$Y414,'Tablero de control'!$AJ414),'Tablero de control'!$AP414),'Tablero de control'!$AV414),'Tablero de control'!$Y414+'Tablero de control'!$AJ414+'Tablero de control'!$AP414+'Tablero de control'!$AV414)</f>
        <v>1</v>
      </c>
      <c r="BC414" s="41">
        <f>IF('Tablero de control'!$Q414="mantenimiento",'Tablero de control'!$BB414/COUNTA('Tablero de control'!$U414:$X414)*100,IF('Tablero de control'!$BB414*100/'Tablero de control'!$T414&gt;100,100,'Tablero de control'!$BB414*100/'Tablero de control'!$T414))</f>
        <v>25</v>
      </c>
      <c r="BD414" s="40" t="str">
        <f>IF(
    OR('Tablero de control'!$BB414="",'Tablero de control'!$BC414&lt;=0),
    "SIN AVANCE",
    IF(
      'Tablero de control'!$BC414&lt;Parametros!$D$4*Parametros!$G$9,
      "MUY DEFICIENTE",
    IF(
      'Tablero de control'!$BC414&lt;Parametros!$D$4*Parametros!$G$8,
      "DEFICIENTE",
   IF(
      'Tablero de control'!$BC414&lt;Parametros!$D$4*Parametros!$G$7,
      "ACEPTABLE",
      IF(
        'Tablero de control'!$BC414&lt;Parametros!$D$4*Parametros!$G$6,
        "BUENO",
        IF(
          'Tablero de control'!$BC414&lt;Parametros!$D$4*Parametros!$G$5,
          "SATISFACTORIO",
          IF(
            'Tablero de control'!$BC414&gt;=Parametros!$D$4*Parametros!$G$4,
            "OPTIMO"
          )
        )
      )
    )
  )
)
)</f>
        <v>MUY DEFICIENTE</v>
      </c>
      <c r="BE414" s="336"/>
      <c r="BF414" s="336"/>
      <c r="BG414" s="555"/>
      <c r="BH414" s="281"/>
      <c r="BI414" s="281"/>
      <c r="BJ414" s="281"/>
      <c r="BL414" s="337"/>
      <c r="BN414" s="709">
        <v>1</v>
      </c>
      <c r="BO414" s="394" t="s">
        <v>3175</v>
      </c>
      <c r="BP414" s="465"/>
      <c r="BQ414" s="464" t="s">
        <v>3176</v>
      </c>
      <c r="BR414" s="615" t="s">
        <v>3177</v>
      </c>
      <c r="BS414" s="691"/>
      <c r="BT414" s="281"/>
    </row>
    <row r="415" spans="1:72" s="42" customFormat="1" ht="60" hidden="1" customHeight="1">
      <c r="A415" s="554" t="s">
        <v>252</v>
      </c>
      <c r="B415" s="53" t="s">
        <v>266</v>
      </c>
      <c r="C415" s="53" t="s">
        <v>317</v>
      </c>
      <c r="D415" s="53" t="s">
        <v>365</v>
      </c>
      <c r="E415" s="53" t="s">
        <v>2133</v>
      </c>
      <c r="F415" s="133">
        <v>0</v>
      </c>
      <c r="G415" s="133">
        <v>1</v>
      </c>
      <c r="H415" s="133" t="s">
        <v>1950</v>
      </c>
      <c r="I415" s="133" t="s">
        <v>2128</v>
      </c>
      <c r="J415" s="325">
        <v>412</v>
      </c>
      <c r="K415" s="53" t="s">
        <v>953</v>
      </c>
      <c r="L415" s="53" t="s">
        <v>1370</v>
      </c>
      <c r="M415" s="53" t="s">
        <v>1371</v>
      </c>
      <c r="N415" s="293">
        <v>410305202</v>
      </c>
      <c r="O415" s="53" t="s">
        <v>189</v>
      </c>
      <c r="P415" s="53" t="s">
        <v>2082</v>
      </c>
      <c r="Q415" s="53" t="s">
        <v>32</v>
      </c>
      <c r="R415" s="135" t="s">
        <v>1891</v>
      </c>
      <c r="S415" s="135">
        <v>0</v>
      </c>
      <c r="T415" s="135">
        <v>13</v>
      </c>
      <c r="U415" s="96">
        <v>3</v>
      </c>
      <c r="V415" s="135">
        <v>5</v>
      </c>
      <c r="W415" s="135">
        <v>5</v>
      </c>
      <c r="X415" s="98" t="s">
        <v>13</v>
      </c>
      <c r="Y415" s="273">
        <v>3</v>
      </c>
      <c r="Z415" s="276">
        <f>IF(
'Tablero de control'!$U415="NP",
 0,
  IF(
     'Tablero de control'!$Q415&lt;&gt;"Reducción",
     'Tablero de control'!$Y415*100/'Tablero de control'!$U415,
     IF(
       'Tablero de control'!$U415&gt;='Tablero de control'!$Y415,
       100,
       IF(
         'Tablero de control'!$S415&lt;='Tablero de control'!$Y415,
         0,
         (('Tablero de control'!$S415-'Tablero de control'!$U415)-('Tablero de control'!$Y415-'Tablero de control'!$U415))*100/('Tablero de control'!$S415-'Tablero de control'!$U415)
       )
     )
   )
)</f>
        <v>100</v>
      </c>
      <c r="AA415" s="302">
        <f>IF('Tablero de control'!$Z415&gt;100,100,'Tablero de control'!$Z415)</f>
        <v>100</v>
      </c>
      <c r="AB415" s="40" t="str">
        <f>IF(
  'Tablero de control'!$U415="NP",
  "NO PROGRAMADA",
  IF(
    OR('Tablero de control'!$Y415="",'Tablero de control'!$Z415&lt;=0),
    "SIN AVANCE",
    IF(
      'Tablero de control'!$Z415&lt;Parametros!$D$4*Parametros!$G$9,
      "MUY DEFICIENTE",
    IF(
      'Tablero de control'!$Z415&lt;Parametros!$D$4*Parametros!$G$8,
      "DEFICIENTE",
   IF(
      'Tablero de control'!$Z415&lt;Parametros!$D$4*Parametros!$G$7,
      "ACEPTABLE",
      IF(
        'Tablero de control'!$Z415&lt;Parametros!$D$4*Parametros!$G$6,
        "BUENO",
        IF(
          'Tablero de control'!$Z415&lt;Parametros!$D$4*Parametros!$G$5,
          "SATISFACTORIO",
          IF(
            'Tablero de control'!$Z415&gt;=Parametros!$D$4*Parametros!$G$4,
            "OPTIMO"
          )
        )
      )
    )
  )
)
)
)</f>
        <v>OPTIMO</v>
      </c>
      <c r="AC415" s="40"/>
      <c r="AD415" s="40"/>
      <c r="AE415" s="40"/>
      <c r="AF415" s="40"/>
      <c r="AG415" s="59">
        <v>0</v>
      </c>
      <c r="AH415" s="59">
        <v>0</v>
      </c>
      <c r="AI415" s="59">
        <v>0</v>
      </c>
      <c r="AJ415" s="57"/>
      <c r="AK415" s="276">
        <f>IF(
'Tablero de control'!$V415="NP",
 0,
  IF(
     'Tablero de control'!$Q415&lt;&gt;"Reducción",
     'Tablero de control'!$AJ415*100/'Tablero de control'!$V415,
     IF(
       'Tablero de control'!$V415&gt;='Tablero de control'!$AJ415,
       100,
       IF(
         'Tablero de control'!$S415&lt;='Tablero de control'!$AJ415,
         0,
         (('Tablero de control'!$S415-'Tablero de control'!$V415)-('Tablero de control'!$AJ415-'Tablero de control'!$V415))*100/('Tablero de control'!$S415-'Tablero de control'!$V415)
       )
     )
   )
)</f>
        <v>0</v>
      </c>
      <c r="AL415" s="38" t="str">
        <f>IF(
  'Tablero de control'!$V415="NP",
  "NO PROGRAMADA",
  IF(
    OR('Tablero de control'!$AJ415="",'Tablero de control'!$AK415&lt;=0),
    "SIN AVANCE",
    IF(
      'Tablero de control'!$AK415&lt;Parametros!$D$4*Parametros!$G$9,
      "MUY DEFICIENTE",
    IF(
      'Tablero de control'!$AK415&lt;Parametros!$D$4*Parametros!$G$8,
      "DEFICIENTE",
   IF(
      'Tablero de control'!$AK415&lt;Parametros!$D$4*Parametros!$G$7,
      "ACEPTABLE",
      IF(
        'Tablero de control'!$AK415&lt;Parametros!$D$4*Parametros!$G$6,
        "BUENO",
        IF(
          'Tablero de control'!$AK415&lt;Parametros!$D$4*Parametros!$G$5,
          "SATISFACTORIO",
          IF(
            'Tablero de control'!$AK415&gt;=Parametros!$D$4*Parametros!$G$4,
            "OPTIMO"
          )
        )
      )
    )
  )
)
)
)</f>
        <v>SIN AVANCE</v>
      </c>
      <c r="AM415" s="38"/>
      <c r="AN415" s="38"/>
      <c r="AO415" s="38"/>
      <c r="AP415" s="48"/>
      <c r="AQ415" s="276">
        <f>IF(
'Tablero de control'!$W415="NP",
 0,
  IF(
     'Tablero de control'!$Q415&lt;&gt;"Reducción",
     'Tablero de control'!$AP415*100/'Tablero de control'!$W415,
     IF(
       'Tablero de control'!$W415&gt;='Tablero de control'!$AP415,
       100,
       IF(
         'Tablero de control'!$S415&lt;='Tablero de control'!$AP415,
         0,
         (('Tablero de control'!$S415-'Tablero de control'!$W415)-('Tablero de control'!$AP415-'Tablero de control'!$W415))*100/('Tablero de control'!$S415-'Tablero de control'!$W415)
       )
     )
   )
)</f>
        <v>0</v>
      </c>
      <c r="AR415" s="40" t="str">
        <f>IF(
  'Tablero de control'!$W415="NP",
  "NO PROGRAMADA",
  IF(
    OR('Tablero de control'!$AP415="",'Tablero de control'!$AQ415&lt;=0),
    "SIN AVANCE",
    IF(
      'Tablero de control'!$AQ415&lt;Parametros!$D$4*Parametros!$G$9,
      "MUY DEFICIENTE",
    IF(
      'Tablero de control'!$AQ415&lt;Parametros!$D$4*Parametros!$G$8,
      "DEFICIENTE",
   IF(
      'Tablero de control'!$AQ415&lt;Parametros!$D$4*Parametros!$G$7,
      "ACEPTABLE",
      IF(
        'Tablero de control'!$AQ415&lt;Parametros!$D$4*Parametros!$G$6,
        "BUENO",
        IF(
          'Tablero de control'!$AQ415&lt;Parametros!$D$4*Parametros!$G$5,
          "SATISFACTORIO",
          IF(
            'Tablero de control'!$AQ415&gt;=Parametros!$D$4*Parametros!$G$4,
            "OPTIMO"
          )
        )
      )
    )
  )
)
)
)</f>
        <v>SIN AVANCE</v>
      </c>
      <c r="AS415" s="38"/>
      <c r="AT415" s="38"/>
      <c r="AU415" s="38"/>
      <c r="AV415" s="39"/>
      <c r="AW415" s="276">
        <f>IF(
'Tablero de control'!$X415="NP",
 0,
  IF(
     'Tablero de control'!$Q415&lt;&gt;"Reducción",
     'Tablero de control'!$AV415*100/'Tablero de control'!$X415,
     IF(
       'Tablero de control'!$X415&gt;='Tablero de control'!$AV415,
       100,
       IF(
         'Tablero de control'!$S415&lt;='Tablero de control'!$AV415,
         0,
         (('Tablero de control'!$S415-'Tablero de control'!$X415)-('Tablero de control'!$AV415-'Tablero de control'!$X415))*100/('Tablero de control'!$S415-'Tablero de control'!$X415)
       )
     )
   )
)</f>
        <v>0</v>
      </c>
      <c r="AX415" s="46" t="str">
        <f>IF(
  'Tablero de control'!$X415="NP",
  "NO PROGRAMADA",
  IF(
    OR('Tablero de control'!$AV415="",'Tablero de control'!$AW415&lt;=0),
    "SIN AVANCE",
    IF(
      'Tablero de control'!$AW415&lt;Parametros!$D$4*Parametros!$G$9,
      "MUY DEFICIENTE",
    IF(
      'Tablero de control'!$AW415&lt;Parametros!$D$4*Parametros!$G$8,
      "DEFICIENTE",
   IF(
      'Tablero de control'!$AW415&lt;Parametros!$D$4*Parametros!$G$7,
      "ACEPTABLE",
      IF(
        'Tablero de control'!$AW415&lt;Parametros!$D$4*Parametros!$G$6,
        "BUENO",
        IF(
          'Tablero de control'!$AW415&lt;Parametros!$D$4*Parametros!$G$5,
          "SATISFACTORIO",
          IF(
            'Tablero de control'!$AW415&gt;=Parametros!$D$4*Parametros!$G$4,
            "OPTIMO"
          )
        )
      )
    )
  )
)
)
)</f>
        <v>NO PROGRAMADA</v>
      </c>
      <c r="AY415" s="38"/>
      <c r="AZ415" s="38"/>
      <c r="BA415" s="38"/>
      <c r="BB415" s="285">
        <f>IF('Tablero de control'!$R415="Acumulada",IF('Tablero de control'!$AV415="",IF('Tablero de control'!$AP415="",IF('Tablero de control'!$AJ415="",'Tablero de control'!$Y415,'Tablero de control'!$AJ415),'Tablero de control'!$AP415),'Tablero de control'!$AV415),'Tablero de control'!$Y415+'Tablero de control'!$AJ415+'Tablero de control'!$AP415+'Tablero de control'!$AV415)</f>
        <v>3</v>
      </c>
      <c r="BC415" s="41">
        <f>IF('Tablero de control'!$Q415="mantenimiento",'Tablero de control'!$BB415/COUNTA('Tablero de control'!$U415:$X415)*100,IF('Tablero de control'!$BB415*100/'Tablero de control'!$T415&gt;100,100,'Tablero de control'!$BB415*100/'Tablero de control'!$T415))</f>
        <v>23.076923076923077</v>
      </c>
      <c r="BD415" s="40" t="str">
        <f>IF(
    OR('Tablero de control'!$BB415="",'Tablero de control'!$BC415&lt;=0),
    "SIN AVANCE",
    IF(
      'Tablero de control'!$BC415&lt;Parametros!$D$4*Parametros!$G$9,
      "MUY DEFICIENTE",
    IF(
      'Tablero de control'!$BC415&lt;Parametros!$D$4*Parametros!$G$8,
      "DEFICIENTE",
   IF(
      'Tablero de control'!$BC415&lt;Parametros!$D$4*Parametros!$G$7,
      "ACEPTABLE",
      IF(
        'Tablero de control'!$BC415&lt;Parametros!$D$4*Parametros!$G$6,
        "BUENO",
        IF(
          'Tablero de control'!$BC415&lt;Parametros!$D$4*Parametros!$G$5,
          "SATISFACTORIO",
          IF(
            'Tablero de control'!$BC415&gt;=Parametros!$D$4*Parametros!$G$4,
            "OPTIMO"
          )
        )
      )
    )
  )
)
)</f>
        <v>MUY DEFICIENTE</v>
      </c>
      <c r="BE415" s="336"/>
      <c r="BF415" s="336"/>
      <c r="BG415" s="555"/>
      <c r="BH415" s="281"/>
      <c r="BI415" s="281"/>
      <c r="BJ415" s="281"/>
      <c r="BL415" s="337"/>
      <c r="BN415" s="709">
        <v>3</v>
      </c>
      <c r="BO415" s="394" t="s">
        <v>3178</v>
      </c>
      <c r="BP415" s="465"/>
      <c r="BQ415" s="464" t="s">
        <v>3179</v>
      </c>
      <c r="BR415" s="615" t="s">
        <v>3180</v>
      </c>
      <c r="BS415" s="691"/>
      <c r="BT415" s="281"/>
    </row>
    <row r="416" spans="1:72" s="42" customFormat="1" ht="60.75" hidden="1" customHeight="1">
      <c r="A416" s="554" t="s">
        <v>253</v>
      </c>
      <c r="B416" s="53" t="s">
        <v>267</v>
      </c>
      <c r="C416" s="53" t="s">
        <v>318</v>
      </c>
      <c r="D416" s="53" t="s">
        <v>366</v>
      </c>
      <c r="E416" s="53" t="s">
        <v>477</v>
      </c>
      <c r="F416" s="76">
        <v>0.67</v>
      </c>
      <c r="G416" s="76">
        <v>0.6</v>
      </c>
      <c r="H416" s="76" t="s">
        <v>1951</v>
      </c>
      <c r="I416" s="76" t="s">
        <v>1985</v>
      </c>
      <c r="J416" s="325">
        <v>413</v>
      </c>
      <c r="K416" s="53" t="s">
        <v>954</v>
      </c>
      <c r="L416" s="53">
        <v>1704010</v>
      </c>
      <c r="M416" s="53" t="s">
        <v>1375</v>
      </c>
      <c r="N416" s="53">
        <v>170401000</v>
      </c>
      <c r="O416" s="53" t="s">
        <v>1723</v>
      </c>
      <c r="P416" s="53" t="s">
        <v>2083</v>
      </c>
      <c r="Q416" s="53" t="s">
        <v>32</v>
      </c>
      <c r="R416" s="78" t="s">
        <v>1891</v>
      </c>
      <c r="S416" s="91" t="s">
        <v>12</v>
      </c>
      <c r="T416" s="78">
        <v>70</v>
      </c>
      <c r="U416" s="96">
        <v>10</v>
      </c>
      <c r="V416" s="95">
        <v>15</v>
      </c>
      <c r="W416" s="95">
        <v>20</v>
      </c>
      <c r="X416" s="108">
        <v>25</v>
      </c>
      <c r="Y416" s="273">
        <v>10</v>
      </c>
      <c r="Z416" s="276">
        <f>IF(
'Tablero de control'!$U416="NP",
 0,
  IF(
     'Tablero de control'!$Q416&lt;&gt;"Reducción",
     'Tablero de control'!$Y416*100/'Tablero de control'!$U416,
     IF(
       'Tablero de control'!$U416&gt;='Tablero de control'!$Y416,
       100,
       IF(
         'Tablero de control'!$S416&lt;='Tablero de control'!$Y416,
         0,
         (('Tablero de control'!$S416-'Tablero de control'!$U416)-('Tablero de control'!$Y416-'Tablero de control'!$U416))*100/('Tablero de control'!$S416-'Tablero de control'!$U416)
       )
     )
   )
)</f>
        <v>100</v>
      </c>
      <c r="AA416" s="302">
        <f>IF('Tablero de control'!$Z416&gt;100,100,'Tablero de control'!$Z416)</f>
        <v>100</v>
      </c>
      <c r="AB416" s="40" t="str">
        <f>IF(
  'Tablero de control'!$U416="NP",
  "NO PROGRAMADA",
  IF(
    OR('Tablero de control'!$Y416="",'Tablero de control'!$Z416&lt;=0),
    "SIN AVANCE",
    IF(
      'Tablero de control'!$Z416&lt;Parametros!$D$4*Parametros!$G$9,
      "MUY DEFICIENTE",
    IF(
      'Tablero de control'!$Z416&lt;Parametros!$D$4*Parametros!$G$8,
      "DEFICIENTE",
   IF(
      'Tablero de control'!$Z416&lt;Parametros!$D$4*Parametros!$G$7,
      "ACEPTABLE",
      IF(
        'Tablero de control'!$Z416&lt;Parametros!$D$4*Parametros!$G$6,
        "BUENO",
        IF(
          'Tablero de control'!$Z416&lt;Parametros!$D$4*Parametros!$G$5,
          "SATISFACTORIO",
          IF(
            'Tablero de control'!$Z416&gt;=Parametros!$D$4*Parametros!$G$4,
            "OPTIMO"
          )
        )
      )
    )
  )
)
)
)</f>
        <v>OPTIMO</v>
      </c>
      <c r="AC416" s="40" t="s">
        <v>3856</v>
      </c>
      <c r="AD416" s="40">
        <v>2023003520047</v>
      </c>
      <c r="AE416" s="40" t="s">
        <v>2163</v>
      </c>
      <c r="AF416" s="40" t="s">
        <v>3812</v>
      </c>
      <c r="AG416" s="59">
        <v>60000000</v>
      </c>
      <c r="AH416" s="59">
        <v>0</v>
      </c>
      <c r="AI416" s="59">
        <v>0</v>
      </c>
      <c r="AJ416" s="57"/>
      <c r="AK416" s="276">
        <f>IF(
'Tablero de control'!$V416="NP",
 0,
  IF(
     'Tablero de control'!$Q416&lt;&gt;"Reducción",
     'Tablero de control'!$AJ416*100/'Tablero de control'!$V416,
     IF(
       'Tablero de control'!$V416&gt;='Tablero de control'!$AJ416,
       100,
       IF(
         'Tablero de control'!$S416&lt;='Tablero de control'!$AJ416,
         0,
         (('Tablero de control'!$S416-'Tablero de control'!$V416)-('Tablero de control'!$AJ416-'Tablero de control'!$V416))*100/('Tablero de control'!$S416-'Tablero de control'!$V416)
       )
     )
   )
)</f>
        <v>0</v>
      </c>
      <c r="AL416" s="38" t="str">
        <f>IF(
  'Tablero de control'!$V416="NP",
  "NO PROGRAMADA",
  IF(
    OR('Tablero de control'!$AJ416="",'Tablero de control'!$AK416&lt;=0),
    "SIN AVANCE",
    IF(
      'Tablero de control'!$AK416&lt;Parametros!$D$4*Parametros!$G$9,
      "MUY DEFICIENTE",
    IF(
      'Tablero de control'!$AK416&lt;Parametros!$D$4*Parametros!$G$8,
      "DEFICIENTE",
   IF(
      'Tablero de control'!$AK416&lt;Parametros!$D$4*Parametros!$G$7,
      "ACEPTABLE",
      IF(
        'Tablero de control'!$AK416&lt;Parametros!$D$4*Parametros!$G$6,
        "BUENO",
        IF(
          'Tablero de control'!$AK416&lt;Parametros!$D$4*Parametros!$G$5,
          "SATISFACTORIO",
          IF(
            'Tablero de control'!$AK416&gt;=Parametros!$D$4*Parametros!$G$4,
            "OPTIMO"
          )
        )
      )
    )
  )
)
)
)</f>
        <v>SIN AVANCE</v>
      </c>
      <c r="AM416" s="38"/>
      <c r="AN416" s="38"/>
      <c r="AO416" s="38"/>
      <c r="AP416" s="48"/>
      <c r="AQ416" s="276">
        <f>IF(
'Tablero de control'!$W416="NP",
 0,
  IF(
     'Tablero de control'!$Q416&lt;&gt;"Reducción",
     'Tablero de control'!$AP416*100/'Tablero de control'!$W416,
     IF(
       'Tablero de control'!$W416&gt;='Tablero de control'!$AP416,
       100,
       IF(
         'Tablero de control'!$S416&lt;='Tablero de control'!$AP416,
         0,
         (('Tablero de control'!$S416-'Tablero de control'!$W416)-('Tablero de control'!$AP416-'Tablero de control'!$W416))*100/('Tablero de control'!$S416-'Tablero de control'!$W416)
       )
     )
   )
)</f>
        <v>0</v>
      </c>
      <c r="AR416" s="40" t="str">
        <f>IF(
  'Tablero de control'!$W416="NP",
  "NO PROGRAMADA",
  IF(
    OR('Tablero de control'!$AP416="",'Tablero de control'!$AQ416&lt;=0),
    "SIN AVANCE",
    IF(
      'Tablero de control'!$AQ416&lt;Parametros!$D$4*Parametros!$G$9,
      "MUY DEFICIENTE",
    IF(
      'Tablero de control'!$AQ416&lt;Parametros!$D$4*Parametros!$G$8,
      "DEFICIENTE",
   IF(
      'Tablero de control'!$AQ416&lt;Parametros!$D$4*Parametros!$G$7,
      "ACEPTABLE",
      IF(
        'Tablero de control'!$AQ416&lt;Parametros!$D$4*Parametros!$G$6,
        "BUENO",
        IF(
          'Tablero de control'!$AQ416&lt;Parametros!$D$4*Parametros!$G$5,
          "SATISFACTORIO",
          IF(
            'Tablero de control'!$AQ416&gt;=Parametros!$D$4*Parametros!$G$4,
            "OPTIMO"
          )
        )
      )
    )
  )
)
)
)</f>
        <v>SIN AVANCE</v>
      </c>
      <c r="AS416" s="38"/>
      <c r="AT416" s="38"/>
      <c r="AU416" s="38"/>
      <c r="AV416" s="39"/>
      <c r="AW416" s="276">
        <f>IF(
'Tablero de control'!$X416="NP",
 0,
  IF(
     'Tablero de control'!$Q416&lt;&gt;"Reducción",
     'Tablero de control'!$AV416*100/'Tablero de control'!$X416,
     IF(
       'Tablero de control'!$X416&gt;='Tablero de control'!$AV416,
       100,
       IF(
         'Tablero de control'!$S416&lt;='Tablero de control'!$AV416,
         0,
         (('Tablero de control'!$S416-'Tablero de control'!$X416)-('Tablero de control'!$AV416-'Tablero de control'!$X416))*100/('Tablero de control'!$S416-'Tablero de control'!$X416)
       )
     )
   )
)</f>
        <v>0</v>
      </c>
      <c r="AX416" s="46" t="str">
        <f>IF(
  'Tablero de control'!$X416="NP",
  "NO PROGRAMADA",
  IF(
    OR('Tablero de control'!$AV416="",'Tablero de control'!$AW416&lt;=0),
    "SIN AVANCE",
    IF(
      'Tablero de control'!$AW416&lt;Parametros!$D$4*Parametros!$G$9,
      "MUY DEFICIENTE",
    IF(
      'Tablero de control'!$AW416&lt;Parametros!$D$4*Parametros!$G$8,
      "DEFICIENTE",
   IF(
      'Tablero de control'!$AW416&lt;Parametros!$D$4*Parametros!$G$7,
      "ACEPTABLE",
      IF(
        'Tablero de control'!$AW416&lt;Parametros!$D$4*Parametros!$G$6,
        "BUENO",
        IF(
          'Tablero de control'!$AW416&lt;Parametros!$D$4*Parametros!$G$5,
          "SATISFACTORIO",
          IF(
            'Tablero de control'!$AW416&gt;=Parametros!$D$4*Parametros!$G$4,
            "OPTIMO"
          )
        )
      )
    )
  )
)
)
)</f>
        <v>SIN AVANCE</v>
      </c>
      <c r="AY416" s="38"/>
      <c r="AZ416" s="38"/>
      <c r="BA416" s="38"/>
      <c r="BB416" s="285">
        <f>IF('Tablero de control'!$R416="Acumulada",IF('Tablero de control'!$AV416="",IF('Tablero de control'!$AP416="",IF('Tablero de control'!$AJ416="",'Tablero de control'!$Y416,'Tablero de control'!$AJ416),'Tablero de control'!$AP416),'Tablero de control'!$AV416),'Tablero de control'!$Y416+'Tablero de control'!$AJ416+'Tablero de control'!$AP416+'Tablero de control'!$AV416)</f>
        <v>10</v>
      </c>
      <c r="BC416" s="41">
        <f>IF('Tablero de control'!$Q416="mantenimiento",'Tablero de control'!$BB416/COUNTA('Tablero de control'!$U416:$X416)*100,IF('Tablero de control'!$BB416*100/'Tablero de control'!$T416&gt;100,100,'Tablero de control'!$BB416*100/'Tablero de control'!$T416))</f>
        <v>14.285714285714286</v>
      </c>
      <c r="BD416" s="40" t="str">
        <f>IF(
    OR('Tablero de control'!$BB416="",'Tablero de control'!$BC416&lt;=0),
    "SIN AVANCE",
    IF(
      'Tablero de control'!$BC416&lt;Parametros!$D$4*Parametros!$G$9,
      "MUY DEFICIENTE",
    IF(
      'Tablero de control'!$BC416&lt;Parametros!$D$4*Parametros!$G$8,
      "DEFICIENTE",
   IF(
      'Tablero de control'!$BC416&lt;Parametros!$D$4*Parametros!$G$7,
      "ACEPTABLE",
      IF(
        'Tablero de control'!$BC416&lt;Parametros!$D$4*Parametros!$G$6,
        "BUENO",
        IF(
          'Tablero de control'!$BC416&lt;Parametros!$D$4*Parametros!$G$5,
          "SATISFACTORIO",
          IF(
            'Tablero de control'!$BC416&gt;=Parametros!$D$4*Parametros!$G$4,
            "OPTIMO"
          )
        )
      )
    )
  )
)
)</f>
        <v>MUY DEFICIENTE</v>
      </c>
      <c r="BE416" s="336"/>
      <c r="BF416" s="336"/>
      <c r="BG416" s="555"/>
      <c r="BH416" s="281"/>
      <c r="BI416" s="281"/>
      <c r="BJ416" s="281"/>
      <c r="BL416" s="337"/>
      <c r="BN416" s="338">
        <v>10</v>
      </c>
      <c r="BO416" s="339" t="s">
        <v>2162</v>
      </c>
      <c r="BP416" s="339" t="s">
        <v>2163</v>
      </c>
      <c r="BQ416" s="340" t="s">
        <v>2164</v>
      </c>
      <c r="BR416" s="738" t="s">
        <v>2165</v>
      </c>
      <c r="BS416" s="624" t="s">
        <v>2166</v>
      </c>
      <c r="BT416" s="281"/>
    </row>
    <row r="417" spans="1:84" s="42" customFormat="1" ht="78.75" hidden="1" customHeight="1">
      <c r="A417" s="554" t="s">
        <v>253</v>
      </c>
      <c r="B417" s="53" t="s">
        <v>267</v>
      </c>
      <c r="C417" s="53" t="s">
        <v>318</v>
      </c>
      <c r="D417" s="53" t="s">
        <v>366</v>
      </c>
      <c r="E417" s="53" t="s">
        <v>477</v>
      </c>
      <c r="F417" s="76">
        <v>0.67</v>
      </c>
      <c r="G417" s="76">
        <v>0.6</v>
      </c>
      <c r="H417" s="76" t="s">
        <v>1951</v>
      </c>
      <c r="I417" s="76" t="s">
        <v>1985</v>
      </c>
      <c r="J417" s="325">
        <v>414</v>
      </c>
      <c r="K417" s="53" t="s">
        <v>955</v>
      </c>
      <c r="L417" s="53" t="s">
        <v>1376</v>
      </c>
      <c r="M417" s="53" t="s">
        <v>1377</v>
      </c>
      <c r="N417" s="293">
        <v>170401400</v>
      </c>
      <c r="O417" s="53" t="s">
        <v>1724</v>
      </c>
      <c r="P417" s="53" t="s">
        <v>2083</v>
      </c>
      <c r="Q417" s="53" t="s">
        <v>32</v>
      </c>
      <c r="R417" s="78" t="s">
        <v>1891</v>
      </c>
      <c r="S417" s="91" t="s">
        <v>12</v>
      </c>
      <c r="T417" s="78">
        <v>8</v>
      </c>
      <c r="U417" s="96">
        <v>2</v>
      </c>
      <c r="V417" s="95">
        <v>2</v>
      </c>
      <c r="W417" s="95">
        <v>2</v>
      </c>
      <c r="X417" s="108">
        <v>2</v>
      </c>
      <c r="Y417" s="273">
        <v>0</v>
      </c>
      <c r="Z417" s="276">
        <f>IF(
'Tablero de control'!$U417="NP",
 0,
  IF(
     'Tablero de control'!$Q417&lt;&gt;"Reducción",
     'Tablero de control'!$Y417*100/'Tablero de control'!$U417,
     IF(
       'Tablero de control'!$U417&gt;='Tablero de control'!$Y417,
       100,
       IF(
         'Tablero de control'!$S417&lt;='Tablero de control'!$Y417,
         0,
         (('Tablero de control'!$S417-'Tablero de control'!$U417)-('Tablero de control'!$Y417-'Tablero de control'!$U417))*100/('Tablero de control'!$S417-'Tablero de control'!$U417)
       )
     )
   )
)</f>
        <v>0</v>
      </c>
      <c r="AA417" s="302">
        <f>IF('Tablero de control'!$Z417&gt;100,100,'Tablero de control'!$Z417)</f>
        <v>0</v>
      </c>
      <c r="AB417" s="40" t="str">
        <f>IF(
  'Tablero de control'!$U417="NP",
  "NO PROGRAMADA",
  IF(
    OR('Tablero de control'!$Y417="",'Tablero de control'!$Z417&lt;=0),
    "SIN AVANCE",
    IF(
      'Tablero de control'!$Z417&lt;Parametros!$D$4*Parametros!$G$9,
      "MUY DEFICIENTE",
    IF(
      'Tablero de control'!$Z417&lt;Parametros!$D$4*Parametros!$G$8,
      "DEFICIENTE",
   IF(
      'Tablero de control'!$Z417&lt;Parametros!$D$4*Parametros!$G$7,
      "ACEPTABLE",
      IF(
        'Tablero de control'!$Z417&lt;Parametros!$D$4*Parametros!$G$6,
        "BUENO",
        IF(
          'Tablero de control'!$Z417&lt;Parametros!$D$4*Parametros!$G$5,
          "SATISFACTORIO",
          IF(
            'Tablero de control'!$Z417&gt;=Parametros!$D$4*Parametros!$G$4,
            "OPTIMO"
          )
        )
      )
    )
  )
)
)
)</f>
        <v>SIN AVANCE</v>
      </c>
      <c r="AC417" s="40" t="s">
        <v>3856</v>
      </c>
      <c r="AD417" s="40">
        <v>2023003520047</v>
      </c>
      <c r="AE417" s="40"/>
      <c r="AF417" s="40"/>
      <c r="AG417" s="59">
        <v>60000000</v>
      </c>
      <c r="AH417" s="59">
        <v>0</v>
      </c>
      <c r="AI417" s="59">
        <v>0</v>
      </c>
      <c r="AJ417" s="57"/>
      <c r="AK417" s="276">
        <f>IF(
'Tablero de control'!$V417="NP",
 0,
  IF(
     'Tablero de control'!$Q417&lt;&gt;"Reducción",
     'Tablero de control'!$AJ417*100/'Tablero de control'!$V417,
     IF(
       'Tablero de control'!$V417&gt;='Tablero de control'!$AJ417,
       100,
       IF(
         'Tablero de control'!$S417&lt;='Tablero de control'!$AJ417,
         0,
         (('Tablero de control'!$S417-'Tablero de control'!$V417)-('Tablero de control'!$AJ417-'Tablero de control'!$V417))*100/('Tablero de control'!$S417-'Tablero de control'!$V417)
       )
     )
   )
)</f>
        <v>0</v>
      </c>
      <c r="AL417" s="38" t="str">
        <f>IF(
  'Tablero de control'!$V417="NP",
  "NO PROGRAMADA",
  IF(
    OR('Tablero de control'!$AJ417="",'Tablero de control'!$AK417&lt;=0),
    "SIN AVANCE",
    IF(
      'Tablero de control'!$AK417&lt;Parametros!$D$4*Parametros!$G$9,
      "MUY DEFICIENTE",
    IF(
      'Tablero de control'!$AK417&lt;Parametros!$D$4*Parametros!$G$8,
      "DEFICIENTE",
   IF(
      'Tablero de control'!$AK417&lt;Parametros!$D$4*Parametros!$G$7,
      "ACEPTABLE",
      IF(
        'Tablero de control'!$AK417&lt;Parametros!$D$4*Parametros!$G$6,
        "BUENO",
        IF(
          'Tablero de control'!$AK417&lt;Parametros!$D$4*Parametros!$G$5,
          "SATISFACTORIO",
          IF(
            'Tablero de control'!$AK417&gt;=Parametros!$D$4*Parametros!$G$4,
            "OPTIMO"
          )
        )
      )
    )
  )
)
)
)</f>
        <v>SIN AVANCE</v>
      </c>
      <c r="AM417" s="38"/>
      <c r="AN417" s="38"/>
      <c r="AO417" s="38"/>
      <c r="AP417" s="48"/>
      <c r="AQ417" s="276">
        <f>IF(
'Tablero de control'!$W417="NP",
 0,
  IF(
     'Tablero de control'!$Q417&lt;&gt;"Reducción",
     'Tablero de control'!$AP417*100/'Tablero de control'!$W417,
     IF(
       'Tablero de control'!$W417&gt;='Tablero de control'!$AP417,
       100,
       IF(
         'Tablero de control'!$S417&lt;='Tablero de control'!$AP417,
         0,
         (('Tablero de control'!$S417-'Tablero de control'!$W417)-('Tablero de control'!$AP417-'Tablero de control'!$W417))*100/('Tablero de control'!$S417-'Tablero de control'!$W417)
       )
     )
   )
)</f>
        <v>0</v>
      </c>
      <c r="AR417" s="40" t="str">
        <f>IF(
  'Tablero de control'!$W417="NP",
  "NO PROGRAMADA",
  IF(
    OR('Tablero de control'!$AP417="",'Tablero de control'!$AQ417&lt;=0),
    "SIN AVANCE",
    IF(
      'Tablero de control'!$AQ417&lt;Parametros!$D$4*Parametros!$G$9,
      "MUY DEFICIENTE",
    IF(
      'Tablero de control'!$AQ417&lt;Parametros!$D$4*Parametros!$G$8,
      "DEFICIENTE",
   IF(
      'Tablero de control'!$AQ417&lt;Parametros!$D$4*Parametros!$G$7,
      "ACEPTABLE",
      IF(
        'Tablero de control'!$AQ417&lt;Parametros!$D$4*Parametros!$G$6,
        "BUENO",
        IF(
          'Tablero de control'!$AQ417&lt;Parametros!$D$4*Parametros!$G$5,
          "SATISFACTORIO",
          IF(
            'Tablero de control'!$AQ417&gt;=Parametros!$D$4*Parametros!$G$4,
            "OPTIMO"
          )
        )
      )
    )
  )
)
)
)</f>
        <v>SIN AVANCE</v>
      </c>
      <c r="AS417" s="38"/>
      <c r="AT417" s="38"/>
      <c r="AU417" s="38"/>
      <c r="AV417" s="39"/>
      <c r="AW417" s="276">
        <f>IF(
'Tablero de control'!$X417="NP",
 0,
  IF(
     'Tablero de control'!$Q417&lt;&gt;"Reducción",
     'Tablero de control'!$AV417*100/'Tablero de control'!$X417,
     IF(
       'Tablero de control'!$X417&gt;='Tablero de control'!$AV417,
       100,
       IF(
         'Tablero de control'!$S417&lt;='Tablero de control'!$AV417,
         0,
         (('Tablero de control'!$S417-'Tablero de control'!$X417)-('Tablero de control'!$AV417-'Tablero de control'!$X417))*100/('Tablero de control'!$S417-'Tablero de control'!$X417)
       )
     )
   )
)</f>
        <v>0</v>
      </c>
      <c r="AX417" s="46" t="str">
        <f>IF(
  'Tablero de control'!$X417="NP",
  "NO PROGRAMADA",
  IF(
    OR('Tablero de control'!$AV417="",'Tablero de control'!$AW417&lt;=0),
    "SIN AVANCE",
    IF(
      'Tablero de control'!$AW417&lt;Parametros!$D$4*Parametros!$G$9,
      "MUY DEFICIENTE",
    IF(
      'Tablero de control'!$AW417&lt;Parametros!$D$4*Parametros!$G$8,
      "DEFICIENTE",
   IF(
      'Tablero de control'!$AW417&lt;Parametros!$D$4*Parametros!$G$7,
      "ACEPTABLE",
      IF(
        'Tablero de control'!$AW417&lt;Parametros!$D$4*Parametros!$G$6,
        "BUENO",
        IF(
          'Tablero de control'!$AW417&lt;Parametros!$D$4*Parametros!$G$5,
          "SATISFACTORIO",
          IF(
            'Tablero de control'!$AW417&gt;=Parametros!$D$4*Parametros!$G$4,
            "OPTIMO"
          )
        )
      )
    )
  )
)
)
)</f>
        <v>SIN AVANCE</v>
      </c>
      <c r="AY417" s="38"/>
      <c r="AZ417" s="38"/>
      <c r="BA417" s="38"/>
      <c r="BB417" s="285">
        <f>IF('Tablero de control'!$R417="Acumulada",IF('Tablero de control'!$AV417="",IF('Tablero de control'!$AP417="",IF('Tablero de control'!$AJ417="",'Tablero de control'!$Y417,'Tablero de control'!$AJ417),'Tablero de control'!$AP417),'Tablero de control'!$AV417),'Tablero de control'!$Y417+'Tablero de control'!$AJ417+'Tablero de control'!$AP417+'Tablero de control'!$AV417)</f>
        <v>0</v>
      </c>
      <c r="BC417" s="41">
        <f>IF('Tablero de control'!$Q417="mantenimiento",'Tablero de control'!$BB417/COUNTA('Tablero de control'!$U417:$X417)*100,IF('Tablero de control'!$BB417*100/'Tablero de control'!$T417&gt;100,100,'Tablero de control'!$BB417*100/'Tablero de control'!$T417))</f>
        <v>0</v>
      </c>
      <c r="BD417" s="40" t="str">
        <f>IF(
    OR('Tablero de control'!$BB417="",'Tablero de control'!$BC417&lt;=0),
    "SIN AVANCE",
    IF(
      'Tablero de control'!$BC417&lt;Parametros!$D$4*Parametros!$G$9,
      "MUY DEFICIENTE",
    IF(
      'Tablero de control'!$BC417&lt;Parametros!$D$4*Parametros!$G$8,
      "DEFICIENTE",
   IF(
      'Tablero de control'!$BC417&lt;Parametros!$D$4*Parametros!$G$7,
      "ACEPTABLE",
      IF(
        'Tablero de control'!$BC417&lt;Parametros!$D$4*Parametros!$G$6,
        "BUENO",
        IF(
          'Tablero de control'!$BC417&lt;Parametros!$D$4*Parametros!$G$5,
          "SATISFACTORIO",
          IF(
            'Tablero de control'!$BC417&gt;=Parametros!$D$4*Parametros!$G$4,
            "OPTIMO"
          )
        )
      )
    )
  )
)
)</f>
        <v>SIN AVANCE</v>
      </c>
      <c r="BE417" s="336"/>
      <c r="BF417" s="336"/>
      <c r="BG417" s="555"/>
      <c r="BH417" s="281"/>
      <c r="BI417" s="281"/>
      <c r="BJ417" s="281"/>
      <c r="BL417" s="337"/>
      <c r="BN417" s="341" t="s">
        <v>2167</v>
      </c>
      <c r="BO417" s="342"/>
      <c r="BP417" s="342"/>
      <c r="BQ417" s="342"/>
      <c r="BR417" s="623"/>
      <c r="BS417" s="623"/>
      <c r="BT417" s="281"/>
    </row>
    <row r="418" spans="1:84" s="42" customFormat="1" ht="89.25" hidden="1" customHeight="1">
      <c r="A418" s="554" t="s">
        <v>253</v>
      </c>
      <c r="B418" s="53" t="s">
        <v>267</v>
      </c>
      <c r="C418" s="53" t="s">
        <v>319</v>
      </c>
      <c r="D418" s="53" t="s">
        <v>366</v>
      </c>
      <c r="E418" s="53" t="s">
        <v>478</v>
      </c>
      <c r="F418" s="86">
        <v>0.192</v>
      </c>
      <c r="G418" s="86">
        <v>0.222</v>
      </c>
      <c r="H418" s="86" t="s">
        <v>1951</v>
      </c>
      <c r="I418" s="86" t="s">
        <v>1986</v>
      </c>
      <c r="J418" s="325">
        <v>415</v>
      </c>
      <c r="K418" s="53" t="s">
        <v>956</v>
      </c>
      <c r="L418" s="53" t="s">
        <v>1378</v>
      </c>
      <c r="M418" s="53" t="s">
        <v>80</v>
      </c>
      <c r="N418" s="293">
        <v>170200700</v>
      </c>
      <c r="O418" s="53" t="s">
        <v>1725</v>
      </c>
      <c r="P418" s="53" t="s">
        <v>2083</v>
      </c>
      <c r="Q418" s="53" t="s">
        <v>32</v>
      </c>
      <c r="R418" s="78" t="s">
        <v>1891</v>
      </c>
      <c r="S418" s="92">
        <v>5</v>
      </c>
      <c r="T418" s="78">
        <v>26</v>
      </c>
      <c r="U418" s="96">
        <v>6</v>
      </c>
      <c r="V418" s="92">
        <v>6</v>
      </c>
      <c r="W418" s="92">
        <v>8</v>
      </c>
      <c r="X418" s="92">
        <v>6</v>
      </c>
      <c r="Y418" s="273">
        <v>4</v>
      </c>
      <c r="Z418" s="276">
        <f>IF(
'Tablero de control'!$U418="NP",
 0,
  IF(
     'Tablero de control'!$Q418&lt;&gt;"Reducción",
     'Tablero de control'!$Y418*100/'Tablero de control'!$U418,
     IF(
       'Tablero de control'!$U418&gt;='Tablero de control'!$Y418,
       100,
       IF(
         'Tablero de control'!$S418&lt;='Tablero de control'!$Y418,
         0,
         (('Tablero de control'!$S418-'Tablero de control'!$U418)-('Tablero de control'!$Y418-'Tablero de control'!$U418))*100/('Tablero de control'!$S418-'Tablero de control'!$U418)
       )
     )
   )
)</f>
        <v>66.666666666666671</v>
      </c>
      <c r="AA418" s="302">
        <f>IF('Tablero de control'!$Z418&gt;100,100,'Tablero de control'!$Z418)</f>
        <v>66.666666666666671</v>
      </c>
      <c r="AB418" s="40" t="str">
        <f>IF(
  'Tablero de control'!$U418="NP",
  "NO PROGRAMADA",
  IF(
    OR('Tablero de control'!$Y418="",'Tablero de control'!$Z418&lt;=0),
    "SIN AVANCE",
    IF(
      'Tablero de control'!$Z418&lt;Parametros!$D$4*Parametros!$G$9,
      "MUY DEFICIENTE",
    IF(
      'Tablero de control'!$Z418&lt;Parametros!$D$4*Parametros!$G$8,
      "DEFICIENTE",
   IF(
      'Tablero de control'!$Z418&lt;Parametros!$D$4*Parametros!$G$7,
      "ACEPTABLE",
      IF(
        'Tablero de control'!$Z418&lt;Parametros!$D$4*Parametros!$G$6,
        "BUENO",
        IF(
          'Tablero de control'!$Z418&lt;Parametros!$D$4*Parametros!$G$5,
          "SATISFACTORIO",
          IF(
            'Tablero de control'!$Z418&gt;=Parametros!$D$4*Parametros!$G$4,
            "OPTIMO"
          )
        )
      )
    )
  )
)
)
)</f>
        <v>ACEPTABLE</v>
      </c>
      <c r="AC418" s="40"/>
      <c r="AD418" s="40"/>
      <c r="AE418" s="40" t="s">
        <v>3813</v>
      </c>
      <c r="AF418" s="40" t="s">
        <v>3814</v>
      </c>
      <c r="AG418" s="59">
        <v>2254187192</v>
      </c>
      <c r="AH418" s="59">
        <v>952090740</v>
      </c>
      <c r="AI418" s="59">
        <v>340606020</v>
      </c>
      <c r="AJ418" s="57"/>
      <c r="AK418" s="276">
        <f>IF(
'Tablero de control'!$V418="NP",
 0,
  IF(
     'Tablero de control'!$Q418&lt;&gt;"Reducción",
     'Tablero de control'!$AJ418*100/'Tablero de control'!$V418,
     IF(
       'Tablero de control'!$V418&gt;='Tablero de control'!$AJ418,
       100,
       IF(
         'Tablero de control'!$S418&lt;='Tablero de control'!$AJ418,
         0,
         (('Tablero de control'!$S418-'Tablero de control'!$V418)-('Tablero de control'!$AJ418-'Tablero de control'!$V418))*100/('Tablero de control'!$S418-'Tablero de control'!$V418)
       )
     )
   )
)</f>
        <v>0</v>
      </c>
      <c r="AL418" s="38" t="str">
        <f>IF(
  'Tablero de control'!$V418="NP",
  "NO PROGRAMADA",
  IF(
    OR('Tablero de control'!$AJ418="",'Tablero de control'!$AK418&lt;=0),
    "SIN AVANCE",
    IF(
      'Tablero de control'!$AK418&lt;Parametros!$D$4*Parametros!$G$9,
      "MUY DEFICIENTE",
    IF(
      'Tablero de control'!$AK418&lt;Parametros!$D$4*Parametros!$G$8,
      "DEFICIENTE",
   IF(
      'Tablero de control'!$AK418&lt;Parametros!$D$4*Parametros!$G$7,
      "ACEPTABLE",
      IF(
        'Tablero de control'!$AK418&lt;Parametros!$D$4*Parametros!$G$6,
        "BUENO",
        IF(
          'Tablero de control'!$AK418&lt;Parametros!$D$4*Parametros!$G$5,
          "SATISFACTORIO",
          IF(
            'Tablero de control'!$AK418&gt;=Parametros!$D$4*Parametros!$G$4,
            "OPTIMO"
          )
        )
      )
    )
  )
)
)
)</f>
        <v>SIN AVANCE</v>
      </c>
      <c r="AM418" s="38"/>
      <c r="AN418" s="38"/>
      <c r="AO418" s="38"/>
      <c r="AP418" s="48"/>
      <c r="AQ418" s="276">
        <f>IF(
'Tablero de control'!$W418="NP",
 0,
  IF(
     'Tablero de control'!$Q418&lt;&gt;"Reducción",
     'Tablero de control'!$AP418*100/'Tablero de control'!$W418,
     IF(
       'Tablero de control'!$W418&gt;='Tablero de control'!$AP418,
       100,
       IF(
         'Tablero de control'!$S418&lt;='Tablero de control'!$AP418,
         0,
         (('Tablero de control'!$S418-'Tablero de control'!$W418)-('Tablero de control'!$AP418-'Tablero de control'!$W418))*100/('Tablero de control'!$S418-'Tablero de control'!$W418)
       )
     )
   )
)</f>
        <v>0</v>
      </c>
      <c r="AR418" s="40" t="str">
        <f>IF(
  'Tablero de control'!$W418="NP",
  "NO PROGRAMADA",
  IF(
    OR('Tablero de control'!$AP418="",'Tablero de control'!$AQ418&lt;=0),
    "SIN AVANCE",
    IF(
      'Tablero de control'!$AQ418&lt;Parametros!$D$4*Parametros!$G$9,
      "MUY DEFICIENTE",
    IF(
      'Tablero de control'!$AQ418&lt;Parametros!$D$4*Parametros!$G$8,
      "DEFICIENTE",
   IF(
      'Tablero de control'!$AQ418&lt;Parametros!$D$4*Parametros!$G$7,
      "ACEPTABLE",
      IF(
        'Tablero de control'!$AQ418&lt;Parametros!$D$4*Parametros!$G$6,
        "BUENO",
        IF(
          'Tablero de control'!$AQ418&lt;Parametros!$D$4*Parametros!$G$5,
          "SATISFACTORIO",
          IF(
            'Tablero de control'!$AQ418&gt;=Parametros!$D$4*Parametros!$G$4,
            "OPTIMO"
          )
        )
      )
    )
  )
)
)
)</f>
        <v>SIN AVANCE</v>
      </c>
      <c r="AS418" s="38"/>
      <c r="AT418" s="38"/>
      <c r="AU418" s="38"/>
      <c r="AV418" s="39"/>
      <c r="AW418" s="276">
        <f>IF(
'Tablero de control'!$X418="NP",
 0,
  IF(
     'Tablero de control'!$Q418&lt;&gt;"Reducción",
     'Tablero de control'!$AV418*100/'Tablero de control'!$X418,
     IF(
       'Tablero de control'!$X418&gt;='Tablero de control'!$AV418,
       100,
       IF(
         'Tablero de control'!$S418&lt;='Tablero de control'!$AV418,
         0,
         (('Tablero de control'!$S418-'Tablero de control'!$X418)-('Tablero de control'!$AV418-'Tablero de control'!$X418))*100/('Tablero de control'!$S418-'Tablero de control'!$X418)
       )
     )
   )
)</f>
        <v>0</v>
      </c>
      <c r="AX418" s="46" t="str">
        <f>IF(
  'Tablero de control'!$X418="NP",
  "NO PROGRAMADA",
  IF(
    OR('Tablero de control'!$AV418="",'Tablero de control'!$AW418&lt;=0),
    "SIN AVANCE",
    IF(
      'Tablero de control'!$AW418&lt;Parametros!$D$4*Parametros!$G$9,
      "MUY DEFICIENTE",
    IF(
      'Tablero de control'!$AW418&lt;Parametros!$D$4*Parametros!$G$8,
      "DEFICIENTE",
   IF(
      'Tablero de control'!$AW418&lt;Parametros!$D$4*Parametros!$G$7,
      "ACEPTABLE",
      IF(
        'Tablero de control'!$AW418&lt;Parametros!$D$4*Parametros!$G$6,
        "BUENO",
        IF(
          'Tablero de control'!$AW418&lt;Parametros!$D$4*Parametros!$G$5,
          "SATISFACTORIO",
          IF(
            'Tablero de control'!$AW418&gt;=Parametros!$D$4*Parametros!$G$4,
            "OPTIMO"
          )
        )
      )
    )
  )
)
)
)</f>
        <v>SIN AVANCE</v>
      </c>
      <c r="AY418" s="38"/>
      <c r="AZ418" s="38"/>
      <c r="BA418" s="38"/>
      <c r="BB418" s="285">
        <f>IF('Tablero de control'!$R418="Acumulada",IF('Tablero de control'!$AV418="",IF('Tablero de control'!$AP418="",IF('Tablero de control'!$AJ418="",'Tablero de control'!$Y418,'Tablero de control'!$AJ418),'Tablero de control'!$AP418),'Tablero de control'!$AV418),'Tablero de control'!$Y418+'Tablero de control'!$AJ418+'Tablero de control'!$AP418+'Tablero de control'!$AV418)</f>
        <v>4</v>
      </c>
      <c r="BC418" s="41">
        <f>IF('Tablero de control'!$Q418="mantenimiento",'Tablero de control'!$BB418/COUNTA('Tablero de control'!$U418:$X418)*100,IF('Tablero de control'!$BB418*100/'Tablero de control'!$T418&gt;100,100,'Tablero de control'!$BB418*100/'Tablero de control'!$T418))</f>
        <v>15.384615384615385</v>
      </c>
      <c r="BD418" s="40" t="str">
        <f>IF(
    OR('Tablero de control'!$BB418="",'Tablero de control'!$BC418&lt;=0),
    "SIN AVANCE",
    IF(
      'Tablero de control'!$BC418&lt;Parametros!$D$4*Parametros!$G$9,
      "MUY DEFICIENTE",
    IF(
      'Tablero de control'!$BC418&lt;Parametros!$D$4*Parametros!$G$8,
      "DEFICIENTE",
   IF(
      'Tablero de control'!$BC418&lt;Parametros!$D$4*Parametros!$G$7,
      "ACEPTABLE",
      IF(
        'Tablero de control'!$BC418&lt;Parametros!$D$4*Parametros!$G$6,
        "BUENO",
        IF(
          'Tablero de control'!$BC418&lt;Parametros!$D$4*Parametros!$G$5,
          "SATISFACTORIO",
          IF(
            'Tablero de control'!$BC418&gt;=Parametros!$D$4*Parametros!$G$4,
            "OPTIMO"
          )
        )
      )
    )
  )
)
)</f>
        <v>MUY DEFICIENTE</v>
      </c>
      <c r="BE418" s="336"/>
      <c r="BF418" s="336"/>
      <c r="BG418" s="555"/>
      <c r="BH418" s="281"/>
      <c r="BI418" s="281"/>
      <c r="BJ418" s="281"/>
      <c r="BL418" s="337"/>
      <c r="BN418" s="343">
        <v>4</v>
      </c>
      <c r="BO418" s="344" t="s">
        <v>2168</v>
      </c>
      <c r="BP418" s="345" t="s">
        <v>2169</v>
      </c>
      <c r="BQ418" s="340" t="s">
        <v>2170</v>
      </c>
      <c r="BR418" s="624"/>
      <c r="BS418" s="692"/>
      <c r="BT418" s="281"/>
    </row>
    <row r="419" spans="1:84" s="42" customFormat="1" ht="89.25" hidden="1" customHeight="1">
      <c r="A419" s="554" t="s">
        <v>253</v>
      </c>
      <c r="B419" s="53" t="s">
        <v>267</v>
      </c>
      <c r="C419" s="53" t="s">
        <v>319</v>
      </c>
      <c r="D419" s="53" t="s">
        <v>366</v>
      </c>
      <c r="E419" s="53" t="s">
        <v>478</v>
      </c>
      <c r="F419" s="86">
        <v>0.192</v>
      </c>
      <c r="G419" s="86">
        <v>0.222</v>
      </c>
      <c r="H419" s="86" t="s">
        <v>1951</v>
      </c>
      <c r="I419" s="86" t="s">
        <v>1986</v>
      </c>
      <c r="J419" s="325">
        <v>416</v>
      </c>
      <c r="K419" s="53" t="s">
        <v>957</v>
      </c>
      <c r="L419" s="53" t="s">
        <v>1379</v>
      </c>
      <c r="M419" s="53" t="s">
        <v>1380</v>
      </c>
      <c r="N419" s="293">
        <v>170200900</v>
      </c>
      <c r="O419" s="53" t="s">
        <v>1726</v>
      </c>
      <c r="P419" s="53" t="s">
        <v>2083</v>
      </c>
      <c r="Q419" s="53" t="s">
        <v>32</v>
      </c>
      <c r="R419" s="78" t="s">
        <v>1891</v>
      </c>
      <c r="S419" s="91" t="s">
        <v>12</v>
      </c>
      <c r="T419" s="78">
        <v>5000</v>
      </c>
      <c r="U419" s="96">
        <v>1000</v>
      </c>
      <c r="V419" s="92">
        <v>1000</v>
      </c>
      <c r="W419" s="92">
        <v>1000</v>
      </c>
      <c r="X419" s="92">
        <v>2000</v>
      </c>
      <c r="Y419" s="273">
        <v>1000</v>
      </c>
      <c r="Z419" s="276">
        <f>IF(
'Tablero de control'!$U419="NP",
 0,
  IF(
     'Tablero de control'!$Q419&lt;&gt;"Reducción",
     'Tablero de control'!$Y419*100/'Tablero de control'!$U419,
     IF(
       'Tablero de control'!$U419&gt;='Tablero de control'!$Y419,
       100,
       IF(
         'Tablero de control'!$S419&lt;='Tablero de control'!$Y419,
         0,
         (('Tablero de control'!$S419-'Tablero de control'!$U419)-('Tablero de control'!$Y419-'Tablero de control'!$U419))*100/('Tablero de control'!$S419-'Tablero de control'!$U419)
       )
     )
   )
)</f>
        <v>100</v>
      </c>
      <c r="AA419" s="302">
        <f>IF('Tablero de control'!$Z419&gt;100,100,'Tablero de control'!$Z419)</f>
        <v>100</v>
      </c>
      <c r="AB419" s="40" t="str">
        <f>IF(
  'Tablero de control'!$U419="NP",
  "NO PROGRAMADA",
  IF(
    OR('Tablero de control'!$Y419="",'Tablero de control'!$Z419&lt;=0),
    "SIN AVANCE",
    IF(
      'Tablero de control'!$Z419&lt;Parametros!$D$4*Parametros!$G$9,
      "MUY DEFICIENTE",
    IF(
      'Tablero de control'!$Z419&lt;Parametros!$D$4*Parametros!$G$8,
      "DEFICIENTE",
   IF(
      'Tablero de control'!$Z419&lt;Parametros!$D$4*Parametros!$G$7,
      "ACEPTABLE",
      IF(
        'Tablero de control'!$Z419&lt;Parametros!$D$4*Parametros!$G$6,
        "BUENO",
        IF(
          'Tablero de control'!$Z419&lt;Parametros!$D$4*Parametros!$G$5,
          "SATISFACTORIO",
          IF(
            'Tablero de control'!$Z419&gt;=Parametros!$D$4*Parametros!$G$4,
            "OPTIMO"
          )
        )
      )
    )
  )
)
)
)</f>
        <v>OPTIMO</v>
      </c>
      <c r="AC419" s="40" t="s">
        <v>3852</v>
      </c>
      <c r="AD419" s="40">
        <v>2023003520051</v>
      </c>
      <c r="AE419" s="40" t="s">
        <v>2172</v>
      </c>
      <c r="AF419" s="40" t="s">
        <v>3815</v>
      </c>
      <c r="AG419" s="59">
        <v>500000000</v>
      </c>
      <c r="AH419" s="59">
        <v>952090740</v>
      </c>
      <c r="AI419" s="59">
        <v>340606020</v>
      </c>
      <c r="AJ419" s="57"/>
      <c r="AK419" s="276">
        <f>IF(
'Tablero de control'!$V419="NP",
 0,
  IF(
     'Tablero de control'!$Q419&lt;&gt;"Reducción",
     'Tablero de control'!$AJ419*100/'Tablero de control'!$V419,
     IF(
       'Tablero de control'!$V419&gt;='Tablero de control'!$AJ419,
       100,
       IF(
         'Tablero de control'!$S419&lt;='Tablero de control'!$AJ419,
         0,
         (('Tablero de control'!$S419-'Tablero de control'!$V419)-('Tablero de control'!$AJ419-'Tablero de control'!$V419))*100/('Tablero de control'!$S419-'Tablero de control'!$V419)
       )
     )
   )
)</f>
        <v>0</v>
      </c>
      <c r="AL419" s="38" t="str">
        <f>IF(
  'Tablero de control'!$V419="NP",
  "NO PROGRAMADA",
  IF(
    OR('Tablero de control'!$AJ419="",'Tablero de control'!$AK419&lt;=0),
    "SIN AVANCE",
    IF(
      'Tablero de control'!$AK419&lt;Parametros!$D$4*Parametros!$G$9,
      "MUY DEFICIENTE",
    IF(
      'Tablero de control'!$AK419&lt;Parametros!$D$4*Parametros!$G$8,
      "DEFICIENTE",
   IF(
      'Tablero de control'!$AK419&lt;Parametros!$D$4*Parametros!$G$7,
      "ACEPTABLE",
      IF(
        'Tablero de control'!$AK419&lt;Parametros!$D$4*Parametros!$G$6,
        "BUENO",
        IF(
          'Tablero de control'!$AK419&lt;Parametros!$D$4*Parametros!$G$5,
          "SATISFACTORIO",
          IF(
            'Tablero de control'!$AK419&gt;=Parametros!$D$4*Parametros!$G$4,
            "OPTIMO"
          )
        )
      )
    )
  )
)
)
)</f>
        <v>SIN AVANCE</v>
      </c>
      <c r="AM419" s="38"/>
      <c r="AN419" s="38"/>
      <c r="AO419" s="38"/>
      <c r="AP419" s="48"/>
      <c r="AQ419" s="276">
        <f>IF(
'Tablero de control'!$W419="NP",
 0,
  IF(
     'Tablero de control'!$Q419&lt;&gt;"Reducción",
     'Tablero de control'!$AP419*100/'Tablero de control'!$W419,
     IF(
       'Tablero de control'!$W419&gt;='Tablero de control'!$AP419,
       100,
       IF(
         'Tablero de control'!$S419&lt;='Tablero de control'!$AP419,
         0,
         (('Tablero de control'!$S419-'Tablero de control'!$W419)-('Tablero de control'!$AP419-'Tablero de control'!$W419))*100/('Tablero de control'!$S419-'Tablero de control'!$W419)
       )
     )
   )
)</f>
        <v>0</v>
      </c>
      <c r="AR419" s="40" t="str">
        <f>IF(
  'Tablero de control'!$W419="NP",
  "NO PROGRAMADA",
  IF(
    OR('Tablero de control'!$AP419="",'Tablero de control'!$AQ419&lt;=0),
    "SIN AVANCE",
    IF(
      'Tablero de control'!$AQ419&lt;Parametros!$D$4*Parametros!$G$9,
      "MUY DEFICIENTE",
    IF(
      'Tablero de control'!$AQ419&lt;Parametros!$D$4*Parametros!$G$8,
      "DEFICIENTE",
   IF(
      'Tablero de control'!$AQ419&lt;Parametros!$D$4*Parametros!$G$7,
      "ACEPTABLE",
      IF(
        'Tablero de control'!$AQ419&lt;Parametros!$D$4*Parametros!$G$6,
        "BUENO",
        IF(
          'Tablero de control'!$AQ419&lt;Parametros!$D$4*Parametros!$G$5,
          "SATISFACTORIO",
          IF(
            'Tablero de control'!$AQ419&gt;=Parametros!$D$4*Parametros!$G$4,
            "OPTIMO"
          )
        )
      )
    )
  )
)
)
)</f>
        <v>SIN AVANCE</v>
      </c>
      <c r="AS419" s="38"/>
      <c r="AT419" s="38"/>
      <c r="AU419" s="38"/>
      <c r="AV419" s="39"/>
      <c r="AW419" s="276">
        <f>IF(
'Tablero de control'!$X419="NP",
 0,
  IF(
     'Tablero de control'!$Q419&lt;&gt;"Reducción",
     'Tablero de control'!$AV419*100/'Tablero de control'!$X419,
     IF(
       'Tablero de control'!$X419&gt;='Tablero de control'!$AV419,
       100,
       IF(
         'Tablero de control'!$S419&lt;='Tablero de control'!$AV419,
         0,
         (('Tablero de control'!$S419-'Tablero de control'!$X419)-('Tablero de control'!$AV419-'Tablero de control'!$X419))*100/('Tablero de control'!$S419-'Tablero de control'!$X419)
       )
     )
   )
)</f>
        <v>0</v>
      </c>
      <c r="AX419" s="46" t="str">
        <f>IF(
  'Tablero de control'!$X419="NP",
  "NO PROGRAMADA",
  IF(
    OR('Tablero de control'!$AV419="",'Tablero de control'!$AW419&lt;=0),
    "SIN AVANCE",
    IF(
      'Tablero de control'!$AW419&lt;Parametros!$D$4*Parametros!$G$9,
      "MUY DEFICIENTE",
    IF(
      'Tablero de control'!$AW419&lt;Parametros!$D$4*Parametros!$G$8,
      "DEFICIENTE",
   IF(
      'Tablero de control'!$AW419&lt;Parametros!$D$4*Parametros!$G$7,
      "ACEPTABLE",
      IF(
        'Tablero de control'!$AW419&lt;Parametros!$D$4*Parametros!$G$6,
        "BUENO",
        IF(
          'Tablero de control'!$AW419&lt;Parametros!$D$4*Parametros!$G$5,
          "SATISFACTORIO",
          IF(
            'Tablero de control'!$AW419&gt;=Parametros!$D$4*Parametros!$G$4,
            "OPTIMO"
          )
        )
      )
    )
  )
)
)
)</f>
        <v>SIN AVANCE</v>
      </c>
      <c r="AY419" s="38"/>
      <c r="AZ419" s="38"/>
      <c r="BA419" s="38"/>
      <c r="BB419" s="285">
        <f>IF('Tablero de control'!$R419="Acumulada",IF('Tablero de control'!$AV419="",IF('Tablero de control'!$AP419="",IF('Tablero de control'!$AJ419="",'Tablero de control'!$Y419,'Tablero de control'!$AJ419),'Tablero de control'!$AP419),'Tablero de control'!$AV419),'Tablero de control'!$Y419+'Tablero de control'!$AJ419+'Tablero de control'!$AP419+'Tablero de control'!$AV419)</f>
        <v>1000</v>
      </c>
      <c r="BC419" s="41">
        <f>IF('Tablero de control'!$Q419="mantenimiento",'Tablero de control'!$BB419/COUNTA('Tablero de control'!$U419:$X419)*100,IF('Tablero de control'!$BB419*100/'Tablero de control'!$T419&gt;100,100,'Tablero de control'!$BB419*100/'Tablero de control'!$T419))</f>
        <v>20</v>
      </c>
      <c r="BD419" s="40" t="str">
        <f>IF(
    OR('Tablero de control'!$BB419="",'Tablero de control'!$BC419&lt;=0),
    "SIN AVANCE",
    IF(
      'Tablero de control'!$BC419&lt;Parametros!$D$4*Parametros!$G$9,
      "MUY DEFICIENTE",
    IF(
      'Tablero de control'!$BC419&lt;Parametros!$D$4*Parametros!$G$8,
      "DEFICIENTE",
   IF(
      'Tablero de control'!$BC419&lt;Parametros!$D$4*Parametros!$G$7,
      "ACEPTABLE",
      IF(
        'Tablero de control'!$BC419&lt;Parametros!$D$4*Parametros!$G$6,
        "BUENO",
        IF(
          'Tablero de control'!$BC419&lt;Parametros!$D$4*Parametros!$G$5,
          "SATISFACTORIO",
          IF(
            'Tablero de control'!$BC419&gt;=Parametros!$D$4*Parametros!$G$4,
            "OPTIMO"
          )
        )
      )
    )
  )
)
)</f>
        <v>MUY DEFICIENTE</v>
      </c>
      <c r="BE419" s="336"/>
      <c r="BF419" s="336"/>
      <c r="BG419" s="555"/>
      <c r="BH419" s="281"/>
      <c r="BI419" s="281"/>
      <c r="BJ419" s="281"/>
      <c r="BL419" s="337"/>
      <c r="BN419" s="346">
        <v>1000</v>
      </c>
      <c r="BO419" s="339" t="s">
        <v>2171</v>
      </c>
      <c r="BP419" s="345" t="s">
        <v>2172</v>
      </c>
      <c r="BQ419" s="340" t="s">
        <v>2173</v>
      </c>
      <c r="BR419" s="625" t="s">
        <v>2174</v>
      </c>
      <c r="BS419" s="650" t="s">
        <v>2175</v>
      </c>
      <c r="BT419" s="281"/>
    </row>
    <row r="420" spans="1:84" s="42" customFormat="1" ht="89.25" hidden="1" customHeight="1">
      <c r="A420" s="554" t="s">
        <v>253</v>
      </c>
      <c r="B420" s="53" t="s">
        <v>267</v>
      </c>
      <c r="C420" s="53" t="s">
        <v>319</v>
      </c>
      <c r="D420" s="53" t="s">
        <v>366</v>
      </c>
      <c r="E420" s="53" t="s">
        <v>478</v>
      </c>
      <c r="F420" s="86">
        <v>0.192</v>
      </c>
      <c r="G420" s="86">
        <v>0.222</v>
      </c>
      <c r="H420" s="86" t="s">
        <v>1951</v>
      </c>
      <c r="I420" s="86" t="s">
        <v>1986</v>
      </c>
      <c r="J420" s="325">
        <v>417</v>
      </c>
      <c r="K420" s="53" t="s">
        <v>958</v>
      </c>
      <c r="L420" s="53" t="s">
        <v>1381</v>
      </c>
      <c r="M420" s="53" t="s">
        <v>1382</v>
      </c>
      <c r="N420" s="293">
        <v>170202500</v>
      </c>
      <c r="O420" s="53" t="s">
        <v>1727</v>
      </c>
      <c r="P420" s="53" t="s">
        <v>2083</v>
      </c>
      <c r="Q420" s="53" t="s">
        <v>32</v>
      </c>
      <c r="R420" s="78" t="s">
        <v>1891</v>
      </c>
      <c r="S420" s="92">
        <v>4</v>
      </c>
      <c r="T420" s="78">
        <v>9</v>
      </c>
      <c r="U420" s="96">
        <v>1</v>
      </c>
      <c r="V420" s="92">
        <v>2</v>
      </c>
      <c r="W420" s="92">
        <v>3</v>
      </c>
      <c r="X420" s="92">
        <v>3</v>
      </c>
      <c r="Y420" s="273">
        <v>1</v>
      </c>
      <c r="Z420" s="276">
        <f>IF(
'Tablero de control'!$U420="NP",
 0,
  IF(
     'Tablero de control'!$Q420&lt;&gt;"Reducción",
     'Tablero de control'!$Y420*100/'Tablero de control'!$U420,
     IF(
       'Tablero de control'!$U420&gt;='Tablero de control'!$Y420,
       100,
       IF(
         'Tablero de control'!$S420&lt;='Tablero de control'!$Y420,
         0,
         (('Tablero de control'!$S420-'Tablero de control'!$U420)-('Tablero de control'!$Y420-'Tablero de control'!$U420))*100/('Tablero de control'!$S420-'Tablero de control'!$U420)
       )
     )
   )
)</f>
        <v>100</v>
      </c>
      <c r="AA420" s="302">
        <f>IF('Tablero de control'!$Z420&gt;100,100,'Tablero de control'!$Z420)</f>
        <v>100</v>
      </c>
      <c r="AB420" s="40" t="str">
        <f>IF(
  'Tablero de control'!$U420="NP",
  "NO PROGRAMADA",
  IF(
    OR('Tablero de control'!$Y420="",'Tablero de control'!$Z420&lt;=0),
    "SIN AVANCE",
    IF(
      'Tablero de control'!$Z420&lt;Parametros!$D$4*Parametros!$G$9,
      "MUY DEFICIENTE",
    IF(
      'Tablero de control'!$Z420&lt;Parametros!$D$4*Parametros!$G$8,
      "DEFICIENTE",
   IF(
      'Tablero de control'!$Z420&lt;Parametros!$D$4*Parametros!$G$7,
      "ACEPTABLE",
      IF(
        'Tablero de control'!$Z420&lt;Parametros!$D$4*Parametros!$G$6,
        "BUENO",
        IF(
          'Tablero de control'!$Z420&lt;Parametros!$D$4*Parametros!$G$5,
          "SATISFACTORIO",
          IF(
            'Tablero de control'!$Z420&gt;=Parametros!$D$4*Parametros!$G$4,
            "OPTIMO"
          )
        )
      )
    )
  )
)
)
)</f>
        <v>OPTIMO</v>
      </c>
      <c r="AC420" s="40" t="s">
        <v>3854</v>
      </c>
      <c r="AD420" s="40">
        <v>2023003520049</v>
      </c>
      <c r="AE420" s="40" t="s">
        <v>3816</v>
      </c>
      <c r="AF420" s="40" t="s">
        <v>3814</v>
      </c>
      <c r="AG420" s="59">
        <v>300000000</v>
      </c>
      <c r="AH420" s="59">
        <v>952090740</v>
      </c>
      <c r="AI420" s="59">
        <v>340606020</v>
      </c>
      <c r="AJ420" s="57"/>
      <c r="AK420" s="276">
        <f>IF(
'Tablero de control'!$V420="NP",
 0,
  IF(
     'Tablero de control'!$Q420&lt;&gt;"Reducción",
     'Tablero de control'!$AJ420*100/'Tablero de control'!$V420,
     IF(
       'Tablero de control'!$V420&gt;='Tablero de control'!$AJ420,
       100,
       IF(
         'Tablero de control'!$S420&lt;='Tablero de control'!$AJ420,
         0,
         (('Tablero de control'!$S420-'Tablero de control'!$V420)-('Tablero de control'!$AJ420-'Tablero de control'!$V420))*100/('Tablero de control'!$S420-'Tablero de control'!$V420)
       )
     )
   )
)</f>
        <v>0</v>
      </c>
      <c r="AL420" s="38" t="str">
        <f>IF(
  'Tablero de control'!$V420="NP",
  "NO PROGRAMADA",
  IF(
    OR('Tablero de control'!$AJ420="",'Tablero de control'!$AK420&lt;=0),
    "SIN AVANCE",
    IF(
      'Tablero de control'!$AK420&lt;Parametros!$D$4*Parametros!$G$9,
      "MUY DEFICIENTE",
    IF(
      'Tablero de control'!$AK420&lt;Parametros!$D$4*Parametros!$G$8,
      "DEFICIENTE",
   IF(
      'Tablero de control'!$AK420&lt;Parametros!$D$4*Parametros!$G$7,
      "ACEPTABLE",
      IF(
        'Tablero de control'!$AK420&lt;Parametros!$D$4*Parametros!$G$6,
        "BUENO",
        IF(
          'Tablero de control'!$AK420&lt;Parametros!$D$4*Parametros!$G$5,
          "SATISFACTORIO",
          IF(
            'Tablero de control'!$AK420&gt;=Parametros!$D$4*Parametros!$G$4,
            "OPTIMO"
          )
        )
      )
    )
  )
)
)
)</f>
        <v>SIN AVANCE</v>
      </c>
      <c r="AM420" s="38"/>
      <c r="AN420" s="38"/>
      <c r="AO420" s="38"/>
      <c r="AP420" s="48"/>
      <c r="AQ420" s="276">
        <f>IF(
'Tablero de control'!$W420="NP",
 0,
  IF(
     'Tablero de control'!$Q420&lt;&gt;"Reducción",
     'Tablero de control'!$AP420*100/'Tablero de control'!$W420,
     IF(
       'Tablero de control'!$W420&gt;='Tablero de control'!$AP420,
       100,
       IF(
         'Tablero de control'!$S420&lt;='Tablero de control'!$AP420,
         0,
         (('Tablero de control'!$S420-'Tablero de control'!$W420)-('Tablero de control'!$AP420-'Tablero de control'!$W420))*100/('Tablero de control'!$S420-'Tablero de control'!$W420)
       )
     )
   )
)</f>
        <v>0</v>
      </c>
      <c r="AR420" s="40" t="str">
        <f>IF(
  'Tablero de control'!$W420="NP",
  "NO PROGRAMADA",
  IF(
    OR('Tablero de control'!$AP420="",'Tablero de control'!$AQ420&lt;=0),
    "SIN AVANCE",
    IF(
      'Tablero de control'!$AQ420&lt;Parametros!$D$4*Parametros!$G$9,
      "MUY DEFICIENTE",
    IF(
      'Tablero de control'!$AQ420&lt;Parametros!$D$4*Parametros!$G$8,
      "DEFICIENTE",
   IF(
      'Tablero de control'!$AQ420&lt;Parametros!$D$4*Parametros!$G$7,
      "ACEPTABLE",
      IF(
        'Tablero de control'!$AQ420&lt;Parametros!$D$4*Parametros!$G$6,
        "BUENO",
        IF(
          'Tablero de control'!$AQ420&lt;Parametros!$D$4*Parametros!$G$5,
          "SATISFACTORIO",
          IF(
            'Tablero de control'!$AQ420&gt;=Parametros!$D$4*Parametros!$G$4,
            "OPTIMO"
          )
        )
      )
    )
  )
)
)
)</f>
        <v>SIN AVANCE</v>
      </c>
      <c r="AS420" s="38"/>
      <c r="AT420" s="38"/>
      <c r="AU420" s="38"/>
      <c r="AV420" s="39"/>
      <c r="AW420" s="276">
        <f>IF(
'Tablero de control'!$X420="NP",
 0,
  IF(
     'Tablero de control'!$Q420&lt;&gt;"Reducción",
     'Tablero de control'!$AV420*100/'Tablero de control'!$X420,
     IF(
       'Tablero de control'!$X420&gt;='Tablero de control'!$AV420,
       100,
       IF(
         'Tablero de control'!$S420&lt;='Tablero de control'!$AV420,
         0,
         (('Tablero de control'!$S420-'Tablero de control'!$X420)-('Tablero de control'!$AV420-'Tablero de control'!$X420))*100/('Tablero de control'!$S420-'Tablero de control'!$X420)
       )
     )
   )
)</f>
        <v>0</v>
      </c>
      <c r="AX420" s="46" t="str">
        <f>IF(
  'Tablero de control'!$X420="NP",
  "NO PROGRAMADA",
  IF(
    OR('Tablero de control'!$AV420="",'Tablero de control'!$AW420&lt;=0),
    "SIN AVANCE",
    IF(
      'Tablero de control'!$AW420&lt;Parametros!$D$4*Parametros!$G$9,
      "MUY DEFICIENTE",
    IF(
      'Tablero de control'!$AW420&lt;Parametros!$D$4*Parametros!$G$8,
      "DEFICIENTE",
   IF(
      'Tablero de control'!$AW420&lt;Parametros!$D$4*Parametros!$G$7,
      "ACEPTABLE",
      IF(
        'Tablero de control'!$AW420&lt;Parametros!$D$4*Parametros!$G$6,
        "BUENO",
        IF(
          'Tablero de control'!$AW420&lt;Parametros!$D$4*Parametros!$G$5,
          "SATISFACTORIO",
          IF(
            'Tablero de control'!$AW420&gt;=Parametros!$D$4*Parametros!$G$4,
            "OPTIMO"
          )
        )
      )
    )
  )
)
)
)</f>
        <v>SIN AVANCE</v>
      </c>
      <c r="AY420" s="38"/>
      <c r="AZ420" s="38"/>
      <c r="BA420" s="38"/>
      <c r="BB420" s="285">
        <f>IF('Tablero de control'!$R420="Acumulada",IF('Tablero de control'!$AV420="",IF('Tablero de control'!$AP420="",IF('Tablero de control'!$AJ420="",'Tablero de control'!$Y420,'Tablero de control'!$AJ420),'Tablero de control'!$AP420),'Tablero de control'!$AV420),'Tablero de control'!$Y420+'Tablero de control'!$AJ420+'Tablero de control'!$AP420+'Tablero de control'!$AV420)</f>
        <v>1</v>
      </c>
      <c r="BC420" s="41">
        <f>IF('Tablero de control'!$Q420="mantenimiento",'Tablero de control'!$BB420/COUNTA('Tablero de control'!$U420:$X420)*100,IF('Tablero de control'!$BB420*100/'Tablero de control'!$T420&gt;100,100,'Tablero de control'!$BB420*100/'Tablero de control'!$T420))</f>
        <v>11.111111111111111</v>
      </c>
      <c r="BD420" s="40" t="str">
        <f>IF(
    OR('Tablero de control'!$BB420="",'Tablero de control'!$BC420&lt;=0),
    "SIN AVANCE",
    IF(
      'Tablero de control'!$BC420&lt;Parametros!$D$4*Parametros!$G$9,
      "MUY DEFICIENTE",
    IF(
      'Tablero de control'!$BC420&lt;Parametros!$D$4*Parametros!$G$8,
      "DEFICIENTE",
   IF(
      'Tablero de control'!$BC420&lt;Parametros!$D$4*Parametros!$G$7,
      "ACEPTABLE",
      IF(
        'Tablero de control'!$BC420&lt;Parametros!$D$4*Parametros!$G$6,
        "BUENO",
        IF(
          'Tablero de control'!$BC420&lt;Parametros!$D$4*Parametros!$G$5,
          "SATISFACTORIO",
          IF(
            'Tablero de control'!$BC420&gt;=Parametros!$D$4*Parametros!$G$4,
            "OPTIMO"
          )
        )
      )
    )
  )
)
)</f>
        <v>MUY DEFICIENTE</v>
      </c>
      <c r="BE420" s="336"/>
      <c r="BF420" s="336"/>
      <c r="BG420" s="555"/>
      <c r="BH420" s="281"/>
      <c r="BI420" s="281"/>
      <c r="BJ420" s="281"/>
      <c r="BL420" s="337"/>
      <c r="BN420" s="346">
        <v>1</v>
      </c>
      <c r="BO420" s="339" t="s">
        <v>2176</v>
      </c>
      <c r="BP420" s="344" t="s">
        <v>2177</v>
      </c>
      <c r="BQ420" s="340" t="s">
        <v>2178</v>
      </c>
      <c r="BR420" s="624"/>
      <c r="BS420" s="692"/>
      <c r="BT420" s="281"/>
    </row>
    <row r="421" spans="1:84" s="42" customFormat="1" ht="89.25" hidden="1" customHeight="1">
      <c r="A421" s="554" t="s">
        <v>253</v>
      </c>
      <c r="B421" s="53" t="s">
        <v>267</v>
      </c>
      <c r="C421" s="53" t="s">
        <v>319</v>
      </c>
      <c r="D421" s="53" t="s">
        <v>366</v>
      </c>
      <c r="E421" s="53" t="s">
        <v>478</v>
      </c>
      <c r="F421" s="86">
        <v>0.192</v>
      </c>
      <c r="G421" s="86">
        <v>0.222</v>
      </c>
      <c r="H421" s="86" t="s">
        <v>1951</v>
      </c>
      <c r="I421" s="86" t="s">
        <v>1986</v>
      </c>
      <c r="J421" s="325">
        <v>418</v>
      </c>
      <c r="K421" s="53" t="s">
        <v>959</v>
      </c>
      <c r="L421" s="53" t="s">
        <v>1383</v>
      </c>
      <c r="M421" s="53" t="s">
        <v>1384</v>
      </c>
      <c r="N421" s="53">
        <v>170202300</v>
      </c>
      <c r="O421" s="53" t="s">
        <v>1728</v>
      </c>
      <c r="P421" s="53" t="s">
        <v>2083</v>
      </c>
      <c r="Q421" s="53" t="s">
        <v>32</v>
      </c>
      <c r="R421" s="78" t="s">
        <v>1891</v>
      </c>
      <c r="S421" s="78">
        <v>1</v>
      </c>
      <c r="T421" s="78">
        <v>4</v>
      </c>
      <c r="U421" s="96">
        <v>1</v>
      </c>
      <c r="V421" s="78">
        <v>1</v>
      </c>
      <c r="W421" s="78">
        <v>1</v>
      </c>
      <c r="X421" s="78">
        <v>1</v>
      </c>
      <c r="Y421" s="273">
        <v>0.7</v>
      </c>
      <c r="Z421" s="276">
        <f>IF(
'Tablero de control'!$U421="NP",
 0,
  IF(
     'Tablero de control'!$Q421&lt;&gt;"Reducción",
     'Tablero de control'!$Y421*100/'Tablero de control'!$U421,
     IF(
       'Tablero de control'!$U421&gt;='Tablero de control'!$Y421,
       100,
       IF(
         'Tablero de control'!$S421&lt;='Tablero de control'!$Y421,
         0,
         (('Tablero de control'!$S421-'Tablero de control'!$U421)-('Tablero de control'!$Y421-'Tablero de control'!$U421))*100/('Tablero de control'!$S421-'Tablero de control'!$U421)
       )
     )
   )
)</f>
        <v>70</v>
      </c>
      <c r="AA421" s="302">
        <f>IF('Tablero de control'!$Z421&gt;100,100,'Tablero de control'!$Z421)</f>
        <v>70</v>
      </c>
      <c r="AB421" s="40" t="str">
        <f>IF(
  'Tablero de control'!$U421="NP",
  "NO PROGRAMADA",
  IF(
    OR('Tablero de control'!$Y421="",'Tablero de control'!$Z421&lt;=0),
    "SIN AVANCE",
    IF(
      'Tablero de control'!$Z421&lt;Parametros!$D$4*Parametros!$G$9,
      "MUY DEFICIENTE",
    IF(
      'Tablero de control'!$Z421&lt;Parametros!$D$4*Parametros!$G$8,
      "DEFICIENTE",
   IF(
      'Tablero de control'!$Z421&lt;Parametros!$D$4*Parametros!$G$7,
      "ACEPTABLE",
      IF(
        'Tablero de control'!$Z421&lt;Parametros!$D$4*Parametros!$G$6,
        "BUENO",
        IF(
          'Tablero de control'!$Z421&lt;Parametros!$D$4*Parametros!$G$5,
          "SATISFACTORIO",
          IF(
            'Tablero de control'!$Z421&gt;=Parametros!$D$4*Parametros!$G$4,
            "OPTIMO"
          )
        )
      )
    )
  )
)
)
)</f>
        <v>ACEPTABLE</v>
      </c>
      <c r="AC421" s="40" t="s">
        <v>3855</v>
      </c>
      <c r="AD421" s="40">
        <v>2023003520048</v>
      </c>
      <c r="AE421" s="40"/>
      <c r="AF421" s="40" t="s">
        <v>3817</v>
      </c>
      <c r="AG421" s="59">
        <v>100000000</v>
      </c>
      <c r="AH421" s="59">
        <v>952090740</v>
      </c>
      <c r="AI421" s="59">
        <v>340606020</v>
      </c>
      <c r="AJ421" s="57"/>
      <c r="AK421" s="276">
        <f>IF(
'Tablero de control'!$V421="NP",
 0,
  IF(
     'Tablero de control'!$Q421&lt;&gt;"Reducción",
     'Tablero de control'!$AJ421*100/'Tablero de control'!$V421,
     IF(
       'Tablero de control'!$V421&gt;='Tablero de control'!$AJ421,
       100,
       IF(
         'Tablero de control'!$S421&lt;='Tablero de control'!$AJ421,
         0,
         (('Tablero de control'!$S421-'Tablero de control'!$V421)-('Tablero de control'!$AJ421-'Tablero de control'!$V421))*100/('Tablero de control'!$S421-'Tablero de control'!$V421)
       )
     )
   )
)</f>
        <v>0</v>
      </c>
      <c r="AL421" s="40" t="str">
        <f>IF(
  'Tablero de control'!$V421="NP",
  "NO PROGRAMADA",
  IF(
    OR('Tablero de control'!$AJ421="",'Tablero de control'!$AK421&lt;=0),
    "SIN AVANCE",
    IF(
      'Tablero de control'!$AK421&lt;Parametros!$D$4*Parametros!$G$9,
      "MUY DEFICIENTE",
    IF(
      'Tablero de control'!$AK421&lt;Parametros!$D$4*Parametros!$G$8,
      "DEFICIENTE",
   IF(
      'Tablero de control'!$AK421&lt;Parametros!$D$4*Parametros!$G$7,
      "ACEPTABLE",
      IF(
        'Tablero de control'!$AK421&lt;Parametros!$D$4*Parametros!$G$6,
        "BUENO",
        IF(
          'Tablero de control'!$AK421&lt;Parametros!$D$4*Parametros!$G$5,
          "SATISFACTORIO",
          IF(
            'Tablero de control'!$AK421&gt;=Parametros!$D$4*Parametros!$G$4,
            "OPTIMO"
          )
        )
      )
    )
  )
)
)
)</f>
        <v>SIN AVANCE</v>
      </c>
      <c r="AM421" s="38"/>
      <c r="AN421" s="38"/>
      <c r="AO421" s="38"/>
      <c r="AP421" s="47"/>
      <c r="AQ421" s="276">
        <f>IF(
'Tablero de control'!$W421="NP",
 0,
  IF(
     'Tablero de control'!$Q421&lt;&gt;"Reducción",
     'Tablero de control'!$AP421*100/'Tablero de control'!$W421,
     IF(
       'Tablero de control'!$W421&gt;='Tablero de control'!$AP421,
       100,
       IF(
         'Tablero de control'!$S421&lt;='Tablero de control'!$AP421,
         0,
         (('Tablero de control'!$S421-'Tablero de control'!$W421)-('Tablero de control'!$AP421-'Tablero de control'!$W421))*100/('Tablero de control'!$S421-'Tablero de control'!$W421)
       )
     )
   )
)</f>
        <v>0</v>
      </c>
      <c r="AR421" s="40" t="str">
        <f>IF(
  'Tablero de control'!$W421="NP",
  "NO PROGRAMADA",
  IF(
    OR('Tablero de control'!$AP421="",'Tablero de control'!$AQ421&lt;=0),
    "SIN AVANCE",
    IF(
      'Tablero de control'!$AQ421&lt;Parametros!$D$4*Parametros!$G$9,
      "MUY DEFICIENTE",
    IF(
      'Tablero de control'!$AQ421&lt;Parametros!$D$4*Parametros!$G$8,
      "DEFICIENTE",
   IF(
      'Tablero de control'!$AQ421&lt;Parametros!$D$4*Parametros!$G$7,
      "ACEPTABLE",
      IF(
        'Tablero de control'!$AQ421&lt;Parametros!$D$4*Parametros!$G$6,
        "BUENO",
        IF(
          'Tablero de control'!$AQ421&lt;Parametros!$D$4*Parametros!$G$5,
          "SATISFACTORIO",
          IF(
            'Tablero de control'!$AQ421&gt;=Parametros!$D$4*Parametros!$G$4,
            "OPTIMO"
          )
        )
      )
    )
  )
)
)
)</f>
        <v>SIN AVANCE</v>
      </c>
      <c r="AS421" s="38"/>
      <c r="AT421" s="38"/>
      <c r="AU421" s="38"/>
      <c r="AV421" s="39"/>
      <c r="AW421" s="276">
        <f>IF(
'Tablero de control'!$X421="NP",
 0,
  IF(
     'Tablero de control'!$Q421&lt;&gt;"Reducción",
     'Tablero de control'!$AV421*100/'Tablero de control'!$X421,
     IF(
       'Tablero de control'!$X421&gt;='Tablero de control'!$AV421,
       100,
       IF(
         'Tablero de control'!$S421&lt;='Tablero de control'!$AV421,
         0,
         (('Tablero de control'!$S421-'Tablero de control'!$X421)-('Tablero de control'!$AV421-'Tablero de control'!$X421))*100/('Tablero de control'!$S421-'Tablero de control'!$X421)
       )
     )
   )
)</f>
        <v>0</v>
      </c>
      <c r="AX421" s="46" t="str">
        <f>IF(
  'Tablero de control'!$X421="NP",
  "NO PROGRAMADA",
  IF(
    OR('Tablero de control'!$AV421="",'Tablero de control'!$AW421&lt;=0),
    "SIN AVANCE",
    IF(
      'Tablero de control'!$AW421&lt;Parametros!$D$4*Parametros!$G$9,
      "MUY DEFICIENTE",
    IF(
      'Tablero de control'!$AW421&lt;Parametros!$D$4*Parametros!$G$8,
      "DEFICIENTE",
   IF(
      'Tablero de control'!$AW421&lt;Parametros!$D$4*Parametros!$G$7,
      "ACEPTABLE",
      IF(
        'Tablero de control'!$AW421&lt;Parametros!$D$4*Parametros!$G$6,
        "BUENO",
        IF(
          'Tablero de control'!$AW421&lt;Parametros!$D$4*Parametros!$G$5,
          "SATISFACTORIO",
          IF(
            'Tablero de control'!$AW421&gt;=Parametros!$D$4*Parametros!$G$4,
            "OPTIMO"
          )
        )
      )
    )
  )
)
)
)</f>
        <v>SIN AVANCE</v>
      </c>
      <c r="AY421" s="38"/>
      <c r="AZ421" s="38"/>
      <c r="BA421" s="38"/>
      <c r="BB421" s="285">
        <f>IF('Tablero de control'!$R421="Acumulada",IF('Tablero de control'!$AV421="",IF('Tablero de control'!$AP421="",IF('Tablero de control'!$AJ421="",'Tablero de control'!$Y421,'Tablero de control'!$AJ421),'Tablero de control'!$AP421),'Tablero de control'!$AV421),'Tablero de control'!$Y421+'Tablero de control'!$AJ421+'Tablero de control'!$AP421+'Tablero de control'!$AV421)</f>
        <v>0.7</v>
      </c>
      <c r="BC421" s="41">
        <f>IF('Tablero de control'!$Q421="mantenimiento",'Tablero de control'!$BB421/COUNTA('Tablero de control'!$U421:$X421)*100,IF('Tablero de control'!$BB421*100/'Tablero de control'!$T421&gt;100,100,'Tablero de control'!$BB421*100/'Tablero de control'!$T421))</f>
        <v>17.5</v>
      </c>
      <c r="BD421" s="40" t="str">
        <f>IF(
    OR('Tablero de control'!$BB421="",'Tablero de control'!$BC421&lt;=0),
    "SIN AVANCE",
    IF(
      'Tablero de control'!$BC421&lt;Parametros!$D$4*Parametros!$G$9,
      "MUY DEFICIENTE",
    IF(
      'Tablero de control'!$BC421&lt;Parametros!$D$4*Parametros!$G$8,
      "DEFICIENTE",
   IF(
      'Tablero de control'!$BC421&lt;Parametros!$D$4*Parametros!$G$7,
      "ACEPTABLE",
      IF(
        'Tablero de control'!$BC421&lt;Parametros!$D$4*Parametros!$G$6,
        "BUENO",
        IF(
          'Tablero de control'!$BC421&lt;Parametros!$D$4*Parametros!$G$5,
          "SATISFACTORIO",
          IF(
            'Tablero de control'!$BC421&gt;=Parametros!$D$4*Parametros!$G$4,
            "OPTIMO"
          )
        )
      )
    )
  )
)
)</f>
        <v>MUY DEFICIENTE</v>
      </c>
      <c r="BE421" s="336"/>
      <c r="BF421" s="336"/>
      <c r="BG421" s="555"/>
      <c r="BH421" s="281"/>
      <c r="BI421" s="281"/>
      <c r="BJ421" s="281"/>
      <c r="BL421" s="337"/>
      <c r="BN421" s="346">
        <v>0.7</v>
      </c>
      <c r="BO421" s="344" t="s">
        <v>2179</v>
      </c>
      <c r="BP421" s="344" t="s">
        <v>2180</v>
      </c>
      <c r="BQ421" s="340" t="s">
        <v>2181</v>
      </c>
      <c r="BR421" s="624"/>
      <c r="BS421" s="692"/>
      <c r="BT421" s="281"/>
    </row>
    <row r="422" spans="1:84" s="42" customFormat="1" ht="89.25" hidden="1" customHeight="1">
      <c r="A422" s="554" t="s">
        <v>253</v>
      </c>
      <c r="B422" s="53" t="s">
        <v>267</v>
      </c>
      <c r="C422" s="53" t="s">
        <v>319</v>
      </c>
      <c r="D422" s="53" t="s">
        <v>366</v>
      </c>
      <c r="E422" s="53" t="s">
        <v>478</v>
      </c>
      <c r="F422" s="86">
        <v>0.192</v>
      </c>
      <c r="G422" s="86">
        <v>0.222</v>
      </c>
      <c r="H422" s="86" t="s">
        <v>1951</v>
      </c>
      <c r="I422" s="86" t="s">
        <v>1986</v>
      </c>
      <c r="J422" s="325">
        <v>419</v>
      </c>
      <c r="K422" s="53" t="s">
        <v>960</v>
      </c>
      <c r="L422" s="53" t="s">
        <v>1385</v>
      </c>
      <c r="M422" s="53" t="s">
        <v>77</v>
      </c>
      <c r="N422" s="53">
        <v>170300900</v>
      </c>
      <c r="O422" s="53" t="s">
        <v>1729</v>
      </c>
      <c r="P422" s="53" t="s">
        <v>2083</v>
      </c>
      <c r="Q422" s="53" t="s">
        <v>32</v>
      </c>
      <c r="R422" s="78" t="s">
        <v>1891</v>
      </c>
      <c r="S422" s="78" t="s">
        <v>12</v>
      </c>
      <c r="T422" s="78">
        <v>4200</v>
      </c>
      <c r="U422" s="96">
        <v>600</v>
      </c>
      <c r="V422" s="92">
        <v>1200</v>
      </c>
      <c r="W422" s="92">
        <v>1200</v>
      </c>
      <c r="X422" s="92">
        <v>1200</v>
      </c>
      <c r="Y422" s="273">
        <v>500</v>
      </c>
      <c r="Z422" s="276">
        <f>IF(
'Tablero de control'!$U422="NP",
 0,
  IF(
     'Tablero de control'!$Q422&lt;&gt;"Reducción",
     'Tablero de control'!$Y422*100/'Tablero de control'!$U422,
     IF(
       'Tablero de control'!$U422&gt;='Tablero de control'!$Y422,
       100,
       IF(
         'Tablero de control'!$S422&lt;='Tablero de control'!$Y422,
         0,
         (('Tablero de control'!$S422-'Tablero de control'!$U422)-('Tablero de control'!$Y422-'Tablero de control'!$U422))*100/('Tablero de control'!$S422-'Tablero de control'!$U422)
       )
     )
   )
)</f>
        <v>83.333333333333329</v>
      </c>
      <c r="AA422" s="302">
        <f>IF('Tablero de control'!$Z422&gt;100,100,'Tablero de control'!$Z422)</f>
        <v>83.333333333333329</v>
      </c>
      <c r="AB422" s="40" t="str">
        <f>IF(
  'Tablero de control'!$U422="NP",
  "NO PROGRAMADA",
  IF(
    OR('Tablero de control'!$Y422="",'Tablero de control'!$Z422&lt;=0),
    "SIN AVANCE",
    IF(
      'Tablero de control'!$Z422&lt;Parametros!$D$4*Parametros!$G$9,
      "MUY DEFICIENTE",
    IF(
      'Tablero de control'!$Z422&lt;Parametros!$D$4*Parametros!$G$8,
      "DEFICIENTE",
   IF(
      'Tablero de control'!$Z422&lt;Parametros!$D$4*Parametros!$G$7,
      "ACEPTABLE",
      IF(
        'Tablero de control'!$Z422&lt;Parametros!$D$4*Parametros!$G$6,
        "BUENO",
        IF(
          'Tablero de control'!$Z422&lt;Parametros!$D$4*Parametros!$G$5,
          "SATISFACTORIO",
          IF(
            'Tablero de control'!$Z422&gt;=Parametros!$D$4*Parametros!$G$4,
            "OPTIMO"
          )
        )
      )
    )
  )
)
)
)</f>
        <v>BUENO</v>
      </c>
      <c r="AC422" s="40"/>
      <c r="AD422" s="40"/>
      <c r="AE422" s="40" t="s">
        <v>3818</v>
      </c>
      <c r="AF422" s="40" t="s">
        <v>3837</v>
      </c>
      <c r="AG422" s="59">
        <v>0</v>
      </c>
      <c r="AH422" s="59">
        <v>0</v>
      </c>
      <c r="AI422" s="59">
        <v>0</v>
      </c>
      <c r="AJ422" s="57"/>
      <c r="AK422" s="276">
        <f>IF(
'Tablero de control'!$V422="NP",
 0,
  IF(
     'Tablero de control'!$Q422&lt;&gt;"Reducción",
     'Tablero de control'!$AJ422*100/'Tablero de control'!$V422,
     IF(
       'Tablero de control'!$V422&gt;='Tablero de control'!$AJ422,
       100,
       IF(
         'Tablero de control'!$S422&lt;='Tablero de control'!$AJ422,
         0,
         (('Tablero de control'!$S422-'Tablero de control'!$V422)-('Tablero de control'!$AJ422-'Tablero de control'!$V422))*100/('Tablero de control'!$S422-'Tablero de control'!$V422)
       )
     )
   )
)</f>
        <v>0</v>
      </c>
      <c r="AL422" s="40" t="str">
        <f>IF(
  'Tablero de control'!$V422="NP",
  "NO PROGRAMADA",
  IF(
    OR('Tablero de control'!$AJ422="",'Tablero de control'!$AK422&lt;=0),
    "SIN AVANCE",
    IF(
      'Tablero de control'!$AK422&lt;Parametros!$D$4*Parametros!$G$9,
      "MUY DEFICIENTE",
    IF(
      'Tablero de control'!$AK422&lt;Parametros!$D$4*Parametros!$G$8,
      "DEFICIENTE",
   IF(
      'Tablero de control'!$AK422&lt;Parametros!$D$4*Parametros!$G$7,
      "ACEPTABLE",
      IF(
        'Tablero de control'!$AK422&lt;Parametros!$D$4*Parametros!$G$6,
        "BUENO",
        IF(
          'Tablero de control'!$AK422&lt;Parametros!$D$4*Parametros!$G$5,
          "SATISFACTORIO",
          IF(
            'Tablero de control'!$AK422&gt;=Parametros!$D$4*Parametros!$G$4,
            "OPTIMO"
          )
        )
      )
    )
  )
)
)
)</f>
        <v>SIN AVANCE</v>
      </c>
      <c r="AM422" s="38"/>
      <c r="AN422" s="38"/>
      <c r="AO422" s="38"/>
      <c r="AP422" s="47"/>
      <c r="AQ422" s="276">
        <f>IF(
'Tablero de control'!$W422="NP",
 0,
  IF(
     'Tablero de control'!$Q422&lt;&gt;"Reducción",
     'Tablero de control'!$AP422*100/'Tablero de control'!$W422,
     IF(
       'Tablero de control'!$W422&gt;='Tablero de control'!$AP422,
       100,
       IF(
         'Tablero de control'!$S422&lt;='Tablero de control'!$AP422,
         0,
         (('Tablero de control'!$S422-'Tablero de control'!$W422)-('Tablero de control'!$AP422-'Tablero de control'!$W422))*100/('Tablero de control'!$S422-'Tablero de control'!$W422)
       )
     )
   )
)</f>
        <v>0</v>
      </c>
      <c r="AR422" s="40" t="str">
        <f>IF(
  'Tablero de control'!$W422="NP",
  "NO PROGRAMADA",
  IF(
    OR('Tablero de control'!$AP422="",'Tablero de control'!$AQ422&lt;=0),
    "SIN AVANCE",
    IF(
      'Tablero de control'!$AQ422&lt;Parametros!$D$4*Parametros!$G$9,
      "MUY DEFICIENTE",
    IF(
      'Tablero de control'!$AQ422&lt;Parametros!$D$4*Parametros!$G$8,
      "DEFICIENTE",
   IF(
      'Tablero de control'!$AQ422&lt;Parametros!$D$4*Parametros!$G$7,
      "ACEPTABLE",
      IF(
        'Tablero de control'!$AQ422&lt;Parametros!$D$4*Parametros!$G$6,
        "BUENO",
        IF(
          'Tablero de control'!$AQ422&lt;Parametros!$D$4*Parametros!$G$5,
          "SATISFACTORIO",
          IF(
            'Tablero de control'!$AQ422&gt;=Parametros!$D$4*Parametros!$G$4,
            "OPTIMO"
          )
        )
      )
    )
  )
)
)
)</f>
        <v>SIN AVANCE</v>
      </c>
      <c r="AS422" s="38"/>
      <c r="AT422" s="38"/>
      <c r="AU422" s="38"/>
      <c r="AV422" s="39"/>
      <c r="AW422" s="276">
        <f>IF(
'Tablero de control'!$X422="NP",
 0,
  IF(
     'Tablero de control'!$Q422&lt;&gt;"Reducción",
     'Tablero de control'!$AV422*100/'Tablero de control'!$X422,
     IF(
       'Tablero de control'!$X422&gt;='Tablero de control'!$AV422,
       100,
       IF(
         'Tablero de control'!$S422&lt;='Tablero de control'!$AV422,
         0,
         (('Tablero de control'!$S422-'Tablero de control'!$X422)-('Tablero de control'!$AV422-'Tablero de control'!$X422))*100/('Tablero de control'!$S422-'Tablero de control'!$X422)
       )
     )
   )
)</f>
        <v>0</v>
      </c>
      <c r="AX422" s="46" t="str">
        <f>IF(
  'Tablero de control'!$X422="NP",
  "NO PROGRAMADA",
  IF(
    OR('Tablero de control'!$AV422="",'Tablero de control'!$AW422&lt;=0),
    "SIN AVANCE",
    IF(
      'Tablero de control'!$AW422&lt;Parametros!$D$4*Parametros!$G$9,
      "MUY DEFICIENTE",
    IF(
      'Tablero de control'!$AW422&lt;Parametros!$D$4*Parametros!$G$8,
      "DEFICIENTE",
   IF(
      'Tablero de control'!$AW422&lt;Parametros!$D$4*Parametros!$G$7,
      "ACEPTABLE",
      IF(
        'Tablero de control'!$AW422&lt;Parametros!$D$4*Parametros!$G$6,
        "BUENO",
        IF(
          'Tablero de control'!$AW422&lt;Parametros!$D$4*Parametros!$G$5,
          "SATISFACTORIO",
          IF(
            'Tablero de control'!$AW422&gt;=Parametros!$D$4*Parametros!$G$4,
            "OPTIMO"
          )
        )
      )
    )
  )
)
)
)</f>
        <v>SIN AVANCE</v>
      </c>
      <c r="AY422" s="38"/>
      <c r="AZ422" s="38"/>
      <c r="BA422" s="38"/>
      <c r="BB422" s="285">
        <f>IF('Tablero de control'!$R422="Acumulada",IF('Tablero de control'!$AV422="",IF('Tablero de control'!$AP422="",IF('Tablero de control'!$AJ422="",'Tablero de control'!$Y422,'Tablero de control'!$AJ422),'Tablero de control'!$AP422),'Tablero de control'!$AV422),'Tablero de control'!$Y422+'Tablero de control'!$AJ422+'Tablero de control'!$AP422+'Tablero de control'!$AV422)</f>
        <v>500</v>
      </c>
      <c r="BC422" s="41">
        <f>IF('Tablero de control'!$Q422="mantenimiento",'Tablero de control'!$BB422/COUNTA('Tablero de control'!$U422:$X422)*100,IF('Tablero de control'!$BB422*100/'Tablero de control'!$T422&gt;100,100,'Tablero de control'!$BB422*100/'Tablero de control'!$T422))</f>
        <v>11.904761904761905</v>
      </c>
      <c r="BD422" s="40" t="str">
        <f>IF(
    OR('Tablero de control'!$BB422="",'Tablero de control'!$BC422&lt;=0),
    "SIN AVANCE",
    IF(
      'Tablero de control'!$BC422&lt;Parametros!$D$4*Parametros!$G$9,
      "MUY DEFICIENTE",
    IF(
      'Tablero de control'!$BC422&lt;Parametros!$D$4*Parametros!$G$8,
      "DEFICIENTE",
   IF(
      'Tablero de control'!$BC422&lt;Parametros!$D$4*Parametros!$G$7,
      "ACEPTABLE",
      IF(
        'Tablero de control'!$BC422&lt;Parametros!$D$4*Parametros!$G$6,
        "BUENO",
        IF(
          'Tablero de control'!$BC422&lt;Parametros!$D$4*Parametros!$G$5,
          "SATISFACTORIO",
          IF(
            'Tablero de control'!$BC422&gt;=Parametros!$D$4*Parametros!$G$4,
            "OPTIMO"
          )
        )
      )
    )
  )
)
)</f>
        <v>MUY DEFICIENTE</v>
      </c>
      <c r="BE422" s="336"/>
      <c r="BF422" s="336"/>
      <c r="BG422" s="555"/>
      <c r="BH422" s="281"/>
      <c r="BI422" s="281"/>
      <c r="BJ422" s="281"/>
      <c r="BL422" s="337"/>
      <c r="BN422" s="338">
        <v>500</v>
      </c>
      <c r="BO422" s="348" t="s">
        <v>2182</v>
      </c>
      <c r="BP422" s="344" t="s">
        <v>2183</v>
      </c>
      <c r="BQ422" s="340" t="s">
        <v>2184</v>
      </c>
      <c r="BR422" s="624"/>
      <c r="BS422" s="692"/>
      <c r="BT422" s="281"/>
    </row>
    <row r="423" spans="1:84" s="42" customFormat="1" ht="89.25" hidden="1" customHeight="1">
      <c r="A423" s="554" t="s">
        <v>253</v>
      </c>
      <c r="B423" s="53" t="s">
        <v>267</v>
      </c>
      <c r="C423" s="53" t="s">
        <v>319</v>
      </c>
      <c r="D423" s="53" t="s">
        <v>366</v>
      </c>
      <c r="E423" s="53" t="s">
        <v>478</v>
      </c>
      <c r="F423" s="86">
        <v>0.192</v>
      </c>
      <c r="G423" s="86">
        <v>0.222</v>
      </c>
      <c r="H423" s="86" t="s">
        <v>1951</v>
      </c>
      <c r="I423" s="86" t="s">
        <v>1986</v>
      </c>
      <c r="J423" s="325">
        <v>420</v>
      </c>
      <c r="K423" s="53" t="s">
        <v>961</v>
      </c>
      <c r="L423" s="53" t="s">
        <v>1378</v>
      </c>
      <c r="M423" s="53" t="s">
        <v>80</v>
      </c>
      <c r="N423" s="293">
        <v>170200700</v>
      </c>
      <c r="O423" s="53" t="s">
        <v>1725</v>
      </c>
      <c r="P423" s="53" t="s">
        <v>2083</v>
      </c>
      <c r="Q423" s="53" t="s">
        <v>32</v>
      </c>
      <c r="R423" s="78" t="s">
        <v>1891</v>
      </c>
      <c r="S423" s="78">
        <v>5</v>
      </c>
      <c r="T423" s="78">
        <v>7</v>
      </c>
      <c r="U423" s="96">
        <v>1</v>
      </c>
      <c r="V423" s="92">
        <v>1</v>
      </c>
      <c r="W423" s="92">
        <v>2</v>
      </c>
      <c r="X423" s="92">
        <v>3</v>
      </c>
      <c r="Y423" s="273">
        <v>2</v>
      </c>
      <c r="Z423" s="276">
        <f>IF(
'Tablero de control'!$U423="NP",
 0,
  IF(
     'Tablero de control'!$Q423&lt;&gt;"Reducción",
     'Tablero de control'!$Y423*100/'Tablero de control'!$U423,
     IF(
       'Tablero de control'!$U423&gt;='Tablero de control'!$Y423,
       100,
       IF(
         'Tablero de control'!$S423&lt;='Tablero de control'!$Y423,
         0,
         (('Tablero de control'!$S423-'Tablero de control'!$U423)-('Tablero de control'!$Y423-'Tablero de control'!$U423))*100/('Tablero de control'!$S423-'Tablero de control'!$U423)
       )
     )
   )
)</f>
        <v>200</v>
      </c>
      <c r="AA423" s="302">
        <f>IF('Tablero de control'!$Z423&gt;100,100,'Tablero de control'!$Z423)</f>
        <v>100</v>
      </c>
      <c r="AB423" s="40" t="str">
        <f>IF(
  'Tablero de control'!$U423="NP",
  "NO PROGRAMADA",
  IF(
    OR('Tablero de control'!$Y423="",'Tablero de control'!$Z423&lt;=0),
    "SIN AVANCE",
    IF(
      'Tablero de control'!$Z423&lt;Parametros!$D$4*Parametros!$G$9,
      "MUY DEFICIENTE",
    IF(
      'Tablero de control'!$Z423&lt;Parametros!$D$4*Parametros!$G$8,
      "DEFICIENTE",
   IF(
      'Tablero de control'!$Z423&lt;Parametros!$D$4*Parametros!$G$7,
      "ACEPTABLE",
      IF(
        'Tablero de control'!$Z423&lt;Parametros!$D$4*Parametros!$G$6,
        "BUENO",
        IF(
          'Tablero de control'!$Z423&lt;Parametros!$D$4*Parametros!$G$5,
          "SATISFACTORIO",
          IF(
            'Tablero de control'!$Z423&gt;=Parametros!$D$4*Parametros!$G$4,
            "OPTIMO"
          )
        )
      )
    )
  )
)
)
)</f>
        <v>OPTIMO</v>
      </c>
      <c r="AC423" s="40"/>
      <c r="AD423" s="40"/>
      <c r="AE423" s="40" t="s">
        <v>3819</v>
      </c>
      <c r="AF423" s="40" t="s">
        <v>3837</v>
      </c>
      <c r="AG423" s="59">
        <v>0</v>
      </c>
      <c r="AH423" s="59">
        <v>0</v>
      </c>
      <c r="AI423" s="59">
        <v>0</v>
      </c>
      <c r="AJ423" s="57"/>
      <c r="AK423" s="276">
        <f>IF(
'Tablero de control'!$V423="NP",
 0,
  IF(
     'Tablero de control'!$Q423&lt;&gt;"Reducción",
     'Tablero de control'!$AJ423*100/'Tablero de control'!$V423,
     IF(
       'Tablero de control'!$V423&gt;='Tablero de control'!$AJ423,
       100,
       IF(
         'Tablero de control'!$S423&lt;='Tablero de control'!$AJ423,
         0,
         (('Tablero de control'!$S423-'Tablero de control'!$V423)-('Tablero de control'!$AJ423-'Tablero de control'!$V423))*100/('Tablero de control'!$S423-'Tablero de control'!$V423)
       )
     )
   )
)</f>
        <v>0</v>
      </c>
      <c r="AL423" s="40" t="str">
        <f>IF(
  'Tablero de control'!$V423="NP",
  "NO PROGRAMADA",
  IF(
    OR('Tablero de control'!$AJ423="",'Tablero de control'!$AK423&lt;=0),
    "SIN AVANCE",
    IF(
      'Tablero de control'!$AK423&lt;Parametros!$D$4*Parametros!$G$9,
      "MUY DEFICIENTE",
    IF(
      'Tablero de control'!$AK423&lt;Parametros!$D$4*Parametros!$G$8,
      "DEFICIENTE",
   IF(
      'Tablero de control'!$AK423&lt;Parametros!$D$4*Parametros!$G$7,
      "ACEPTABLE",
      IF(
        'Tablero de control'!$AK423&lt;Parametros!$D$4*Parametros!$G$6,
        "BUENO",
        IF(
          'Tablero de control'!$AK423&lt;Parametros!$D$4*Parametros!$G$5,
          "SATISFACTORIO",
          IF(
            'Tablero de control'!$AK423&gt;=Parametros!$D$4*Parametros!$G$4,
            "OPTIMO"
          )
        )
      )
    )
  )
)
)
)</f>
        <v>SIN AVANCE</v>
      </c>
      <c r="AM423" s="38"/>
      <c r="AN423" s="38"/>
      <c r="AO423" s="38"/>
      <c r="AP423" s="47"/>
      <c r="AQ423" s="276">
        <f>IF(
'Tablero de control'!$W423="NP",
 0,
  IF(
     'Tablero de control'!$Q423&lt;&gt;"Reducción",
     'Tablero de control'!$AP423*100/'Tablero de control'!$W423,
     IF(
       'Tablero de control'!$W423&gt;='Tablero de control'!$AP423,
       100,
       IF(
         'Tablero de control'!$S423&lt;='Tablero de control'!$AP423,
         0,
         (('Tablero de control'!$S423-'Tablero de control'!$W423)-('Tablero de control'!$AP423-'Tablero de control'!$W423))*100/('Tablero de control'!$S423-'Tablero de control'!$W423)
       )
     )
   )
)</f>
        <v>0</v>
      </c>
      <c r="AR423" s="40" t="str">
        <f>IF(
  'Tablero de control'!$W423="NP",
  "NO PROGRAMADA",
  IF(
    OR('Tablero de control'!$AP423="",'Tablero de control'!$AQ423&lt;=0),
    "SIN AVANCE",
    IF(
      'Tablero de control'!$AQ423&lt;Parametros!$D$4*Parametros!$G$9,
      "MUY DEFICIENTE",
    IF(
      'Tablero de control'!$AQ423&lt;Parametros!$D$4*Parametros!$G$8,
      "DEFICIENTE",
   IF(
      'Tablero de control'!$AQ423&lt;Parametros!$D$4*Parametros!$G$7,
      "ACEPTABLE",
      IF(
        'Tablero de control'!$AQ423&lt;Parametros!$D$4*Parametros!$G$6,
        "BUENO",
        IF(
          'Tablero de control'!$AQ423&lt;Parametros!$D$4*Parametros!$G$5,
          "SATISFACTORIO",
          IF(
            'Tablero de control'!$AQ423&gt;=Parametros!$D$4*Parametros!$G$4,
            "OPTIMO"
          )
        )
      )
    )
  )
)
)
)</f>
        <v>SIN AVANCE</v>
      </c>
      <c r="AS423" s="38"/>
      <c r="AT423" s="38"/>
      <c r="AU423" s="38"/>
      <c r="AV423" s="39"/>
      <c r="AW423" s="276">
        <f>IF(
'Tablero de control'!$X423="NP",
 0,
  IF(
     'Tablero de control'!$Q423&lt;&gt;"Reducción",
     'Tablero de control'!$AV423*100/'Tablero de control'!$X423,
     IF(
       'Tablero de control'!$X423&gt;='Tablero de control'!$AV423,
       100,
       IF(
         'Tablero de control'!$S423&lt;='Tablero de control'!$AV423,
         0,
         (('Tablero de control'!$S423-'Tablero de control'!$X423)-('Tablero de control'!$AV423-'Tablero de control'!$X423))*100/('Tablero de control'!$S423-'Tablero de control'!$X423)
       )
     )
   )
)</f>
        <v>0</v>
      </c>
      <c r="AX423" s="46" t="str">
        <f>IF(
  'Tablero de control'!$X423="NP",
  "NO PROGRAMADA",
  IF(
    OR('Tablero de control'!$AV423="",'Tablero de control'!$AW423&lt;=0),
    "SIN AVANCE",
    IF(
      'Tablero de control'!$AW423&lt;Parametros!$D$4*Parametros!$G$9,
      "MUY DEFICIENTE",
    IF(
      'Tablero de control'!$AW423&lt;Parametros!$D$4*Parametros!$G$8,
      "DEFICIENTE",
   IF(
      'Tablero de control'!$AW423&lt;Parametros!$D$4*Parametros!$G$7,
      "ACEPTABLE",
      IF(
        'Tablero de control'!$AW423&lt;Parametros!$D$4*Parametros!$G$6,
        "BUENO",
        IF(
          'Tablero de control'!$AW423&lt;Parametros!$D$4*Parametros!$G$5,
          "SATISFACTORIO",
          IF(
            'Tablero de control'!$AW423&gt;=Parametros!$D$4*Parametros!$G$4,
            "OPTIMO"
          )
        )
      )
    )
  )
)
)
)</f>
        <v>SIN AVANCE</v>
      </c>
      <c r="AY423" s="38"/>
      <c r="AZ423" s="38"/>
      <c r="BA423" s="38"/>
      <c r="BB423" s="285">
        <f>IF('Tablero de control'!$R423="Acumulada",IF('Tablero de control'!$AV423="",IF('Tablero de control'!$AP423="",IF('Tablero de control'!$AJ423="",'Tablero de control'!$Y423,'Tablero de control'!$AJ423),'Tablero de control'!$AP423),'Tablero de control'!$AV423),'Tablero de control'!$Y423+'Tablero de control'!$AJ423+'Tablero de control'!$AP423+'Tablero de control'!$AV423)</f>
        <v>2</v>
      </c>
      <c r="BC423" s="41">
        <f>IF('Tablero de control'!$Q423="mantenimiento",'Tablero de control'!$BB423/COUNTA('Tablero de control'!$U423:$X423)*100,IF('Tablero de control'!$BB423*100/'Tablero de control'!$T423&gt;100,100,'Tablero de control'!$BB423*100/'Tablero de control'!$T423))</f>
        <v>28.571428571428573</v>
      </c>
      <c r="BD423" s="40" t="str">
        <f>IF(
    OR('Tablero de control'!$BB423="",'Tablero de control'!$BC423&lt;=0),
    "SIN AVANCE",
    IF(
      'Tablero de control'!$BC423&lt;Parametros!$D$4*Parametros!$G$9,
      "MUY DEFICIENTE",
    IF(
      'Tablero de control'!$BC423&lt;Parametros!$D$4*Parametros!$G$8,
      "DEFICIENTE",
   IF(
      'Tablero de control'!$BC423&lt;Parametros!$D$4*Parametros!$G$7,
      "ACEPTABLE",
      IF(
        'Tablero de control'!$BC423&lt;Parametros!$D$4*Parametros!$G$6,
        "BUENO",
        IF(
          'Tablero de control'!$BC423&lt;Parametros!$D$4*Parametros!$G$5,
          "SATISFACTORIO",
          IF(
            'Tablero de control'!$BC423&gt;=Parametros!$D$4*Parametros!$G$4,
            "OPTIMO"
          )
        )
      )
    )
  )
)
)</f>
        <v>MUY DEFICIENTE</v>
      </c>
      <c r="BE423" s="336"/>
      <c r="BF423" s="336"/>
      <c r="BG423" s="555"/>
      <c r="BH423" s="281"/>
      <c r="BI423" s="281"/>
      <c r="BJ423" s="281"/>
      <c r="BL423" s="337"/>
      <c r="BN423" s="343">
        <v>2</v>
      </c>
      <c r="BO423" s="348" t="s">
        <v>2185</v>
      </c>
      <c r="BP423" s="344" t="s">
        <v>2186</v>
      </c>
      <c r="BQ423" s="340" t="s">
        <v>2187</v>
      </c>
      <c r="BR423" s="625" t="s">
        <v>2188</v>
      </c>
      <c r="BS423" s="650" t="s">
        <v>2189</v>
      </c>
      <c r="BT423" s="281"/>
    </row>
    <row r="424" spans="1:84" s="42" customFormat="1" ht="89.25" hidden="1" customHeight="1">
      <c r="A424" s="554" t="s">
        <v>253</v>
      </c>
      <c r="B424" s="53" t="s">
        <v>267</v>
      </c>
      <c r="C424" s="53" t="s">
        <v>319</v>
      </c>
      <c r="D424" s="53" t="s">
        <v>366</v>
      </c>
      <c r="E424" s="53" t="s">
        <v>478</v>
      </c>
      <c r="F424" s="86">
        <v>0.192</v>
      </c>
      <c r="G424" s="86">
        <v>0.222</v>
      </c>
      <c r="H424" s="86" t="s">
        <v>1951</v>
      </c>
      <c r="I424" s="86" t="s">
        <v>1986</v>
      </c>
      <c r="J424" s="325">
        <v>421</v>
      </c>
      <c r="K424" s="53" t="s">
        <v>962</v>
      </c>
      <c r="L424" s="53" t="s">
        <v>1379</v>
      </c>
      <c r="M424" s="53" t="s">
        <v>1380</v>
      </c>
      <c r="N424" s="293">
        <v>170200900</v>
      </c>
      <c r="O424" s="53" t="s">
        <v>1726</v>
      </c>
      <c r="P424" s="53" t="s">
        <v>2083</v>
      </c>
      <c r="Q424" s="53" t="s">
        <v>32</v>
      </c>
      <c r="R424" s="78" t="s">
        <v>1891</v>
      </c>
      <c r="S424" s="78">
        <v>500</v>
      </c>
      <c r="T424" s="78">
        <v>1400</v>
      </c>
      <c r="U424" s="96">
        <v>200</v>
      </c>
      <c r="V424" s="92">
        <v>300</v>
      </c>
      <c r="W424" s="92">
        <v>400</v>
      </c>
      <c r="X424" s="92">
        <v>500</v>
      </c>
      <c r="Y424" s="273">
        <v>300</v>
      </c>
      <c r="Z424" s="276">
        <f>IF(
'Tablero de control'!$U424="NP",
 0,
  IF(
     'Tablero de control'!$Q424&lt;&gt;"Reducción",
     'Tablero de control'!$Y424*100/'Tablero de control'!$U424,
     IF(
       'Tablero de control'!$U424&gt;='Tablero de control'!$Y424,
       100,
       IF(
         'Tablero de control'!$S424&lt;='Tablero de control'!$Y424,
         0,
         (('Tablero de control'!$S424-'Tablero de control'!$U424)-('Tablero de control'!$Y424-'Tablero de control'!$U424))*100/('Tablero de control'!$S424-'Tablero de control'!$U424)
       )
     )
   )
)</f>
        <v>150</v>
      </c>
      <c r="AA424" s="302">
        <f>IF('Tablero de control'!$Z424&gt;100,100,'Tablero de control'!$Z424)</f>
        <v>100</v>
      </c>
      <c r="AB424" s="40" t="str">
        <f>IF(
  'Tablero de control'!$U424="NP",
  "NO PROGRAMADA",
  IF(
    OR('Tablero de control'!$Y424="",'Tablero de control'!$Z424&lt;=0),
    "SIN AVANCE",
    IF(
      'Tablero de control'!$Z424&lt;Parametros!$D$4*Parametros!$G$9,
      "MUY DEFICIENTE",
    IF(
      'Tablero de control'!$Z424&lt;Parametros!$D$4*Parametros!$G$8,
      "DEFICIENTE",
   IF(
      'Tablero de control'!$Z424&lt;Parametros!$D$4*Parametros!$G$7,
      "ACEPTABLE",
      IF(
        'Tablero de control'!$Z424&lt;Parametros!$D$4*Parametros!$G$6,
        "BUENO",
        IF(
          'Tablero de control'!$Z424&lt;Parametros!$D$4*Parametros!$G$5,
          "SATISFACTORIO",
          IF(
            'Tablero de control'!$Z424&gt;=Parametros!$D$4*Parametros!$G$4,
            "OPTIMO"
          )
        )
      )
    )
  )
)
)
)</f>
        <v>OPTIMO</v>
      </c>
      <c r="AC424" s="40"/>
      <c r="AD424" s="40"/>
      <c r="AE424" s="40" t="s">
        <v>3820</v>
      </c>
      <c r="AF424" s="40" t="s">
        <v>3833</v>
      </c>
      <c r="AG424" s="59">
        <v>250000000</v>
      </c>
      <c r="AH424" s="59">
        <v>0</v>
      </c>
      <c r="AI424" s="59">
        <v>0</v>
      </c>
      <c r="AJ424" s="57"/>
      <c r="AK424" s="276">
        <f>IF(
'Tablero de control'!$V424="NP",
 0,
  IF(
     'Tablero de control'!$Q424&lt;&gt;"Reducción",
     'Tablero de control'!$AJ424*100/'Tablero de control'!$V424,
     IF(
       'Tablero de control'!$V424&gt;='Tablero de control'!$AJ424,
       100,
       IF(
         'Tablero de control'!$S424&lt;='Tablero de control'!$AJ424,
         0,
         (('Tablero de control'!$S424-'Tablero de control'!$V424)-('Tablero de control'!$AJ424-'Tablero de control'!$V424))*100/('Tablero de control'!$S424-'Tablero de control'!$V424)
       )
     )
   )
)</f>
        <v>0</v>
      </c>
      <c r="AL424" s="40" t="str">
        <f>IF(
  'Tablero de control'!$V424="NP",
  "NO PROGRAMADA",
  IF(
    OR('Tablero de control'!$AJ424="",'Tablero de control'!$AK424&lt;=0),
    "SIN AVANCE",
    IF(
      'Tablero de control'!$AK424&lt;Parametros!$D$4*Parametros!$G$9,
      "MUY DEFICIENTE",
    IF(
      'Tablero de control'!$AK424&lt;Parametros!$D$4*Parametros!$G$8,
      "DEFICIENTE",
   IF(
      'Tablero de control'!$AK424&lt;Parametros!$D$4*Parametros!$G$7,
      "ACEPTABLE",
      IF(
        'Tablero de control'!$AK424&lt;Parametros!$D$4*Parametros!$G$6,
        "BUENO",
        IF(
          'Tablero de control'!$AK424&lt;Parametros!$D$4*Parametros!$G$5,
          "SATISFACTORIO",
          IF(
            'Tablero de control'!$AK424&gt;=Parametros!$D$4*Parametros!$G$4,
            "OPTIMO"
          )
        )
      )
    )
  )
)
)
)</f>
        <v>SIN AVANCE</v>
      </c>
      <c r="AM424" s="38"/>
      <c r="AN424" s="38"/>
      <c r="AO424" s="38"/>
      <c r="AP424" s="47"/>
      <c r="AQ424" s="276">
        <f>IF(
'Tablero de control'!$W424="NP",
 0,
  IF(
     'Tablero de control'!$Q424&lt;&gt;"Reducción",
     'Tablero de control'!$AP424*100/'Tablero de control'!$W424,
     IF(
       'Tablero de control'!$W424&gt;='Tablero de control'!$AP424,
       100,
       IF(
         'Tablero de control'!$S424&lt;='Tablero de control'!$AP424,
         0,
         (('Tablero de control'!$S424-'Tablero de control'!$W424)-('Tablero de control'!$AP424-'Tablero de control'!$W424))*100/('Tablero de control'!$S424-'Tablero de control'!$W424)
       )
     )
   )
)</f>
        <v>0</v>
      </c>
      <c r="AR424" s="40" t="str">
        <f>IF(
  'Tablero de control'!$W424="NP",
  "NO PROGRAMADA",
  IF(
    OR('Tablero de control'!$AP424="",'Tablero de control'!$AQ424&lt;=0),
    "SIN AVANCE",
    IF(
      'Tablero de control'!$AQ424&lt;Parametros!$D$4*Parametros!$G$9,
      "MUY DEFICIENTE",
    IF(
      'Tablero de control'!$AQ424&lt;Parametros!$D$4*Parametros!$G$8,
      "DEFICIENTE",
   IF(
      'Tablero de control'!$AQ424&lt;Parametros!$D$4*Parametros!$G$7,
      "ACEPTABLE",
      IF(
        'Tablero de control'!$AQ424&lt;Parametros!$D$4*Parametros!$G$6,
        "BUENO",
        IF(
          'Tablero de control'!$AQ424&lt;Parametros!$D$4*Parametros!$G$5,
          "SATISFACTORIO",
          IF(
            'Tablero de control'!$AQ424&gt;=Parametros!$D$4*Parametros!$G$4,
            "OPTIMO"
          )
        )
      )
    )
  )
)
)
)</f>
        <v>SIN AVANCE</v>
      </c>
      <c r="AS424" s="38"/>
      <c r="AT424" s="38"/>
      <c r="AU424" s="38"/>
      <c r="AV424" s="39"/>
      <c r="AW424" s="276">
        <f>IF(
'Tablero de control'!$X424="NP",
 0,
  IF(
     'Tablero de control'!$Q424&lt;&gt;"Reducción",
     'Tablero de control'!$AV424*100/'Tablero de control'!$X424,
     IF(
       'Tablero de control'!$X424&gt;='Tablero de control'!$AV424,
       100,
       IF(
         'Tablero de control'!$S424&lt;='Tablero de control'!$AV424,
         0,
         (('Tablero de control'!$S424-'Tablero de control'!$X424)-('Tablero de control'!$AV424-'Tablero de control'!$X424))*100/('Tablero de control'!$S424-'Tablero de control'!$X424)
       )
     )
   )
)</f>
        <v>0</v>
      </c>
      <c r="AX424" s="46" t="str">
        <f>IF(
  'Tablero de control'!$X424="NP",
  "NO PROGRAMADA",
  IF(
    OR('Tablero de control'!$AV424="",'Tablero de control'!$AW424&lt;=0),
    "SIN AVANCE",
    IF(
      'Tablero de control'!$AW424&lt;Parametros!$D$4*Parametros!$G$9,
      "MUY DEFICIENTE",
    IF(
      'Tablero de control'!$AW424&lt;Parametros!$D$4*Parametros!$G$8,
      "DEFICIENTE",
   IF(
      'Tablero de control'!$AW424&lt;Parametros!$D$4*Parametros!$G$7,
      "ACEPTABLE",
      IF(
        'Tablero de control'!$AW424&lt;Parametros!$D$4*Parametros!$G$6,
        "BUENO",
        IF(
          'Tablero de control'!$AW424&lt;Parametros!$D$4*Parametros!$G$5,
          "SATISFACTORIO",
          IF(
            'Tablero de control'!$AW424&gt;=Parametros!$D$4*Parametros!$G$4,
            "OPTIMO"
          )
        )
      )
    )
  )
)
)
)</f>
        <v>SIN AVANCE</v>
      </c>
      <c r="AY424" s="38"/>
      <c r="AZ424" s="38"/>
      <c r="BA424" s="38"/>
      <c r="BB424" s="285">
        <f>IF('Tablero de control'!$R424="Acumulada",IF('Tablero de control'!$AV424="",IF('Tablero de control'!$AP424="",IF('Tablero de control'!$AJ424="",'Tablero de control'!$Y424,'Tablero de control'!$AJ424),'Tablero de control'!$AP424),'Tablero de control'!$AV424),'Tablero de control'!$Y424+'Tablero de control'!$AJ424+'Tablero de control'!$AP424+'Tablero de control'!$AV424)</f>
        <v>300</v>
      </c>
      <c r="BC424" s="41">
        <f>IF('Tablero de control'!$Q424="mantenimiento",'Tablero de control'!$BB424/COUNTA('Tablero de control'!$U424:$X424)*100,IF('Tablero de control'!$BB424*100/'Tablero de control'!$T424&gt;100,100,'Tablero de control'!$BB424*100/'Tablero de control'!$T424))</f>
        <v>21.428571428571427</v>
      </c>
      <c r="BD424" s="40" t="str">
        <f>IF(
    OR('Tablero de control'!$BB424="",'Tablero de control'!$BC424&lt;=0),
    "SIN AVANCE",
    IF(
      'Tablero de control'!$BC424&lt;Parametros!$D$4*Parametros!$G$9,
      "MUY DEFICIENTE",
    IF(
      'Tablero de control'!$BC424&lt;Parametros!$D$4*Parametros!$G$8,
      "DEFICIENTE",
   IF(
      'Tablero de control'!$BC424&lt;Parametros!$D$4*Parametros!$G$7,
      "ACEPTABLE",
      IF(
        'Tablero de control'!$BC424&lt;Parametros!$D$4*Parametros!$G$6,
        "BUENO",
        IF(
          'Tablero de control'!$BC424&lt;Parametros!$D$4*Parametros!$G$5,
          "SATISFACTORIO",
          IF(
            'Tablero de control'!$BC424&gt;=Parametros!$D$4*Parametros!$G$4,
            "OPTIMO"
          )
        )
      )
    )
  )
)
)</f>
        <v>MUY DEFICIENTE</v>
      </c>
      <c r="BE424" s="336"/>
      <c r="BF424" s="336"/>
      <c r="BG424" s="555"/>
      <c r="BH424" s="281"/>
      <c r="BI424" s="281"/>
      <c r="BJ424" s="281"/>
      <c r="BL424" s="337"/>
      <c r="BN424" s="338">
        <v>300</v>
      </c>
      <c r="BO424" s="348" t="s">
        <v>2190</v>
      </c>
      <c r="BP424" s="347" t="s">
        <v>2191</v>
      </c>
      <c r="BQ424" s="340" t="s">
        <v>2192</v>
      </c>
      <c r="BR424" s="625" t="s">
        <v>2193</v>
      </c>
      <c r="BS424" s="650" t="s">
        <v>2194</v>
      </c>
      <c r="BT424" s="281"/>
    </row>
    <row r="425" spans="1:84" s="42" customFormat="1" ht="89.25" hidden="1" customHeight="1">
      <c r="A425" s="554" t="s">
        <v>253</v>
      </c>
      <c r="B425" s="53" t="s">
        <v>267</v>
      </c>
      <c r="C425" s="53" t="s">
        <v>319</v>
      </c>
      <c r="D425" s="53" t="s">
        <v>366</v>
      </c>
      <c r="E425" s="53" t="s">
        <v>478</v>
      </c>
      <c r="F425" s="86">
        <v>0.192</v>
      </c>
      <c r="G425" s="86">
        <v>0.222</v>
      </c>
      <c r="H425" s="86" t="s">
        <v>1951</v>
      </c>
      <c r="I425" s="86" t="s">
        <v>1986</v>
      </c>
      <c r="J425" s="325">
        <v>422</v>
      </c>
      <c r="K425" s="53" t="s">
        <v>963</v>
      </c>
      <c r="L425" s="53" t="s">
        <v>1381</v>
      </c>
      <c r="M425" s="53" t="s">
        <v>1382</v>
      </c>
      <c r="N425" s="293">
        <v>170202500</v>
      </c>
      <c r="O425" s="53" t="s">
        <v>1727</v>
      </c>
      <c r="P425" s="53" t="s">
        <v>2083</v>
      </c>
      <c r="Q425" s="53" t="s">
        <v>32</v>
      </c>
      <c r="R425" s="78" t="s">
        <v>1891</v>
      </c>
      <c r="S425" s="78">
        <v>4</v>
      </c>
      <c r="T425" s="78">
        <v>8</v>
      </c>
      <c r="U425" s="96">
        <v>2</v>
      </c>
      <c r="V425" s="92">
        <v>2</v>
      </c>
      <c r="W425" s="92">
        <v>2</v>
      </c>
      <c r="X425" s="92">
        <v>2</v>
      </c>
      <c r="Y425" s="273">
        <v>2</v>
      </c>
      <c r="Z425" s="276">
        <f>IF(
'Tablero de control'!$U425="NP",
 0,
  IF(
     'Tablero de control'!$Q425&lt;&gt;"Reducción",
     'Tablero de control'!$Y425*100/'Tablero de control'!$U425,
     IF(
       'Tablero de control'!$U425&gt;='Tablero de control'!$Y425,
       100,
       IF(
         'Tablero de control'!$S425&lt;='Tablero de control'!$Y425,
         0,
         (('Tablero de control'!$S425-'Tablero de control'!$U425)-('Tablero de control'!$Y425-'Tablero de control'!$U425))*100/('Tablero de control'!$S425-'Tablero de control'!$U425)
       )
     )
   )
)</f>
        <v>100</v>
      </c>
      <c r="AA425" s="302">
        <f>IF('Tablero de control'!$Z425&gt;100,100,'Tablero de control'!$Z425)</f>
        <v>100</v>
      </c>
      <c r="AB425" s="40" t="str">
        <f>IF(
  'Tablero de control'!$U425="NP",
  "NO PROGRAMADA",
  IF(
    OR('Tablero de control'!$Y425="",'Tablero de control'!$Z425&lt;=0),
    "SIN AVANCE",
    IF(
      'Tablero de control'!$Z425&lt;Parametros!$D$4*Parametros!$G$9,
      "MUY DEFICIENTE",
    IF(
      'Tablero de control'!$Z425&lt;Parametros!$D$4*Parametros!$G$8,
      "DEFICIENTE",
   IF(
      'Tablero de control'!$Z425&lt;Parametros!$D$4*Parametros!$G$7,
      "ACEPTABLE",
      IF(
        'Tablero de control'!$Z425&lt;Parametros!$D$4*Parametros!$G$6,
        "BUENO",
        IF(
          'Tablero de control'!$Z425&lt;Parametros!$D$4*Parametros!$G$5,
          "SATISFACTORIO",
          IF(
            'Tablero de control'!$Z425&gt;=Parametros!$D$4*Parametros!$G$4,
            "OPTIMO"
          )
        )
      )
    )
  )
)
)
)</f>
        <v>OPTIMO</v>
      </c>
      <c r="AC425" s="40" t="s">
        <v>3853</v>
      </c>
      <c r="AD425" s="40">
        <v>2023003520050</v>
      </c>
      <c r="AE425" s="40" t="s">
        <v>3821</v>
      </c>
      <c r="AF425" s="40" t="s">
        <v>3837</v>
      </c>
      <c r="AG425" s="59">
        <v>200000000</v>
      </c>
      <c r="AH425" s="59">
        <v>0</v>
      </c>
      <c r="AI425" s="59">
        <v>0</v>
      </c>
      <c r="AJ425" s="57"/>
      <c r="AK425" s="276">
        <f>IF(
'Tablero de control'!$V425="NP",
 0,
  IF(
     'Tablero de control'!$Q425&lt;&gt;"Reducción",
     'Tablero de control'!$AJ425*100/'Tablero de control'!$V425,
     IF(
       'Tablero de control'!$V425&gt;='Tablero de control'!$AJ425,
       100,
       IF(
         'Tablero de control'!$S425&lt;='Tablero de control'!$AJ425,
         0,
         (('Tablero de control'!$S425-'Tablero de control'!$V425)-('Tablero de control'!$AJ425-'Tablero de control'!$V425))*100/('Tablero de control'!$S425-'Tablero de control'!$V425)
       )
     )
   )
)</f>
        <v>0</v>
      </c>
      <c r="AL425" s="40" t="str">
        <f>IF(
  'Tablero de control'!$V425="NP",
  "NO PROGRAMADA",
  IF(
    OR('Tablero de control'!$AJ425="",'Tablero de control'!$AK425&lt;=0),
    "SIN AVANCE",
    IF(
      'Tablero de control'!$AK425&lt;Parametros!$D$4*Parametros!$G$9,
      "MUY DEFICIENTE",
    IF(
      'Tablero de control'!$AK425&lt;Parametros!$D$4*Parametros!$G$8,
      "DEFICIENTE",
   IF(
      'Tablero de control'!$AK425&lt;Parametros!$D$4*Parametros!$G$7,
      "ACEPTABLE",
      IF(
        'Tablero de control'!$AK425&lt;Parametros!$D$4*Parametros!$G$6,
        "BUENO",
        IF(
          'Tablero de control'!$AK425&lt;Parametros!$D$4*Parametros!$G$5,
          "SATISFACTORIO",
          IF(
            'Tablero de control'!$AK425&gt;=Parametros!$D$4*Parametros!$G$4,
            "OPTIMO"
          )
        )
      )
    )
  )
)
)
)</f>
        <v>SIN AVANCE</v>
      </c>
      <c r="AM425" s="38"/>
      <c r="AN425" s="38"/>
      <c r="AO425" s="38"/>
      <c r="AP425" s="47"/>
      <c r="AQ425" s="276">
        <f>IF(
'Tablero de control'!$W425="NP",
 0,
  IF(
     'Tablero de control'!$Q425&lt;&gt;"Reducción",
     'Tablero de control'!$AP425*100/'Tablero de control'!$W425,
     IF(
       'Tablero de control'!$W425&gt;='Tablero de control'!$AP425,
       100,
       IF(
         'Tablero de control'!$S425&lt;='Tablero de control'!$AP425,
         0,
         (('Tablero de control'!$S425-'Tablero de control'!$W425)-('Tablero de control'!$AP425-'Tablero de control'!$W425))*100/('Tablero de control'!$S425-'Tablero de control'!$W425)
       )
     )
   )
)</f>
        <v>0</v>
      </c>
      <c r="AR425" s="40" t="str">
        <f>IF(
  'Tablero de control'!$W425="NP",
  "NO PROGRAMADA",
  IF(
    OR('Tablero de control'!$AP425="",'Tablero de control'!$AQ425&lt;=0),
    "SIN AVANCE",
    IF(
      'Tablero de control'!$AQ425&lt;Parametros!$D$4*Parametros!$G$9,
      "MUY DEFICIENTE",
    IF(
      'Tablero de control'!$AQ425&lt;Parametros!$D$4*Parametros!$G$8,
      "DEFICIENTE",
   IF(
      'Tablero de control'!$AQ425&lt;Parametros!$D$4*Parametros!$G$7,
      "ACEPTABLE",
      IF(
        'Tablero de control'!$AQ425&lt;Parametros!$D$4*Parametros!$G$6,
        "BUENO",
        IF(
          'Tablero de control'!$AQ425&lt;Parametros!$D$4*Parametros!$G$5,
          "SATISFACTORIO",
          IF(
            'Tablero de control'!$AQ425&gt;=Parametros!$D$4*Parametros!$G$4,
            "OPTIMO"
          )
        )
      )
    )
  )
)
)
)</f>
        <v>SIN AVANCE</v>
      </c>
      <c r="AS425" s="38"/>
      <c r="AT425" s="38"/>
      <c r="AU425" s="38"/>
      <c r="AV425" s="39"/>
      <c r="AW425" s="276">
        <f>IF(
'Tablero de control'!$X425="NP",
 0,
  IF(
     'Tablero de control'!$Q425&lt;&gt;"Reducción",
     'Tablero de control'!$AV425*100/'Tablero de control'!$X425,
     IF(
       'Tablero de control'!$X425&gt;='Tablero de control'!$AV425,
       100,
       IF(
         'Tablero de control'!$S425&lt;='Tablero de control'!$AV425,
         0,
         (('Tablero de control'!$S425-'Tablero de control'!$X425)-('Tablero de control'!$AV425-'Tablero de control'!$X425))*100/('Tablero de control'!$S425-'Tablero de control'!$X425)
       )
     )
   )
)</f>
        <v>0</v>
      </c>
      <c r="AX425" s="46" t="str">
        <f>IF(
  'Tablero de control'!$X425="NP",
  "NO PROGRAMADA",
  IF(
    OR('Tablero de control'!$AV425="",'Tablero de control'!$AW425&lt;=0),
    "SIN AVANCE",
    IF(
      'Tablero de control'!$AW425&lt;Parametros!$D$4*Parametros!$G$9,
      "MUY DEFICIENTE",
    IF(
      'Tablero de control'!$AW425&lt;Parametros!$D$4*Parametros!$G$8,
      "DEFICIENTE",
   IF(
      'Tablero de control'!$AW425&lt;Parametros!$D$4*Parametros!$G$7,
      "ACEPTABLE",
      IF(
        'Tablero de control'!$AW425&lt;Parametros!$D$4*Parametros!$G$6,
        "BUENO",
        IF(
          'Tablero de control'!$AW425&lt;Parametros!$D$4*Parametros!$G$5,
          "SATISFACTORIO",
          IF(
            'Tablero de control'!$AW425&gt;=Parametros!$D$4*Parametros!$G$4,
            "OPTIMO"
          )
        )
      )
    )
  )
)
)
)</f>
        <v>SIN AVANCE</v>
      </c>
      <c r="AY425" s="38"/>
      <c r="AZ425" s="38"/>
      <c r="BA425" s="38"/>
      <c r="BB425" s="285">
        <f>IF('Tablero de control'!$R425="Acumulada",IF('Tablero de control'!$AV425="",IF('Tablero de control'!$AP425="",IF('Tablero de control'!$AJ425="",'Tablero de control'!$Y425,'Tablero de control'!$AJ425),'Tablero de control'!$AP425),'Tablero de control'!$AV425),'Tablero de control'!$Y425+'Tablero de control'!$AJ425+'Tablero de control'!$AP425+'Tablero de control'!$AV425)</f>
        <v>2</v>
      </c>
      <c r="BC425" s="41">
        <f>IF('Tablero de control'!$Q425="mantenimiento",'Tablero de control'!$BB425/COUNTA('Tablero de control'!$U425:$X425)*100,IF('Tablero de control'!$BB425*100/'Tablero de control'!$T425&gt;100,100,'Tablero de control'!$BB425*100/'Tablero de control'!$T425))</f>
        <v>25</v>
      </c>
      <c r="BD425" s="40" t="str">
        <f>IF(
    OR('Tablero de control'!$BB425="",'Tablero de control'!$BC425&lt;=0),
    "SIN AVANCE",
    IF(
      'Tablero de control'!$BC425&lt;Parametros!$D$4*Parametros!$G$9,
      "MUY DEFICIENTE",
    IF(
      'Tablero de control'!$BC425&lt;Parametros!$D$4*Parametros!$G$8,
      "DEFICIENTE",
   IF(
      'Tablero de control'!$BC425&lt;Parametros!$D$4*Parametros!$G$7,
      "ACEPTABLE",
      IF(
        'Tablero de control'!$BC425&lt;Parametros!$D$4*Parametros!$G$6,
        "BUENO",
        IF(
          'Tablero de control'!$BC425&lt;Parametros!$D$4*Parametros!$G$5,
          "SATISFACTORIO",
          IF(
            'Tablero de control'!$BC425&gt;=Parametros!$D$4*Parametros!$G$4,
            "OPTIMO"
          )
        )
      )
    )
  )
)
)</f>
        <v>MUY DEFICIENTE</v>
      </c>
      <c r="BE425" s="336"/>
      <c r="BF425" s="336"/>
      <c r="BG425" s="555"/>
      <c r="BH425" s="281"/>
      <c r="BI425" s="281"/>
      <c r="BJ425" s="281"/>
      <c r="BL425" s="337"/>
      <c r="BN425" s="349">
        <v>2</v>
      </c>
      <c r="BO425" s="348" t="s">
        <v>2195</v>
      </c>
      <c r="BP425" s="344" t="s">
        <v>2196</v>
      </c>
      <c r="BQ425" s="340" t="s">
        <v>2197</v>
      </c>
      <c r="BR425" s="624"/>
      <c r="BS425" s="692"/>
      <c r="BT425" s="281"/>
    </row>
    <row r="426" spans="1:84" s="42" customFormat="1" ht="65.099999999999994" hidden="1" customHeight="1">
      <c r="A426" s="554" t="s">
        <v>253</v>
      </c>
      <c r="B426" s="53" t="s">
        <v>267</v>
      </c>
      <c r="C426" s="53" t="s">
        <v>319</v>
      </c>
      <c r="D426" s="53" t="s">
        <v>366</v>
      </c>
      <c r="E426" s="53" t="s">
        <v>478</v>
      </c>
      <c r="F426" s="86">
        <v>0.192</v>
      </c>
      <c r="G426" s="86">
        <v>0.222</v>
      </c>
      <c r="H426" s="86" t="s">
        <v>1951</v>
      </c>
      <c r="I426" s="86" t="s">
        <v>1986</v>
      </c>
      <c r="J426" s="325">
        <v>423</v>
      </c>
      <c r="K426" s="53" t="s">
        <v>964</v>
      </c>
      <c r="L426" s="53">
        <v>1702019</v>
      </c>
      <c r="M426" s="53" t="s">
        <v>1386</v>
      </c>
      <c r="N426" s="53">
        <v>170201900</v>
      </c>
      <c r="O426" s="53" t="s">
        <v>1730</v>
      </c>
      <c r="P426" s="53" t="s">
        <v>2083</v>
      </c>
      <c r="Q426" s="53" t="s">
        <v>33</v>
      </c>
      <c r="R426" s="78" t="s">
        <v>1891</v>
      </c>
      <c r="S426" s="78">
        <v>0</v>
      </c>
      <c r="T426" s="78">
        <v>1</v>
      </c>
      <c r="U426" s="96">
        <v>1</v>
      </c>
      <c r="V426" s="92">
        <v>1</v>
      </c>
      <c r="W426" s="92">
        <v>1</v>
      </c>
      <c r="X426" s="92">
        <v>1</v>
      </c>
      <c r="Y426" s="273">
        <v>1</v>
      </c>
      <c r="Z426" s="276">
        <f>IF(
'Tablero de control'!$U426="NP",
 0,
  IF(
     'Tablero de control'!$Q426&lt;&gt;"Reducción",
     'Tablero de control'!$Y426*100/'Tablero de control'!$U426,
     IF(
       'Tablero de control'!$U426&gt;='Tablero de control'!$Y426,
       100,
       IF(
         'Tablero de control'!$S426&lt;='Tablero de control'!$Y426,
         0,
         (('Tablero de control'!$S426-'Tablero de control'!$U426)-('Tablero de control'!$Y426-'Tablero de control'!$U426))*100/('Tablero de control'!$S426-'Tablero de control'!$U426)
       )
     )
   )
)</f>
        <v>100</v>
      </c>
      <c r="AA426" s="302">
        <f>IF('Tablero de control'!$Z426&gt;100,100,'Tablero de control'!$Z426)</f>
        <v>100</v>
      </c>
      <c r="AB426" s="40" t="str">
        <f>IF(
  'Tablero de control'!$U426="NP",
  "NO PROGRAMADA",
  IF(
    OR('Tablero de control'!$Y426="",'Tablero de control'!$Z426&lt;=0),
    "SIN AVANCE",
    IF(
      'Tablero de control'!$Z426&lt;Parametros!$D$4*Parametros!$G$9,
      "MUY DEFICIENTE",
    IF(
      'Tablero de control'!$Z426&lt;Parametros!$D$4*Parametros!$G$8,
      "DEFICIENTE",
   IF(
      'Tablero de control'!$Z426&lt;Parametros!$D$4*Parametros!$G$7,
      "ACEPTABLE",
      IF(
        'Tablero de control'!$Z426&lt;Parametros!$D$4*Parametros!$G$6,
        "BUENO",
        IF(
          'Tablero de control'!$Z426&lt;Parametros!$D$4*Parametros!$G$5,
          "SATISFACTORIO",
          IF(
            'Tablero de control'!$Z426&gt;=Parametros!$D$4*Parametros!$G$4,
            "OPTIMO"
          )
        )
      )
    )
  )
)
)
)</f>
        <v>OPTIMO</v>
      </c>
      <c r="AC426" s="40" t="s">
        <v>3852</v>
      </c>
      <c r="AD426" s="40">
        <v>2023003520051</v>
      </c>
      <c r="AE426" s="40" t="s">
        <v>2201</v>
      </c>
      <c r="AF426" s="40" t="s">
        <v>3837</v>
      </c>
      <c r="AG426" s="59">
        <v>200000000</v>
      </c>
      <c r="AH426" s="59">
        <v>0</v>
      </c>
      <c r="AI426" s="59">
        <v>0</v>
      </c>
      <c r="AJ426" s="57"/>
      <c r="AK426" s="276">
        <f>IF(
'Tablero de control'!$V426="NP",
 0,
  IF(
     'Tablero de control'!$Q426&lt;&gt;"Reducción",
     'Tablero de control'!$AJ426*100/'Tablero de control'!$V426,
     IF(
       'Tablero de control'!$V426&gt;='Tablero de control'!$AJ426,
       100,
       IF(
         'Tablero de control'!$S426&lt;='Tablero de control'!$AJ426,
         0,
         (('Tablero de control'!$S426-'Tablero de control'!$V426)-('Tablero de control'!$AJ426-'Tablero de control'!$V426))*100/('Tablero de control'!$S426-'Tablero de control'!$V426)
       )
     )
   )
)</f>
        <v>0</v>
      </c>
      <c r="AL426" s="40" t="str">
        <f>IF(
  'Tablero de control'!$V426="NP",
  "NO PROGRAMADA",
  IF(
    OR('Tablero de control'!$AJ426="",'Tablero de control'!$AK426&lt;=0),
    "SIN AVANCE",
    IF(
      'Tablero de control'!$AK426&lt;Parametros!$D$4*Parametros!$G$9,
      "MUY DEFICIENTE",
    IF(
      'Tablero de control'!$AK426&lt;Parametros!$D$4*Parametros!$G$8,
      "DEFICIENTE",
   IF(
      'Tablero de control'!$AK426&lt;Parametros!$D$4*Parametros!$G$7,
      "ACEPTABLE",
      IF(
        'Tablero de control'!$AK426&lt;Parametros!$D$4*Parametros!$G$6,
        "BUENO",
        IF(
          'Tablero de control'!$AK426&lt;Parametros!$D$4*Parametros!$G$5,
          "SATISFACTORIO",
          IF(
            'Tablero de control'!$AK426&gt;=Parametros!$D$4*Parametros!$G$4,
            "OPTIMO"
          )
        )
      )
    )
  )
)
)
)</f>
        <v>SIN AVANCE</v>
      </c>
      <c r="AM426" s="38"/>
      <c r="AN426" s="38"/>
      <c r="AO426" s="38"/>
      <c r="AP426" s="47"/>
      <c r="AQ426" s="276">
        <f>IF(
'Tablero de control'!$W426="NP",
 0,
  IF(
     'Tablero de control'!$Q426&lt;&gt;"Reducción",
     'Tablero de control'!$AP426*100/'Tablero de control'!$W426,
     IF(
       'Tablero de control'!$W426&gt;='Tablero de control'!$AP426,
       100,
       IF(
         'Tablero de control'!$S426&lt;='Tablero de control'!$AP426,
         0,
         (('Tablero de control'!$S426-'Tablero de control'!$W426)-('Tablero de control'!$AP426-'Tablero de control'!$W426))*100/('Tablero de control'!$S426-'Tablero de control'!$W426)
       )
     )
   )
)</f>
        <v>0</v>
      </c>
      <c r="AR426" s="40" t="str">
        <f>IF(
  'Tablero de control'!$W426="NP",
  "NO PROGRAMADA",
  IF(
    OR('Tablero de control'!$AP426="",'Tablero de control'!$AQ426&lt;=0),
    "SIN AVANCE",
    IF(
      'Tablero de control'!$AQ426&lt;Parametros!$D$4*Parametros!$G$9,
      "MUY DEFICIENTE",
    IF(
      'Tablero de control'!$AQ426&lt;Parametros!$D$4*Parametros!$G$8,
      "DEFICIENTE",
   IF(
      'Tablero de control'!$AQ426&lt;Parametros!$D$4*Parametros!$G$7,
      "ACEPTABLE",
      IF(
        'Tablero de control'!$AQ426&lt;Parametros!$D$4*Parametros!$G$6,
        "BUENO",
        IF(
          'Tablero de control'!$AQ426&lt;Parametros!$D$4*Parametros!$G$5,
          "SATISFACTORIO",
          IF(
            'Tablero de control'!$AQ426&gt;=Parametros!$D$4*Parametros!$G$4,
            "OPTIMO"
          )
        )
      )
    )
  )
)
)
)</f>
        <v>SIN AVANCE</v>
      </c>
      <c r="AS426" s="38"/>
      <c r="AT426" s="38"/>
      <c r="AU426" s="38"/>
      <c r="AV426" s="39"/>
      <c r="AW426" s="276">
        <f>IF(
'Tablero de control'!$X426="NP",
 0,
  IF(
     'Tablero de control'!$Q426&lt;&gt;"Reducción",
     'Tablero de control'!$AV426*100/'Tablero de control'!$X426,
     IF(
       'Tablero de control'!$X426&gt;='Tablero de control'!$AV426,
       100,
       IF(
         'Tablero de control'!$S426&lt;='Tablero de control'!$AV426,
         0,
         (('Tablero de control'!$S426-'Tablero de control'!$X426)-('Tablero de control'!$AV426-'Tablero de control'!$X426))*100/('Tablero de control'!$S426-'Tablero de control'!$X426)
       )
     )
   )
)</f>
        <v>0</v>
      </c>
      <c r="AX426" s="46" t="str">
        <f>IF(
  'Tablero de control'!$X426="NP",
  "NO PROGRAMADA",
  IF(
    OR('Tablero de control'!$AV426="",'Tablero de control'!$AW426&lt;=0),
    "SIN AVANCE",
    IF(
      'Tablero de control'!$AW426&lt;Parametros!$D$4*Parametros!$G$9,
      "MUY DEFICIENTE",
    IF(
      'Tablero de control'!$AW426&lt;Parametros!$D$4*Parametros!$G$8,
      "DEFICIENTE",
   IF(
      'Tablero de control'!$AW426&lt;Parametros!$D$4*Parametros!$G$7,
      "ACEPTABLE",
      IF(
        'Tablero de control'!$AW426&lt;Parametros!$D$4*Parametros!$G$6,
        "BUENO",
        IF(
          'Tablero de control'!$AW426&lt;Parametros!$D$4*Parametros!$G$5,
          "SATISFACTORIO",
          IF(
            'Tablero de control'!$AW426&gt;=Parametros!$D$4*Parametros!$G$4,
            "OPTIMO"
          )
        )
      )
    )
  )
)
)
)</f>
        <v>SIN AVANCE</v>
      </c>
      <c r="AY426" s="38"/>
      <c r="AZ426" s="38"/>
      <c r="BA426" s="38"/>
      <c r="BB426" s="285">
        <f>IF('Tablero de control'!$R426="Acumulada",IF('Tablero de control'!$AV426="",IF('Tablero de control'!$AP426="",IF('Tablero de control'!$AJ426="",'Tablero de control'!$Y426,'Tablero de control'!$AJ426),'Tablero de control'!$AP426),'Tablero de control'!$AV426),'Tablero de control'!$Y426+'Tablero de control'!$AJ426+'Tablero de control'!$AP426+'Tablero de control'!$AV426)</f>
        <v>1</v>
      </c>
      <c r="BC426" s="41">
        <f>IF('Tablero de control'!$Q426="mantenimiento",'Tablero de control'!$BB426/COUNTA('Tablero de control'!$U426:$X426)*100,IF('Tablero de control'!$BB426*100/'Tablero de control'!$T426&gt;100,100,'Tablero de control'!$BB426*100/'Tablero de control'!$T426))</f>
        <v>25</v>
      </c>
      <c r="BD426" s="40" t="str">
        <f>IF(
    OR('Tablero de control'!$BB426="",'Tablero de control'!$BC426&lt;=0),
    "SIN AVANCE",
    IF(
      'Tablero de control'!$BC426&lt;Parametros!$D$4*Parametros!$G$9,
      "MUY DEFICIENTE",
    IF(
      'Tablero de control'!$BC426&lt;Parametros!$D$4*Parametros!$G$8,
      "DEFICIENTE",
   IF(
      'Tablero de control'!$BC426&lt;Parametros!$D$4*Parametros!$G$7,
      "ACEPTABLE",
      IF(
        'Tablero de control'!$BC426&lt;Parametros!$D$4*Parametros!$G$6,
        "BUENO",
        IF(
          'Tablero de control'!$BC426&lt;Parametros!$D$4*Parametros!$G$5,
          "SATISFACTORIO",
          IF(
            'Tablero de control'!$BC426&gt;=Parametros!$D$4*Parametros!$G$4,
            "OPTIMO"
          )
        )
      )
    )
  )
)
)</f>
        <v>MUY DEFICIENTE</v>
      </c>
      <c r="BE426" s="336"/>
      <c r="BF426" s="336"/>
      <c r="BG426" s="555"/>
      <c r="BH426" s="281"/>
      <c r="BI426" s="281"/>
      <c r="BJ426" s="281"/>
      <c r="BL426" s="337"/>
      <c r="BN426" s="346">
        <v>1</v>
      </c>
      <c r="BO426" s="348" t="s">
        <v>2198</v>
      </c>
      <c r="BP426" s="344" t="s">
        <v>2199</v>
      </c>
      <c r="BQ426" s="340" t="s">
        <v>2184</v>
      </c>
      <c r="BR426" s="625" t="s">
        <v>2200</v>
      </c>
      <c r="BS426" s="650" t="s">
        <v>2201</v>
      </c>
      <c r="BT426" s="281"/>
    </row>
    <row r="427" spans="1:84" s="42" customFormat="1" ht="65.099999999999994" hidden="1" customHeight="1">
      <c r="A427" s="554" t="s">
        <v>253</v>
      </c>
      <c r="B427" s="53" t="s">
        <v>267</v>
      </c>
      <c r="C427" s="53" t="s">
        <v>320</v>
      </c>
      <c r="D427" s="53" t="s">
        <v>366</v>
      </c>
      <c r="E427" s="53" t="s">
        <v>479</v>
      </c>
      <c r="F427" s="54" t="s">
        <v>12</v>
      </c>
      <c r="G427" s="87">
        <v>15000000000</v>
      </c>
      <c r="H427" s="87" t="s">
        <v>1951</v>
      </c>
      <c r="I427" s="87" t="s">
        <v>1987</v>
      </c>
      <c r="J427" s="325">
        <v>424</v>
      </c>
      <c r="K427" s="53" t="s">
        <v>965</v>
      </c>
      <c r="L427" s="53" t="s">
        <v>1387</v>
      </c>
      <c r="M427" s="53" t="s">
        <v>1388</v>
      </c>
      <c r="N427" s="293">
        <v>170301000</v>
      </c>
      <c r="O427" s="53" t="s">
        <v>1731</v>
      </c>
      <c r="P427" s="53" t="s">
        <v>2083</v>
      </c>
      <c r="Q427" s="53" t="s">
        <v>32</v>
      </c>
      <c r="R427" s="94" t="s">
        <v>1891</v>
      </c>
      <c r="S427" s="93" t="s">
        <v>12</v>
      </c>
      <c r="T427" s="94">
        <v>35</v>
      </c>
      <c r="U427" s="96">
        <v>5</v>
      </c>
      <c r="V427" s="93">
        <v>10</v>
      </c>
      <c r="W427" s="93">
        <v>10</v>
      </c>
      <c r="X427" s="93">
        <v>10</v>
      </c>
      <c r="Y427" s="273">
        <v>2</v>
      </c>
      <c r="Z427" s="276">
        <f>IF(
'Tablero de control'!$U427="NP",
 0,
  IF(
     'Tablero de control'!$Q427&lt;&gt;"Reducción",
     'Tablero de control'!$Y427*100/'Tablero de control'!$U427,
     IF(
       'Tablero de control'!$U427&gt;='Tablero de control'!$Y427,
       100,
       IF(
         'Tablero de control'!$S427&lt;='Tablero de control'!$Y427,
         0,
         (('Tablero de control'!$S427-'Tablero de control'!$U427)-('Tablero de control'!$Y427-'Tablero de control'!$U427))*100/('Tablero de control'!$S427-'Tablero de control'!$U427)
       )
     )
   )
)</f>
        <v>40</v>
      </c>
      <c r="AA427" s="302">
        <f>IF('Tablero de control'!$Z427&gt;100,100,'Tablero de control'!$Z427)</f>
        <v>40</v>
      </c>
      <c r="AB427" s="40" t="str">
        <f>IF(
  'Tablero de control'!$U427="NP",
  "NO PROGRAMADA",
  IF(
    OR('Tablero de control'!$Y427="",'Tablero de control'!$Z427&lt;=0),
    "SIN AVANCE",
    IF(
      'Tablero de control'!$Z427&lt;Parametros!$D$4*Parametros!$G$9,
      "MUY DEFICIENTE",
    IF(
      'Tablero de control'!$Z427&lt;Parametros!$D$4*Parametros!$G$8,
      "DEFICIENTE",
   IF(
      'Tablero de control'!$Z427&lt;Parametros!$D$4*Parametros!$G$7,
      "ACEPTABLE",
      IF(
        'Tablero de control'!$Z427&lt;Parametros!$D$4*Parametros!$G$6,
        "BUENO",
        IF(
          'Tablero de control'!$Z427&lt;Parametros!$D$4*Parametros!$G$5,
          "SATISFACTORIO",
          IF(
            'Tablero de control'!$Z427&gt;=Parametros!$D$4*Parametros!$G$4,
            "OPTIMO"
          )
        )
      )
    )
  )
)
)
)</f>
        <v>DEFICIENTE</v>
      </c>
      <c r="AC427" s="40"/>
      <c r="AD427" s="40"/>
      <c r="AE427" s="40" t="s">
        <v>2206</v>
      </c>
      <c r="AF427" s="40" t="s">
        <v>3837</v>
      </c>
      <c r="AG427" s="59">
        <v>15000000</v>
      </c>
      <c r="AH427" s="59">
        <v>0</v>
      </c>
      <c r="AI427" s="59">
        <v>0</v>
      </c>
      <c r="AJ427" s="57"/>
      <c r="AK427" s="276">
        <f>IF(
'Tablero de control'!$V427="NP",
 0,
  IF(
     'Tablero de control'!$Q427&lt;&gt;"Reducción",
     'Tablero de control'!$AJ427*100/'Tablero de control'!$V427,
     IF(
       'Tablero de control'!$V427&gt;='Tablero de control'!$AJ427,
       100,
       IF(
         'Tablero de control'!$S427&lt;='Tablero de control'!$AJ427,
         0,
         (('Tablero de control'!$S427-'Tablero de control'!$V427)-('Tablero de control'!$AJ427-'Tablero de control'!$V427))*100/('Tablero de control'!$S427-'Tablero de control'!$V427)
       )
     )
   )
)</f>
        <v>0</v>
      </c>
      <c r="AL427" s="40" t="str">
        <f>IF(
  'Tablero de control'!$V427="NP",
  "NO PROGRAMADA",
  IF(
    OR('Tablero de control'!$AJ427="",'Tablero de control'!$AK427&lt;=0),
    "SIN AVANCE",
    IF(
      'Tablero de control'!$AK427&lt;Parametros!$D$4*Parametros!$G$9,
      "MUY DEFICIENTE",
    IF(
      'Tablero de control'!$AK427&lt;Parametros!$D$4*Parametros!$G$8,
      "DEFICIENTE",
   IF(
      'Tablero de control'!$AK427&lt;Parametros!$D$4*Parametros!$G$7,
      "ACEPTABLE",
      IF(
        'Tablero de control'!$AK427&lt;Parametros!$D$4*Parametros!$G$6,
        "BUENO",
        IF(
          'Tablero de control'!$AK427&lt;Parametros!$D$4*Parametros!$G$5,
          "SATISFACTORIO",
          IF(
            'Tablero de control'!$AK427&gt;=Parametros!$D$4*Parametros!$G$4,
            "OPTIMO"
          )
        )
      )
    )
  )
)
)
)</f>
        <v>SIN AVANCE</v>
      </c>
      <c r="AM427" s="38"/>
      <c r="AN427" s="38"/>
      <c r="AO427" s="38"/>
      <c r="AP427" s="47"/>
      <c r="AQ427" s="276">
        <f>IF(
'Tablero de control'!$W427="NP",
 0,
  IF(
     'Tablero de control'!$Q427&lt;&gt;"Reducción",
     'Tablero de control'!$AP427*100/'Tablero de control'!$W427,
     IF(
       'Tablero de control'!$W427&gt;='Tablero de control'!$AP427,
       100,
       IF(
         'Tablero de control'!$S427&lt;='Tablero de control'!$AP427,
         0,
         (('Tablero de control'!$S427-'Tablero de control'!$W427)-('Tablero de control'!$AP427-'Tablero de control'!$W427))*100/('Tablero de control'!$S427-'Tablero de control'!$W427)
       )
     )
   )
)</f>
        <v>0</v>
      </c>
      <c r="AR427" s="40" t="str">
        <f>IF(
  'Tablero de control'!$W427="NP",
  "NO PROGRAMADA",
  IF(
    OR('Tablero de control'!$AP427="",'Tablero de control'!$AQ427&lt;=0),
    "SIN AVANCE",
    IF(
      'Tablero de control'!$AQ427&lt;Parametros!$D$4*Parametros!$G$9,
      "MUY DEFICIENTE",
    IF(
      'Tablero de control'!$AQ427&lt;Parametros!$D$4*Parametros!$G$8,
      "DEFICIENTE",
   IF(
      'Tablero de control'!$AQ427&lt;Parametros!$D$4*Parametros!$G$7,
      "ACEPTABLE",
      IF(
        'Tablero de control'!$AQ427&lt;Parametros!$D$4*Parametros!$G$6,
        "BUENO",
        IF(
          'Tablero de control'!$AQ427&lt;Parametros!$D$4*Parametros!$G$5,
          "SATISFACTORIO",
          IF(
            'Tablero de control'!$AQ427&gt;=Parametros!$D$4*Parametros!$G$4,
            "OPTIMO"
          )
        )
      )
    )
  )
)
)
)</f>
        <v>SIN AVANCE</v>
      </c>
      <c r="AS427" s="38"/>
      <c r="AT427" s="38"/>
      <c r="AU427" s="38"/>
      <c r="AV427" s="39"/>
      <c r="AW427" s="276">
        <f>IF(
'Tablero de control'!$X427="NP",
 0,
  IF(
     'Tablero de control'!$Q427&lt;&gt;"Reducción",
     'Tablero de control'!$AV427*100/'Tablero de control'!$X427,
     IF(
       'Tablero de control'!$X427&gt;='Tablero de control'!$AV427,
       100,
       IF(
         'Tablero de control'!$S427&lt;='Tablero de control'!$AV427,
         0,
         (('Tablero de control'!$S427-'Tablero de control'!$X427)-('Tablero de control'!$AV427-'Tablero de control'!$X427))*100/('Tablero de control'!$S427-'Tablero de control'!$X427)
       )
     )
   )
)</f>
        <v>0</v>
      </c>
      <c r="AX427" s="46" t="str">
        <f>IF(
  'Tablero de control'!$X427="NP",
  "NO PROGRAMADA",
  IF(
    OR('Tablero de control'!$AV427="",'Tablero de control'!$AW427&lt;=0),
    "SIN AVANCE",
    IF(
      'Tablero de control'!$AW427&lt;Parametros!$D$4*Parametros!$G$9,
      "MUY DEFICIENTE",
    IF(
      'Tablero de control'!$AW427&lt;Parametros!$D$4*Parametros!$G$8,
      "DEFICIENTE",
   IF(
      'Tablero de control'!$AW427&lt;Parametros!$D$4*Parametros!$G$7,
      "ACEPTABLE",
      IF(
        'Tablero de control'!$AW427&lt;Parametros!$D$4*Parametros!$G$6,
        "BUENO",
        IF(
          'Tablero de control'!$AW427&lt;Parametros!$D$4*Parametros!$G$5,
          "SATISFACTORIO",
          IF(
            'Tablero de control'!$AW427&gt;=Parametros!$D$4*Parametros!$G$4,
            "OPTIMO"
          )
        )
      )
    )
  )
)
)
)</f>
        <v>SIN AVANCE</v>
      </c>
      <c r="AY427" s="38"/>
      <c r="AZ427" s="38"/>
      <c r="BA427" s="38"/>
      <c r="BB427" s="285">
        <f>IF('Tablero de control'!$R427="Acumulada",IF('Tablero de control'!$AV427="",IF('Tablero de control'!$AP427="",IF('Tablero de control'!$AJ427="",'Tablero de control'!$Y427,'Tablero de control'!$AJ427),'Tablero de control'!$AP427),'Tablero de control'!$AV427),'Tablero de control'!$Y427+'Tablero de control'!$AJ427+'Tablero de control'!$AP427+'Tablero de control'!$AV427)</f>
        <v>2</v>
      </c>
      <c r="BC427" s="41">
        <f>IF('Tablero de control'!$Q427="mantenimiento",'Tablero de control'!$BB427/COUNTA('Tablero de control'!$U427:$X427)*100,IF('Tablero de control'!$BB427*100/'Tablero de control'!$T427&gt;100,100,'Tablero de control'!$BB427*100/'Tablero de control'!$T427))</f>
        <v>5.7142857142857144</v>
      </c>
      <c r="BD427" s="40" t="str">
        <f>IF(
    OR('Tablero de control'!$BB427="",'Tablero de control'!$BC427&lt;=0),
    "SIN AVANCE",
    IF(
      'Tablero de control'!$BC427&lt;Parametros!$D$4*Parametros!$G$9,
      "MUY DEFICIENTE",
    IF(
      'Tablero de control'!$BC427&lt;Parametros!$D$4*Parametros!$G$8,
      "DEFICIENTE",
   IF(
      'Tablero de control'!$BC427&lt;Parametros!$D$4*Parametros!$G$7,
      "ACEPTABLE",
      IF(
        'Tablero de control'!$BC427&lt;Parametros!$D$4*Parametros!$G$6,
        "BUENO",
        IF(
          'Tablero de control'!$BC427&lt;Parametros!$D$4*Parametros!$G$5,
          "SATISFACTORIO",
          IF(
            'Tablero de control'!$BC427&gt;=Parametros!$D$4*Parametros!$G$4,
            "OPTIMO"
          )
        )
      )
    )
  )
)
)</f>
        <v>MUY DEFICIENTE</v>
      </c>
      <c r="BE427" s="336"/>
      <c r="BF427" s="336"/>
      <c r="BG427" s="555"/>
      <c r="BH427" s="281"/>
      <c r="BI427" s="281"/>
      <c r="BJ427" s="281"/>
      <c r="BL427" s="337"/>
      <c r="BN427" s="346">
        <v>2</v>
      </c>
      <c r="BO427" s="350" t="s">
        <v>2202</v>
      </c>
      <c r="BP427" s="350" t="s">
        <v>2203</v>
      </c>
      <c r="BQ427" s="350" t="s">
        <v>2204</v>
      </c>
      <c r="BR427" s="626" t="s">
        <v>2205</v>
      </c>
      <c r="BS427" s="650" t="s">
        <v>2206</v>
      </c>
      <c r="BT427" s="281"/>
    </row>
    <row r="428" spans="1:84" s="42" customFormat="1" ht="65.099999999999994" hidden="1" customHeight="1">
      <c r="A428" s="554" t="s">
        <v>253</v>
      </c>
      <c r="B428" s="53" t="s">
        <v>267</v>
      </c>
      <c r="C428" s="53" t="s">
        <v>320</v>
      </c>
      <c r="D428" s="53" t="s">
        <v>366</v>
      </c>
      <c r="E428" s="53" t="s">
        <v>479</v>
      </c>
      <c r="F428" s="54" t="s">
        <v>12</v>
      </c>
      <c r="G428" s="87">
        <v>15000000000</v>
      </c>
      <c r="H428" s="87" t="s">
        <v>1951</v>
      </c>
      <c r="I428" s="87" t="s">
        <v>1987</v>
      </c>
      <c r="J428" s="325">
        <v>425</v>
      </c>
      <c r="K428" s="53" t="s">
        <v>966</v>
      </c>
      <c r="L428" s="53" t="s">
        <v>1389</v>
      </c>
      <c r="M428" s="53" t="s">
        <v>1390</v>
      </c>
      <c r="N428" s="293">
        <v>170300600</v>
      </c>
      <c r="O428" s="53" t="s">
        <v>1732</v>
      </c>
      <c r="P428" s="53" t="s">
        <v>2083</v>
      </c>
      <c r="Q428" s="53" t="s">
        <v>32</v>
      </c>
      <c r="R428" s="94" t="s">
        <v>1891</v>
      </c>
      <c r="S428" s="93" t="s">
        <v>12</v>
      </c>
      <c r="T428" s="94">
        <v>1000</v>
      </c>
      <c r="U428" s="96">
        <v>250</v>
      </c>
      <c r="V428" s="109">
        <v>250</v>
      </c>
      <c r="W428" s="109">
        <v>250</v>
      </c>
      <c r="X428" s="109">
        <v>250</v>
      </c>
      <c r="Y428" s="273">
        <v>0</v>
      </c>
      <c r="Z428" s="276">
        <f>IF(
'Tablero de control'!$U428="NP",
 0,
  IF(
     'Tablero de control'!$Q428&lt;&gt;"Reducción",
     'Tablero de control'!$Y428*100/'Tablero de control'!$U428,
     IF(
       'Tablero de control'!$U428&gt;='Tablero de control'!$Y428,
       100,
       IF(
         'Tablero de control'!$S428&lt;='Tablero de control'!$Y428,
         0,
         (('Tablero de control'!$S428-'Tablero de control'!$U428)-('Tablero de control'!$Y428-'Tablero de control'!$U428))*100/('Tablero de control'!$S428-'Tablero de control'!$U428)
       )
     )
   )
)</f>
        <v>0</v>
      </c>
      <c r="AA428" s="302">
        <f>IF('Tablero de control'!$Z428&gt;100,100,'Tablero de control'!$Z428)</f>
        <v>0</v>
      </c>
      <c r="AB428" s="40" t="str">
        <f>IF(
  'Tablero de control'!$U428="NP",
  "NO PROGRAMADA",
  IF(
    OR('Tablero de control'!$Y428="",'Tablero de control'!$Z428&lt;=0),
    "SIN AVANCE",
    IF(
      'Tablero de control'!$Z428&lt;Parametros!$D$4*Parametros!$G$9,
      "MUY DEFICIENTE",
    IF(
      'Tablero de control'!$Z428&lt;Parametros!$D$4*Parametros!$G$8,
      "DEFICIENTE",
   IF(
      'Tablero de control'!$Z428&lt;Parametros!$D$4*Parametros!$G$7,
      "ACEPTABLE",
      IF(
        'Tablero de control'!$Z428&lt;Parametros!$D$4*Parametros!$G$6,
        "BUENO",
        IF(
          'Tablero de control'!$Z428&lt;Parametros!$D$4*Parametros!$G$5,
          "SATISFACTORIO",
          IF(
            'Tablero de control'!$Z428&gt;=Parametros!$D$4*Parametros!$G$4,
            "OPTIMO"
          )
        )
      )
    )
  )
)
)
)</f>
        <v>SIN AVANCE</v>
      </c>
      <c r="AC428" s="40"/>
      <c r="AD428" s="40"/>
      <c r="AE428" s="40" t="s">
        <v>3822</v>
      </c>
      <c r="AF428" s="40"/>
      <c r="AG428" s="59">
        <v>0</v>
      </c>
      <c r="AH428" s="59">
        <v>0</v>
      </c>
      <c r="AI428" s="59">
        <v>0</v>
      </c>
      <c r="AJ428" s="57"/>
      <c r="AK428" s="276">
        <f>IF(
'Tablero de control'!$V428="NP",
 0,
  IF(
     'Tablero de control'!$Q428&lt;&gt;"Reducción",
     'Tablero de control'!$AJ428*100/'Tablero de control'!$V428,
     IF(
       'Tablero de control'!$V428&gt;='Tablero de control'!$AJ428,
       100,
       IF(
         'Tablero de control'!$S428&lt;='Tablero de control'!$AJ428,
         0,
         (('Tablero de control'!$S428-'Tablero de control'!$V428)-('Tablero de control'!$AJ428-'Tablero de control'!$V428))*100/('Tablero de control'!$S428-'Tablero de control'!$V428)
       )
     )
   )
)</f>
        <v>0</v>
      </c>
      <c r="AL428" s="40" t="str">
        <f>IF(
  'Tablero de control'!$V428="NP",
  "NO PROGRAMADA",
  IF(
    OR('Tablero de control'!$AJ428="",'Tablero de control'!$AK428&lt;=0),
    "SIN AVANCE",
    IF(
      'Tablero de control'!$AK428&lt;Parametros!$D$4*Parametros!$G$9,
      "MUY DEFICIENTE",
    IF(
      'Tablero de control'!$AK428&lt;Parametros!$D$4*Parametros!$G$8,
      "DEFICIENTE",
   IF(
      'Tablero de control'!$AK428&lt;Parametros!$D$4*Parametros!$G$7,
      "ACEPTABLE",
      IF(
        'Tablero de control'!$AK428&lt;Parametros!$D$4*Parametros!$G$6,
        "BUENO",
        IF(
          'Tablero de control'!$AK428&lt;Parametros!$D$4*Parametros!$G$5,
          "SATISFACTORIO",
          IF(
            'Tablero de control'!$AK428&gt;=Parametros!$D$4*Parametros!$G$4,
            "OPTIMO"
          )
        )
      )
    )
  )
)
)
)</f>
        <v>SIN AVANCE</v>
      </c>
      <c r="AM428" s="38"/>
      <c r="AN428" s="38"/>
      <c r="AO428" s="38"/>
      <c r="AP428" s="47"/>
      <c r="AQ428" s="276">
        <f>IF(
'Tablero de control'!$W428="NP",
 0,
  IF(
     'Tablero de control'!$Q428&lt;&gt;"Reducción",
     'Tablero de control'!$AP428*100/'Tablero de control'!$W428,
     IF(
       'Tablero de control'!$W428&gt;='Tablero de control'!$AP428,
       100,
       IF(
         'Tablero de control'!$S428&lt;='Tablero de control'!$AP428,
         0,
         (('Tablero de control'!$S428-'Tablero de control'!$W428)-('Tablero de control'!$AP428-'Tablero de control'!$W428))*100/('Tablero de control'!$S428-'Tablero de control'!$W428)
       )
     )
   )
)</f>
        <v>0</v>
      </c>
      <c r="AR428" s="40" t="str">
        <f>IF(
  'Tablero de control'!$W428="NP",
  "NO PROGRAMADA",
  IF(
    OR('Tablero de control'!$AP428="",'Tablero de control'!$AQ428&lt;=0),
    "SIN AVANCE",
    IF(
      'Tablero de control'!$AQ428&lt;Parametros!$D$4*Parametros!$G$9,
      "MUY DEFICIENTE",
    IF(
      'Tablero de control'!$AQ428&lt;Parametros!$D$4*Parametros!$G$8,
      "DEFICIENTE",
   IF(
      'Tablero de control'!$AQ428&lt;Parametros!$D$4*Parametros!$G$7,
      "ACEPTABLE",
      IF(
        'Tablero de control'!$AQ428&lt;Parametros!$D$4*Parametros!$G$6,
        "BUENO",
        IF(
          'Tablero de control'!$AQ428&lt;Parametros!$D$4*Parametros!$G$5,
          "SATISFACTORIO",
          IF(
            'Tablero de control'!$AQ428&gt;=Parametros!$D$4*Parametros!$G$4,
            "OPTIMO"
          )
        )
      )
    )
  )
)
)
)</f>
        <v>SIN AVANCE</v>
      </c>
      <c r="AS428" s="38"/>
      <c r="AT428" s="38"/>
      <c r="AU428" s="38"/>
      <c r="AV428" s="39"/>
      <c r="AW428" s="276">
        <f>IF(
'Tablero de control'!$X428="NP",
 0,
  IF(
     'Tablero de control'!$Q428&lt;&gt;"Reducción",
     'Tablero de control'!$AV428*100/'Tablero de control'!$X428,
     IF(
       'Tablero de control'!$X428&gt;='Tablero de control'!$AV428,
       100,
       IF(
         'Tablero de control'!$S428&lt;='Tablero de control'!$AV428,
         0,
         (('Tablero de control'!$S428-'Tablero de control'!$X428)-('Tablero de control'!$AV428-'Tablero de control'!$X428))*100/('Tablero de control'!$S428-'Tablero de control'!$X428)
       )
     )
   )
)</f>
        <v>0</v>
      </c>
      <c r="AX428" s="46" t="str">
        <f>IF(
  'Tablero de control'!$X428="NP",
  "NO PROGRAMADA",
  IF(
    OR('Tablero de control'!$AV428="",'Tablero de control'!$AW428&lt;=0),
    "SIN AVANCE",
    IF(
      'Tablero de control'!$AW428&lt;Parametros!$D$4*Parametros!$G$9,
      "MUY DEFICIENTE",
    IF(
      'Tablero de control'!$AW428&lt;Parametros!$D$4*Parametros!$G$8,
      "DEFICIENTE",
   IF(
      'Tablero de control'!$AW428&lt;Parametros!$D$4*Parametros!$G$7,
      "ACEPTABLE",
      IF(
        'Tablero de control'!$AW428&lt;Parametros!$D$4*Parametros!$G$6,
        "BUENO",
        IF(
          'Tablero de control'!$AW428&lt;Parametros!$D$4*Parametros!$G$5,
          "SATISFACTORIO",
          IF(
            'Tablero de control'!$AW428&gt;=Parametros!$D$4*Parametros!$G$4,
            "OPTIMO"
          )
        )
      )
    )
  )
)
)
)</f>
        <v>SIN AVANCE</v>
      </c>
      <c r="AY428" s="38"/>
      <c r="AZ428" s="38"/>
      <c r="BA428" s="38"/>
      <c r="BB428" s="285">
        <f>IF('Tablero de control'!$R428="Acumulada",IF('Tablero de control'!$AV428="",IF('Tablero de control'!$AP428="",IF('Tablero de control'!$AJ428="",'Tablero de control'!$Y428,'Tablero de control'!$AJ428),'Tablero de control'!$AP428),'Tablero de control'!$AV428),'Tablero de control'!$Y428+'Tablero de control'!$AJ428+'Tablero de control'!$AP428+'Tablero de control'!$AV428)</f>
        <v>0</v>
      </c>
      <c r="BC428" s="41">
        <f>IF('Tablero de control'!$Q428="mantenimiento",'Tablero de control'!$BB428/COUNTA('Tablero de control'!$U428:$X428)*100,IF('Tablero de control'!$BB428*100/'Tablero de control'!$T428&gt;100,100,'Tablero de control'!$BB428*100/'Tablero de control'!$T428))</f>
        <v>0</v>
      </c>
      <c r="BD428" s="40" t="str">
        <f>IF(
    OR('Tablero de control'!$BB428="",'Tablero de control'!$BC428&lt;=0),
    "SIN AVANCE",
    IF(
      'Tablero de control'!$BC428&lt;Parametros!$D$4*Parametros!$G$9,
      "MUY DEFICIENTE",
    IF(
      'Tablero de control'!$BC428&lt;Parametros!$D$4*Parametros!$G$8,
      "DEFICIENTE",
   IF(
      'Tablero de control'!$BC428&lt;Parametros!$D$4*Parametros!$G$7,
      "ACEPTABLE",
      IF(
        'Tablero de control'!$BC428&lt;Parametros!$D$4*Parametros!$G$6,
        "BUENO",
        IF(
          'Tablero de control'!$BC428&lt;Parametros!$D$4*Parametros!$G$5,
          "SATISFACTORIO",
          IF(
            'Tablero de control'!$BC428&gt;=Parametros!$D$4*Parametros!$G$4,
            "OPTIMO"
          )
        )
      )
    )
  )
)
)</f>
        <v>SIN AVANCE</v>
      </c>
      <c r="BE428" s="336"/>
      <c r="BF428" s="336"/>
      <c r="BG428" s="555"/>
      <c r="BH428" s="281"/>
      <c r="BI428" s="281"/>
      <c r="BJ428" s="281"/>
      <c r="BL428" s="337"/>
      <c r="BN428" s="338">
        <v>0</v>
      </c>
      <c r="BO428" s="350"/>
      <c r="BP428" s="350"/>
      <c r="BQ428" s="350"/>
      <c r="BR428" s="627"/>
      <c r="BS428" s="623"/>
      <c r="BT428" s="281"/>
    </row>
    <row r="429" spans="1:84" s="42" customFormat="1" ht="65.099999999999994" hidden="1" customHeight="1">
      <c r="A429" s="554" t="s">
        <v>253</v>
      </c>
      <c r="B429" s="53" t="s">
        <v>267</v>
      </c>
      <c r="C429" s="53" t="s">
        <v>320</v>
      </c>
      <c r="D429" s="53" t="s">
        <v>366</v>
      </c>
      <c r="E429" s="53" t="s">
        <v>480</v>
      </c>
      <c r="F429" s="76">
        <v>0.05</v>
      </c>
      <c r="G429" s="76">
        <v>0.1</v>
      </c>
      <c r="H429" s="76" t="s">
        <v>1951</v>
      </c>
      <c r="I429" s="76" t="s">
        <v>1986</v>
      </c>
      <c r="J429" s="325">
        <v>426</v>
      </c>
      <c r="K429" s="53" t="s">
        <v>967</v>
      </c>
      <c r="L429" s="53" t="s">
        <v>1378</v>
      </c>
      <c r="M429" s="53" t="s">
        <v>80</v>
      </c>
      <c r="N429" s="293">
        <v>170200700</v>
      </c>
      <c r="O429" s="53" t="s">
        <v>1725</v>
      </c>
      <c r="P429" s="53" t="s">
        <v>2083</v>
      </c>
      <c r="Q429" s="53" t="s">
        <v>32</v>
      </c>
      <c r="R429" s="78" t="s">
        <v>1891</v>
      </c>
      <c r="S429" s="88">
        <v>3</v>
      </c>
      <c r="T429" s="78">
        <v>10</v>
      </c>
      <c r="U429" s="96">
        <v>2</v>
      </c>
      <c r="V429" s="89">
        <v>2</v>
      </c>
      <c r="W429" s="89">
        <v>3</v>
      </c>
      <c r="X429" s="89">
        <v>3</v>
      </c>
      <c r="Y429" s="273">
        <v>1</v>
      </c>
      <c r="Z429" s="276">
        <f>IF(
'Tablero de control'!$U429="NP",
 0,
  IF(
     'Tablero de control'!$Q429&lt;&gt;"Reducción",
     'Tablero de control'!$Y429*100/'Tablero de control'!$U429,
     IF(
       'Tablero de control'!$U429&gt;='Tablero de control'!$Y429,
       100,
       IF(
         'Tablero de control'!$S429&lt;='Tablero de control'!$Y429,
         0,
         (('Tablero de control'!$S429-'Tablero de control'!$U429)-('Tablero de control'!$Y429-'Tablero de control'!$U429))*100/('Tablero de control'!$S429-'Tablero de control'!$U429)
       )
     )
   )
)</f>
        <v>50</v>
      </c>
      <c r="AA429" s="302">
        <f>IF('Tablero de control'!$Z429&gt;100,100,'Tablero de control'!$Z429)</f>
        <v>50</v>
      </c>
      <c r="AB429" s="40" t="str">
        <f>IF(
  'Tablero de control'!$U429="NP",
  "NO PROGRAMADA",
  IF(
    OR('Tablero de control'!$Y429="",'Tablero de control'!$Z429&lt;=0),
    "SIN AVANCE",
    IF(
      'Tablero de control'!$Z429&lt;Parametros!$D$4*Parametros!$G$9,
      "MUY DEFICIENTE",
    IF(
      'Tablero de control'!$Z429&lt;Parametros!$D$4*Parametros!$G$8,
      "DEFICIENTE",
   IF(
      'Tablero de control'!$Z429&lt;Parametros!$D$4*Parametros!$G$7,
      "ACEPTABLE",
      IF(
        'Tablero de control'!$Z429&lt;Parametros!$D$4*Parametros!$G$6,
        "BUENO",
        IF(
          'Tablero de control'!$Z429&lt;Parametros!$D$4*Parametros!$G$5,
          "SATISFACTORIO",
          IF(
            'Tablero de control'!$Z429&gt;=Parametros!$D$4*Parametros!$G$4,
            "OPTIMO"
          )
        )
      )
    )
  )
)
)
)</f>
        <v>DEFICIENTE</v>
      </c>
      <c r="AC429" s="40"/>
      <c r="AD429" s="40"/>
      <c r="AE429" s="40" t="s">
        <v>2207</v>
      </c>
      <c r="AF429" s="40" t="s">
        <v>3823</v>
      </c>
      <c r="AG429" s="59">
        <v>1137634158</v>
      </c>
      <c r="AH429" s="59">
        <v>651405510</v>
      </c>
      <c r="AI429" s="59">
        <v>281922230</v>
      </c>
      <c r="AJ429" s="57"/>
      <c r="AK429" s="276">
        <f>IF(
'Tablero de control'!$V429="NP",
 0,
  IF(
     'Tablero de control'!$Q429&lt;&gt;"Reducción",
     'Tablero de control'!$AJ429*100/'Tablero de control'!$V429,
     IF(
       'Tablero de control'!$V429&gt;='Tablero de control'!$AJ429,
       100,
       IF(
         'Tablero de control'!$S429&lt;='Tablero de control'!$AJ429,
         0,
         (('Tablero de control'!$S429-'Tablero de control'!$V429)-('Tablero de control'!$AJ429-'Tablero de control'!$V429))*100/('Tablero de control'!$S429-'Tablero de control'!$V429)
       )
     )
   )
)</f>
        <v>0</v>
      </c>
      <c r="AL429" s="40" t="str">
        <f>IF(
  'Tablero de control'!$V429="NP",
  "NO PROGRAMADA",
  IF(
    OR('Tablero de control'!$AJ429="",'Tablero de control'!$AK429&lt;=0),
    "SIN AVANCE",
    IF(
      'Tablero de control'!$AK429&lt;Parametros!$D$4*Parametros!$G$9,
      "MUY DEFICIENTE",
    IF(
      'Tablero de control'!$AK429&lt;Parametros!$D$4*Parametros!$G$8,
      "DEFICIENTE",
   IF(
      'Tablero de control'!$AK429&lt;Parametros!$D$4*Parametros!$G$7,
      "ACEPTABLE",
      IF(
        'Tablero de control'!$AK429&lt;Parametros!$D$4*Parametros!$G$6,
        "BUENO",
        IF(
          'Tablero de control'!$AK429&lt;Parametros!$D$4*Parametros!$G$5,
          "SATISFACTORIO",
          IF(
            'Tablero de control'!$AK429&gt;=Parametros!$D$4*Parametros!$G$4,
            "OPTIMO"
          )
        )
      )
    )
  )
)
)
)</f>
        <v>SIN AVANCE</v>
      </c>
      <c r="AM429" s="38"/>
      <c r="AN429" s="38"/>
      <c r="AO429" s="38"/>
      <c r="AP429" s="47"/>
      <c r="AQ429" s="276">
        <f>IF(
'Tablero de control'!$W429="NP",
 0,
  IF(
     'Tablero de control'!$Q429&lt;&gt;"Reducción",
     'Tablero de control'!$AP429*100/'Tablero de control'!$W429,
     IF(
       'Tablero de control'!$W429&gt;='Tablero de control'!$AP429,
       100,
       IF(
         'Tablero de control'!$S429&lt;='Tablero de control'!$AP429,
         0,
         (('Tablero de control'!$S429-'Tablero de control'!$W429)-('Tablero de control'!$AP429-'Tablero de control'!$W429))*100/('Tablero de control'!$S429-'Tablero de control'!$W429)
       )
     )
   )
)</f>
        <v>0</v>
      </c>
      <c r="AR429" s="40" t="str">
        <f>IF(
  'Tablero de control'!$W429="NP",
  "NO PROGRAMADA",
  IF(
    OR('Tablero de control'!$AP429="",'Tablero de control'!$AQ429&lt;=0),
    "SIN AVANCE",
    IF(
      'Tablero de control'!$AQ429&lt;Parametros!$D$4*Parametros!$G$9,
      "MUY DEFICIENTE",
    IF(
      'Tablero de control'!$AQ429&lt;Parametros!$D$4*Parametros!$G$8,
      "DEFICIENTE",
   IF(
      'Tablero de control'!$AQ429&lt;Parametros!$D$4*Parametros!$G$7,
      "ACEPTABLE",
      IF(
        'Tablero de control'!$AQ429&lt;Parametros!$D$4*Parametros!$G$6,
        "BUENO",
        IF(
          'Tablero de control'!$AQ429&lt;Parametros!$D$4*Parametros!$G$5,
          "SATISFACTORIO",
          IF(
            'Tablero de control'!$AQ429&gt;=Parametros!$D$4*Parametros!$G$4,
            "OPTIMO"
          )
        )
      )
    )
  )
)
)
)</f>
        <v>SIN AVANCE</v>
      </c>
      <c r="AS429" s="38"/>
      <c r="AT429" s="38"/>
      <c r="AU429" s="38"/>
      <c r="AV429" s="39"/>
      <c r="AW429" s="276">
        <f>IF(
'Tablero de control'!$X429="NP",
 0,
  IF(
     'Tablero de control'!$Q429&lt;&gt;"Reducción",
     'Tablero de control'!$AV429*100/'Tablero de control'!$X429,
     IF(
       'Tablero de control'!$X429&gt;='Tablero de control'!$AV429,
       100,
       IF(
         'Tablero de control'!$S429&lt;='Tablero de control'!$AV429,
         0,
         (('Tablero de control'!$S429-'Tablero de control'!$X429)-('Tablero de control'!$AV429-'Tablero de control'!$X429))*100/('Tablero de control'!$S429-'Tablero de control'!$X429)
       )
     )
   )
)</f>
        <v>0</v>
      </c>
      <c r="AX429" s="46" t="str">
        <f>IF(
  'Tablero de control'!$X429="NP",
  "NO PROGRAMADA",
  IF(
    OR('Tablero de control'!$AV429="",'Tablero de control'!$AW429&lt;=0),
    "SIN AVANCE",
    IF(
      'Tablero de control'!$AW429&lt;Parametros!$D$4*Parametros!$G$9,
      "MUY DEFICIENTE",
    IF(
      'Tablero de control'!$AW429&lt;Parametros!$D$4*Parametros!$G$8,
      "DEFICIENTE",
   IF(
      'Tablero de control'!$AW429&lt;Parametros!$D$4*Parametros!$G$7,
      "ACEPTABLE",
      IF(
        'Tablero de control'!$AW429&lt;Parametros!$D$4*Parametros!$G$6,
        "BUENO",
        IF(
          'Tablero de control'!$AW429&lt;Parametros!$D$4*Parametros!$G$5,
          "SATISFACTORIO",
          IF(
            'Tablero de control'!$AW429&gt;=Parametros!$D$4*Parametros!$G$4,
            "OPTIMO"
          )
        )
      )
    )
  )
)
)
)</f>
        <v>SIN AVANCE</v>
      </c>
      <c r="AY429" s="38"/>
      <c r="AZ429" s="38"/>
      <c r="BA429" s="38"/>
      <c r="BB429" s="285">
        <f>IF('Tablero de control'!$R429="Acumulada",IF('Tablero de control'!$AV429="",IF('Tablero de control'!$AP429="",IF('Tablero de control'!$AJ429="",'Tablero de control'!$Y429,'Tablero de control'!$AJ429),'Tablero de control'!$AP429),'Tablero de control'!$AV429),'Tablero de control'!$Y429+'Tablero de control'!$AJ429+'Tablero de control'!$AP429+'Tablero de control'!$AV429)</f>
        <v>1</v>
      </c>
      <c r="BC429" s="41">
        <f>IF('Tablero de control'!$Q429="mantenimiento",'Tablero de control'!$BB429/COUNTA('Tablero de control'!$U429:$X429)*100,IF('Tablero de control'!$BB429*100/'Tablero de control'!$T429&gt;100,100,'Tablero de control'!$BB429*100/'Tablero de control'!$T429))</f>
        <v>10</v>
      </c>
      <c r="BD429" s="40" t="str">
        <f>IF(
    OR('Tablero de control'!$BB429="",'Tablero de control'!$BC429&lt;=0),
    "SIN AVANCE",
    IF(
      'Tablero de control'!$BC429&lt;Parametros!$D$4*Parametros!$G$9,
      "MUY DEFICIENTE",
    IF(
      'Tablero de control'!$BC429&lt;Parametros!$D$4*Parametros!$G$8,
      "DEFICIENTE",
   IF(
      'Tablero de control'!$BC429&lt;Parametros!$D$4*Parametros!$G$7,
      "ACEPTABLE",
      IF(
        'Tablero de control'!$BC429&lt;Parametros!$D$4*Parametros!$G$6,
        "BUENO",
        IF(
          'Tablero de control'!$BC429&lt;Parametros!$D$4*Parametros!$G$5,
          "SATISFACTORIO",
          IF(
            'Tablero de control'!$BC429&gt;=Parametros!$D$4*Parametros!$G$4,
            "OPTIMO"
          )
        )
      )
    )
  )
)
)</f>
        <v>MUY DEFICIENTE</v>
      </c>
      <c r="BE429" s="336"/>
      <c r="BF429" s="336"/>
      <c r="BG429" s="555"/>
      <c r="BH429" s="281"/>
      <c r="BI429" s="281"/>
      <c r="BJ429" s="281"/>
      <c r="BL429" s="337"/>
      <c r="BN429" s="338">
        <v>1</v>
      </c>
      <c r="BO429" s="350" t="s">
        <v>2207</v>
      </c>
      <c r="BP429" s="350" t="s">
        <v>2208</v>
      </c>
      <c r="BQ429" s="350" t="s">
        <v>2209</v>
      </c>
      <c r="BR429" s="627"/>
      <c r="BS429" s="693" t="s">
        <v>2210</v>
      </c>
      <c r="BT429" s="281"/>
    </row>
    <row r="430" spans="1:84" s="250" customFormat="1" ht="65.099999999999994" hidden="1" customHeight="1">
      <c r="A430" s="554" t="s">
        <v>253</v>
      </c>
      <c r="B430" s="53" t="s">
        <v>267</v>
      </c>
      <c r="C430" s="53" t="s">
        <v>320</v>
      </c>
      <c r="D430" s="53" t="s">
        <v>366</v>
      </c>
      <c r="E430" s="53" t="s">
        <v>480</v>
      </c>
      <c r="F430" s="76">
        <v>0.05</v>
      </c>
      <c r="G430" s="76">
        <v>0.1</v>
      </c>
      <c r="H430" s="76" t="s">
        <v>1951</v>
      </c>
      <c r="I430" s="76" t="s">
        <v>1986</v>
      </c>
      <c r="J430" s="325">
        <v>427</v>
      </c>
      <c r="K430" s="53" t="s">
        <v>968</v>
      </c>
      <c r="L430" s="53" t="s">
        <v>1391</v>
      </c>
      <c r="M430" s="53" t="s">
        <v>79</v>
      </c>
      <c r="N430" s="293">
        <v>170203800</v>
      </c>
      <c r="O430" s="53" t="s">
        <v>1733</v>
      </c>
      <c r="P430" s="53" t="s">
        <v>2083</v>
      </c>
      <c r="Q430" s="53" t="s">
        <v>32</v>
      </c>
      <c r="R430" s="78" t="s">
        <v>1891</v>
      </c>
      <c r="S430" s="88" t="s">
        <v>12</v>
      </c>
      <c r="T430" s="78">
        <v>700</v>
      </c>
      <c r="U430" s="96">
        <v>100</v>
      </c>
      <c r="V430" s="89">
        <v>150</v>
      </c>
      <c r="W430" s="89">
        <v>200</v>
      </c>
      <c r="X430" s="89">
        <v>250</v>
      </c>
      <c r="Y430" s="273">
        <v>294</v>
      </c>
      <c r="Z430" s="276">
        <f>IF(
'Tablero de control'!$U430="NP",
 0,
  IF(
     'Tablero de control'!$Q430&lt;&gt;"Reducción",
     'Tablero de control'!$Y430*100/'Tablero de control'!$U430,
     IF(
       'Tablero de control'!$U430&gt;='Tablero de control'!$Y430,
       100,
       IF(
         'Tablero de control'!$S430&lt;='Tablero de control'!$Y430,
         0,
         (('Tablero de control'!$S430-'Tablero de control'!$U430)-('Tablero de control'!$Y430-'Tablero de control'!$U430))*100/('Tablero de control'!$S430-'Tablero de control'!$U430)
       )
     )
   )
)</f>
        <v>294</v>
      </c>
      <c r="AA430" s="302">
        <f>IF('Tablero de control'!$Z430&gt;100,100,'Tablero de control'!$Z430)</f>
        <v>100</v>
      </c>
      <c r="AB430" s="40" t="str">
        <f>IF(
  'Tablero de control'!$U430="NP",
  "NO PROGRAMADA",
  IF(
    OR('Tablero de control'!$Y430="",'Tablero de control'!$Z430&lt;=0),
    "SIN AVANCE",
    IF(
      'Tablero de control'!$Z430&lt;Parametros!$D$4*Parametros!$G$9,
      "MUY DEFICIENTE",
    IF(
      'Tablero de control'!$Z430&lt;Parametros!$D$4*Parametros!$G$8,
      "DEFICIENTE",
   IF(
      'Tablero de control'!$Z430&lt;Parametros!$D$4*Parametros!$G$7,
      "ACEPTABLE",
      IF(
        'Tablero de control'!$Z430&lt;Parametros!$D$4*Parametros!$G$6,
        "BUENO",
        IF(
          'Tablero de control'!$Z430&lt;Parametros!$D$4*Parametros!$G$5,
          "SATISFACTORIO",
          IF(
            'Tablero de control'!$Z430&gt;=Parametros!$D$4*Parametros!$G$4,
            "OPTIMO"
          )
        )
      )
    )
  )
)
)
)</f>
        <v>OPTIMO</v>
      </c>
      <c r="AC430" s="40" t="s">
        <v>3855</v>
      </c>
      <c r="AD430" s="40">
        <v>2023003520048</v>
      </c>
      <c r="AE430" s="40" t="s">
        <v>3824</v>
      </c>
      <c r="AF430" s="40" t="s">
        <v>3831</v>
      </c>
      <c r="AG430" s="59">
        <v>500000000</v>
      </c>
      <c r="AH430" s="59">
        <v>651405510</v>
      </c>
      <c r="AI430" s="59">
        <v>281922230</v>
      </c>
      <c r="AJ430" s="292"/>
      <c r="AK430" s="276">
        <f>IF(
'Tablero de control'!$V430="NP",
 0,
  IF(
     'Tablero de control'!$Q430&lt;&gt;"Reducción",
     'Tablero de control'!$AJ430*100/'Tablero de control'!$V430,
     IF(
       'Tablero de control'!$V430&gt;='Tablero de control'!$AJ430,
       100,
       IF(
         'Tablero de control'!$S430&lt;='Tablero de control'!$AJ430,
         0,
         (('Tablero de control'!$S430-'Tablero de control'!$V430)-('Tablero de control'!$AJ430-'Tablero de control'!$V430))*100/('Tablero de control'!$S430-'Tablero de control'!$V430)
       )
     )
   )
)</f>
        <v>0</v>
      </c>
      <c r="AL430" s="90" t="str">
        <f>IF(
  'Tablero de control'!$V430="NP",
  "NO PROGRAMADA",
  IF(
    OR('Tablero de control'!$AJ430="",'Tablero de control'!$AK430&lt;=0),
    "SIN AVANCE",
    IF(
      'Tablero de control'!$AK430&lt;Parametros!$D$4*Parametros!$G$9,
      "MUY DEFICIENTE",
    IF(
      'Tablero de control'!$AK430&lt;Parametros!$D$4*Parametros!$G$8,
      "DEFICIENTE",
   IF(
      'Tablero de control'!$AK430&lt;Parametros!$D$4*Parametros!$G$7,
      "ACEPTABLE",
      IF(
        'Tablero de control'!$AK430&lt;Parametros!$D$4*Parametros!$G$6,
        "BUENO",
        IF(
          'Tablero de control'!$AK430&lt;Parametros!$D$4*Parametros!$G$5,
          "SATISFACTORIO",
          IF(
            'Tablero de control'!$AK430&gt;=Parametros!$D$4*Parametros!$G$4,
            "OPTIMO"
          )
        )
      )
    )
  )
)
)
)</f>
        <v>SIN AVANCE</v>
      </c>
      <c r="AM430" s="276"/>
      <c r="AN430" s="276"/>
      <c r="AO430" s="276"/>
      <c r="AP430" s="291"/>
      <c r="AQ430" s="276">
        <f>IF(
'Tablero de control'!$W430="NP",
 0,
  IF(
     'Tablero de control'!$Q430&lt;&gt;"Reducción",
     'Tablero de control'!$AP430*100/'Tablero de control'!$W430,
     IF(
       'Tablero de control'!$W430&gt;='Tablero de control'!$AP430,
       100,
       IF(
         'Tablero de control'!$S430&lt;='Tablero de control'!$AP430,
         0,
         (('Tablero de control'!$S430-'Tablero de control'!$W430)-('Tablero de control'!$AP430-'Tablero de control'!$W430))*100/('Tablero de control'!$S430-'Tablero de control'!$W430)
       )
     )
   )
)</f>
        <v>0</v>
      </c>
      <c r="AR430" s="90" t="str">
        <f>IF(
  'Tablero de control'!$W430="NP",
  "NO PROGRAMADA",
  IF(
    OR('Tablero de control'!$AP430="",'Tablero de control'!$AQ430&lt;=0),
    "SIN AVANCE",
    IF(
      'Tablero de control'!$AQ430&lt;Parametros!$D$4*Parametros!$G$9,
      "MUY DEFICIENTE",
    IF(
      'Tablero de control'!$AQ430&lt;Parametros!$D$4*Parametros!$G$8,
      "DEFICIENTE",
   IF(
      'Tablero de control'!$AQ430&lt;Parametros!$D$4*Parametros!$G$7,
      "ACEPTABLE",
      IF(
        'Tablero de control'!$AQ430&lt;Parametros!$D$4*Parametros!$G$6,
        "BUENO",
        IF(
          'Tablero de control'!$AQ430&lt;Parametros!$D$4*Parametros!$G$5,
          "SATISFACTORIO",
          IF(
            'Tablero de control'!$AQ430&gt;=Parametros!$D$4*Parametros!$G$4,
            "OPTIMO"
          )
        )
      )
    )
  )
)
)
)</f>
        <v>SIN AVANCE</v>
      </c>
      <c r="AS430" s="276"/>
      <c r="AT430" s="276"/>
      <c r="AU430" s="276"/>
      <c r="AV430" s="290"/>
      <c r="AW430" s="276">
        <f>IF(
'Tablero de control'!$X430="NP",
 0,
  IF(
     'Tablero de control'!$Q430&lt;&gt;"Reducción",
     'Tablero de control'!$AV430*100/'Tablero de control'!$X430,
     IF(
       'Tablero de control'!$X430&gt;='Tablero de control'!$AV430,
       100,
       IF(
         'Tablero de control'!$S430&lt;='Tablero de control'!$AV430,
         0,
         (('Tablero de control'!$S430-'Tablero de control'!$X430)-('Tablero de control'!$AV430-'Tablero de control'!$X430))*100/('Tablero de control'!$S430-'Tablero de control'!$X430)
       )
     )
   )
)</f>
        <v>0</v>
      </c>
      <c r="AX430" s="284" t="str">
        <f>IF(
  'Tablero de control'!$X430="NP",
  "NO PROGRAMADA",
  IF(
    OR('Tablero de control'!$AV430="",'Tablero de control'!$AW430&lt;=0),
    "SIN AVANCE",
    IF(
      'Tablero de control'!$AW430&lt;Parametros!$D$4*Parametros!$G$9,
      "MUY DEFICIENTE",
    IF(
      'Tablero de control'!$AW430&lt;Parametros!$D$4*Parametros!$G$8,
      "DEFICIENTE",
   IF(
      'Tablero de control'!$AW430&lt;Parametros!$D$4*Parametros!$G$7,
      "ACEPTABLE",
      IF(
        'Tablero de control'!$AW430&lt;Parametros!$D$4*Parametros!$G$6,
        "BUENO",
        IF(
          'Tablero de control'!$AW430&lt;Parametros!$D$4*Parametros!$G$5,
          "SATISFACTORIO",
          IF(
            'Tablero de control'!$AW430&gt;=Parametros!$D$4*Parametros!$G$4,
            "OPTIMO"
          )
        )
      )
    )
  )
)
)
)</f>
        <v>SIN AVANCE</v>
      </c>
      <c r="AY430" s="276"/>
      <c r="AZ430" s="276"/>
      <c r="BA430" s="276"/>
      <c r="BB430" s="285">
        <f>IF('Tablero de control'!$R430="Acumulada",IF('Tablero de control'!$AV430="",IF('Tablero de control'!$AP430="",IF('Tablero de control'!$AJ430="",'Tablero de control'!$Y430,'Tablero de control'!$AJ430),'Tablero de control'!$AP430),'Tablero de control'!$AV430),'Tablero de control'!$Y430+'Tablero de control'!$AJ430+'Tablero de control'!$AP430+'Tablero de control'!$AV430)</f>
        <v>294</v>
      </c>
      <c r="BC430" s="41">
        <f>IF('Tablero de control'!$Q430="mantenimiento",'Tablero de control'!$BB430/COUNTA('Tablero de control'!$U430:$X430)*100,IF('Tablero de control'!$BB430*100/'Tablero de control'!$T430&gt;100,100,'Tablero de control'!$BB430*100/'Tablero de control'!$T430))</f>
        <v>42</v>
      </c>
      <c r="BD430" s="40" t="str">
        <f>IF(
    OR('Tablero de control'!$BB430="",'Tablero de control'!$BC430&lt;=0),
    "SIN AVANCE",
    IF(
      'Tablero de control'!$BC430&lt;Parametros!$D$4*Parametros!$G$9,
      "MUY DEFICIENTE",
    IF(
      'Tablero de control'!$BC430&lt;Parametros!$D$4*Parametros!$G$8,
      "DEFICIENTE",
   IF(
      'Tablero de control'!$BC430&lt;Parametros!$D$4*Parametros!$G$7,
      "ACEPTABLE",
      IF(
        'Tablero de control'!$BC430&lt;Parametros!$D$4*Parametros!$G$6,
        "BUENO",
        IF(
          'Tablero de control'!$BC430&lt;Parametros!$D$4*Parametros!$G$5,
          "SATISFACTORIO",
          IF(
            'Tablero de control'!$BC430&gt;=Parametros!$D$4*Parametros!$G$4,
            "OPTIMO"
          )
        )
      )
    )
  )
)
)</f>
        <v>DEFICIENTE</v>
      </c>
      <c r="BE430" s="336"/>
      <c r="BF430" s="336"/>
      <c r="BG430" s="555"/>
      <c r="BH430" s="281"/>
      <c r="BI430" s="281"/>
      <c r="BJ430" s="281"/>
      <c r="BK430" s="42"/>
      <c r="BL430" s="337"/>
      <c r="BM430" s="42"/>
      <c r="BN430" s="346">
        <v>294</v>
      </c>
      <c r="BO430" s="352" t="s">
        <v>2211</v>
      </c>
      <c r="BP430" s="350" t="s">
        <v>2212</v>
      </c>
      <c r="BQ430" s="350" t="s">
        <v>2213</v>
      </c>
      <c r="BR430" s="626" t="s">
        <v>2214</v>
      </c>
      <c r="BS430" s="650" t="s">
        <v>2215</v>
      </c>
      <c r="BT430" s="281"/>
      <c r="BU430" s="42"/>
      <c r="BV430" s="42"/>
      <c r="BW430" s="42"/>
      <c r="BX430" s="42"/>
      <c r="BY430" s="42"/>
      <c r="BZ430" s="42"/>
      <c r="CA430" s="42"/>
      <c r="CB430" s="42"/>
      <c r="CC430" s="42"/>
      <c r="CD430" s="42"/>
      <c r="CE430" s="42"/>
      <c r="CF430" s="42"/>
    </row>
    <row r="431" spans="1:84" s="42" customFormat="1" ht="65.099999999999994" hidden="1" customHeight="1">
      <c r="A431" s="554" t="s">
        <v>253</v>
      </c>
      <c r="B431" s="53" t="s">
        <v>267</v>
      </c>
      <c r="C431" s="53" t="s">
        <v>320</v>
      </c>
      <c r="D431" s="53" t="s">
        <v>366</v>
      </c>
      <c r="E431" s="53" t="s">
        <v>480</v>
      </c>
      <c r="F431" s="76">
        <v>0.05</v>
      </c>
      <c r="G431" s="76">
        <v>0.1</v>
      </c>
      <c r="H431" s="76" t="s">
        <v>1951</v>
      </c>
      <c r="I431" s="76" t="s">
        <v>1986</v>
      </c>
      <c r="J431" s="325">
        <v>428</v>
      </c>
      <c r="K431" s="53" t="s">
        <v>969</v>
      </c>
      <c r="L431" s="53" t="s">
        <v>1392</v>
      </c>
      <c r="M431" s="53" t="s">
        <v>1393</v>
      </c>
      <c r="N431" s="293">
        <v>170201700</v>
      </c>
      <c r="O431" s="53" t="s">
        <v>1734</v>
      </c>
      <c r="P431" s="53" t="s">
        <v>2083</v>
      </c>
      <c r="Q431" s="53" t="s">
        <v>32</v>
      </c>
      <c r="R431" s="78" t="s">
        <v>1891</v>
      </c>
      <c r="S431" s="88">
        <v>1000</v>
      </c>
      <c r="T431" s="78">
        <v>2000</v>
      </c>
      <c r="U431" s="96">
        <v>500</v>
      </c>
      <c r="V431" s="89">
        <v>500</v>
      </c>
      <c r="W431" s="89">
        <v>500</v>
      </c>
      <c r="X431" s="89">
        <v>500</v>
      </c>
      <c r="Y431" s="273">
        <v>1500</v>
      </c>
      <c r="Z431" s="276">
        <f>IF(
'Tablero de control'!$U431="NP",
 0,
  IF(
     'Tablero de control'!$Q431&lt;&gt;"Reducción",
     'Tablero de control'!$Y431*100/'Tablero de control'!$U431,
     IF(
       'Tablero de control'!$U431&gt;='Tablero de control'!$Y431,
       100,
       IF(
         'Tablero de control'!$S431&lt;='Tablero de control'!$Y431,
         0,
         (('Tablero de control'!$S431-'Tablero de control'!$U431)-('Tablero de control'!$Y431-'Tablero de control'!$U431))*100/('Tablero de control'!$S431-'Tablero de control'!$U431)
       )
     )
   )
)</f>
        <v>300</v>
      </c>
      <c r="AA431" s="302">
        <f>IF('Tablero de control'!$Z431&gt;100,100,'Tablero de control'!$Z431)</f>
        <v>100</v>
      </c>
      <c r="AB431" s="40" t="str">
        <f>IF(
  'Tablero de control'!$U431="NP",
  "NO PROGRAMADA",
  IF(
    OR('Tablero de control'!$Y431="",'Tablero de control'!$Z431&lt;=0),
    "SIN AVANCE",
    IF(
      'Tablero de control'!$Z431&lt;Parametros!$D$4*Parametros!$G$9,
      "MUY DEFICIENTE",
    IF(
      'Tablero de control'!$Z431&lt;Parametros!$D$4*Parametros!$G$8,
      "DEFICIENTE",
   IF(
      'Tablero de control'!$Z431&lt;Parametros!$D$4*Parametros!$G$7,
      "ACEPTABLE",
      IF(
        'Tablero de control'!$Z431&lt;Parametros!$D$4*Parametros!$G$6,
        "BUENO",
        IF(
          'Tablero de control'!$Z431&lt;Parametros!$D$4*Parametros!$G$5,
          "SATISFACTORIO",
          IF(
            'Tablero de control'!$Z431&gt;=Parametros!$D$4*Parametros!$G$4,
            "OPTIMO"
          )
        )
      )
    )
  )
)
)
)</f>
        <v>OPTIMO</v>
      </c>
      <c r="AC431" s="40" t="s">
        <v>3857</v>
      </c>
      <c r="AD431" s="40">
        <v>2023003520046</v>
      </c>
      <c r="AE431" s="40" t="s">
        <v>2219</v>
      </c>
      <c r="AF431" s="40" t="s">
        <v>3837</v>
      </c>
      <c r="AG431" s="59">
        <v>200000000</v>
      </c>
      <c r="AH431" s="59">
        <v>651405510</v>
      </c>
      <c r="AI431" s="59">
        <v>281922230</v>
      </c>
      <c r="AJ431" s="57"/>
      <c r="AK431" s="276">
        <f>IF(
'Tablero de control'!$V431="NP",
 0,
  IF(
     'Tablero de control'!$Q431&lt;&gt;"Reducción",
     'Tablero de control'!$AJ431*100/'Tablero de control'!$V431,
     IF(
       'Tablero de control'!$V431&gt;='Tablero de control'!$AJ431,
       100,
       IF(
         'Tablero de control'!$S431&lt;='Tablero de control'!$AJ431,
         0,
         (('Tablero de control'!$S431-'Tablero de control'!$V431)-('Tablero de control'!$AJ431-'Tablero de control'!$V431))*100/('Tablero de control'!$S431-'Tablero de control'!$V431)
       )
     )
   )
)</f>
        <v>0</v>
      </c>
      <c r="AL431" s="40" t="str">
        <f>IF(
  'Tablero de control'!$V431="NP",
  "NO PROGRAMADA",
  IF(
    OR('Tablero de control'!$AJ431="",'Tablero de control'!$AK431&lt;=0),
    "SIN AVANCE",
    IF(
      'Tablero de control'!$AK431&lt;Parametros!$D$4*Parametros!$G$9,
      "MUY DEFICIENTE",
    IF(
      'Tablero de control'!$AK431&lt;Parametros!$D$4*Parametros!$G$8,
      "DEFICIENTE",
   IF(
      'Tablero de control'!$AK431&lt;Parametros!$D$4*Parametros!$G$7,
      "ACEPTABLE",
      IF(
        'Tablero de control'!$AK431&lt;Parametros!$D$4*Parametros!$G$6,
        "BUENO",
        IF(
          'Tablero de control'!$AK431&lt;Parametros!$D$4*Parametros!$G$5,
          "SATISFACTORIO",
          IF(
            'Tablero de control'!$AK431&gt;=Parametros!$D$4*Parametros!$G$4,
            "OPTIMO"
          )
        )
      )
    )
  )
)
)
)</f>
        <v>SIN AVANCE</v>
      </c>
      <c r="AM431" s="38"/>
      <c r="AN431" s="38"/>
      <c r="AO431" s="38"/>
      <c r="AP431" s="47"/>
      <c r="AQ431" s="276">
        <f>IF(
'Tablero de control'!$W431="NP",
 0,
  IF(
     'Tablero de control'!$Q431&lt;&gt;"Reducción",
     'Tablero de control'!$AP431*100/'Tablero de control'!$W431,
     IF(
       'Tablero de control'!$W431&gt;='Tablero de control'!$AP431,
       100,
       IF(
         'Tablero de control'!$S431&lt;='Tablero de control'!$AP431,
         0,
         (('Tablero de control'!$S431-'Tablero de control'!$W431)-('Tablero de control'!$AP431-'Tablero de control'!$W431))*100/('Tablero de control'!$S431-'Tablero de control'!$W431)
       )
     )
   )
)</f>
        <v>0</v>
      </c>
      <c r="AR431" s="40" t="str">
        <f>IF(
  'Tablero de control'!$W431="NP",
  "NO PROGRAMADA",
  IF(
    OR('Tablero de control'!$AP431="",'Tablero de control'!$AQ431&lt;=0),
    "SIN AVANCE",
    IF(
      'Tablero de control'!$AQ431&lt;Parametros!$D$4*Parametros!$G$9,
      "MUY DEFICIENTE",
    IF(
      'Tablero de control'!$AQ431&lt;Parametros!$D$4*Parametros!$G$8,
      "DEFICIENTE",
   IF(
      'Tablero de control'!$AQ431&lt;Parametros!$D$4*Parametros!$G$7,
      "ACEPTABLE",
      IF(
        'Tablero de control'!$AQ431&lt;Parametros!$D$4*Parametros!$G$6,
        "BUENO",
        IF(
          'Tablero de control'!$AQ431&lt;Parametros!$D$4*Parametros!$G$5,
          "SATISFACTORIO",
          IF(
            'Tablero de control'!$AQ431&gt;=Parametros!$D$4*Parametros!$G$4,
            "OPTIMO"
          )
        )
      )
    )
  )
)
)
)</f>
        <v>SIN AVANCE</v>
      </c>
      <c r="AS431" s="38"/>
      <c r="AT431" s="38"/>
      <c r="AU431" s="38"/>
      <c r="AV431" s="39"/>
      <c r="AW431" s="276">
        <f>IF(
'Tablero de control'!$X431="NP",
 0,
  IF(
     'Tablero de control'!$Q431&lt;&gt;"Reducción",
     'Tablero de control'!$AV431*100/'Tablero de control'!$X431,
     IF(
       'Tablero de control'!$X431&gt;='Tablero de control'!$AV431,
       100,
       IF(
         'Tablero de control'!$S431&lt;='Tablero de control'!$AV431,
         0,
         (('Tablero de control'!$S431-'Tablero de control'!$X431)-('Tablero de control'!$AV431-'Tablero de control'!$X431))*100/('Tablero de control'!$S431-'Tablero de control'!$X431)
       )
     )
   )
)</f>
        <v>0</v>
      </c>
      <c r="AX431" s="46" t="str">
        <f>IF(
  'Tablero de control'!$X431="NP",
  "NO PROGRAMADA",
  IF(
    OR('Tablero de control'!$AV431="",'Tablero de control'!$AW431&lt;=0),
    "SIN AVANCE",
    IF(
      'Tablero de control'!$AW431&lt;Parametros!$D$4*Parametros!$G$9,
      "MUY DEFICIENTE",
    IF(
      'Tablero de control'!$AW431&lt;Parametros!$D$4*Parametros!$G$8,
      "DEFICIENTE",
   IF(
      'Tablero de control'!$AW431&lt;Parametros!$D$4*Parametros!$G$7,
      "ACEPTABLE",
      IF(
        'Tablero de control'!$AW431&lt;Parametros!$D$4*Parametros!$G$6,
        "BUENO",
        IF(
          'Tablero de control'!$AW431&lt;Parametros!$D$4*Parametros!$G$5,
          "SATISFACTORIO",
          IF(
            'Tablero de control'!$AW431&gt;=Parametros!$D$4*Parametros!$G$4,
            "OPTIMO"
          )
        )
      )
    )
  )
)
)
)</f>
        <v>SIN AVANCE</v>
      </c>
      <c r="AY431" s="38"/>
      <c r="AZ431" s="38"/>
      <c r="BA431" s="38"/>
      <c r="BB431" s="285">
        <f>IF('Tablero de control'!$R431="Acumulada",IF('Tablero de control'!$AV431="",IF('Tablero de control'!$AP431="",IF('Tablero de control'!$AJ431="",'Tablero de control'!$Y431,'Tablero de control'!$AJ431),'Tablero de control'!$AP431),'Tablero de control'!$AV431),'Tablero de control'!$Y431+'Tablero de control'!$AJ431+'Tablero de control'!$AP431+'Tablero de control'!$AV431)</f>
        <v>1500</v>
      </c>
      <c r="BC431" s="41">
        <f>IF('Tablero de control'!$Q431="mantenimiento",'Tablero de control'!$BB431/COUNTA('Tablero de control'!$U431:$X431)*100,IF('Tablero de control'!$BB431*100/'Tablero de control'!$T431&gt;100,100,'Tablero de control'!$BB431*100/'Tablero de control'!$T431))</f>
        <v>75</v>
      </c>
      <c r="BD431" s="40" t="str">
        <f>IF(
    OR('Tablero de control'!$BB431="",'Tablero de control'!$BC431&lt;=0),
    "SIN AVANCE",
    IF(
      'Tablero de control'!$BC431&lt;Parametros!$D$4*Parametros!$G$9,
      "MUY DEFICIENTE",
    IF(
      'Tablero de control'!$BC431&lt;Parametros!$D$4*Parametros!$G$8,
      "DEFICIENTE",
   IF(
      'Tablero de control'!$BC431&lt;Parametros!$D$4*Parametros!$G$7,
      "ACEPTABLE",
      IF(
        'Tablero de control'!$BC431&lt;Parametros!$D$4*Parametros!$G$6,
        "BUENO",
        IF(
          'Tablero de control'!$BC431&lt;Parametros!$D$4*Parametros!$G$5,
          "SATISFACTORIO",
          IF(
            'Tablero de control'!$BC431&gt;=Parametros!$D$4*Parametros!$G$4,
            "OPTIMO"
          )
        )
      )
    )
  )
)
)</f>
        <v>BUENO</v>
      </c>
      <c r="BE431" s="336"/>
      <c r="BF431" s="336"/>
      <c r="BG431" s="555"/>
      <c r="BH431" s="281"/>
      <c r="BI431" s="281"/>
      <c r="BJ431" s="281"/>
      <c r="BL431" s="337"/>
      <c r="BN431" s="338">
        <v>1500</v>
      </c>
      <c r="BO431" s="352" t="s">
        <v>2216</v>
      </c>
      <c r="BP431" s="350" t="s">
        <v>2217</v>
      </c>
      <c r="BQ431" s="350" t="s">
        <v>2184</v>
      </c>
      <c r="BR431" s="738" t="s">
        <v>2218</v>
      </c>
      <c r="BS431" s="651" t="s">
        <v>2219</v>
      </c>
      <c r="BT431" s="281"/>
    </row>
    <row r="432" spans="1:84" s="42" customFormat="1" ht="65.099999999999994" hidden="1" customHeight="1">
      <c r="A432" s="554" t="s">
        <v>253</v>
      </c>
      <c r="B432" s="53" t="s">
        <v>267</v>
      </c>
      <c r="C432" s="53" t="s">
        <v>320</v>
      </c>
      <c r="D432" s="53" t="s">
        <v>366</v>
      </c>
      <c r="E432" s="53" t="s">
        <v>480</v>
      </c>
      <c r="F432" s="76">
        <v>0.05</v>
      </c>
      <c r="G432" s="76">
        <v>0.1</v>
      </c>
      <c r="H432" s="76" t="s">
        <v>1951</v>
      </c>
      <c r="I432" s="76" t="s">
        <v>1986</v>
      </c>
      <c r="J432" s="325">
        <v>429</v>
      </c>
      <c r="K432" s="53" t="s">
        <v>970</v>
      </c>
      <c r="L432" s="53" t="s">
        <v>1394</v>
      </c>
      <c r="M432" s="53" t="s">
        <v>53</v>
      </c>
      <c r="N432" s="293">
        <v>170201800</v>
      </c>
      <c r="O432" s="53" t="s">
        <v>63</v>
      </c>
      <c r="P432" s="53" t="s">
        <v>2083</v>
      </c>
      <c r="Q432" s="53" t="s">
        <v>32</v>
      </c>
      <c r="R432" s="78" t="s">
        <v>1891</v>
      </c>
      <c r="S432" s="88" t="s">
        <v>12</v>
      </c>
      <c r="T432" s="78">
        <v>4</v>
      </c>
      <c r="U432" s="96">
        <v>1</v>
      </c>
      <c r="V432" s="88">
        <v>1</v>
      </c>
      <c r="W432" s="88">
        <v>1</v>
      </c>
      <c r="X432" s="88">
        <v>1</v>
      </c>
      <c r="Y432" s="273">
        <v>0.5</v>
      </c>
      <c r="Z432" s="276">
        <f>IF(
'Tablero de control'!$U432="NP",
 0,
  IF(
     'Tablero de control'!$Q432&lt;&gt;"Reducción",
     'Tablero de control'!$Y432*100/'Tablero de control'!$U432,
     IF(
       'Tablero de control'!$U432&gt;='Tablero de control'!$Y432,
       100,
       IF(
         'Tablero de control'!$S432&lt;='Tablero de control'!$Y432,
         0,
         (('Tablero de control'!$S432-'Tablero de control'!$U432)-('Tablero de control'!$Y432-'Tablero de control'!$U432))*100/('Tablero de control'!$S432-'Tablero de control'!$U432)
       )
     )
   )
)</f>
        <v>50</v>
      </c>
      <c r="AA432" s="302">
        <f>IF('Tablero de control'!$Z432&gt;100,100,'Tablero de control'!$Z432)</f>
        <v>50</v>
      </c>
      <c r="AB432" s="40" t="str">
        <f>IF(
  'Tablero de control'!$U432="NP",
  "NO PROGRAMADA",
  IF(
    OR('Tablero de control'!$Y432="",'Tablero de control'!$Z432&lt;=0),
    "SIN AVANCE",
    IF(
      'Tablero de control'!$Z432&lt;Parametros!$D$4*Parametros!$G$9,
      "MUY DEFICIENTE",
    IF(
      'Tablero de control'!$Z432&lt;Parametros!$D$4*Parametros!$G$8,
      "DEFICIENTE",
   IF(
      'Tablero de control'!$Z432&lt;Parametros!$D$4*Parametros!$G$7,
      "ACEPTABLE",
      IF(
        'Tablero de control'!$Z432&lt;Parametros!$D$4*Parametros!$G$6,
        "BUENO",
        IF(
          'Tablero de control'!$Z432&lt;Parametros!$D$4*Parametros!$G$5,
          "SATISFACTORIO",
          IF(
            'Tablero de control'!$Z432&gt;=Parametros!$D$4*Parametros!$G$4,
            "OPTIMO"
          )
        )
      )
    )
  )
)
)
)</f>
        <v>DEFICIENTE</v>
      </c>
      <c r="AC432" s="40" t="s">
        <v>3855</v>
      </c>
      <c r="AD432" s="40">
        <v>2023003520048</v>
      </c>
      <c r="AE432" s="40" t="s">
        <v>2201</v>
      </c>
      <c r="AF432" s="40" t="s">
        <v>3837</v>
      </c>
      <c r="AG432" s="59">
        <v>100000000</v>
      </c>
      <c r="AH432" s="59">
        <v>651405510</v>
      </c>
      <c r="AI432" s="59">
        <v>281922230</v>
      </c>
      <c r="AJ432" s="57"/>
      <c r="AK432" s="276">
        <f>IF(
'Tablero de control'!$V432="NP",
 0,
  IF(
     'Tablero de control'!$Q432&lt;&gt;"Reducción",
     'Tablero de control'!$AJ432*100/'Tablero de control'!$V432,
     IF(
       'Tablero de control'!$V432&gt;='Tablero de control'!$AJ432,
       100,
       IF(
         'Tablero de control'!$S432&lt;='Tablero de control'!$AJ432,
         0,
         (('Tablero de control'!$S432-'Tablero de control'!$V432)-('Tablero de control'!$AJ432-'Tablero de control'!$V432))*100/('Tablero de control'!$S432-'Tablero de control'!$V432)
       )
     )
   )
)</f>
        <v>0</v>
      </c>
      <c r="AL432" s="40" t="str">
        <f>IF(
  'Tablero de control'!$V432="NP",
  "NO PROGRAMADA",
  IF(
    OR('Tablero de control'!$AJ432="",'Tablero de control'!$AK432&lt;=0),
    "SIN AVANCE",
    IF(
      'Tablero de control'!$AK432&lt;Parametros!$D$4*Parametros!$G$9,
      "MUY DEFICIENTE",
    IF(
      'Tablero de control'!$AK432&lt;Parametros!$D$4*Parametros!$G$8,
      "DEFICIENTE",
   IF(
      'Tablero de control'!$AK432&lt;Parametros!$D$4*Parametros!$G$7,
      "ACEPTABLE",
      IF(
        'Tablero de control'!$AK432&lt;Parametros!$D$4*Parametros!$G$6,
        "BUENO",
        IF(
          'Tablero de control'!$AK432&lt;Parametros!$D$4*Parametros!$G$5,
          "SATISFACTORIO",
          IF(
            'Tablero de control'!$AK432&gt;=Parametros!$D$4*Parametros!$G$4,
            "OPTIMO"
          )
        )
      )
    )
  )
)
)
)</f>
        <v>SIN AVANCE</v>
      </c>
      <c r="AM432" s="38"/>
      <c r="AN432" s="38"/>
      <c r="AO432" s="38"/>
      <c r="AP432" s="47"/>
      <c r="AQ432" s="276">
        <f>IF(
'Tablero de control'!$W432="NP",
 0,
  IF(
     'Tablero de control'!$Q432&lt;&gt;"Reducción",
     'Tablero de control'!$AP432*100/'Tablero de control'!$W432,
     IF(
       'Tablero de control'!$W432&gt;='Tablero de control'!$AP432,
       100,
       IF(
         'Tablero de control'!$S432&lt;='Tablero de control'!$AP432,
         0,
         (('Tablero de control'!$S432-'Tablero de control'!$W432)-('Tablero de control'!$AP432-'Tablero de control'!$W432))*100/('Tablero de control'!$S432-'Tablero de control'!$W432)
       )
     )
   )
)</f>
        <v>0</v>
      </c>
      <c r="AR432" s="40" t="str">
        <f>IF(
  'Tablero de control'!$W432="NP",
  "NO PROGRAMADA",
  IF(
    OR('Tablero de control'!$AP432="",'Tablero de control'!$AQ432&lt;=0),
    "SIN AVANCE",
    IF(
      'Tablero de control'!$AQ432&lt;Parametros!$D$4*Parametros!$G$9,
      "MUY DEFICIENTE",
    IF(
      'Tablero de control'!$AQ432&lt;Parametros!$D$4*Parametros!$G$8,
      "DEFICIENTE",
   IF(
      'Tablero de control'!$AQ432&lt;Parametros!$D$4*Parametros!$G$7,
      "ACEPTABLE",
      IF(
        'Tablero de control'!$AQ432&lt;Parametros!$D$4*Parametros!$G$6,
        "BUENO",
        IF(
          'Tablero de control'!$AQ432&lt;Parametros!$D$4*Parametros!$G$5,
          "SATISFACTORIO",
          IF(
            'Tablero de control'!$AQ432&gt;=Parametros!$D$4*Parametros!$G$4,
            "OPTIMO"
          )
        )
      )
    )
  )
)
)
)</f>
        <v>SIN AVANCE</v>
      </c>
      <c r="AS432" s="38"/>
      <c r="AT432" s="38"/>
      <c r="AU432" s="38"/>
      <c r="AV432" s="39"/>
      <c r="AW432" s="276">
        <f>IF(
'Tablero de control'!$X432="NP",
 0,
  IF(
     'Tablero de control'!$Q432&lt;&gt;"Reducción",
     'Tablero de control'!$AV432*100/'Tablero de control'!$X432,
     IF(
       'Tablero de control'!$X432&gt;='Tablero de control'!$AV432,
       100,
       IF(
         'Tablero de control'!$S432&lt;='Tablero de control'!$AV432,
         0,
         (('Tablero de control'!$S432-'Tablero de control'!$X432)-('Tablero de control'!$AV432-'Tablero de control'!$X432))*100/('Tablero de control'!$S432-'Tablero de control'!$X432)
       )
     )
   )
)</f>
        <v>0</v>
      </c>
      <c r="AX432" s="46" t="str">
        <f>IF(
  'Tablero de control'!$X432="NP",
  "NO PROGRAMADA",
  IF(
    OR('Tablero de control'!$AV432="",'Tablero de control'!$AW432&lt;=0),
    "SIN AVANCE",
    IF(
      'Tablero de control'!$AW432&lt;Parametros!$D$4*Parametros!$G$9,
      "MUY DEFICIENTE",
    IF(
      'Tablero de control'!$AW432&lt;Parametros!$D$4*Parametros!$G$8,
      "DEFICIENTE",
   IF(
      'Tablero de control'!$AW432&lt;Parametros!$D$4*Parametros!$G$7,
      "ACEPTABLE",
      IF(
        'Tablero de control'!$AW432&lt;Parametros!$D$4*Parametros!$G$6,
        "BUENO",
        IF(
          'Tablero de control'!$AW432&lt;Parametros!$D$4*Parametros!$G$5,
          "SATISFACTORIO",
          IF(
            'Tablero de control'!$AW432&gt;=Parametros!$D$4*Parametros!$G$4,
            "OPTIMO"
          )
        )
      )
    )
  )
)
)
)</f>
        <v>SIN AVANCE</v>
      </c>
      <c r="AY432" s="38"/>
      <c r="AZ432" s="38"/>
      <c r="BA432" s="38"/>
      <c r="BB432" s="285">
        <f>IF('Tablero de control'!$R432="Acumulada",IF('Tablero de control'!$AV432="",IF('Tablero de control'!$AP432="",IF('Tablero de control'!$AJ432="",'Tablero de control'!$Y432,'Tablero de control'!$AJ432),'Tablero de control'!$AP432),'Tablero de control'!$AV432),'Tablero de control'!$Y432+'Tablero de control'!$AJ432+'Tablero de control'!$AP432+'Tablero de control'!$AV432)</f>
        <v>0.5</v>
      </c>
      <c r="BC432" s="41">
        <f>IF('Tablero de control'!$Q432="mantenimiento",'Tablero de control'!$BB432/COUNTA('Tablero de control'!$U432:$X432)*100,IF('Tablero de control'!$BB432*100/'Tablero de control'!$T432&gt;100,100,'Tablero de control'!$BB432*100/'Tablero de control'!$T432))</f>
        <v>12.5</v>
      </c>
      <c r="BD432" s="40" t="str">
        <f>IF(
    OR('Tablero de control'!$BB432="",'Tablero de control'!$BC432&lt;=0),
    "SIN AVANCE",
    IF(
      'Tablero de control'!$BC432&lt;Parametros!$D$4*Parametros!$G$9,
      "MUY DEFICIENTE",
    IF(
      'Tablero de control'!$BC432&lt;Parametros!$D$4*Parametros!$G$8,
      "DEFICIENTE",
   IF(
      'Tablero de control'!$BC432&lt;Parametros!$D$4*Parametros!$G$7,
      "ACEPTABLE",
      IF(
        'Tablero de control'!$BC432&lt;Parametros!$D$4*Parametros!$G$6,
        "BUENO",
        IF(
          'Tablero de control'!$BC432&lt;Parametros!$D$4*Parametros!$G$5,
          "SATISFACTORIO",
          IF(
            'Tablero de control'!$BC432&gt;=Parametros!$D$4*Parametros!$G$4,
            "OPTIMO"
          )
        )
      )
    )
  )
)
)</f>
        <v>MUY DEFICIENTE</v>
      </c>
      <c r="BE432" s="336"/>
      <c r="BF432" s="336"/>
      <c r="BG432" s="555"/>
      <c r="BH432" s="281"/>
      <c r="BI432" s="281"/>
      <c r="BJ432" s="281"/>
      <c r="BL432" s="337"/>
      <c r="BN432" s="338" t="s">
        <v>2220</v>
      </c>
      <c r="BO432" s="344" t="s">
        <v>2221</v>
      </c>
      <c r="BP432" s="354" t="s">
        <v>2184</v>
      </c>
      <c r="BQ432" s="354" t="s">
        <v>2184</v>
      </c>
      <c r="BR432" s="610" t="s">
        <v>2200</v>
      </c>
      <c r="BS432" s="650" t="s">
        <v>2201</v>
      </c>
      <c r="BT432" s="281"/>
    </row>
    <row r="433" spans="1:72" s="42" customFormat="1" ht="65.099999999999994" hidden="1" customHeight="1">
      <c r="A433" s="554" t="s">
        <v>253</v>
      </c>
      <c r="B433" s="53" t="s">
        <v>267</v>
      </c>
      <c r="C433" s="53" t="s">
        <v>321</v>
      </c>
      <c r="D433" s="53" t="s">
        <v>366</v>
      </c>
      <c r="E433" s="53" t="s">
        <v>481</v>
      </c>
      <c r="F433" s="54" t="s">
        <v>12</v>
      </c>
      <c r="G433" s="54">
        <v>21</v>
      </c>
      <c r="H433" s="54" t="s">
        <v>1951</v>
      </c>
      <c r="I433" s="54" t="s">
        <v>1988</v>
      </c>
      <c r="J433" s="325">
        <v>430</v>
      </c>
      <c r="K433" s="53" t="s">
        <v>971</v>
      </c>
      <c r="L433" s="53" t="s">
        <v>1395</v>
      </c>
      <c r="M433" s="53" t="s">
        <v>1396</v>
      </c>
      <c r="N433" s="293">
        <v>170904300</v>
      </c>
      <c r="O433" s="53" t="s">
        <v>1396</v>
      </c>
      <c r="P433" s="53" t="s">
        <v>2083</v>
      </c>
      <c r="Q433" s="53" t="s">
        <v>32</v>
      </c>
      <c r="R433" s="78" t="s">
        <v>1891</v>
      </c>
      <c r="S433" s="78" t="s">
        <v>12</v>
      </c>
      <c r="T433" s="78">
        <v>20</v>
      </c>
      <c r="U433" s="96">
        <v>5</v>
      </c>
      <c r="V433" s="108">
        <v>5</v>
      </c>
      <c r="W433" s="108">
        <v>5</v>
      </c>
      <c r="X433" s="108">
        <v>5</v>
      </c>
      <c r="Y433" s="273">
        <v>4</v>
      </c>
      <c r="Z433" s="276">
        <f>IF(
'Tablero de control'!$U433="NP",
 0,
  IF(
     'Tablero de control'!$Q433&lt;&gt;"Reducción",
     'Tablero de control'!$Y433*100/'Tablero de control'!$U433,
     IF(
       'Tablero de control'!$U433&gt;='Tablero de control'!$Y433,
       100,
       IF(
         'Tablero de control'!$S433&lt;='Tablero de control'!$Y433,
         0,
         (('Tablero de control'!$S433-'Tablero de control'!$U433)-('Tablero de control'!$Y433-'Tablero de control'!$U433))*100/('Tablero de control'!$S433-'Tablero de control'!$U433)
       )
     )
   )
)</f>
        <v>80</v>
      </c>
      <c r="AA433" s="302">
        <f>IF('Tablero de control'!$Z433&gt;100,100,'Tablero de control'!$Z433)</f>
        <v>80</v>
      </c>
      <c r="AB433" s="40" t="str">
        <f>IF(
  'Tablero de control'!$U433="NP",
  "NO PROGRAMADA",
  IF(
    OR('Tablero de control'!$Y433="",'Tablero de control'!$Z433&lt;=0),
    "SIN AVANCE",
    IF(
      'Tablero de control'!$Z433&lt;Parametros!$D$4*Parametros!$G$9,
      "MUY DEFICIENTE",
    IF(
      'Tablero de control'!$Z433&lt;Parametros!$D$4*Parametros!$G$8,
      "DEFICIENTE",
   IF(
      'Tablero de control'!$Z433&lt;Parametros!$D$4*Parametros!$G$7,
      "ACEPTABLE",
      IF(
        'Tablero de control'!$Z433&lt;Parametros!$D$4*Parametros!$G$6,
        "BUENO",
        IF(
          'Tablero de control'!$Z433&lt;Parametros!$D$4*Parametros!$G$5,
          "SATISFACTORIO",
          IF(
            'Tablero de control'!$Z433&gt;=Parametros!$D$4*Parametros!$G$4,
            "OPTIMO"
          )
        )
      )
    )
  )
)
)
)</f>
        <v>BUENO</v>
      </c>
      <c r="AC433" s="40" t="s">
        <v>3858</v>
      </c>
      <c r="AD433" s="40">
        <v>2023003520052</v>
      </c>
      <c r="AE433" s="40" t="s">
        <v>2207</v>
      </c>
      <c r="AF433" s="40" t="s">
        <v>3837</v>
      </c>
      <c r="AG433" s="59">
        <v>6013106132.8999996</v>
      </c>
      <c r="AH433" s="59">
        <v>377245090</v>
      </c>
      <c r="AI433" s="59">
        <v>143673848</v>
      </c>
      <c r="AJ433" s="57"/>
      <c r="AK433" s="276">
        <f>IF(
'Tablero de control'!$V433="NP",
 0,
  IF(
     'Tablero de control'!$Q433&lt;&gt;"Reducción",
     'Tablero de control'!$AJ433*100/'Tablero de control'!$V433,
     IF(
       'Tablero de control'!$V433&gt;='Tablero de control'!$AJ433,
       100,
       IF(
         'Tablero de control'!$S433&lt;='Tablero de control'!$AJ433,
         0,
         (('Tablero de control'!$S433-'Tablero de control'!$V433)-('Tablero de control'!$AJ433-'Tablero de control'!$V433))*100/('Tablero de control'!$S433-'Tablero de control'!$V433)
       )
     )
   )
)</f>
        <v>0</v>
      </c>
      <c r="AL433" s="40" t="str">
        <f>IF(
  'Tablero de control'!$V433="NP",
  "NO PROGRAMADA",
  IF(
    OR('Tablero de control'!$AJ433="",'Tablero de control'!$AK433&lt;=0),
    "SIN AVANCE",
    IF(
      'Tablero de control'!$AK433&lt;Parametros!$D$4*Parametros!$G$9,
      "MUY DEFICIENTE",
    IF(
      'Tablero de control'!$AK433&lt;Parametros!$D$4*Parametros!$G$8,
      "DEFICIENTE",
   IF(
      'Tablero de control'!$AK433&lt;Parametros!$D$4*Parametros!$G$7,
      "ACEPTABLE",
      IF(
        'Tablero de control'!$AK433&lt;Parametros!$D$4*Parametros!$G$6,
        "BUENO",
        IF(
          'Tablero de control'!$AK433&lt;Parametros!$D$4*Parametros!$G$5,
          "SATISFACTORIO",
          IF(
            'Tablero de control'!$AK433&gt;=Parametros!$D$4*Parametros!$G$4,
            "OPTIMO"
          )
        )
      )
    )
  )
)
)
)</f>
        <v>SIN AVANCE</v>
      </c>
      <c r="AM433" s="38"/>
      <c r="AN433" s="38"/>
      <c r="AO433" s="38"/>
      <c r="AP433" s="47"/>
      <c r="AQ433" s="276">
        <f>IF(
'Tablero de control'!$W433="NP",
 0,
  IF(
     'Tablero de control'!$Q433&lt;&gt;"Reducción",
     'Tablero de control'!$AP433*100/'Tablero de control'!$W433,
     IF(
       'Tablero de control'!$W433&gt;='Tablero de control'!$AP433,
       100,
       IF(
         'Tablero de control'!$S433&lt;='Tablero de control'!$AP433,
         0,
         (('Tablero de control'!$S433-'Tablero de control'!$W433)-('Tablero de control'!$AP433-'Tablero de control'!$W433))*100/('Tablero de control'!$S433-'Tablero de control'!$W433)
       )
     )
   )
)</f>
        <v>0</v>
      </c>
      <c r="AR433" s="40" t="str">
        <f>IF(
  'Tablero de control'!$W433="NP",
  "NO PROGRAMADA",
  IF(
    OR('Tablero de control'!$AP433="",'Tablero de control'!$AQ433&lt;=0),
    "SIN AVANCE",
    IF(
      'Tablero de control'!$AQ433&lt;Parametros!$D$4*Parametros!$G$9,
      "MUY DEFICIENTE",
    IF(
      'Tablero de control'!$AQ433&lt;Parametros!$D$4*Parametros!$G$8,
      "DEFICIENTE",
   IF(
      'Tablero de control'!$AQ433&lt;Parametros!$D$4*Parametros!$G$7,
      "ACEPTABLE",
      IF(
        'Tablero de control'!$AQ433&lt;Parametros!$D$4*Parametros!$G$6,
        "BUENO",
        IF(
          'Tablero de control'!$AQ433&lt;Parametros!$D$4*Parametros!$G$5,
          "SATISFACTORIO",
          IF(
            'Tablero de control'!$AQ433&gt;=Parametros!$D$4*Parametros!$G$4,
            "OPTIMO"
          )
        )
      )
    )
  )
)
)
)</f>
        <v>SIN AVANCE</v>
      </c>
      <c r="AS433" s="38"/>
      <c r="AT433" s="38"/>
      <c r="AU433" s="38"/>
      <c r="AV433" s="39"/>
      <c r="AW433" s="276">
        <f>IF(
'Tablero de control'!$X433="NP",
 0,
  IF(
     'Tablero de control'!$Q433&lt;&gt;"Reducción",
     'Tablero de control'!$AV433*100/'Tablero de control'!$X433,
     IF(
       'Tablero de control'!$X433&gt;='Tablero de control'!$AV433,
       100,
       IF(
         'Tablero de control'!$S433&lt;='Tablero de control'!$AV433,
         0,
         (('Tablero de control'!$S433-'Tablero de control'!$X433)-('Tablero de control'!$AV433-'Tablero de control'!$X433))*100/('Tablero de control'!$S433-'Tablero de control'!$X433)
       )
     )
   )
)</f>
        <v>0</v>
      </c>
      <c r="AX433" s="46" t="str">
        <f>IF(
  'Tablero de control'!$X433="NP",
  "NO PROGRAMADA",
  IF(
    OR('Tablero de control'!$AV433="",'Tablero de control'!$AW433&lt;=0),
    "SIN AVANCE",
    IF(
      'Tablero de control'!$AW433&lt;Parametros!$D$4*Parametros!$G$9,
      "MUY DEFICIENTE",
    IF(
      'Tablero de control'!$AW433&lt;Parametros!$D$4*Parametros!$G$8,
      "DEFICIENTE",
   IF(
      'Tablero de control'!$AW433&lt;Parametros!$D$4*Parametros!$G$7,
      "ACEPTABLE",
      IF(
        'Tablero de control'!$AW433&lt;Parametros!$D$4*Parametros!$G$6,
        "BUENO",
        IF(
          'Tablero de control'!$AW433&lt;Parametros!$D$4*Parametros!$G$5,
          "SATISFACTORIO",
          IF(
            'Tablero de control'!$AW433&gt;=Parametros!$D$4*Parametros!$G$4,
            "OPTIMO"
          )
        )
      )
    )
  )
)
)
)</f>
        <v>SIN AVANCE</v>
      </c>
      <c r="AY433" s="38"/>
      <c r="AZ433" s="38"/>
      <c r="BA433" s="38"/>
      <c r="BB433" s="285">
        <f>IF('Tablero de control'!$R433="Acumulada",IF('Tablero de control'!$AV433="",IF('Tablero de control'!$AP433="",IF('Tablero de control'!$AJ433="",'Tablero de control'!$Y433,'Tablero de control'!$AJ433),'Tablero de control'!$AP433),'Tablero de control'!$AV433),'Tablero de control'!$Y433+'Tablero de control'!$AJ433+'Tablero de control'!$AP433+'Tablero de control'!$AV433)</f>
        <v>4</v>
      </c>
      <c r="BC433" s="41">
        <f>IF('Tablero de control'!$Q433="mantenimiento",'Tablero de control'!$BB433/COUNTA('Tablero de control'!$U433:$X433)*100,IF('Tablero de control'!$BB433*100/'Tablero de control'!$T433&gt;100,100,'Tablero de control'!$BB433*100/'Tablero de control'!$T433))</f>
        <v>20</v>
      </c>
      <c r="BD433" s="40" t="str">
        <f>IF(
    OR('Tablero de control'!$BB433="",'Tablero de control'!$BC433&lt;=0),
    "SIN AVANCE",
    IF(
      'Tablero de control'!$BC433&lt;Parametros!$D$4*Parametros!$G$9,
      "MUY DEFICIENTE",
    IF(
      'Tablero de control'!$BC433&lt;Parametros!$D$4*Parametros!$G$8,
      "DEFICIENTE",
   IF(
      'Tablero de control'!$BC433&lt;Parametros!$D$4*Parametros!$G$7,
      "ACEPTABLE",
      IF(
        'Tablero de control'!$BC433&lt;Parametros!$D$4*Parametros!$G$6,
        "BUENO",
        IF(
          'Tablero de control'!$BC433&lt;Parametros!$D$4*Parametros!$G$5,
          "SATISFACTORIO",
          IF(
            'Tablero de control'!$BC433&gt;=Parametros!$D$4*Parametros!$G$4,
            "OPTIMO"
          )
        )
      )
    )
  )
)
)</f>
        <v>MUY DEFICIENTE</v>
      </c>
      <c r="BE433" s="336"/>
      <c r="BF433" s="336"/>
      <c r="BG433" s="555"/>
      <c r="BH433" s="281"/>
      <c r="BI433" s="281"/>
      <c r="BJ433" s="281"/>
      <c r="BL433" s="337"/>
      <c r="BN433" s="338">
        <v>4</v>
      </c>
      <c r="BO433" s="350" t="s">
        <v>2207</v>
      </c>
      <c r="BP433" s="350" t="s">
        <v>2208</v>
      </c>
      <c r="BQ433" s="350" t="s">
        <v>2209</v>
      </c>
      <c r="BR433" s="724"/>
      <c r="BS433" s="623"/>
      <c r="BT433" s="281"/>
    </row>
    <row r="434" spans="1:72" s="42" customFormat="1" ht="65.099999999999994" hidden="1" customHeight="1">
      <c r="A434" s="554" t="s">
        <v>253</v>
      </c>
      <c r="B434" s="53" t="s">
        <v>267</v>
      </c>
      <c r="C434" s="53" t="s">
        <v>321</v>
      </c>
      <c r="D434" s="53" t="s">
        <v>366</v>
      </c>
      <c r="E434" s="53" t="s">
        <v>481</v>
      </c>
      <c r="F434" s="54" t="s">
        <v>12</v>
      </c>
      <c r="G434" s="54">
        <v>21</v>
      </c>
      <c r="H434" s="54" t="s">
        <v>1951</v>
      </c>
      <c r="I434" s="54" t="s">
        <v>1988</v>
      </c>
      <c r="J434" s="325">
        <v>431</v>
      </c>
      <c r="K434" s="53" t="s">
        <v>972</v>
      </c>
      <c r="L434" s="53" t="s">
        <v>1397</v>
      </c>
      <c r="M434" s="53" t="s">
        <v>144</v>
      </c>
      <c r="N434" s="53">
        <v>170910900</v>
      </c>
      <c r="O434" s="53" t="s">
        <v>74</v>
      </c>
      <c r="P434" s="53" t="s">
        <v>2083</v>
      </c>
      <c r="Q434" s="53" t="s">
        <v>33</v>
      </c>
      <c r="R434" s="78" t="s">
        <v>1891</v>
      </c>
      <c r="S434" s="78" t="s">
        <v>12</v>
      </c>
      <c r="T434" s="78">
        <v>1</v>
      </c>
      <c r="U434" s="96">
        <v>1</v>
      </c>
      <c r="V434" s="95">
        <v>1</v>
      </c>
      <c r="W434" s="95">
        <v>1</v>
      </c>
      <c r="X434" s="95">
        <v>1</v>
      </c>
      <c r="Y434" s="273">
        <v>0.5</v>
      </c>
      <c r="Z434" s="276">
        <f>IF(
'Tablero de control'!$U434="NP",
 0,
  IF(
     'Tablero de control'!$Q434&lt;&gt;"Reducción",
     'Tablero de control'!$Y434*100/'Tablero de control'!$U434,
     IF(
       'Tablero de control'!$U434&gt;='Tablero de control'!$Y434,
       100,
       IF(
         'Tablero de control'!$S434&lt;='Tablero de control'!$Y434,
         0,
         (('Tablero de control'!$S434-'Tablero de control'!$U434)-('Tablero de control'!$Y434-'Tablero de control'!$U434))*100/('Tablero de control'!$S434-'Tablero de control'!$U434)
       )
     )
   )
)</f>
        <v>50</v>
      </c>
      <c r="AA434" s="302">
        <f>IF('Tablero de control'!$Z434&gt;100,100,'Tablero de control'!$Z434)</f>
        <v>50</v>
      </c>
      <c r="AB434" s="40" t="str">
        <f>IF(
  'Tablero de control'!$U434="NP",
  "NO PROGRAMADA",
  IF(
    OR('Tablero de control'!$Y434="",'Tablero de control'!$Z434&lt;=0),
    "SIN AVANCE",
    IF(
      'Tablero de control'!$Z434&lt;Parametros!$D$4*Parametros!$G$9,
      "MUY DEFICIENTE",
    IF(
      'Tablero de control'!$Z434&lt;Parametros!$D$4*Parametros!$G$8,
      "DEFICIENTE",
   IF(
      'Tablero de control'!$Z434&lt;Parametros!$D$4*Parametros!$G$7,
      "ACEPTABLE",
      IF(
        'Tablero de control'!$Z434&lt;Parametros!$D$4*Parametros!$G$6,
        "BUENO",
        IF(
          'Tablero de control'!$Z434&lt;Parametros!$D$4*Parametros!$G$5,
          "SATISFACTORIO",
          IF(
            'Tablero de control'!$Z434&gt;=Parametros!$D$4*Parametros!$G$4,
            "OPTIMO"
          )
        )
      )
    )
  )
)
)
)</f>
        <v>DEFICIENTE</v>
      </c>
      <c r="AC434" s="40"/>
      <c r="AD434" s="40"/>
      <c r="AE434" s="40" t="s">
        <v>2222</v>
      </c>
      <c r="AF434" s="40" t="s">
        <v>3838</v>
      </c>
      <c r="AG434" s="59">
        <v>75000000</v>
      </c>
      <c r="AH434" s="59" t="s">
        <v>1881</v>
      </c>
      <c r="AI434" s="59">
        <v>143673848</v>
      </c>
      <c r="AJ434" s="57"/>
      <c r="AK434" s="276">
        <f>IF(
'Tablero de control'!$V434="NP",
 0,
  IF(
     'Tablero de control'!$Q434&lt;&gt;"Reducción",
     'Tablero de control'!$AJ434*100/'Tablero de control'!$V434,
     IF(
       'Tablero de control'!$V434&gt;='Tablero de control'!$AJ434,
       100,
       IF(
         'Tablero de control'!$S434&lt;='Tablero de control'!$AJ434,
         0,
         (('Tablero de control'!$S434-'Tablero de control'!$V434)-('Tablero de control'!$AJ434-'Tablero de control'!$V434))*100/('Tablero de control'!$S434-'Tablero de control'!$V434)
       )
     )
   )
)</f>
        <v>0</v>
      </c>
      <c r="AL434" s="46" t="str">
        <f>IF(
  'Tablero de control'!$V434="NP",
  "NO PROGRAMADA",
  IF(
    OR('Tablero de control'!$AJ434="",'Tablero de control'!$AK434&lt;=0),
    "SIN AVANCE",
    IF(
      'Tablero de control'!$AK434&lt;Parametros!$D$4*Parametros!$G$9,
      "MUY DEFICIENTE",
    IF(
      'Tablero de control'!$AK434&lt;Parametros!$D$4*Parametros!$G$8,
      "DEFICIENTE",
   IF(
      'Tablero de control'!$AK434&lt;Parametros!$D$4*Parametros!$G$7,
      "ACEPTABLE",
      IF(
        'Tablero de control'!$AK434&lt;Parametros!$D$4*Parametros!$G$6,
        "BUENO",
        IF(
          'Tablero de control'!$AK434&lt;Parametros!$D$4*Parametros!$G$5,
          "SATISFACTORIO",
          IF(
            'Tablero de control'!$AK434&gt;=Parametros!$D$4*Parametros!$G$4,
            "OPTIMO"
          )
        )
      )
    )
  )
)
)
)</f>
        <v>SIN AVANCE</v>
      </c>
      <c r="AM434" s="38"/>
      <c r="AN434" s="38"/>
      <c r="AO434" s="38"/>
      <c r="AP434" s="47"/>
      <c r="AQ434" s="276">
        <f>IF(
'Tablero de control'!$W434="NP",
 0,
  IF(
     'Tablero de control'!$Q434&lt;&gt;"Reducción",
     'Tablero de control'!$AP434*100/'Tablero de control'!$W434,
     IF(
       'Tablero de control'!$W434&gt;='Tablero de control'!$AP434,
       100,
       IF(
         'Tablero de control'!$S434&lt;='Tablero de control'!$AP434,
         0,
         (('Tablero de control'!$S434-'Tablero de control'!$W434)-('Tablero de control'!$AP434-'Tablero de control'!$W434))*100/('Tablero de control'!$S434-'Tablero de control'!$W434)
       )
     )
   )
)</f>
        <v>0</v>
      </c>
      <c r="AR434" s="46" t="str">
        <f>IF(
  'Tablero de control'!$W434="NP",
  "NO PROGRAMADA",
  IF(
    OR('Tablero de control'!$AP434="",'Tablero de control'!$AQ434&lt;=0),
    "SIN AVANCE",
    IF(
      'Tablero de control'!$AQ434&lt;Parametros!$D$4*Parametros!$G$9,
      "MUY DEFICIENTE",
    IF(
      'Tablero de control'!$AQ434&lt;Parametros!$D$4*Parametros!$G$8,
      "DEFICIENTE",
   IF(
      'Tablero de control'!$AQ434&lt;Parametros!$D$4*Parametros!$G$7,
      "ACEPTABLE",
      IF(
        'Tablero de control'!$AQ434&lt;Parametros!$D$4*Parametros!$G$6,
        "BUENO",
        IF(
          'Tablero de control'!$AQ434&lt;Parametros!$D$4*Parametros!$G$5,
          "SATISFACTORIO",
          IF(
            'Tablero de control'!$AQ434&gt;=Parametros!$D$4*Parametros!$G$4,
            "OPTIMO"
          )
        )
      )
    )
  )
)
)
)</f>
        <v>SIN AVANCE</v>
      </c>
      <c r="AS434" s="38"/>
      <c r="AT434" s="38"/>
      <c r="AU434" s="38"/>
      <c r="AV434" s="39"/>
      <c r="AW434" s="276">
        <f>IF(
'Tablero de control'!$X434="NP",
 0,
  IF(
     'Tablero de control'!$Q434&lt;&gt;"Reducción",
     'Tablero de control'!$AV434*100/'Tablero de control'!$X434,
     IF(
       'Tablero de control'!$X434&gt;='Tablero de control'!$AV434,
       100,
       IF(
         'Tablero de control'!$S434&lt;='Tablero de control'!$AV434,
         0,
         (('Tablero de control'!$S434-'Tablero de control'!$X434)-('Tablero de control'!$AV434-'Tablero de control'!$X434))*100/('Tablero de control'!$S434-'Tablero de control'!$X434)
       )
     )
   )
)</f>
        <v>0</v>
      </c>
      <c r="AX434" s="46" t="str">
        <f>IF(
  'Tablero de control'!$X434="NP",
  "NO PROGRAMADA",
  IF(
    OR('Tablero de control'!$AV434="",'Tablero de control'!$AW434&lt;=0),
    "SIN AVANCE",
    IF(
      'Tablero de control'!$AW434&lt;Parametros!$D$4*Parametros!$G$9,
      "MUY DEFICIENTE",
    IF(
      'Tablero de control'!$AW434&lt;Parametros!$D$4*Parametros!$G$8,
      "DEFICIENTE",
   IF(
      'Tablero de control'!$AW434&lt;Parametros!$D$4*Parametros!$G$7,
      "ACEPTABLE",
      IF(
        'Tablero de control'!$AW434&lt;Parametros!$D$4*Parametros!$G$6,
        "BUENO",
        IF(
          'Tablero de control'!$AW434&lt;Parametros!$D$4*Parametros!$G$5,
          "SATISFACTORIO",
          IF(
            'Tablero de control'!$AW434&gt;=Parametros!$D$4*Parametros!$G$4,
            "OPTIMO"
          )
        )
      )
    )
  )
)
)
)</f>
        <v>SIN AVANCE</v>
      </c>
      <c r="AY434" s="38"/>
      <c r="AZ434" s="38"/>
      <c r="BA434" s="38"/>
      <c r="BB434" s="285">
        <f>IF('Tablero de control'!$R434="Acumulada",IF('Tablero de control'!$AV434="",IF('Tablero de control'!$AP434="",IF('Tablero de control'!$AJ434="",'Tablero de control'!$Y434,'Tablero de control'!$AJ434),'Tablero de control'!$AP434),'Tablero de control'!$AV434),'Tablero de control'!$Y434+'Tablero de control'!$AJ434+'Tablero de control'!$AP434+'Tablero de control'!$AV434)</f>
        <v>0.5</v>
      </c>
      <c r="BC434" s="41">
        <f>IF('Tablero de control'!$Q434="mantenimiento",'Tablero de control'!$BB434/COUNTA('Tablero de control'!$U434:$X434)*100,IF('Tablero de control'!$BB434*100/'Tablero de control'!$T434&gt;100,100,'Tablero de control'!$BB434*100/'Tablero de control'!$T434))</f>
        <v>12.5</v>
      </c>
      <c r="BD434" s="40" t="str">
        <f>IF(
    OR('Tablero de control'!$BB434="",'Tablero de control'!$BC434&lt;=0),
    "SIN AVANCE",
    IF(
      'Tablero de control'!$BC434&lt;Parametros!$D$4*Parametros!$G$9,
      "MUY DEFICIENTE",
    IF(
      'Tablero de control'!$BC434&lt;Parametros!$D$4*Parametros!$G$8,
      "DEFICIENTE",
   IF(
      'Tablero de control'!$BC434&lt;Parametros!$D$4*Parametros!$G$7,
      "ACEPTABLE",
      IF(
        'Tablero de control'!$BC434&lt;Parametros!$D$4*Parametros!$G$6,
        "BUENO",
        IF(
          'Tablero de control'!$BC434&lt;Parametros!$D$4*Parametros!$G$5,
          "SATISFACTORIO",
          IF(
            'Tablero de control'!$BC434&gt;=Parametros!$D$4*Parametros!$G$4,
            "OPTIMO"
          )
        )
      )
    )
  )
)
)</f>
        <v>MUY DEFICIENTE</v>
      </c>
      <c r="BE434" s="336"/>
      <c r="BF434" s="336"/>
      <c r="BG434" s="555"/>
      <c r="BH434" s="281"/>
      <c r="BI434" s="281"/>
      <c r="BJ434" s="281"/>
      <c r="BL434" s="337"/>
      <c r="BN434" s="338" t="s">
        <v>2220</v>
      </c>
      <c r="BO434" s="344" t="s">
        <v>2222</v>
      </c>
      <c r="BP434" s="344" t="s">
        <v>2223</v>
      </c>
      <c r="BQ434" s="354" t="s">
        <v>2184</v>
      </c>
      <c r="BR434" s="610" t="s">
        <v>2224</v>
      </c>
      <c r="BS434" s="629" t="s">
        <v>2225</v>
      </c>
      <c r="BT434" s="281"/>
    </row>
    <row r="435" spans="1:72" s="42" customFormat="1" ht="51.95" hidden="1" customHeight="1">
      <c r="A435" s="554" t="s">
        <v>253</v>
      </c>
      <c r="B435" s="53" t="s">
        <v>267</v>
      </c>
      <c r="C435" s="53" t="s">
        <v>322</v>
      </c>
      <c r="D435" s="53" t="s">
        <v>366</v>
      </c>
      <c r="E435" s="53" t="s">
        <v>482</v>
      </c>
      <c r="F435" s="54" t="s">
        <v>12</v>
      </c>
      <c r="G435" s="54">
        <v>10</v>
      </c>
      <c r="H435" s="54" t="s">
        <v>1951</v>
      </c>
      <c r="I435" s="54" t="s">
        <v>1989</v>
      </c>
      <c r="J435" s="325">
        <v>432</v>
      </c>
      <c r="K435" s="53" t="s">
        <v>973</v>
      </c>
      <c r="L435" s="53">
        <v>1708016</v>
      </c>
      <c r="M435" s="53" t="s">
        <v>53</v>
      </c>
      <c r="N435" s="53">
        <v>170801600</v>
      </c>
      <c r="O435" s="53" t="s">
        <v>158</v>
      </c>
      <c r="P435" s="53" t="s">
        <v>2083</v>
      </c>
      <c r="Q435" s="53" t="s">
        <v>32</v>
      </c>
      <c r="R435" s="78" t="s">
        <v>1891</v>
      </c>
      <c r="S435" s="78">
        <v>1</v>
      </c>
      <c r="T435" s="78">
        <v>4</v>
      </c>
      <c r="U435" s="96">
        <v>1</v>
      </c>
      <c r="V435" s="78">
        <v>1</v>
      </c>
      <c r="W435" s="78">
        <v>1</v>
      </c>
      <c r="X435" s="78">
        <v>1</v>
      </c>
      <c r="Y435" s="273">
        <v>0</v>
      </c>
      <c r="Z435" s="276">
        <f>IF(
'Tablero de control'!$U435="NP",
 0,
  IF(
     'Tablero de control'!$Q435&lt;&gt;"Reducción",
     'Tablero de control'!$Y435*100/'Tablero de control'!$U435,
     IF(
       'Tablero de control'!$U435&gt;='Tablero de control'!$Y435,
       100,
       IF(
         'Tablero de control'!$S435&lt;='Tablero de control'!$Y435,
         0,
         (('Tablero de control'!$S435-'Tablero de control'!$U435)-('Tablero de control'!$Y435-'Tablero de control'!$U435))*100/('Tablero de control'!$S435-'Tablero de control'!$U435)
       )
     )
   )
)</f>
        <v>0</v>
      </c>
      <c r="AA435" s="302">
        <f>IF('Tablero de control'!$Z435&gt;100,100,'Tablero de control'!$Z435)</f>
        <v>0</v>
      </c>
      <c r="AB435" s="40" t="str">
        <f>IF(
  'Tablero de control'!$U435="NP",
  "NO PROGRAMADA",
  IF(
    OR('Tablero de control'!$Y435="",'Tablero de control'!$Z435&lt;=0),
    "SIN AVANCE",
    IF(
      'Tablero de control'!$Z435&lt;Parametros!$D$4*Parametros!$G$9,
      "MUY DEFICIENTE",
    IF(
      'Tablero de control'!$Z435&lt;Parametros!$D$4*Parametros!$G$8,
      "DEFICIENTE",
   IF(
      'Tablero de control'!$Z435&lt;Parametros!$D$4*Parametros!$G$7,
      "ACEPTABLE",
      IF(
        'Tablero de control'!$Z435&lt;Parametros!$D$4*Parametros!$G$6,
        "BUENO",
        IF(
          'Tablero de control'!$Z435&lt;Parametros!$D$4*Parametros!$G$5,
          "SATISFACTORIO",
          IF(
            'Tablero de control'!$Z435&gt;=Parametros!$D$4*Parametros!$G$4,
            "OPTIMO"
          )
        )
      )
    )
  )
)
)
)</f>
        <v>SIN AVANCE</v>
      </c>
      <c r="AC435" s="40"/>
      <c r="AD435" s="40"/>
      <c r="AE435" s="40"/>
      <c r="AF435" s="40"/>
      <c r="AG435" s="59">
        <v>50000000</v>
      </c>
      <c r="AH435" s="59">
        <v>0</v>
      </c>
      <c r="AI435" s="59">
        <v>0</v>
      </c>
      <c r="AJ435" s="57"/>
      <c r="AK435" s="276">
        <f>IF(
'Tablero de control'!$V435="NP",
 0,
  IF(
     'Tablero de control'!$Q435&lt;&gt;"Reducción",
     'Tablero de control'!$AJ435*100/'Tablero de control'!$V435,
     IF(
       'Tablero de control'!$V435&gt;='Tablero de control'!$AJ435,
       100,
       IF(
         'Tablero de control'!$S435&lt;='Tablero de control'!$AJ435,
         0,
         (('Tablero de control'!$S435-'Tablero de control'!$V435)-('Tablero de control'!$AJ435-'Tablero de control'!$V435))*100/('Tablero de control'!$S435-'Tablero de control'!$V435)
       )
     )
   )
)</f>
        <v>0</v>
      </c>
      <c r="AL435" s="46" t="str">
        <f>IF(
  'Tablero de control'!$V435="NP",
  "NO PROGRAMADA",
  IF(
    OR('Tablero de control'!$AJ435="",'Tablero de control'!$AK435&lt;=0),
    "SIN AVANCE",
    IF(
      'Tablero de control'!$AK435&lt;Parametros!$D$4*Parametros!$G$9,
      "MUY DEFICIENTE",
    IF(
      'Tablero de control'!$AK435&lt;Parametros!$D$4*Parametros!$G$8,
      "DEFICIENTE",
   IF(
      'Tablero de control'!$AK435&lt;Parametros!$D$4*Parametros!$G$7,
      "ACEPTABLE",
      IF(
        'Tablero de control'!$AK435&lt;Parametros!$D$4*Parametros!$G$6,
        "BUENO",
        IF(
          'Tablero de control'!$AK435&lt;Parametros!$D$4*Parametros!$G$5,
          "SATISFACTORIO",
          IF(
            'Tablero de control'!$AK435&gt;=Parametros!$D$4*Parametros!$G$4,
            "OPTIMO"
          )
        )
      )
    )
  )
)
)
)</f>
        <v>SIN AVANCE</v>
      </c>
      <c r="AM435" s="38"/>
      <c r="AN435" s="38"/>
      <c r="AO435" s="38"/>
      <c r="AP435" s="47"/>
      <c r="AQ435" s="276">
        <f>IF(
'Tablero de control'!$W435="NP",
 0,
  IF(
     'Tablero de control'!$Q435&lt;&gt;"Reducción",
     'Tablero de control'!$AP435*100/'Tablero de control'!$W435,
     IF(
       'Tablero de control'!$W435&gt;='Tablero de control'!$AP435,
       100,
       IF(
         'Tablero de control'!$S435&lt;='Tablero de control'!$AP435,
         0,
         (('Tablero de control'!$S435-'Tablero de control'!$W435)-('Tablero de control'!$AP435-'Tablero de control'!$W435))*100/('Tablero de control'!$S435-'Tablero de control'!$W435)
       )
     )
   )
)</f>
        <v>0</v>
      </c>
      <c r="AR435" s="46" t="str">
        <f>IF(
  'Tablero de control'!$W435="NP",
  "NO PROGRAMADA",
  IF(
    OR('Tablero de control'!$AP435="",'Tablero de control'!$AQ435&lt;=0),
    "SIN AVANCE",
    IF(
      'Tablero de control'!$AQ435&lt;Parametros!$D$4*Parametros!$G$9,
      "MUY DEFICIENTE",
    IF(
      'Tablero de control'!$AQ435&lt;Parametros!$D$4*Parametros!$G$8,
      "DEFICIENTE",
   IF(
      'Tablero de control'!$AQ435&lt;Parametros!$D$4*Parametros!$G$7,
      "ACEPTABLE",
      IF(
        'Tablero de control'!$AQ435&lt;Parametros!$D$4*Parametros!$G$6,
        "BUENO",
        IF(
          'Tablero de control'!$AQ435&lt;Parametros!$D$4*Parametros!$G$5,
          "SATISFACTORIO",
          IF(
            'Tablero de control'!$AQ435&gt;=Parametros!$D$4*Parametros!$G$4,
            "OPTIMO"
          )
        )
      )
    )
  )
)
)
)</f>
        <v>SIN AVANCE</v>
      </c>
      <c r="AS435" s="38"/>
      <c r="AT435" s="38"/>
      <c r="AU435" s="38"/>
      <c r="AV435" s="39"/>
      <c r="AW435" s="276">
        <f>IF(
'Tablero de control'!$X435="NP",
 0,
  IF(
     'Tablero de control'!$Q435&lt;&gt;"Reducción",
     'Tablero de control'!$AV435*100/'Tablero de control'!$X435,
     IF(
       'Tablero de control'!$X435&gt;='Tablero de control'!$AV435,
       100,
       IF(
         'Tablero de control'!$S435&lt;='Tablero de control'!$AV435,
         0,
         (('Tablero de control'!$S435-'Tablero de control'!$X435)-('Tablero de control'!$AV435-'Tablero de control'!$X435))*100/('Tablero de control'!$S435-'Tablero de control'!$X435)
       )
     )
   )
)</f>
        <v>0</v>
      </c>
      <c r="AX435" s="46" t="str">
        <f>IF(
  'Tablero de control'!$X435="NP",
  "NO PROGRAMADA",
  IF(
    OR('Tablero de control'!$AV435="",'Tablero de control'!$AW435&lt;=0),
    "SIN AVANCE",
    IF(
      'Tablero de control'!$AW435&lt;Parametros!$D$4*Parametros!$G$9,
      "MUY DEFICIENTE",
    IF(
      'Tablero de control'!$AW435&lt;Parametros!$D$4*Parametros!$G$8,
      "DEFICIENTE",
   IF(
      'Tablero de control'!$AW435&lt;Parametros!$D$4*Parametros!$G$7,
      "ACEPTABLE",
      IF(
        'Tablero de control'!$AW435&lt;Parametros!$D$4*Parametros!$G$6,
        "BUENO",
        IF(
          'Tablero de control'!$AW435&lt;Parametros!$D$4*Parametros!$G$5,
          "SATISFACTORIO",
          IF(
            'Tablero de control'!$AW435&gt;=Parametros!$D$4*Parametros!$G$4,
            "OPTIMO"
          )
        )
      )
    )
  )
)
)
)</f>
        <v>SIN AVANCE</v>
      </c>
      <c r="AY435" s="38"/>
      <c r="AZ435" s="38"/>
      <c r="BA435" s="38"/>
      <c r="BB435" s="285">
        <f>IF('Tablero de control'!$R435="Acumulada",IF('Tablero de control'!$AV435="",IF('Tablero de control'!$AP435="",IF('Tablero de control'!$AJ435="",'Tablero de control'!$Y435,'Tablero de control'!$AJ435),'Tablero de control'!$AP435),'Tablero de control'!$AV435),'Tablero de control'!$Y435+'Tablero de control'!$AJ435+'Tablero de control'!$AP435+'Tablero de control'!$AV435)</f>
        <v>0</v>
      </c>
      <c r="BC435" s="41">
        <f>IF('Tablero de control'!$Q435="mantenimiento",'Tablero de control'!$BB435/COUNTA('Tablero de control'!$U435:$X435)*100,IF('Tablero de control'!$BB435*100/'Tablero de control'!$T435&gt;100,100,'Tablero de control'!$BB435*100/'Tablero de control'!$T435))</f>
        <v>0</v>
      </c>
      <c r="BD435" s="40" t="str">
        <f>IF(
    OR('Tablero de control'!$BB435="",'Tablero de control'!$BC435&lt;=0),
    "SIN AVANCE",
    IF(
      'Tablero de control'!$BC435&lt;Parametros!$D$4*Parametros!$G$9,
      "MUY DEFICIENTE",
    IF(
      'Tablero de control'!$BC435&lt;Parametros!$D$4*Parametros!$G$8,
      "DEFICIENTE",
   IF(
      'Tablero de control'!$BC435&lt;Parametros!$D$4*Parametros!$G$7,
      "ACEPTABLE",
      IF(
        'Tablero de control'!$BC435&lt;Parametros!$D$4*Parametros!$G$6,
        "BUENO",
        IF(
          'Tablero de control'!$BC435&lt;Parametros!$D$4*Parametros!$G$5,
          "SATISFACTORIO",
          IF(
            'Tablero de control'!$BC435&gt;=Parametros!$D$4*Parametros!$G$4,
            "OPTIMO"
          )
        )
      )
    )
  )
)
)</f>
        <v>SIN AVANCE</v>
      </c>
      <c r="BE435" s="336"/>
      <c r="BF435" s="336"/>
      <c r="BG435" s="555"/>
      <c r="BH435" s="281"/>
      <c r="BI435" s="281"/>
      <c r="BJ435" s="281"/>
      <c r="BL435" s="337"/>
      <c r="BN435" s="338">
        <v>0</v>
      </c>
      <c r="BO435" s="342"/>
      <c r="BP435" s="342"/>
      <c r="BQ435" s="342"/>
      <c r="BR435" s="623"/>
      <c r="BS435" s="623"/>
      <c r="BT435" s="281"/>
    </row>
    <row r="436" spans="1:72" s="42" customFormat="1" ht="51.95" hidden="1" customHeight="1">
      <c r="A436" s="554" t="s">
        <v>253</v>
      </c>
      <c r="B436" s="53" t="s">
        <v>267</v>
      </c>
      <c r="C436" s="53" t="s">
        <v>322</v>
      </c>
      <c r="D436" s="53" t="s">
        <v>366</v>
      </c>
      <c r="E436" s="53" t="s">
        <v>482</v>
      </c>
      <c r="F436" s="54" t="s">
        <v>12</v>
      </c>
      <c r="G436" s="54">
        <v>10</v>
      </c>
      <c r="H436" s="54" t="s">
        <v>1951</v>
      </c>
      <c r="I436" s="54" t="s">
        <v>1989</v>
      </c>
      <c r="J436" s="325">
        <v>433</v>
      </c>
      <c r="K436" s="53" t="s">
        <v>974</v>
      </c>
      <c r="L436" s="53">
        <v>1708015</v>
      </c>
      <c r="M436" s="53" t="s">
        <v>123</v>
      </c>
      <c r="N436" s="53">
        <v>170801502</v>
      </c>
      <c r="O436" s="53" t="s">
        <v>1735</v>
      </c>
      <c r="P436" s="53" t="s">
        <v>2083</v>
      </c>
      <c r="Q436" s="53" t="s">
        <v>32</v>
      </c>
      <c r="R436" s="78" t="s">
        <v>1891</v>
      </c>
      <c r="S436" s="78">
        <v>1</v>
      </c>
      <c r="T436" s="78">
        <v>12</v>
      </c>
      <c r="U436" s="96">
        <v>3</v>
      </c>
      <c r="V436" s="78">
        <v>3</v>
      </c>
      <c r="W436" s="78">
        <v>3</v>
      </c>
      <c r="X436" s="78">
        <v>3</v>
      </c>
      <c r="Y436" s="273">
        <v>0</v>
      </c>
      <c r="Z436" s="276">
        <f>IF(
'Tablero de control'!$U436="NP",
 0,
  IF(
     'Tablero de control'!$Q436&lt;&gt;"Reducción",
     'Tablero de control'!$Y436*100/'Tablero de control'!$U436,
     IF(
       'Tablero de control'!$U436&gt;='Tablero de control'!$Y436,
       100,
       IF(
         'Tablero de control'!$S436&lt;='Tablero de control'!$Y436,
         0,
         (('Tablero de control'!$S436-'Tablero de control'!$U436)-('Tablero de control'!$Y436-'Tablero de control'!$U436))*100/('Tablero de control'!$S436-'Tablero de control'!$U436)
       )
     )
   )
)</f>
        <v>0</v>
      </c>
      <c r="AA436" s="302">
        <f>IF('Tablero de control'!$Z436&gt;100,100,'Tablero de control'!$Z436)</f>
        <v>0</v>
      </c>
      <c r="AB436" s="40" t="str">
        <f>IF(
  'Tablero de control'!$U436="NP",
  "NO PROGRAMADA",
  IF(
    OR('Tablero de control'!$Y436="",'Tablero de control'!$Z436&lt;=0),
    "SIN AVANCE",
    IF(
      'Tablero de control'!$Z436&lt;Parametros!$D$4*Parametros!$G$9,
      "MUY DEFICIENTE",
    IF(
      'Tablero de control'!$Z436&lt;Parametros!$D$4*Parametros!$G$8,
      "DEFICIENTE",
   IF(
      'Tablero de control'!$Z436&lt;Parametros!$D$4*Parametros!$G$7,
      "ACEPTABLE",
      IF(
        'Tablero de control'!$Z436&lt;Parametros!$D$4*Parametros!$G$6,
        "BUENO",
        IF(
          'Tablero de control'!$Z436&lt;Parametros!$D$4*Parametros!$G$5,
          "SATISFACTORIO",
          IF(
            'Tablero de control'!$Z436&gt;=Parametros!$D$4*Parametros!$G$4,
            "OPTIMO"
          )
        )
      )
    )
  )
)
)
)</f>
        <v>SIN AVANCE</v>
      </c>
      <c r="AC436" s="40"/>
      <c r="AD436" s="40"/>
      <c r="AE436" s="40"/>
      <c r="AF436" s="40"/>
      <c r="AG436" s="59">
        <v>100000000</v>
      </c>
      <c r="AH436" s="59">
        <v>0</v>
      </c>
      <c r="AI436" s="59">
        <v>0</v>
      </c>
      <c r="AJ436" s="57"/>
      <c r="AK436" s="276">
        <f>IF(
'Tablero de control'!$V436="NP",
 0,
  IF(
     'Tablero de control'!$Q436&lt;&gt;"Reducción",
     'Tablero de control'!$AJ436*100/'Tablero de control'!$V436,
     IF(
       'Tablero de control'!$V436&gt;='Tablero de control'!$AJ436,
       100,
       IF(
         'Tablero de control'!$S436&lt;='Tablero de control'!$AJ436,
         0,
         (('Tablero de control'!$S436-'Tablero de control'!$V436)-('Tablero de control'!$AJ436-'Tablero de control'!$V436))*100/('Tablero de control'!$S436-'Tablero de control'!$V436)
       )
     )
   )
)</f>
        <v>0</v>
      </c>
      <c r="AL436" s="46" t="str">
        <f>IF(
  'Tablero de control'!$V436="NP",
  "NO PROGRAMADA",
  IF(
    OR('Tablero de control'!$AJ436="",'Tablero de control'!$AK436&lt;=0),
    "SIN AVANCE",
    IF(
      'Tablero de control'!$AK436&lt;Parametros!$D$4*Parametros!$G$9,
      "MUY DEFICIENTE",
    IF(
      'Tablero de control'!$AK436&lt;Parametros!$D$4*Parametros!$G$8,
      "DEFICIENTE",
   IF(
      'Tablero de control'!$AK436&lt;Parametros!$D$4*Parametros!$G$7,
      "ACEPTABLE",
      IF(
        'Tablero de control'!$AK436&lt;Parametros!$D$4*Parametros!$G$6,
        "BUENO",
        IF(
          'Tablero de control'!$AK436&lt;Parametros!$D$4*Parametros!$G$5,
          "SATISFACTORIO",
          IF(
            'Tablero de control'!$AK436&gt;=Parametros!$D$4*Parametros!$G$4,
            "OPTIMO"
          )
        )
      )
    )
  )
)
)
)</f>
        <v>SIN AVANCE</v>
      </c>
      <c r="AM436" s="38"/>
      <c r="AN436" s="38"/>
      <c r="AO436" s="38"/>
      <c r="AP436" s="47"/>
      <c r="AQ436" s="276">
        <f>IF(
'Tablero de control'!$W436="NP",
 0,
  IF(
     'Tablero de control'!$Q436&lt;&gt;"Reducción",
     'Tablero de control'!$AP436*100/'Tablero de control'!$W436,
     IF(
       'Tablero de control'!$W436&gt;='Tablero de control'!$AP436,
       100,
       IF(
         'Tablero de control'!$S436&lt;='Tablero de control'!$AP436,
         0,
         (('Tablero de control'!$S436-'Tablero de control'!$W436)-('Tablero de control'!$AP436-'Tablero de control'!$W436))*100/('Tablero de control'!$S436-'Tablero de control'!$W436)
       )
     )
   )
)</f>
        <v>0</v>
      </c>
      <c r="AR436" s="46" t="str">
        <f>IF(
  'Tablero de control'!$W436="NP",
  "NO PROGRAMADA",
  IF(
    OR('Tablero de control'!$AP436="",'Tablero de control'!$AQ436&lt;=0),
    "SIN AVANCE",
    IF(
      'Tablero de control'!$AQ436&lt;Parametros!$D$4*Parametros!$G$9,
      "MUY DEFICIENTE",
    IF(
      'Tablero de control'!$AQ436&lt;Parametros!$D$4*Parametros!$G$8,
      "DEFICIENTE",
   IF(
      'Tablero de control'!$AQ436&lt;Parametros!$D$4*Parametros!$G$7,
      "ACEPTABLE",
      IF(
        'Tablero de control'!$AQ436&lt;Parametros!$D$4*Parametros!$G$6,
        "BUENO",
        IF(
          'Tablero de control'!$AQ436&lt;Parametros!$D$4*Parametros!$G$5,
          "SATISFACTORIO",
          IF(
            'Tablero de control'!$AQ436&gt;=Parametros!$D$4*Parametros!$G$4,
            "OPTIMO"
          )
        )
      )
    )
  )
)
)
)</f>
        <v>SIN AVANCE</v>
      </c>
      <c r="AS436" s="38"/>
      <c r="AT436" s="38"/>
      <c r="AU436" s="38"/>
      <c r="AV436" s="39"/>
      <c r="AW436" s="276">
        <f>IF(
'Tablero de control'!$X436="NP",
 0,
  IF(
     'Tablero de control'!$Q436&lt;&gt;"Reducción",
     'Tablero de control'!$AV436*100/'Tablero de control'!$X436,
     IF(
       'Tablero de control'!$X436&gt;='Tablero de control'!$AV436,
       100,
       IF(
         'Tablero de control'!$S436&lt;='Tablero de control'!$AV436,
         0,
         (('Tablero de control'!$S436-'Tablero de control'!$X436)-('Tablero de control'!$AV436-'Tablero de control'!$X436))*100/('Tablero de control'!$S436-'Tablero de control'!$X436)
       )
     )
   )
)</f>
        <v>0</v>
      </c>
      <c r="AX436" s="46" t="str">
        <f>IF(
  'Tablero de control'!$X436="NP",
  "NO PROGRAMADA",
  IF(
    OR('Tablero de control'!$AV436="",'Tablero de control'!$AW436&lt;=0),
    "SIN AVANCE",
    IF(
      'Tablero de control'!$AW436&lt;Parametros!$D$4*Parametros!$G$9,
      "MUY DEFICIENTE",
    IF(
      'Tablero de control'!$AW436&lt;Parametros!$D$4*Parametros!$G$8,
      "DEFICIENTE",
   IF(
      'Tablero de control'!$AW436&lt;Parametros!$D$4*Parametros!$G$7,
      "ACEPTABLE",
      IF(
        'Tablero de control'!$AW436&lt;Parametros!$D$4*Parametros!$G$6,
        "BUENO",
        IF(
          'Tablero de control'!$AW436&lt;Parametros!$D$4*Parametros!$G$5,
          "SATISFACTORIO",
          IF(
            'Tablero de control'!$AW436&gt;=Parametros!$D$4*Parametros!$G$4,
            "OPTIMO"
          )
        )
      )
    )
  )
)
)
)</f>
        <v>SIN AVANCE</v>
      </c>
      <c r="AY436" s="38"/>
      <c r="AZ436" s="38"/>
      <c r="BA436" s="38"/>
      <c r="BB436" s="285">
        <f>IF('Tablero de control'!$R436="Acumulada",IF('Tablero de control'!$AV436="",IF('Tablero de control'!$AP436="",IF('Tablero de control'!$AJ436="",'Tablero de control'!$Y436,'Tablero de control'!$AJ436),'Tablero de control'!$AP436),'Tablero de control'!$AV436),'Tablero de control'!$Y436+'Tablero de control'!$AJ436+'Tablero de control'!$AP436+'Tablero de control'!$AV436)</f>
        <v>0</v>
      </c>
      <c r="BC436" s="41">
        <f>IF('Tablero de control'!$Q436="mantenimiento",'Tablero de control'!$BB436/COUNTA('Tablero de control'!$U436:$X436)*100,IF('Tablero de control'!$BB436*100/'Tablero de control'!$T436&gt;100,100,'Tablero de control'!$BB436*100/'Tablero de control'!$T436))</f>
        <v>0</v>
      </c>
      <c r="BD436" s="40" t="str">
        <f>IF(
    OR('Tablero de control'!$BB436="",'Tablero de control'!$BC436&lt;=0),
    "SIN AVANCE",
    IF(
      'Tablero de control'!$BC436&lt;Parametros!$D$4*Parametros!$G$9,
      "MUY DEFICIENTE",
    IF(
      'Tablero de control'!$BC436&lt;Parametros!$D$4*Parametros!$G$8,
      "DEFICIENTE",
   IF(
      'Tablero de control'!$BC436&lt;Parametros!$D$4*Parametros!$G$7,
      "ACEPTABLE",
      IF(
        'Tablero de control'!$BC436&lt;Parametros!$D$4*Parametros!$G$6,
        "BUENO",
        IF(
          'Tablero de control'!$BC436&lt;Parametros!$D$4*Parametros!$G$5,
          "SATISFACTORIO",
          IF(
            'Tablero de control'!$BC436&gt;=Parametros!$D$4*Parametros!$G$4,
            "OPTIMO"
          )
        )
      )
    )
  )
)
)</f>
        <v>SIN AVANCE</v>
      </c>
      <c r="BE436" s="336"/>
      <c r="BF436" s="336"/>
      <c r="BG436" s="555"/>
      <c r="BH436" s="281"/>
      <c r="BI436" s="281"/>
      <c r="BJ436" s="281"/>
      <c r="BL436" s="337"/>
      <c r="BN436" s="338">
        <v>0</v>
      </c>
      <c r="BO436" s="342"/>
      <c r="BP436" s="342"/>
      <c r="BQ436" s="342"/>
      <c r="BR436" s="623"/>
      <c r="BS436" s="623"/>
      <c r="BT436" s="281"/>
    </row>
    <row r="437" spans="1:72" s="42" customFormat="1" ht="51.95" hidden="1" customHeight="1">
      <c r="A437" s="554" t="s">
        <v>253</v>
      </c>
      <c r="B437" s="53" t="s">
        <v>267</v>
      </c>
      <c r="C437" s="53" t="s">
        <v>322</v>
      </c>
      <c r="D437" s="53" t="s">
        <v>366</v>
      </c>
      <c r="E437" s="53" t="s">
        <v>482</v>
      </c>
      <c r="F437" s="54" t="s">
        <v>12</v>
      </c>
      <c r="G437" s="54">
        <v>10</v>
      </c>
      <c r="H437" s="54" t="s">
        <v>1951</v>
      </c>
      <c r="I437" s="54" t="s">
        <v>1989</v>
      </c>
      <c r="J437" s="325">
        <v>434</v>
      </c>
      <c r="K437" s="53" t="s">
        <v>975</v>
      </c>
      <c r="L437" s="53" t="s">
        <v>1398</v>
      </c>
      <c r="M437" s="53" t="s">
        <v>1399</v>
      </c>
      <c r="N437" s="293">
        <v>170804000</v>
      </c>
      <c r="O437" s="53" t="s">
        <v>1736</v>
      </c>
      <c r="P437" s="53" t="s">
        <v>2083</v>
      </c>
      <c r="Q437" s="53" t="s">
        <v>32</v>
      </c>
      <c r="R437" s="78" t="s">
        <v>1891</v>
      </c>
      <c r="S437" s="78" t="s">
        <v>12</v>
      </c>
      <c r="T437" s="78">
        <v>700</v>
      </c>
      <c r="U437" s="96">
        <v>100</v>
      </c>
      <c r="V437" s="78">
        <v>200</v>
      </c>
      <c r="W437" s="78">
        <v>300</v>
      </c>
      <c r="X437" s="78">
        <v>100</v>
      </c>
      <c r="Y437" s="273">
        <v>0</v>
      </c>
      <c r="Z437" s="276">
        <f>IF(
'Tablero de control'!$U437="NP",
 0,
  IF(
     'Tablero de control'!$Q437&lt;&gt;"Reducción",
     'Tablero de control'!$Y437*100/'Tablero de control'!$U437,
     IF(
       'Tablero de control'!$U437&gt;='Tablero de control'!$Y437,
       100,
       IF(
         'Tablero de control'!$S437&lt;='Tablero de control'!$Y437,
         0,
         (('Tablero de control'!$S437-'Tablero de control'!$U437)-('Tablero de control'!$Y437-'Tablero de control'!$U437))*100/('Tablero de control'!$S437-'Tablero de control'!$U437)
       )
     )
   )
)</f>
        <v>0</v>
      </c>
      <c r="AA437" s="302">
        <f>IF('Tablero de control'!$Z437&gt;100,100,'Tablero de control'!$Z437)</f>
        <v>0</v>
      </c>
      <c r="AB437" s="40" t="str">
        <f>IF(
  'Tablero de control'!$U437="NP",
  "NO PROGRAMADA",
  IF(
    OR('Tablero de control'!$Y437="",'Tablero de control'!$Z437&lt;=0),
    "SIN AVANCE",
    IF(
      'Tablero de control'!$Z437&lt;Parametros!$D$4*Parametros!$G$9,
      "MUY DEFICIENTE",
    IF(
      'Tablero de control'!$Z437&lt;Parametros!$D$4*Parametros!$G$8,
      "DEFICIENTE",
   IF(
      'Tablero de control'!$Z437&lt;Parametros!$D$4*Parametros!$G$7,
      "ACEPTABLE",
      IF(
        'Tablero de control'!$Z437&lt;Parametros!$D$4*Parametros!$G$6,
        "BUENO",
        IF(
          'Tablero de control'!$Z437&lt;Parametros!$D$4*Parametros!$G$5,
          "SATISFACTORIO",
          IF(
            'Tablero de control'!$Z437&gt;=Parametros!$D$4*Parametros!$G$4,
            "OPTIMO"
          )
        )
      )
    )
  )
)
)
)</f>
        <v>SIN AVANCE</v>
      </c>
      <c r="AC437" s="40"/>
      <c r="AD437" s="40"/>
      <c r="AE437" s="40"/>
      <c r="AF437" s="40"/>
      <c r="AG437" s="59">
        <v>20000000</v>
      </c>
      <c r="AH437" s="59">
        <v>0</v>
      </c>
      <c r="AI437" s="59">
        <v>0</v>
      </c>
      <c r="AJ437" s="57"/>
      <c r="AK437" s="276">
        <f>IF(
'Tablero de control'!$V437="NP",
 0,
  IF(
     'Tablero de control'!$Q437&lt;&gt;"Reducción",
     'Tablero de control'!$AJ437*100/'Tablero de control'!$V437,
     IF(
       'Tablero de control'!$V437&gt;='Tablero de control'!$AJ437,
       100,
       IF(
         'Tablero de control'!$S437&lt;='Tablero de control'!$AJ437,
         0,
         (('Tablero de control'!$S437-'Tablero de control'!$V437)-('Tablero de control'!$AJ437-'Tablero de control'!$V437))*100/('Tablero de control'!$S437-'Tablero de control'!$V437)
       )
     )
   )
)</f>
        <v>0</v>
      </c>
      <c r="AL437" s="46" t="str">
        <f>IF(
  'Tablero de control'!$V437="NP",
  "NO PROGRAMADA",
  IF(
    OR('Tablero de control'!$AJ437="",'Tablero de control'!$AK437&lt;=0),
    "SIN AVANCE",
    IF(
      'Tablero de control'!$AK437&lt;Parametros!$D$4*Parametros!$G$9,
      "MUY DEFICIENTE",
    IF(
      'Tablero de control'!$AK437&lt;Parametros!$D$4*Parametros!$G$8,
      "DEFICIENTE",
   IF(
      'Tablero de control'!$AK437&lt;Parametros!$D$4*Parametros!$G$7,
      "ACEPTABLE",
      IF(
        'Tablero de control'!$AK437&lt;Parametros!$D$4*Parametros!$G$6,
        "BUENO",
        IF(
          'Tablero de control'!$AK437&lt;Parametros!$D$4*Parametros!$G$5,
          "SATISFACTORIO",
          IF(
            'Tablero de control'!$AK437&gt;=Parametros!$D$4*Parametros!$G$4,
            "OPTIMO"
          )
        )
      )
    )
  )
)
)
)</f>
        <v>SIN AVANCE</v>
      </c>
      <c r="AM437" s="38"/>
      <c r="AN437" s="38"/>
      <c r="AO437" s="38"/>
      <c r="AP437" s="47"/>
      <c r="AQ437" s="276">
        <f>IF(
'Tablero de control'!$W437="NP",
 0,
  IF(
     'Tablero de control'!$Q437&lt;&gt;"Reducción",
     'Tablero de control'!$AP437*100/'Tablero de control'!$W437,
     IF(
       'Tablero de control'!$W437&gt;='Tablero de control'!$AP437,
       100,
       IF(
         'Tablero de control'!$S437&lt;='Tablero de control'!$AP437,
         0,
         (('Tablero de control'!$S437-'Tablero de control'!$W437)-('Tablero de control'!$AP437-'Tablero de control'!$W437))*100/('Tablero de control'!$S437-'Tablero de control'!$W437)
       )
     )
   )
)</f>
        <v>0</v>
      </c>
      <c r="AR437" s="46" t="str">
        <f>IF(
  'Tablero de control'!$W437="NP",
  "NO PROGRAMADA",
  IF(
    OR('Tablero de control'!$AP437="",'Tablero de control'!$AQ437&lt;=0),
    "SIN AVANCE",
    IF(
      'Tablero de control'!$AQ437&lt;Parametros!$D$4*Parametros!$G$9,
      "MUY DEFICIENTE",
    IF(
      'Tablero de control'!$AQ437&lt;Parametros!$D$4*Parametros!$G$8,
      "DEFICIENTE",
   IF(
      'Tablero de control'!$AQ437&lt;Parametros!$D$4*Parametros!$G$7,
      "ACEPTABLE",
      IF(
        'Tablero de control'!$AQ437&lt;Parametros!$D$4*Parametros!$G$6,
        "BUENO",
        IF(
          'Tablero de control'!$AQ437&lt;Parametros!$D$4*Parametros!$G$5,
          "SATISFACTORIO",
          IF(
            'Tablero de control'!$AQ437&gt;=Parametros!$D$4*Parametros!$G$4,
            "OPTIMO"
          )
        )
      )
    )
  )
)
)
)</f>
        <v>SIN AVANCE</v>
      </c>
      <c r="AS437" s="38"/>
      <c r="AT437" s="38"/>
      <c r="AU437" s="38"/>
      <c r="AV437" s="39"/>
      <c r="AW437" s="276">
        <f>IF(
'Tablero de control'!$X437="NP",
 0,
  IF(
     'Tablero de control'!$Q437&lt;&gt;"Reducción",
     'Tablero de control'!$AV437*100/'Tablero de control'!$X437,
     IF(
       'Tablero de control'!$X437&gt;='Tablero de control'!$AV437,
       100,
       IF(
         'Tablero de control'!$S437&lt;='Tablero de control'!$AV437,
         0,
         (('Tablero de control'!$S437-'Tablero de control'!$X437)-('Tablero de control'!$AV437-'Tablero de control'!$X437))*100/('Tablero de control'!$S437-'Tablero de control'!$X437)
       )
     )
   )
)</f>
        <v>0</v>
      </c>
      <c r="AX437" s="46" t="str">
        <f>IF(
  'Tablero de control'!$X437="NP",
  "NO PROGRAMADA",
  IF(
    OR('Tablero de control'!$AV437="",'Tablero de control'!$AW437&lt;=0),
    "SIN AVANCE",
    IF(
      'Tablero de control'!$AW437&lt;Parametros!$D$4*Parametros!$G$9,
      "MUY DEFICIENTE",
    IF(
      'Tablero de control'!$AW437&lt;Parametros!$D$4*Parametros!$G$8,
      "DEFICIENTE",
   IF(
      'Tablero de control'!$AW437&lt;Parametros!$D$4*Parametros!$G$7,
      "ACEPTABLE",
      IF(
        'Tablero de control'!$AW437&lt;Parametros!$D$4*Parametros!$G$6,
        "BUENO",
        IF(
          'Tablero de control'!$AW437&lt;Parametros!$D$4*Parametros!$G$5,
          "SATISFACTORIO",
          IF(
            'Tablero de control'!$AW437&gt;=Parametros!$D$4*Parametros!$G$4,
            "OPTIMO"
          )
        )
      )
    )
  )
)
)
)</f>
        <v>SIN AVANCE</v>
      </c>
      <c r="AY437" s="38"/>
      <c r="AZ437" s="38"/>
      <c r="BA437" s="38"/>
      <c r="BB437" s="285">
        <f>IF('Tablero de control'!$R437="Acumulada",IF('Tablero de control'!$AV437="",IF('Tablero de control'!$AP437="",IF('Tablero de control'!$AJ437="",'Tablero de control'!$Y437,'Tablero de control'!$AJ437),'Tablero de control'!$AP437),'Tablero de control'!$AV437),'Tablero de control'!$Y437+'Tablero de control'!$AJ437+'Tablero de control'!$AP437+'Tablero de control'!$AV437)</f>
        <v>0</v>
      </c>
      <c r="BC437" s="41">
        <f>IF('Tablero de control'!$Q437="mantenimiento",'Tablero de control'!$BB437/COUNTA('Tablero de control'!$U437:$X437)*100,IF('Tablero de control'!$BB437*100/'Tablero de control'!$T437&gt;100,100,'Tablero de control'!$BB437*100/'Tablero de control'!$T437))</f>
        <v>0</v>
      </c>
      <c r="BD437" s="40" t="str">
        <f>IF(
    OR('Tablero de control'!$BB437="",'Tablero de control'!$BC437&lt;=0),
    "SIN AVANCE",
    IF(
      'Tablero de control'!$BC437&lt;Parametros!$D$4*Parametros!$G$9,
      "MUY DEFICIENTE",
    IF(
      'Tablero de control'!$BC437&lt;Parametros!$D$4*Parametros!$G$8,
      "DEFICIENTE",
   IF(
      'Tablero de control'!$BC437&lt;Parametros!$D$4*Parametros!$G$7,
      "ACEPTABLE",
      IF(
        'Tablero de control'!$BC437&lt;Parametros!$D$4*Parametros!$G$6,
        "BUENO",
        IF(
          'Tablero de control'!$BC437&lt;Parametros!$D$4*Parametros!$G$5,
          "SATISFACTORIO",
          IF(
            'Tablero de control'!$BC437&gt;=Parametros!$D$4*Parametros!$G$4,
            "OPTIMO"
          )
        )
      )
    )
  )
)
)</f>
        <v>SIN AVANCE</v>
      </c>
      <c r="BE437" s="336"/>
      <c r="BF437" s="336"/>
      <c r="BG437" s="555"/>
      <c r="BH437" s="281"/>
      <c r="BI437" s="281"/>
      <c r="BJ437" s="281"/>
      <c r="BL437" s="337"/>
      <c r="BN437" s="338">
        <v>0</v>
      </c>
      <c r="BO437" s="342"/>
      <c r="BP437" s="342"/>
      <c r="BQ437" s="342"/>
      <c r="BR437" s="623"/>
      <c r="BS437" s="623"/>
      <c r="BT437" s="281"/>
    </row>
    <row r="438" spans="1:72" s="42" customFormat="1" ht="51.95" hidden="1" customHeight="1">
      <c r="A438" s="554" t="s">
        <v>253</v>
      </c>
      <c r="B438" s="53" t="s">
        <v>267</v>
      </c>
      <c r="C438" s="53" t="s">
        <v>322</v>
      </c>
      <c r="D438" s="53" t="s">
        <v>366</v>
      </c>
      <c r="E438" s="53" t="s">
        <v>482</v>
      </c>
      <c r="F438" s="54" t="s">
        <v>12</v>
      </c>
      <c r="G438" s="54">
        <v>10</v>
      </c>
      <c r="H438" s="54" t="s">
        <v>1951</v>
      </c>
      <c r="I438" s="54" t="s">
        <v>1989</v>
      </c>
      <c r="J438" s="325">
        <v>435</v>
      </c>
      <c r="K438" s="53" t="s">
        <v>976</v>
      </c>
      <c r="L438" s="53" t="s">
        <v>1400</v>
      </c>
      <c r="M438" s="53" t="s">
        <v>78</v>
      </c>
      <c r="N438" s="53">
        <v>170804100</v>
      </c>
      <c r="O438" s="53" t="s">
        <v>168</v>
      </c>
      <c r="P438" s="53" t="s">
        <v>2083</v>
      </c>
      <c r="Q438" s="53" t="s">
        <v>32</v>
      </c>
      <c r="R438" s="78" t="s">
        <v>1891</v>
      </c>
      <c r="S438" s="95">
        <v>10000</v>
      </c>
      <c r="T438" s="78">
        <v>12000</v>
      </c>
      <c r="U438" s="96">
        <v>3000</v>
      </c>
      <c r="V438" s="95">
        <v>3000</v>
      </c>
      <c r="W438" s="95">
        <v>3000</v>
      </c>
      <c r="X438" s="95">
        <v>3000</v>
      </c>
      <c r="Y438" s="273">
        <v>6400</v>
      </c>
      <c r="Z438" s="276">
        <f>IF(
'Tablero de control'!$U438="NP",
 0,
  IF(
     'Tablero de control'!$Q438&lt;&gt;"Reducción",
     'Tablero de control'!$Y438*100/'Tablero de control'!$U438,
     IF(
       'Tablero de control'!$U438&gt;='Tablero de control'!$Y438,
       100,
       IF(
         'Tablero de control'!$S438&lt;='Tablero de control'!$Y438,
         0,
         (('Tablero de control'!$S438-'Tablero de control'!$U438)-('Tablero de control'!$Y438-'Tablero de control'!$U438))*100/('Tablero de control'!$S438-'Tablero de control'!$U438)
       )
     )
   )
)</f>
        <v>213.33333333333334</v>
      </c>
      <c r="AA438" s="302">
        <f>IF('Tablero de control'!$Z438&gt;100,100,'Tablero de control'!$Z438)</f>
        <v>100</v>
      </c>
      <c r="AB438" s="40" t="str">
        <f>IF(
  'Tablero de control'!$U438="NP",
  "NO PROGRAMADA",
  IF(
    OR('Tablero de control'!$Y438="",'Tablero de control'!$Z438&lt;=0),
    "SIN AVANCE",
    IF(
      'Tablero de control'!$Z438&lt;Parametros!$D$4*Parametros!$G$9,
      "MUY DEFICIENTE",
    IF(
      'Tablero de control'!$Z438&lt;Parametros!$D$4*Parametros!$G$8,
      "DEFICIENTE",
   IF(
      'Tablero de control'!$Z438&lt;Parametros!$D$4*Parametros!$G$7,
      "ACEPTABLE",
      IF(
        'Tablero de control'!$Z438&lt;Parametros!$D$4*Parametros!$G$6,
        "BUENO",
        IF(
          'Tablero de control'!$Z438&lt;Parametros!$D$4*Parametros!$G$5,
          "SATISFACTORIO",
          IF(
            'Tablero de control'!$Z438&gt;=Parametros!$D$4*Parametros!$G$4,
            "OPTIMO"
          )
        )
      )
    )
  )
)
)
)</f>
        <v>OPTIMO</v>
      </c>
      <c r="AC438" s="40"/>
      <c r="AD438" s="40"/>
      <c r="AE438" s="340" t="s">
        <v>2226</v>
      </c>
      <c r="AF438" s="40" t="s">
        <v>3839</v>
      </c>
      <c r="AG438" s="59">
        <v>20000000</v>
      </c>
      <c r="AH438" s="59">
        <v>0</v>
      </c>
      <c r="AI438" s="59">
        <v>0</v>
      </c>
      <c r="AJ438" s="57"/>
      <c r="AK438" s="276">
        <f>IF(
'Tablero de control'!$V438="NP",
 0,
  IF(
     'Tablero de control'!$Q438&lt;&gt;"Reducción",
     'Tablero de control'!$AJ438*100/'Tablero de control'!$V438,
     IF(
       'Tablero de control'!$V438&gt;='Tablero de control'!$AJ438,
       100,
       IF(
         'Tablero de control'!$S438&lt;='Tablero de control'!$AJ438,
         0,
         (('Tablero de control'!$S438-'Tablero de control'!$V438)-('Tablero de control'!$AJ438-'Tablero de control'!$V438))*100/('Tablero de control'!$S438-'Tablero de control'!$V438)
       )
     )
   )
)</f>
        <v>0</v>
      </c>
      <c r="AL438" s="46" t="str">
        <f>IF(
  'Tablero de control'!$V438="NP",
  "NO PROGRAMADA",
  IF(
    OR('Tablero de control'!$AJ438="",'Tablero de control'!$AK438&lt;=0),
    "SIN AVANCE",
    IF(
      'Tablero de control'!$AK438&lt;Parametros!$D$4*Parametros!$G$9,
      "MUY DEFICIENTE",
    IF(
      'Tablero de control'!$AK438&lt;Parametros!$D$4*Parametros!$G$8,
      "DEFICIENTE",
   IF(
      'Tablero de control'!$AK438&lt;Parametros!$D$4*Parametros!$G$7,
      "ACEPTABLE",
      IF(
        'Tablero de control'!$AK438&lt;Parametros!$D$4*Parametros!$G$6,
        "BUENO",
        IF(
          'Tablero de control'!$AK438&lt;Parametros!$D$4*Parametros!$G$5,
          "SATISFACTORIO",
          IF(
            'Tablero de control'!$AK438&gt;=Parametros!$D$4*Parametros!$G$4,
            "OPTIMO"
          )
        )
      )
    )
  )
)
)
)</f>
        <v>SIN AVANCE</v>
      </c>
      <c r="AM438" s="38"/>
      <c r="AN438" s="38"/>
      <c r="AO438" s="38"/>
      <c r="AP438" s="47"/>
      <c r="AQ438" s="276">
        <f>IF(
'Tablero de control'!$W438="NP",
 0,
  IF(
     'Tablero de control'!$Q438&lt;&gt;"Reducción",
     'Tablero de control'!$AP438*100/'Tablero de control'!$W438,
     IF(
       'Tablero de control'!$W438&gt;='Tablero de control'!$AP438,
       100,
       IF(
         'Tablero de control'!$S438&lt;='Tablero de control'!$AP438,
         0,
         (('Tablero de control'!$S438-'Tablero de control'!$W438)-('Tablero de control'!$AP438-'Tablero de control'!$W438))*100/('Tablero de control'!$S438-'Tablero de control'!$W438)
       )
     )
   )
)</f>
        <v>0</v>
      </c>
      <c r="AR438" s="46" t="str">
        <f>IF(
  'Tablero de control'!$W438="NP",
  "NO PROGRAMADA",
  IF(
    OR('Tablero de control'!$AP438="",'Tablero de control'!$AQ438&lt;=0),
    "SIN AVANCE",
    IF(
      'Tablero de control'!$AQ438&lt;Parametros!$D$4*Parametros!$G$9,
      "MUY DEFICIENTE",
    IF(
      'Tablero de control'!$AQ438&lt;Parametros!$D$4*Parametros!$G$8,
      "DEFICIENTE",
   IF(
      'Tablero de control'!$AQ438&lt;Parametros!$D$4*Parametros!$G$7,
      "ACEPTABLE",
      IF(
        'Tablero de control'!$AQ438&lt;Parametros!$D$4*Parametros!$G$6,
        "BUENO",
        IF(
          'Tablero de control'!$AQ438&lt;Parametros!$D$4*Parametros!$G$5,
          "SATISFACTORIO",
          IF(
            'Tablero de control'!$AQ438&gt;=Parametros!$D$4*Parametros!$G$4,
            "OPTIMO"
          )
        )
      )
    )
  )
)
)
)</f>
        <v>SIN AVANCE</v>
      </c>
      <c r="AS438" s="38"/>
      <c r="AT438" s="38"/>
      <c r="AU438" s="38"/>
      <c r="AV438" s="39"/>
      <c r="AW438" s="276">
        <f>IF(
'Tablero de control'!$X438="NP",
 0,
  IF(
     'Tablero de control'!$Q438&lt;&gt;"Reducción",
     'Tablero de control'!$AV438*100/'Tablero de control'!$X438,
     IF(
       'Tablero de control'!$X438&gt;='Tablero de control'!$AV438,
       100,
       IF(
         'Tablero de control'!$S438&lt;='Tablero de control'!$AV438,
         0,
         (('Tablero de control'!$S438-'Tablero de control'!$X438)-('Tablero de control'!$AV438-'Tablero de control'!$X438))*100/('Tablero de control'!$S438-'Tablero de control'!$X438)
       )
     )
   )
)</f>
        <v>0</v>
      </c>
      <c r="AX438" s="46" t="str">
        <f>IF(
  'Tablero de control'!$X438="NP",
  "NO PROGRAMADA",
  IF(
    OR('Tablero de control'!$AV438="",'Tablero de control'!$AW438&lt;=0),
    "SIN AVANCE",
    IF(
      'Tablero de control'!$AW438&lt;Parametros!$D$4*Parametros!$G$9,
      "MUY DEFICIENTE",
    IF(
      'Tablero de control'!$AW438&lt;Parametros!$D$4*Parametros!$G$8,
      "DEFICIENTE",
   IF(
      'Tablero de control'!$AW438&lt;Parametros!$D$4*Parametros!$G$7,
      "ACEPTABLE",
      IF(
        'Tablero de control'!$AW438&lt;Parametros!$D$4*Parametros!$G$6,
        "BUENO",
        IF(
          'Tablero de control'!$AW438&lt;Parametros!$D$4*Parametros!$G$5,
          "SATISFACTORIO",
          IF(
            'Tablero de control'!$AW438&gt;=Parametros!$D$4*Parametros!$G$4,
            "OPTIMO"
          )
        )
      )
    )
  )
)
)
)</f>
        <v>SIN AVANCE</v>
      </c>
      <c r="AY438" s="38"/>
      <c r="AZ438" s="38"/>
      <c r="BA438" s="38"/>
      <c r="BB438" s="285">
        <f>IF('Tablero de control'!$R438="Acumulada",IF('Tablero de control'!$AV438="",IF('Tablero de control'!$AP438="",IF('Tablero de control'!$AJ438="",'Tablero de control'!$Y438,'Tablero de control'!$AJ438),'Tablero de control'!$AP438),'Tablero de control'!$AV438),'Tablero de control'!$Y438+'Tablero de control'!$AJ438+'Tablero de control'!$AP438+'Tablero de control'!$AV438)</f>
        <v>6400</v>
      </c>
      <c r="BC438" s="41">
        <f>IF('Tablero de control'!$Q438="mantenimiento",'Tablero de control'!$BB438/COUNTA('Tablero de control'!$U438:$X438)*100,IF('Tablero de control'!$BB438*100/'Tablero de control'!$T438&gt;100,100,'Tablero de control'!$BB438*100/'Tablero de control'!$T438))</f>
        <v>53.333333333333336</v>
      </c>
      <c r="BD438" s="40" t="str">
        <f>IF(
    OR('Tablero de control'!$BB438="",'Tablero de control'!$BC438&lt;=0),
    "SIN AVANCE",
    IF(
      'Tablero de control'!$BC438&lt;Parametros!$D$4*Parametros!$G$9,
      "MUY DEFICIENTE",
    IF(
      'Tablero de control'!$BC438&lt;Parametros!$D$4*Parametros!$G$8,
      "DEFICIENTE",
   IF(
      'Tablero de control'!$BC438&lt;Parametros!$D$4*Parametros!$G$7,
      "ACEPTABLE",
      IF(
        'Tablero de control'!$BC438&lt;Parametros!$D$4*Parametros!$G$6,
        "BUENO",
        IF(
          'Tablero de control'!$BC438&lt;Parametros!$D$4*Parametros!$G$5,
          "SATISFACTORIO",
          IF(
            'Tablero de control'!$BC438&gt;=Parametros!$D$4*Parametros!$G$4,
            "OPTIMO"
          )
        )
      )
    )
  )
)
)</f>
        <v>ACEPTABLE</v>
      </c>
      <c r="BE438" s="336"/>
      <c r="BF438" s="336"/>
      <c r="BG438" s="555"/>
      <c r="BH438" s="281"/>
      <c r="BI438" s="281"/>
      <c r="BJ438" s="281"/>
      <c r="BL438" s="337"/>
      <c r="BN438" s="338">
        <v>6400</v>
      </c>
      <c r="BO438" s="340" t="s">
        <v>2226</v>
      </c>
      <c r="BP438" s="355" t="s">
        <v>2227</v>
      </c>
      <c r="BQ438" s="340" t="s">
        <v>2184</v>
      </c>
      <c r="BR438" s="624"/>
      <c r="BS438" s="692" t="s">
        <v>2228</v>
      </c>
      <c r="BT438" s="281"/>
    </row>
    <row r="439" spans="1:72" s="42" customFormat="1" ht="51.95" hidden="1" customHeight="1">
      <c r="A439" s="554" t="s">
        <v>253</v>
      </c>
      <c r="B439" s="53" t="s">
        <v>267</v>
      </c>
      <c r="C439" s="53" t="s">
        <v>323</v>
      </c>
      <c r="D439" s="53" t="s">
        <v>368</v>
      </c>
      <c r="E439" s="53" t="s">
        <v>483</v>
      </c>
      <c r="F439" s="75" t="s">
        <v>530</v>
      </c>
      <c r="G439" s="76">
        <v>0.27</v>
      </c>
      <c r="H439" s="76" t="s">
        <v>1950</v>
      </c>
      <c r="I439" s="76" t="s">
        <v>2128</v>
      </c>
      <c r="J439" s="325">
        <v>436</v>
      </c>
      <c r="K439" s="53" t="s">
        <v>977</v>
      </c>
      <c r="L439" s="53" t="s">
        <v>1362</v>
      </c>
      <c r="M439" s="53" t="s">
        <v>1363</v>
      </c>
      <c r="N439" s="53">
        <v>410300500</v>
      </c>
      <c r="O439" s="53" t="s">
        <v>1718</v>
      </c>
      <c r="P439" s="53" t="s">
        <v>2083</v>
      </c>
      <c r="Q439" s="53" t="s">
        <v>32</v>
      </c>
      <c r="R439" s="77" t="s">
        <v>1891</v>
      </c>
      <c r="S439" s="77" t="s">
        <v>12</v>
      </c>
      <c r="T439" s="78" t="s">
        <v>1855</v>
      </c>
      <c r="U439" s="96">
        <v>4</v>
      </c>
      <c r="V439" s="78">
        <v>8</v>
      </c>
      <c r="W439" s="78">
        <v>8</v>
      </c>
      <c r="X439" s="78">
        <v>4</v>
      </c>
      <c r="Y439" s="273">
        <v>0</v>
      </c>
      <c r="Z439" s="276">
        <f>IF(
'Tablero de control'!$U439="NP",
 0,
  IF(
     'Tablero de control'!$Q439&lt;&gt;"Reducción",
     'Tablero de control'!$Y439*100/'Tablero de control'!$U439,
     IF(
       'Tablero de control'!$U439&gt;='Tablero de control'!$Y439,
       100,
       IF(
         'Tablero de control'!$S439&lt;='Tablero de control'!$Y439,
         0,
         (('Tablero de control'!$S439-'Tablero de control'!$U439)-('Tablero de control'!$Y439-'Tablero de control'!$U439))*100/('Tablero de control'!$S439-'Tablero de control'!$U439)
       )
     )
   )
)</f>
        <v>0</v>
      </c>
      <c r="AA439" s="302">
        <f>IF('Tablero de control'!$Z439&gt;100,100,'Tablero de control'!$Z439)</f>
        <v>0</v>
      </c>
      <c r="AB439" s="40" t="str">
        <f>IF(
  'Tablero de control'!$U439="NP",
  "NO PROGRAMADA",
  IF(
    OR('Tablero de control'!$Y439="",'Tablero de control'!$Z439&lt;=0),
    "SIN AVANCE",
    IF(
      'Tablero de control'!$Z439&lt;Parametros!$D$4*Parametros!$G$9,
      "MUY DEFICIENTE",
    IF(
      'Tablero de control'!$Z439&lt;Parametros!$D$4*Parametros!$G$8,
      "DEFICIENTE",
   IF(
      'Tablero de control'!$Z439&lt;Parametros!$D$4*Parametros!$G$7,
      "ACEPTABLE",
      IF(
        'Tablero de control'!$Z439&lt;Parametros!$D$4*Parametros!$G$6,
        "BUENO",
        IF(
          'Tablero de control'!$Z439&lt;Parametros!$D$4*Parametros!$G$5,
          "SATISFACTORIO",
          IF(
            'Tablero de control'!$Z439&gt;=Parametros!$D$4*Parametros!$G$4,
            "OPTIMO"
          )
        )
      )
    )
  )
)
)
)</f>
        <v>SIN AVANCE</v>
      </c>
      <c r="AC439" s="40"/>
      <c r="AD439" s="40"/>
      <c r="AE439" s="40"/>
      <c r="AF439" s="40"/>
      <c r="AG439" s="59">
        <v>800000000</v>
      </c>
      <c r="AH439" s="59">
        <v>51733920</v>
      </c>
      <c r="AI439" s="59">
        <v>0</v>
      </c>
      <c r="AJ439" s="57"/>
      <c r="AK439" s="276">
        <f>IF(
'Tablero de control'!$V439="NP",
 0,
  IF(
     'Tablero de control'!$Q439&lt;&gt;"Reducción",
     'Tablero de control'!$AJ439*100/'Tablero de control'!$V439,
     IF(
       'Tablero de control'!$V439&gt;='Tablero de control'!$AJ439,
       100,
       IF(
         'Tablero de control'!$S439&lt;='Tablero de control'!$AJ439,
         0,
         (('Tablero de control'!$S439-'Tablero de control'!$V439)-('Tablero de control'!$AJ439-'Tablero de control'!$V439))*100/('Tablero de control'!$S439-'Tablero de control'!$V439)
       )
     )
   )
)</f>
        <v>0</v>
      </c>
      <c r="AL439" s="46" t="str">
        <f>IF(
  'Tablero de control'!$V439="NP",
  "NO PROGRAMADA",
  IF(
    OR('Tablero de control'!$AJ439="",'Tablero de control'!$AK439&lt;=0),
    "SIN AVANCE",
    IF(
      'Tablero de control'!$AK439&lt;Parametros!$D$4*Parametros!$G$9,
      "MUY DEFICIENTE",
    IF(
      'Tablero de control'!$AK439&lt;Parametros!$D$4*Parametros!$G$8,
      "DEFICIENTE",
   IF(
      'Tablero de control'!$AK439&lt;Parametros!$D$4*Parametros!$G$7,
      "ACEPTABLE",
      IF(
        'Tablero de control'!$AK439&lt;Parametros!$D$4*Parametros!$G$6,
        "BUENO",
        IF(
          'Tablero de control'!$AK439&lt;Parametros!$D$4*Parametros!$G$5,
          "SATISFACTORIO",
          IF(
            'Tablero de control'!$AK439&gt;=Parametros!$D$4*Parametros!$G$4,
            "OPTIMO"
          )
        )
      )
    )
  )
)
)
)</f>
        <v>SIN AVANCE</v>
      </c>
      <c r="AM439" s="38"/>
      <c r="AN439" s="38"/>
      <c r="AO439" s="38"/>
      <c r="AP439" s="47"/>
      <c r="AQ439" s="276">
        <f>IF(
'Tablero de control'!$W439="NP",
 0,
  IF(
     'Tablero de control'!$Q439&lt;&gt;"Reducción",
     'Tablero de control'!$AP439*100/'Tablero de control'!$W439,
     IF(
       'Tablero de control'!$W439&gt;='Tablero de control'!$AP439,
       100,
       IF(
         'Tablero de control'!$S439&lt;='Tablero de control'!$AP439,
         0,
         (('Tablero de control'!$S439-'Tablero de control'!$W439)-('Tablero de control'!$AP439-'Tablero de control'!$W439))*100/('Tablero de control'!$S439-'Tablero de control'!$W439)
       )
     )
   )
)</f>
        <v>0</v>
      </c>
      <c r="AR439" s="46" t="str">
        <f>IF(
  'Tablero de control'!$W439="NP",
  "NO PROGRAMADA",
  IF(
    OR('Tablero de control'!$AP439="",'Tablero de control'!$AQ439&lt;=0),
    "SIN AVANCE",
    IF(
      'Tablero de control'!$AQ439&lt;Parametros!$D$4*Parametros!$G$9,
      "MUY DEFICIENTE",
    IF(
      'Tablero de control'!$AQ439&lt;Parametros!$D$4*Parametros!$G$8,
      "DEFICIENTE",
   IF(
      'Tablero de control'!$AQ439&lt;Parametros!$D$4*Parametros!$G$7,
      "ACEPTABLE",
      IF(
        'Tablero de control'!$AQ439&lt;Parametros!$D$4*Parametros!$G$6,
        "BUENO",
        IF(
          'Tablero de control'!$AQ439&lt;Parametros!$D$4*Parametros!$G$5,
          "SATISFACTORIO",
          IF(
            'Tablero de control'!$AQ439&gt;=Parametros!$D$4*Parametros!$G$4,
            "OPTIMO"
          )
        )
      )
    )
  )
)
)
)</f>
        <v>SIN AVANCE</v>
      </c>
      <c r="AS439" s="38"/>
      <c r="AT439" s="38"/>
      <c r="AU439" s="38"/>
      <c r="AV439" s="39"/>
      <c r="AW439" s="276">
        <f>IF(
'Tablero de control'!$X439="NP",
 0,
  IF(
     'Tablero de control'!$Q439&lt;&gt;"Reducción",
     'Tablero de control'!$AV439*100/'Tablero de control'!$X439,
     IF(
       'Tablero de control'!$X439&gt;='Tablero de control'!$AV439,
       100,
       IF(
         'Tablero de control'!$S439&lt;='Tablero de control'!$AV439,
         0,
         (('Tablero de control'!$S439-'Tablero de control'!$X439)-('Tablero de control'!$AV439-'Tablero de control'!$X439))*100/('Tablero de control'!$S439-'Tablero de control'!$X439)
       )
     )
   )
)</f>
        <v>0</v>
      </c>
      <c r="AX439" s="46" t="str">
        <f>IF(
  'Tablero de control'!$X439="NP",
  "NO PROGRAMADA",
  IF(
    OR('Tablero de control'!$AV439="",'Tablero de control'!$AW439&lt;=0),
    "SIN AVANCE",
    IF(
      'Tablero de control'!$AW439&lt;Parametros!$D$4*Parametros!$G$9,
      "MUY DEFICIENTE",
    IF(
      'Tablero de control'!$AW439&lt;Parametros!$D$4*Parametros!$G$8,
      "DEFICIENTE",
   IF(
      'Tablero de control'!$AW439&lt;Parametros!$D$4*Parametros!$G$7,
      "ACEPTABLE",
      IF(
        'Tablero de control'!$AW439&lt;Parametros!$D$4*Parametros!$G$6,
        "BUENO",
        IF(
          'Tablero de control'!$AW439&lt;Parametros!$D$4*Parametros!$G$5,
          "SATISFACTORIO",
          IF(
            'Tablero de control'!$AW439&gt;=Parametros!$D$4*Parametros!$G$4,
            "OPTIMO"
          )
        )
      )
    )
  )
)
)
)</f>
        <v>SIN AVANCE</v>
      </c>
      <c r="AY439" s="38"/>
      <c r="AZ439" s="38"/>
      <c r="BA439" s="38"/>
      <c r="BB439" s="285">
        <f>IF('Tablero de control'!$R439="Acumulada",IF('Tablero de control'!$AV439="",IF('Tablero de control'!$AP439="",IF('Tablero de control'!$AJ439="",'Tablero de control'!$Y439,'Tablero de control'!$AJ439),'Tablero de control'!$AP439),'Tablero de control'!$AV439),'Tablero de control'!$Y439+'Tablero de control'!$AJ439+'Tablero de control'!$AP439+'Tablero de control'!$AV439)</f>
        <v>0</v>
      </c>
      <c r="BC439" s="41">
        <f>IF('Tablero de control'!$Q439="mantenimiento",'Tablero de control'!$BB439/COUNTA('Tablero de control'!$U439:$X439)*100,IF('Tablero de control'!$BB439*100/'Tablero de control'!$T439&gt;100,100,'Tablero de control'!$BB439*100/'Tablero de control'!$T439))</f>
        <v>0</v>
      </c>
      <c r="BD439" s="40" t="str">
        <f>IF(
    OR('Tablero de control'!$BB439="",'Tablero de control'!$BC439&lt;=0),
    "SIN AVANCE",
    IF(
      'Tablero de control'!$BC439&lt;Parametros!$D$4*Parametros!$G$9,
      "MUY DEFICIENTE",
    IF(
      'Tablero de control'!$BC439&lt;Parametros!$D$4*Parametros!$G$8,
      "DEFICIENTE",
   IF(
      'Tablero de control'!$BC439&lt;Parametros!$D$4*Parametros!$G$7,
      "ACEPTABLE",
      IF(
        'Tablero de control'!$BC439&lt;Parametros!$D$4*Parametros!$G$6,
        "BUENO",
        IF(
          'Tablero de control'!$BC439&lt;Parametros!$D$4*Parametros!$G$5,
          "SATISFACTORIO",
          IF(
            'Tablero de control'!$BC439&gt;=Parametros!$D$4*Parametros!$G$4,
            "OPTIMO"
          )
        )
      )
    )
  )
)
)</f>
        <v>SIN AVANCE</v>
      </c>
      <c r="BE439" s="336"/>
      <c r="BF439" s="336"/>
      <c r="BG439" s="555"/>
      <c r="BH439" s="281"/>
      <c r="BI439" s="281"/>
      <c r="BJ439" s="281"/>
      <c r="BL439" s="337"/>
      <c r="BN439" s="341">
        <v>0</v>
      </c>
      <c r="BO439" s="344"/>
      <c r="BP439" s="344"/>
      <c r="BQ439" s="344"/>
      <c r="BR439" s="739"/>
      <c r="BS439" s="694" t="s">
        <v>3229</v>
      </c>
      <c r="BT439" s="281"/>
    </row>
    <row r="440" spans="1:72" s="42" customFormat="1" ht="51.95" hidden="1" customHeight="1">
      <c r="A440" s="554" t="s">
        <v>253</v>
      </c>
      <c r="B440" s="53" t="s">
        <v>267</v>
      </c>
      <c r="C440" s="53" t="s">
        <v>323</v>
      </c>
      <c r="D440" s="53" t="s">
        <v>368</v>
      </c>
      <c r="E440" s="53" t="s">
        <v>483</v>
      </c>
      <c r="F440" s="75" t="s">
        <v>530</v>
      </c>
      <c r="G440" s="76">
        <v>0.27</v>
      </c>
      <c r="H440" s="76" t="s">
        <v>1950</v>
      </c>
      <c r="I440" s="76" t="s">
        <v>2128</v>
      </c>
      <c r="J440" s="325">
        <v>437</v>
      </c>
      <c r="K440" s="53" t="s">
        <v>978</v>
      </c>
      <c r="L440" s="305">
        <v>4103050</v>
      </c>
      <c r="M440" s="301" t="s">
        <v>116</v>
      </c>
      <c r="N440" s="53">
        <v>410304700</v>
      </c>
      <c r="O440" s="53" t="s">
        <v>1738</v>
      </c>
      <c r="P440" s="53" t="s">
        <v>2083</v>
      </c>
      <c r="Q440" s="53" t="s">
        <v>32</v>
      </c>
      <c r="R440" s="77" t="s">
        <v>1891</v>
      </c>
      <c r="S440" s="77" t="s">
        <v>12</v>
      </c>
      <c r="T440" s="78" t="s">
        <v>1856</v>
      </c>
      <c r="U440" s="96">
        <v>6</v>
      </c>
      <c r="V440" s="78">
        <v>12</v>
      </c>
      <c r="W440" s="78">
        <v>12</v>
      </c>
      <c r="X440" s="78">
        <v>8</v>
      </c>
      <c r="Y440" s="273">
        <v>6</v>
      </c>
      <c r="Z440" s="276">
        <f>IF(
'Tablero de control'!$U440="NP",
 0,
  IF(
     'Tablero de control'!$Q440&lt;&gt;"Reducción",
     'Tablero de control'!$Y440*100/'Tablero de control'!$U440,
     IF(
       'Tablero de control'!$U440&gt;='Tablero de control'!$Y440,
       100,
       IF(
         'Tablero de control'!$S440&lt;='Tablero de control'!$Y440,
         0,
         (('Tablero de control'!$S440-'Tablero de control'!$U440)-('Tablero de control'!$Y440-'Tablero de control'!$U440))*100/('Tablero de control'!$S440-'Tablero de control'!$U440)
       )
     )
   )
)</f>
        <v>100</v>
      </c>
      <c r="AA440" s="302">
        <f>IF('Tablero de control'!$Z440&gt;100,100,'Tablero de control'!$Z440)</f>
        <v>100</v>
      </c>
      <c r="AB440" s="40" t="str">
        <f>IF(
  'Tablero de control'!$U440="NP",
  "NO PROGRAMADA",
  IF(
    OR('Tablero de control'!$Y440="",'Tablero de control'!$Z440&lt;=0),
    "SIN AVANCE",
    IF(
      'Tablero de control'!$Z440&lt;Parametros!$D$4*Parametros!$G$9,
      "MUY DEFICIENTE",
    IF(
      'Tablero de control'!$Z440&lt;Parametros!$D$4*Parametros!$G$8,
      "DEFICIENTE",
   IF(
      'Tablero de control'!$Z440&lt;Parametros!$D$4*Parametros!$G$7,
      "ACEPTABLE",
      IF(
        'Tablero de control'!$Z440&lt;Parametros!$D$4*Parametros!$G$6,
        "BUENO",
        IF(
          'Tablero de control'!$Z440&lt;Parametros!$D$4*Parametros!$G$5,
          "SATISFACTORIO",
          IF(
            'Tablero de control'!$Z440&gt;=Parametros!$D$4*Parametros!$G$4,
            "OPTIMO"
          )
        )
      )
    )
  )
)
)
)</f>
        <v>OPTIMO</v>
      </c>
      <c r="AC440" s="40"/>
      <c r="AD440" s="40"/>
      <c r="AE440" s="40"/>
      <c r="AF440" s="40"/>
      <c r="AG440" s="59">
        <v>180900000</v>
      </c>
      <c r="AH440" s="59">
        <v>110220493.48999999</v>
      </c>
      <c r="AI440" s="59">
        <v>71732822.489999995</v>
      </c>
      <c r="AJ440" s="57"/>
      <c r="AK440" s="276">
        <f>IF(
'Tablero de control'!$V440="NP",
 0,
  IF(
     'Tablero de control'!$Q440&lt;&gt;"Reducción",
     'Tablero de control'!$AJ440*100/'Tablero de control'!$V440,
     IF(
       'Tablero de control'!$V440&gt;='Tablero de control'!$AJ440,
       100,
       IF(
         'Tablero de control'!$S440&lt;='Tablero de control'!$AJ440,
         0,
         (('Tablero de control'!$S440-'Tablero de control'!$V440)-('Tablero de control'!$AJ440-'Tablero de control'!$V440))*100/('Tablero de control'!$S440-'Tablero de control'!$V440)
       )
     )
   )
)</f>
        <v>0</v>
      </c>
      <c r="AL440" s="46" t="str">
        <f>IF(
  'Tablero de control'!$V440="NP",
  "NO PROGRAMADA",
  IF(
    OR('Tablero de control'!$AJ440="",'Tablero de control'!$AK440&lt;=0),
    "SIN AVANCE",
    IF(
      'Tablero de control'!$AK440&lt;Parametros!$D$4*Parametros!$G$9,
      "MUY DEFICIENTE",
    IF(
      'Tablero de control'!$AK440&lt;Parametros!$D$4*Parametros!$G$8,
      "DEFICIENTE",
   IF(
      'Tablero de control'!$AK440&lt;Parametros!$D$4*Parametros!$G$7,
      "ACEPTABLE",
      IF(
        'Tablero de control'!$AK440&lt;Parametros!$D$4*Parametros!$G$6,
        "BUENO",
        IF(
          'Tablero de control'!$AK440&lt;Parametros!$D$4*Parametros!$G$5,
          "SATISFACTORIO",
          IF(
            'Tablero de control'!$AK440&gt;=Parametros!$D$4*Parametros!$G$4,
            "OPTIMO"
          )
        )
      )
    )
  )
)
)
)</f>
        <v>SIN AVANCE</v>
      </c>
      <c r="AM440" s="38"/>
      <c r="AN440" s="38"/>
      <c r="AO440" s="38"/>
      <c r="AP440" s="47"/>
      <c r="AQ440" s="276">
        <f>IF(
'Tablero de control'!$W440="NP",
 0,
  IF(
     'Tablero de control'!$Q440&lt;&gt;"Reducción",
     'Tablero de control'!$AP440*100/'Tablero de control'!$W440,
     IF(
       'Tablero de control'!$W440&gt;='Tablero de control'!$AP440,
       100,
       IF(
         'Tablero de control'!$S440&lt;='Tablero de control'!$AP440,
         0,
         (('Tablero de control'!$S440-'Tablero de control'!$W440)-('Tablero de control'!$AP440-'Tablero de control'!$W440))*100/('Tablero de control'!$S440-'Tablero de control'!$W440)
       )
     )
   )
)</f>
        <v>0</v>
      </c>
      <c r="AR440" s="46" t="str">
        <f>IF(
  'Tablero de control'!$W440="NP",
  "NO PROGRAMADA",
  IF(
    OR('Tablero de control'!$AP440="",'Tablero de control'!$AQ440&lt;=0),
    "SIN AVANCE",
    IF(
      'Tablero de control'!$AQ440&lt;Parametros!$D$4*Parametros!$G$9,
      "MUY DEFICIENTE",
    IF(
      'Tablero de control'!$AQ440&lt;Parametros!$D$4*Parametros!$G$8,
      "DEFICIENTE",
   IF(
      'Tablero de control'!$AQ440&lt;Parametros!$D$4*Parametros!$G$7,
      "ACEPTABLE",
      IF(
        'Tablero de control'!$AQ440&lt;Parametros!$D$4*Parametros!$G$6,
        "BUENO",
        IF(
          'Tablero de control'!$AQ440&lt;Parametros!$D$4*Parametros!$G$5,
          "SATISFACTORIO",
          IF(
            'Tablero de control'!$AQ440&gt;=Parametros!$D$4*Parametros!$G$4,
            "OPTIMO"
          )
        )
      )
    )
  )
)
)
)</f>
        <v>SIN AVANCE</v>
      </c>
      <c r="AS440" s="38"/>
      <c r="AT440" s="38"/>
      <c r="AU440" s="38"/>
      <c r="AV440" s="39"/>
      <c r="AW440" s="276">
        <f>IF(
'Tablero de control'!$X440="NP",
 0,
  IF(
     'Tablero de control'!$Q440&lt;&gt;"Reducción",
     'Tablero de control'!$AV440*100/'Tablero de control'!$X440,
     IF(
       'Tablero de control'!$X440&gt;='Tablero de control'!$AV440,
       100,
       IF(
         'Tablero de control'!$S440&lt;='Tablero de control'!$AV440,
         0,
         (('Tablero de control'!$S440-'Tablero de control'!$X440)-('Tablero de control'!$AV440-'Tablero de control'!$X440))*100/('Tablero de control'!$S440-'Tablero de control'!$X440)
       )
     )
   )
)</f>
        <v>0</v>
      </c>
      <c r="AX440" s="46" t="str">
        <f>IF(
  'Tablero de control'!$X440="NP",
  "NO PROGRAMADA",
  IF(
    OR('Tablero de control'!$AV440="",'Tablero de control'!$AW440&lt;=0),
    "SIN AVANCE",
    IF(
      'Tablero de control'!$AW440&lt;Parametros!$D$4*Parametros!$G$9,
      "MUY DEFICIENTE",
    IF(
      'Tablero de control'!$AW440&lt;Parametros!$D$4*Parametros!$G$8,
      "DEFICIENTE",
   IF(
      'Tablero de control'!$AW440&lt;Parametros!$D$4*Parametros!$G$7,
      "ACEPTABLE",
      IF(
        'Tablero de control'!$AW440&lt;Parametros!$D$4*Parametros!$G$6,
        "BUENO",
        IF(
          'Tablero de control'!$AW440&lt;Parametros!$D$4*Parametros!$G$5,
          "SATISFACTORIO",
          IF(
            'Tablero de control'!$AW440&gt;=Parametros!$D$4*Parametros!$G$4,
            "OPTIMO"
          )
        )
      )
    )
  )
)
)
)</f>
        <v>SIN AVANCE</v>
      </c>
      <c r="AY440" s="38"/>
      <c r="AZ440" s="38"/>
      <c r="BA440" s="38"/>
      <c r="BB440" s="285">
        <f>IF('Tablero de control'!$R440="Acumulada",IF('Tablero de control'!$AV440="",IF('Tablero de control'!$AP440="",IF('Tablero de control'!$AJ440="",'Tablero de control'!$Y440,'Tablero de control'!$AJ440),'Tablero de control'!$AP440),'Tablero de control'!$AV440),'Tablero de control'!$Y440+'Tablero de control'!$AJ440+'Tablero de control'!$AP440+'Tablero de control'!$AV440)</f>
        <v>6</v>
      </c>
      <c r="BC440" s="41">
        <f>IF('Tablero de control'!$Q440="mantenimiento",'Tablero de control'!$BB440/COUNTA('Tablero de control'!$U440:$X440)*100,IF('Tablero de control'!$BB440*100/'Tablero de control'!$T440&gt;100,100,'Tablero de control'!$BB440*100/'Tablero de control'!$T440))</f>
        <v>15.789473684210526</v>
      </c>
      <c r="BD440" s="40" t="str">
        <f>IF(
    OR('Tablero de control'!$BB440="",'Tablero de control'!$BC440&lt;=0),
    "SIN AVANCE",
    IF(
      'Tablero de control'!$BC440&lt;Parametros!$D$4*Parametros!$G$9,
      "MUY DEFICIENTE",
    IF(
      'Tablero de control'!$BC440&lt;Parametros!$D$4*Parametros!$G$8,
      "DEFICIENTE",
   IF(
      'Tablero de control'!$BC440&lt;Parametros!$D$4*Parametros!$G$7,
      "ACEPTABLE",
      IF(
        'Tablero de control'!$BC440&lt;Parametros!$D$4*Parametros!$G$6,
        "BUENO",
        IF(
          'Tablero de control'!$BC440&lt;Parametros!$D$4*Parametros!$G$5,
          "SATISFACTORIO",
          IF(
            'Tablero de control'!$BC440&gt;=Parametros!$D$4*Parametros!$G$4,
            "OPTIMO"
          )
        )
      )
    )
  )
)
)</f>
        <v>MUY DEFICIENTE</v>
      </c>
      <c r="BE440" s="336"/>
      <c r="BF440" s="336"/>
      <c r="BG440" s="555"/>
      <c r="BH440" s="281"/>
      <c r="BI440" s="281"/>
      <c r="BJ440" s="281"/>
      <c r="BL440" s="337"/>
      <c r="BN440" s="345">
        <v>6</v>
      </c>
      <c r="BO440" s="339" t="s">
        <v>3230</v>
      </c>
      <c r="BP440" s="339" t="s">
        <v>3231</v>
      </c>
      <c r="BQ440" s="355" t="s">
        <v>3232</v>
      </c>
      <c r="BR440" s="628" t="s">
        <v>3233</v>
      </c>
      <c r="BS440" s="640" t="s">
        <v>3</v>
      </c>
      <c r="BT440" s="281"/>
    </row>
    <row r="441" spans="1:72" s="42" customFormat="1" ht="51.95" hidden="1" customHeight="1">
      <c r="A441" s="554" t="s">
        <v>253</v>
      </c>
      <c r="B441" s="53" t="s">
        <v>267</v>
      </c>
      <c r="C441" s="53" t="s">
        <v>323</v>
      </c>
      <c r="D441" s="53" t="s">
        <v>368</v>
      </c>
      <c r="E441" s="53" t="s">
        <v>483</v>
      </c>
      <c r="F441" s="75" t="s">
        <v>530</v>
      </c>
      <c r="G441" s="76">
        <v>0.27</v>
      </c>
      <c r="H441" s="76" t="s">
        <v>1950</v>
      </c>
      <c r="I441" s="76" t="s">
        <v>2128</v>
      </c>
      <c r="J441" s="325">
        <v>438</v>
      </c>
      <c r="K441" s="53" t="s">
        <v>979</v>
      </c>
      <c r="L441" s="53" t="s">
        <v>1401</v>
      </c>
      <c r="M441" s="53" t="s">
        <v>109</v>
      </c>
      <c r="N441" s="53">
        <v>410301700</v>
      </c>
      <c r="O441" s="53" t="s">
        <v>183</v>
      </c>
      <c r="P441" s="53" t="s">
        <v>2083</v>
      </c>
      <c r="Q441" s="53" t="s">
        <v>33</v>
      </c>
      <c r="R441" s="98" t="s">
        <v>1891</v>
      </c>
      <c r="S441" s="79" t="s">
        <v>12</v>
      </c>
      <c r="T441" s="80">
        <v>600000</v>
      </c>
      <c r="U441" s="96" t="s">
        <v>1859</v>
      </c>
      <c r="V441" s="79" t="s">
        <v>1859</v>
      </c>
      <c r="W441" s="79" t="s">
        <v>1859</v>
      </c>
      <c r="X441" s="79" t="s">
        <v>1859</v>
      </c>
      <c r="Y441" s="273">
        <v>5000</v>
      </c>
      <c r="Z441" s="276">
        <f>IF(
'Tablero de control'!$U441="NP",
 0,
  IF(
     'Tablero de control'!$Q441&lt;&gt;"Reducción",
     'Tablero de control'!$Y441*100/'Tablero de control'!$U441,
     IF(
       'Tablero de control'!$U441&gt;='Tablero de control'!$Y441,
       100,
       IF(
         'Tablero de control'!$S441&lt;='Tablero de control'!$Y441,
         0,
         (('Tablero de control'!$S441-'Tablero de control'!$U441)-('Tablero de control'!$Y441-'Tablero de control'!$U441))*100/('Tablero de control'!$S441-'Tablero de control'!$U441)
       )
     )
   )
)</f>
        <v>33.333333333333336</v>
      </c>
      <c r="AA441" s="302">
        <f>IF('Tablero de control'!$Z441&gt;100,100,'Tablero de control'!$Z441)</f>
        <v>33.333333333333336</v>
      </c>
      <c r="AB441" s="40" t="str">
        <f>IF(
  'Tablero de control'!$U441="NP",
  "NO PROGRAMADA",
  IF(
    OR('Tablero de control'!$Y441="",'Tablero de control'!$Z441&lt;=0),
    "SIN AVANCE",
    IF(
      'Tablero de control'!$Z441&lt;Parametros!$D$4*Parametros!$G$9,
      "MUY DEFICIENTE",
    IF(
      'Tablero de control'!$Z441&lt;Parametros!$D$4*Parametros!$G$8,
      "DEFICIENTE",
   IF(
      'Tablero de control'!$Z441&lt;Parametros!$D$4*Parametros!$G$7,
      "ACEPTABLE",
      IF(
        'Tablero de control'!$Z441&lt;Parametros!$D$4*Parametros!$G$6,
        "BUENO",
        IF(
          'Tablero de control'!$Z441&lt;Parametros!$D$4*Parametros!$G$5,
          "SATISFACTORIO",
          IF(
            'Tablero de control'!$Z441&gt;=Parametros!$D$4*Parametros!$G$4,
            "OPTIMO"
          )
        )
      )
    )
  )
)
)
)</f>
        <v>DEFICIENTE</v>
      </c>
      <c r="AC441" s="40"/>
      <c r="AD441" s="40"/>
      <c r="AE441" s="40"/>
      <c r="AF441" s="40"/>
      <c r="AG441" s="59">
        <v>250000000</v>
      </c>
      <c r="AH441" s="59">
        <v>37677340</v>
      </c>
      <c r="AI441" s="59">
        <v>13531120</v>
      </c>
      <c r="AJ441" s="57"/>
      <c r="AK441" s="276">
        <f>IF(
'Tablero de control'!$V441="NP",
 0,
  IF(
     'Tablero de control'!$Q441&lt;&gt;"Reducción",
     'Tablero de control'!$AJ441*100/'Tablero de control'!$V441,
     IF(
       'Tablero de control'!$V441&gt;='Tablero de control'!$AJ441,
       100,
       IF(
         'Tablero de control'!$S441&lt;='Tablero de control'!$AJ441,
         0,
         (('Tablero de control'!$S441-'Tablero de control'!$V441)-('Tablero de control'!$AJ441-'Tablero de control'!$V441))*100/('Tablero de control'!$S441-'Tablero de control'!$V441)
       )
     )
   )
)</f>
        <v>0</v>
      </c>
      <c r="AL441" s="40" t="str">
        <f>IF(
  'Tablero de control'!$V441="NP",
  "NO PROGRAMADA",
  IF(
    OR('Tablero de control'!$AJ441="",'Tablero de control'!$AK441&lt;=0),
    "SIN AVANCE",
    IF(
      'Tablero de control'!$AK441&lt;Parametros!$D$4*Parametros!$G$9,
      "MUY DEFICIENTE",
    IF(
      'Tablero de control'!$AK441&lt;Parametros!$D$4*Parametros!$G$8,
      "DEFICIENTE",
   IF(
      'Tablero de control'!$AK441&lt;Parametros!$D$4*Parametros!$G$7,
      "ACEPTABLE",
      IF(
        'Tablero de control'!$AK441&lt;Parametros!$D$4*Parametros!$G$6,
        "BUENO",
        IF(
          'Tablero de control'!$AK441&lt;Parametros!$D$4*Parametros!$G$5,
          "SATISFACTORIO",
          IF(
            'Tablero de control'!$AK441&gt;=Parametros!$D$4*Parametros!$G$4,
            "OPTIMO"
          )
        )
      )
    )
  )
)
)
)</f>
        <v>SIN AVANCE</v>
      </c>
      <c r="AM441" s="38"/>
      <c r="AN441" s="38"/>
      <c r="AO441" s="38"/>
      <c r="AP441" s="47"/>
      <c r="AQ441" s="276">
        <f>IF(
'Tablero de control'!$W441="NP",
 0,
  IF(
     'Tablero de control'!$Q441&lt;&gt;"Reducción",
     'Tablero de control'!$AP441*100/'Tablero de control'!$W441,
     IF(
       'Tablero de control'!$W441&gt;='Tablero de control'!$AP441,
       100,
       IF(
         'Tablero de control'!$S441&lt;='Tablero de control'!$AP441,
         0,
         (('Tablero de control'!$S441-'Tablero de control'!$W441)-('Tablero de control'!$AP441-'Tablero de control'!$W441))*100/('Tablero de control'!$S441-'Tablero de control'!$W441)
       )
     )
   )
)</f>
        <v>0</v>
      </c>
      <c r="AR441" s="40" t="str">
        <f>IF(
  'Tablero de control'!$W441="NP",
  "NO PROGRAMADA",
  IF(
    OR('Tablero de control'!$AP441="",'Tablero de control'!$AQ441&lt;=0),
    "SIN AVANCE",
    IF(
      'Tablero de control'!$AQ441&lt;Parametros!$D$4*Parametros!$G$9,
      "MUY DEFICIENTE",
    IF(
      'Tablero de control'!$AQ441&lt;Parametros!$D$4*Parametros!$G$8,
      "DEFICIENTE",
   IF(
      'Tablero de control'!$AQ441&lt;Parametros!$D$4*Parametros!$G$7,
      "ACEPTABLE",
      IF(
        'Tablero de control'!$AQ441&lt;Parametros!$D$4*Parametros!$G$6,
        "BUENO",
        IF(
          'Tablero de control'!$AQ441&lt;Parametros!$D$4*Parametros!$G$5,
          "SATISFACTORIO",
          IF(
            'Tablero de control'!$AQ441&gt;=Parametros!$D$4*Parametros!$G$4,
            "OPTIMO"
          )
        )
      )
    )
  )
)
)
)</f>
        <v>SIN AVANCE</v>
      </c>
      <c r="AS441" s="38"/>
      <c r="AT441" s="38"/>
      <c r="AU441" s="38"/>
      <c r="AV441" s="39"/>
      <c r="AW441" s="276">
        <f>IF(
'Tablero de control'!$X441="NP",
 0,
  IF(
     'Tablero de control'!$Q441&lt;&gt;"Reducción",
     'Tablero de control'!$AV441*100/'Tablero de control'!$X441,
     IF(
       'Tablero de control'!$X441&gt;='Tablero de control'!$AV441,
       100,
       IF(
         'Tablero de control'!$S441&lt;='Tablero de control'!$AV441,
         0,
         (('Tablero de control'!$S441-'Tablero de control'!$X441)-('Tablero de control'!$AV441-'Tablero de control'!$X441))*100/('Tablero de control'!$S441-'Tablero de control'!$X441)
       )
     )
   )
)</f>
        <v>0</v>
      </c>
      <c r="AX441" s="46" t="str">
        <f>IF(
  'Tablero de control'!$X441="NP",
  "NO PROGRAMADA",
  IF(
    OR('Tablero de control'!$AV441="",'Tablero de control'!$AW441&lt;=0),
    "SIN AVANCE",
    IF(
      'Tablero de control'!$AW441&lt;Parametros!$D$4*Parametros!$G$9,
      "MUY DEFICIENTE",
    IF(
      'Tablero de control'!$AW441&lt;Parametros!$D$4*Parametros!$G$8,
      "DEFICIENTE",
   IF(
      'Tablero de control'!$AW441&lt;Parametros!$D$4*Parametros!$G$7,
      "ACEPTABLE",
      IF(
        'Tablero de control'!$AW441&lt;Parametros!$D$4*Parametros!$G$6,
        "BUENO",
        IF(
          'Tablero de control'!$AW441&lt;Parametros!$D$4*Parametros!$G$5,
          "SATISFACTORIO",
          IF(
            'Tablero de control'!$AW441&gt;=Parametros!$D$4*Parametros!$G$4,
            "OPTIMO"
          )
        )
      )
    )
  )
)
)
)</f>
        <v>SIN AVANCE</v>
      </c>
      <c r="AY441" s="38"/>
      <c r="AZ441" s="38"/>
      <c r="BA441" s="38"/>
      <c r="BB441" s="285">
        <f>IF('Tablero de control'!$R441="Acumulada",IF('Tablero de control'!$AV441="",IF('Tablero de control'!$AP441="",IF('Tablero de control'!$AJ441="",'Tablero de control'!$Y441,'Tablero de control'!$AJ441),'Tablero de control'!$AP441),'Tablero de control'!$AV441),'Tablero de control'!$Y441+'Tablero de control'!$AJ441+'Tablero de control'!$AP441+'Tablero de control'!$AV441)</f>
        <v>5000</v>
      </c>
      <c r="BC441" s="41">
        <f>IF('Tablero de control'!$Q441="mantenimiento",'Tablero de control'!$BB441/COUNTA('Tablero de control'!$U441:$X441)*100,IF('Tablero de control'!$BB441*100/'Tablero de control'!$T441&gt;100,100,'Tablero de control'!$BB441*100/'Tablero de control'!$T441))</f>
        <v>125000</v>
      </c>
      <c r="BD441" s="40" t="str">
        <f>IF(
    OR('Tablero de control'!$BB441="",'Tablero de control'!$BC441&lt;=0),
    "SIN AVANCE",
    IF(
      'Tablero de control'!$BC441&lt;Parametros!$D$4*Parametros!$G$9,
      "MUY DEFICIENTE",
    IF(
      'Tablero de control'!$BC441&lt;Parametros!$D$4*Parametros!$G$8,
      "DEFICIENTE",
   IF(
      'Tablero de control'!$BC441&lt;Parametros!$D$4*Parametros!$G$7,
      "ACEPTABLE",
      IF(
        'Tablero de control'!$BC441&lt;Parametros!$D$4*Parametros!$G$6,
        "BUENO",
        IF(
          'Tablero de control'!$BC441&lt;Parametros!$D$4*Parametros!$G$5,
          "SATISFACTORIO",
          IF(
            'Tablero de control'!$BC441&gt;=Parametros!$D$4*Parametros!$G$4,
            "OPTIMO"
          )
        )
      )
    )
  )
)
)</f>
        <v>OPTIMO</v>
      </c>
      <c r="BE441" s="336"/>
      <c r="BF441" s="336"/>
      <c r="BG441" s="555"/>
      <c r="BH441" s="281"/>
      <c r="BI441" s="281"/>
      <c r="BJ441" s="281"/>
      <c r="BL441" s="337"/>
      <c r="BN441" s="341">
        <v>5000</v>
      </c>
      <c r="BO441" s="347" t="s">
        <v>3234</v>
      </c>
      <c r="BP441" s="339" t="s">
        <v>3235</v>
      </c>
      <c r="BQ441" s="347" t="s">
        <v>3236</v>
      </c>
      <c r="BR441" s="610" t="s">
        <v>3233</v>
      </c>
      <c r="BS441" s="651" t="s">
        <v>3237</v>
      </c>
      <c r="BT441" s="281"/>
    </row>
    <row r="442" spans="1:72" s="42" customFormat="1" ht="69.95" hidden="1" customHeight="1">
      <c r="A442" s="554" t="s">
        <v>253</v>
      </c>
      <c r="B442" s="53" t="s">
        <v>267</v>
      </c>
      <c r="C442" s="53" t="s">
        <v>323</v>
      </c>
      <c r="D442" s="53" t="s">
        <v>368</v>
      </c>
      <c r="E442" s="53" t="s">
        <v>483</v>
      </c>
      <c r="F442" s="75" t="s">
        <v>530</v>
      </c>
      <c r="G442" s="76">
        <v>0.27</v>
      </c>
      <c r="H442" s="76" t="s">
        <v>1950</v>
      </c>
      <c r="I442" s="76" t="s">
        <v>2128</v>
      </c>
      <c r="J442" s="325">
        <v>439</v>
      </c>
      <c r="K442" s="53" t="s">
        <v>980</v>
      </c>
      <c r="L442" s="53" t="s">
        <v>1370</v>
      </c>
      <c r="M442" s="53" t="s">
        <v>1371</v>
      </c>
      <c r="N442" s="53">
        <v>410305202</v>
      </c>
      <c r="O442" s="53" t="s">
        <v>189</v>
      </c>
      <c r="P442" s="53" t="s">
        <v>2083</v>
      </c>
      <c r="Q442" s="53" t="s">
        <v>33</v>
      </c>
      <c r="R442" s="98" t="s">
        <v>1891</v>
      </c>
      <c r="S442" s="79" t="s">
        <v>12</v>
      </c>
      <c r="T442" s="80">
        <v>32</v>
      </c>
      <c r="U442" s="96" t="s">
        <v>1860</v>
      </c>
      <c r="V442" s="79" t="s">
        <v>1860</v>
      </c>
      <c r="W442" s="79" t="s">
        <v>1860</v>
      </c>
      <c r="X442" s="79" t="s">
        <v>1860</v>
      </c>
      <c r="Y442" s="273">
        <v>8</v>
      </c>
      <c r="Z442" s="276">
        <f>IF(
'Tablero de control'!$U442="NP",
 0,
  IF(
     'Tablero de control'!$Q442&lt;&gt;"Reducción",
     'Tablero de control'!$Y442*100/'Tablero de control'!$U442,
     IF(
       'Tablero de control'!$U442&gt;='Tablero de control'!$Y442,
       100,
       IF(
         'Tablero de control'!$S442&lt;='Tablero de control'!$Y442,
         0,
         (('Tablero de control'!$S442-'Tablero de control'!$U442)-('Tablero de control'!$Y442-'Tablero de control'!$U442))*100/('Tablero de control'!$S442-'Tablero de control'!$U442)
       )
     )
   )
)</f>
        <v>100</v>
      </c>
      <c r="AA442" s="302">
        <f>IF('Tablero de control'!$Z442&gt;100,100,'Tablero de control'!$Z442)</f>
        <v>100</v>
      </c>
      <c r="AB442" s="40" t="str">
        <f>IF(
  'Tablero de control'!$U442="NP",
  "NO PROGRAMADA",
  IF(
    OR('Tablero de control'!$Y442="",'Tablero de control'!$Z442&lt;=0),
    "SIN AVANCE",
    IF(
      'Tablero de control'!$Z442&lt;Parametros!$D$4*Parametros!$G$9,
      "MUY DEFICIENTE",
    IF(
      'Tablero de control'!$Z442&lt;Parametros!$D$4*Parametros!$G$8,
      "DEFICIENTE",
   IF(
      'Tablero de control'!$Z442&lt;Parametros!$D$4*Parametros!$G$7,
      "ACEPTABLE",
      IF(
        'Tablero de control'!$Z442&lt;Parametros!$D$4*Parametros!$G$6,
        "BUENO",
        IF(
          'Tablero de control'!$Z442&lt;Parametros!$D$4*Parametros!$G$5,
          "SATISFACTORIO",
          IF(
            'Tablero de control'!$Z442&gt;=Parametros!$D$4*Parametros!$G$4,
            "OPTIMO"
          )
        )
      )
    )
  )
)
)
)</f>
        <v>OPTIMO</v>
      </c>
      <c r="AC442" s="40"/>
      <c r="AD442" s="40"/>
      <c r="AE442" s="40"/>
      <c r="AF442" s="40"/>
      <c r="AG442" s="59">
        <v>80000000</v>
      </c>
      <c r="AH442" s="59">
        <v>8416800</v>
      </c>
      <c r="AI442" s="59">
        <v>0</v>
      </c>
      <c r="AJ442" s="57"/>
      <c r="AK442" s="276">
        <f>IF(
'Tablero de control'!$V442="NP",
 0,
  IF(
     'Tablero de control'!$Q442&lt;&gt;"Reducción",
     'Tablero de control'!$AJ442*100/'Tablero de control'!$V442,
     IF(
       'Tablero de control'!$V442&gt;='Tablero de control'!$AJ442,
       100,
       IF(
         'Tablero de control'!$S442&lt;='Tablero de control'!$AJ442,
         0,
         (('Tablero de control'!$S442-'Tablero de control'!$V442)-('Tablero de control'!$AJ442-'Tablero de control'!$V442))*100/('Tablero de control'!$S442-'Tablero de control'!$V442)
       )
     )
   )
)</f>
        <v>0</v>
      </c>
      <c r="AL442" s="40" t="str">
        <f>IF(
  'Tablero de control'!$V442="NP",
  "NO PROGRAMADA",
  IF(
    OR('Tablero de control'!$AJ442="",'Tablero de control'!$AK442&lt;=0),
    "SIN AVANCE",
    IF(
      'Tablero de control'!$AK442&lt;Parametros!$D$4*Parametros!$G$9,
      "MUY DEFICIENTE",
    IF(
      'Tablero de control'!$AK442&lt;Parametros!$D$4*Parametros!$G$8,
      "DEFICIENTE",
   IF(
      'Tablero de control'!$AK442&lt;Parametros!$D$4*Parametros!$G$7,
      "ACEPTABLE",
      IF(
        'Tablero de control'!$AK442&lt;Parametros!$D$4*Parametros!$G$6,
        "BUENO",
        IF(
          'Tablero de control'!$AK442&lt;Parametros!$D$4*Parametros!$G$5,
          "SATISFACTORIO",
          IF(
            'Tablero de control'!$AK442&gt;=Parametros!$D$4*Parametros!$G$4,
            "OPTIMO"
          )
        )
      )
    )
  )
)
)
)</f>
        <v>SIN AVANCE</v>
      </c>
      <c r="AM442" s="38"/>
      <c r="AN442" s="38"/>
      <c r="AO442" s="38"/>
      <c r="AP442" s="47"/>
      <c r="AQ442" s="276">
        <f>IF(
'Tablero de control'!$W442="NP",
 0,
  IF(
     'Tablero de control'!$Q442&lt;&gt;"Reducción",
     'Tablero de control'!$AP442*100/'Tablero de control'!$W442,
     IF(
       'Tablero de control'!$W442&gt;='Tablero de control'!$AP442,
       100,
       IF(
         'Tablero de control'!$S442&lt;='Tablero de control'!$AP442,
         0,
         (('Tablero de control'!$S442-'Tablero de control'!$W442)-('Tablero de control'!$AP442-'Tablero de control'!$W442))*100/('Tablero de control'!$S442-'Tablero de control'!$W442)
       )
     )
   )
)</f>
        <v>0</v>
      </c>
      <c r="AR442" s="40" t="str">
        <f>IF(
  'Tablero de control'!$W442="NP",
  "NO PROGRAMADA",
  IF(
    OR('Tablero de control'!$AP442="",'Tablero de control'!$AQ442&lt;=0),
    "SIN AVANCE",
    IF(
      'Tablero de control'!$AQ442&lt;Parametros!$D$4*Parametros!$G$9,
      "MUY DEFICIENTE",
    IF(
      'Tablero de control'!$AQ442&lt;Parametros!$D$4*Parametros!$G$8,
      "DEFICIENTE",
   IF(
      'Tablero de control'!$AQ442&lt;Parametros!$D$4*Parametros!$G$7,
      "ACEPTABLE",
      IF(
        'Tablero de control'!$AQ442&lt;Parametros!$D$4*Parametros!$G$6,
        "BUENO",
        IF(
          'Tablero de control'!$AQ442&lt;Parametros!$D$4*Parametros!$G$5,
          "SATISFACTORIO",
          IF(
            'Tablero de control'!$AQ442&gt;=Parametros!$D$4*Parametros!$G$4,
            "OPTIMO"
          )
        )
      )
    )
  )
)
)
)</f>
        <v>SIN AVANCE</v>
      </c>
      <c r="AS442" s="38"/>
      <c r="AT442" s="38"/>
      <c r="AU442" s="38"/>
      <c r="AV442" s="39"/>
      <c r="AW442" s="276">
        <f>IF(
'Tablero de control'!$X442="NP",
 0,
  IF(
     'Tablero de control'!$Q442&lt;&gt;"Reducción",
     'Tablero de control'!$AV442*100/'Tablero de control'!$X442,
     IF(
       'Tablero de control'!$X442&gt;='Tablero de control'!$AV442,
       100,
       IF(
         'Tablero de control'!$S442&lt;='Tablero de control'!$AV442,
         0,
         (('Tablero de control'!$S442-'Tablero de control'!$X442)-('Tablero de control'!$AV442-'Tablero de control'!$X442))*100/('Tablero de control'!$S442-'Tablero de control'!$X442)
       )
     )
   )
)</f>
        <v>0</v>
      </c>
      <c r="AX442" s="46" t="str">
        <f>IF(
  'Tablero de control'!$X442="NP",
  "NO PROGRAMADA",
  IF(
    OR('Tablero de control'!$AV442="",'Tablero de control'!$AW442&lt;=0),
    "SIN AVANCE",
    IF(
      'Tablero de control'!$AW442&lt;Parametros!$D$4*Parametros!$G$9,
      "MUY DEFICIENTE",
    IF(
      'Tablero de control'!$AW442&lt;Parametros!$D$4*Parametros!$G$8,
      "DEFICIENTE",
   IF(
      'Tablero de control'!$AW442&lt;Parametros!$D$4*Parametros!$G$7,
      "ACEPTABLE",
      IF(
        'Tablero de control'!$AW442&lt;Parametros!$D$4*Parametros!$G$6,
        "BUENO",
        IF(
          'Tablero de control'!$AW442&lt;Parametros!$D$4*Parametros!$G$5,
          "SATISFACTORIO",
          IF(
            'Tablero de control'!$AW442&gt;=Parametros!$D$4*Parametros!$G$4,
            "OPTIMO"
          )
        )
      )
    )
  )
)
)
)</f>
        <v>SIN AVANCE</v>
      </c>
      <c r="AY442" s="38"/>
      <c r="AZ442" s="38"/>
      <c r="BA442" s="38"/>
      <c r="BB442" s="285">
        <f>IF('Tablero de control'!$R442="Acumulada",IF('Tablero de control'!$AV442="",IF('Tablero de control'!$AP442="",IF('Tablero de control'!$AJ442="",'Tablero de control'!$Y442,'Tablero de control'!$AJ442),'Tablero de control'!$AP442),'Tablero de control'!$AV442),'Tablero de control'!$Y442+'Tablero de control'!$AJ442+'Tablero de control'!$AP442+'Tablero de control'!$AV442)</f>
        <v>8</v>
      </c>
      <c r="BC442" s="41">
        <f>IF('Tablero de control'!$Q442="mantenimiento",'Tablero de control'!$BB442/COUNTA('Tablero de control'!$U442:$X442)*100,IF('Tablero de control'!$BB442*100/'Tablero de control'!$T442&gt;100,100,'Tablero de control'!$BB442*100/'Tablero de control'!$T442))</f>
        <v>200</v>
      </c>
      <c r="BD442" s="40" t="str">
        <f>IF(
    OR('Tablero de control'!$BB442="",'Tablero de control'!$BC442&lt;=0),
    "SIN AVANCE",
    IF(
      'Tablero de control'!$BC442&lt;Parametros!$D$4*Parametros!$G$9,
      "MUY DEFICIENTE",
    IF(
      'Tablero de control'!$BC442&lt;Parametros!$D$4*Parametros!$G$8,
      "DEFICIENTE",
   IF(
      'Tablero de control'!$BC442&lt;Parametros!$D$4*Parametros!$G$7,
      "ACEPTABLE",
      IF(
        'Tablero de control'!$BC442&lt;Parametros!$D$4*Parametros!$G$6,
        "BUENO",
        IF(
          'Tablero de control'!$BC442&lt;Parametros!$D$4*Parametros!$G$5,
          "SATISFACTORIO",
          IF(
            'Tablero de control'!$BC442&gt;=Parametros!$D$4*Parametros!$G$4,
            "OPTIMO"
          )
        )
      )
    )
  )
)
)</f>
        <v>OPTIMO</v>
      </c>
      <c r="BE442" s="336"/>
      <c r="BF442" s="336"/>
      <c r="BG442" s="555"/>
      <c r="BH442" s="281"/>
      <c r="BI442" s="281"/>
      <c r="BJ442" s="281"/>
      <c r="BL442" s="337"/>
      <c r="BN442" s="338">
        <v>8</v>
      </c>
      <c r="BO442" s="347" t="s">
        <v>3238</v>
      </c>
      <c r="BP442" s="339" t="s">
        <v>3239</v>
      </c>
      <c r="BQ442" s="339" t="s">
        <v>3240</v>
      </c>
      <c r="BR442" s="610" t="s">
        <v>3233</v>
      </c>
      <c r="BS442" s="694" t="s">
        <v>3</v>
      </c>
      <c r="BT442" s="281"/>
    </row>
    <row r="443" spans="1:72" s="42" customFormat="1" ht="60" hidden="1" customHeight="1">
      <c r="A443" s="554" t="s">
        <v>253</v>
      </c>
      <c r="B443" s="53" t="s">
        <v>267</v>
      </c>
      <c r="C443" s="53" t="s">
        <v>323</v>
      </c>
      <c r="D443" s="53" t="s">
        <v>368</v>
      </c>
      <c r="E443" s="53" t="s">
        <v>483</v>
      </c>
      <c r="F443" s="75" t="s">
        <v>530</v>
      </c>
      <c r="G443" s="76">
        <v>0.27</v>
      </c>
      <c r="H443" s="76" t="s">
        <v>1950</v>
      </c>
      <c r="I443" s="76" t="s">
        <v>2128</v>
      </c>
      <c r="J443" s="325">
        <v>440</v>
      </c>
      <c r="K443" s="53" t="s">
        <v>981</v>
      </c>
      <c r="L443" s="53" t="s">
        <v>1402</v>
      </c>
      <c r="M443" s="53" t="s">
        <v>1403</v>
      </c>
      <c r="N443" s="53">
        <v>410305302</v>
      </c>
      <c r="O443" s="53" t="s">
        <v>1739</v>
      </c>
      <c r="P443" s="53" t="s">
        <v>2083</v>
      </c>
      <c r="Q443" s="53" t="s">
        <v>33</v>
      </c>
      <c r="R443" s="98" t="s">
        <v>1891</v>
      </c>
      <c r="S443" s="77" t="s">
        <v>12</v>
      </c>
      <c r="T443" s="78" t="s">
        <v>1857</v>
      </c>
      <c r="U443" s="96">
        <v>13</v>
      </c>
      <c r="V443" s="77">
        <v>13</v>
      </c>
      <c r="W443" s="77">
        <v>13</v>
      </c>
      <c r="X443" s="77">
        <v>13</v>
      </c>
      <c r="Y443" s="273">
        <v>1</v>
      </c>
      <c r="Z443" s="276">
        <f>IF(
'Tablero de control'!$U443="NP",
 0,
  IF(
     'Tablero de control'!$Q443&lt;&gt;"Reducción",
     'Tablero de control'!$Y443*100/'Tablero de control'!$U443,
     IF(
       'Tablero de control'!$U443&gt;='Tablero de control'!$Y443,
       100,
       IF(
         'Tablero de control'!$S443&lt;='Tablero de control'!$Y443,
         0,
         (('Tablero de control'!$S443-'Tablero de control'!$U443)-('Tablero de control'!$Y443-'Tablero de control'!$U443))*100/('Tablero de control'!$S443-'Tablero de control'!$U443)
       )
     )
   )
)</f>
        <v>7.6923076923076925</v>
      </c>
      <c r="AA443" s="302">
        <f>IF('Tablero de control'!$Z443&gt;100,100,'Tablero de control'!$Z443)</f>
        <v>7.6923076923076925</v>
      </c>
      <c r="AB443" s="40" t="str">
        <f>IF(
  'Tablero de control'!$U443="NP",
  "NO PROGRAMADA",
  IF(
    OR('Tablero de control'!$Y443="",'Tablero de control'!$Z443&lt;=0),
    "SIN AVANCE",
    IF(
      'Tablero de control'!$Z443&lt;Parametros!$D$4*Parametros!$G$9,
      "MUY DEFICIENTE",
    IF(
      'Tablero de control'!$Z443&lt;Parametros!$D$4*Parametros!$G$8,
      "DEFICIENTE",
   IF(
      'Tablero de control'!$Z443&lt;Parametros!$D$4*Parametros!$G$7,
      "ACEPTABLE",
      IF(
        'Tablero de control'!$Z443&lt;Parametros!$D$4*Parametros!$G$6,
        "BUENO",
        IF(
          'Tablero de control'!$Z443&lt;Parametros!$D$4*Parametros!$G$5,
          "SATISFACTORIO",
          IF(
            'Tablero de control'!$Z443&gt;=Parametros!$D$4*Parametros!$G$4,
            "OPTIMO"
          )
        )
      )
    )
  )
)
)
)</f>
        <v>MUY DEFICIENTE</v>
      </c>
      <c r="AC443" s="40"/>
      <c r="AD443" s="40"/>
      <c r="AE443" s="40"/>
      <c r="AF443" s="40"/>
      <c r="AG443" s="59">
        <v>100000000</v>
      </c>
      <c r="AH443" s="59">
        <v>15170400</v>
      </c>
      <c r="AI443" s="59">
        <v>0</v>
      </c>
      <c r="AJ443" s="57"/>
      <c r="AK443" s="276">
        <f>IF(
'Tablero de control'!$V443="NP",
 0,
  IF(
     'Tablero de control'!$Q443&lt;&gt;"Reducción",
     'Tablero de control'!$AJ443*100/'Tablero de control'!$V443,
     IF(
       'Tablero de control'!$V443&gt;='Tablero de control'!$AJ443,
       100,
       IF(
         'Tablero de control'!$S443&lt;='Tablero de control'!$AJ443,
         0,
         (('Tablero de control'!$S443-'Tablero de control'!$V443)-('Tablero de control'!$AJ443-'Tablero de control'!$V443))*100/('Tablero de control'!$S443-'Tablero de control'!$V443)
       )
     )
   )
)</f>
        <v>0</v>
      </c>
      <c r="AL443" s="40" t="str">
        <f>IF(
  'Tablero de control'!$V443="NP",
  "NO PROGRAMADA",
  IF(
    OR('Tablero de control'!$AJ443="",'Tablero de control'!$AK443&lt;=0),
    "SIN AVANCE",
    IF(
      'Tablero de control'!$AK443&lt;Parametros!$D$4*Parametros!$G$9,
      "MUY DEFICIENTE",
    IF(
      'Tablero de control'!$AK443&lt;Parametros!$D$4*Parametros!$G$8,
      "DEFICIENTE",
   IF(
      'Tablero de control'!$AK443&lt;Parametros!$D$4*Parametros!$G$7,
      "ACEPTABLE",
      IF(
        'Tablero de control'!$AK443&lt;Parametros!$D$4*Parametros!$G$6,
        "BUENO",
        IF(
          'Tablero de control'!$AK443&lt;Parametros!$D$4*Parametros!$G$5,
          "SATISFACTORIO",
          IF(
            'Tablero de control'!$AK443&gt;=Parametros!$D$4*Parametros!$G$4,
            "OPTIMO"
          )
        )
      )
    )
  )
)
)
)</f>
        <v>SIN AVANCE</v>
      </c>
      <c r="AM443" s="38"/>
      <c r="AN443" s="38"/>
      <c r="AO443" s="38"/>
      <c r="AP443" s="47"/>
      <c r="AQ443" s="276">
        <f>IF(
'Tablero de control'!$W443="NP",
 0,
  IF(
     'Tablero de control'!$Q443&lt;&gt;"Reducción",
     'Tablero de control'!$AP443*100/'Tablero de control'!$W443,
     IF(
       'Tablero de control'!$W443&gt;='Tablero de control'!$AP443,
       100,
       IF(
         'Tablero de control'!$S443&lt;='Tablero de control'!$AP443,
         0,
         (('Tablero de control'!$S443-'Tablero de control'!$W443)-('Tablero de control'!$AP443-'Tablero de control'!$W443))*100/('Tablero de control'!$S443-'Tablero de control'!$W443)
       )
     )
   )
)</f>
        <v>0</v>
      </c>
      <c r="AR443" s="40" t="str">
        <f>IF(
  'Tablero de control'!$W443="NP",
  "NO PROGRAMADA",
  IF(
    OR('Tablero de control'!$AP443="",'Tablero de control'!$AQ443&lt;=0),
    "SIN AVANCE",
    IF(
      'Tablero de control'!$AQ443&lt;Parametros!$D$4*Parametros!$G$9,
      "MUY DEFICIENTE",
    IF(
      'Tablero de control'!$AQ443&lt;Parametros!$D$4*Parametros!$G$8,
      "DEFICIENTE",
   IF(
      'Tablero de control'!$AQ443&lt;Parametros!$D$4*Parametros!$G$7,
      "ACEPTABLE",
      IF(
        'Tablero de control'!$AQ443&lt;Parametros!$D$4*Parametros!$G$6,
        "BUENO",
        IF(
          'Tablero de control'!$AQ443&lt;Parametros!$D$4*Parametros!$G$5,
          "SATISFACTORIO",
          IF(
            'Tablero de control'!$AQ443&gt;=Parametros!$D$4*Parametros!$G$4,
            "OPTIMO"
          )
        )
      )
    )
  )
)
)
)</f>
        <v>SIN AVANCE</v>
      </c>
      <c r="AS443" s="38"/>
      <c r="AT443" s="38"/>
      <c r="AU443" s="38"/>
      <c r="AV443" s="39"/>
      <c r="AW443" s="276">
        <f>IF(
'Tablero de control'!$X443="NP",
 0,
  IF(
     'Tablero de control'!$Q443&lt;&gt;"Reducción",
     'Tablero de control'!$AV443*100/'Tablero de control'!$X443,
     IF(
       'Tablero de control'!$X443&gt;='Tablero de control'!$AV443,
       100,
       IF(
         'Tablero de control'!$S443&lt;='Tablero de control'!$AV443,
         0,
         (('Tablero de control'!$S443-'Tablero de control'!$X443)-('Tablero de control'!$AV443-'Tablero de control'!$X443))*100/('Tablero de control'!$S443-'Tablero de control'!$X443)
       )
     )
   )
)</f>
        <v>0</v>
      </c>
      <c r="AX443" s="46" t="str">
        <f>IF(
  'Tablero de control'!$X443="NP",
  "NO PROGRAMADA",
  IF(
    OR('Tablero de control'!$AV443="",'Tablero de control'!$AW443&lt;=0),
    "SIN AVANCE",
    IF(
      'Tablero de control'!$AW443&lt;Parametros!$D$4*Parametros!$G$9,
      "MUY DEFICIENTE",
    IF(
      'Tablero de control'!$AW443&lt;Parametros!$D$4*Parametros!$G$8,
      "DEFICIENTE",
   IF(
      'Tablero de control'!$AW443&lt;Parametros!$D$4*Parametros!$G$7,
      "ACEPTABLE",
      IF(
        'Tablero de control'!$AW443&lt;Parametros!$D$4*Parametros!$G$6,
        "BUENO",
        IF(
          'Tablero de control'!$AW443&lt;Parametros!$D$4*Parametros!$G$5,
          "SATISFACTORIO",
          IF(
            'Tablero de control'!$AW443&gt;=Parametros!$D$4*Parametros!$G$4,
            "OPTIMO"
          )
        )
      )
    )
  )
)
)
)</f>
        <v>SIN AVANCE</v>
      </c>
      <c r="AY443" s="38"/>
      <c r="AZ443" s="38"/>
      <c r="BA443" s="38"/>
      <c r="BB443" s="285">
        <f>IF('Tablero de control'!$R443="Acumulada",IF('Tablero de control'!$AV443="",IF('Tablero de control'!$AP443="",IF('Tablero de control'!$AJ443="",'Tablero de control'!$Y443,'Tablero de control'!$AJ443),'Tablero de control'!$AP443),'Tablero de control'!$AV443),'Tablero de control'!$Y443+'Tablero de control'!$AJ443+'Tablero de control'!$AP443+'Tablero de control'!$AV443)</f>
        <v>1</v>
      </c>
      <c r="BC443" s="41">
        <f>IF('Tablero de control'!$Q443="mantenimiento",'Tablero de control'!$BB443/COUNTA('Tablero de control'!$U443:$X443)*100,IF('Tablero de control'!$BB443*100/'Tablero de control'!$T443&gt;100,100,'Tablero de control'!$BB443*100/'Tablero de control'!$T443))</f>
        <v>25</v>
      </c>
      <c r="BD443" s="40" t="str">
        <f>IF(
    OR('Tablero de control'!$BB443="",'Tablero de control'!$BC443&lt;=0),
    "SIN AVANCE",
    IF(
      'Tablero de control'!$BC443&lt;Parametros!$D$4*Parametros!$G$9,
      "MUY DEFICIENTE",
    IF(
      'Tablero de control'!$BC443&lt;Parametros!$D$4*Parametros!$G$8,
      "DEFICIENTE",
   IF(
      'Tablero de control'!$BC443&lt;Parametros!$D$4*Parametros!$G$7,
      "ACEPTABLE",
      IF(
        'Tablero de control'!$BC443&lt;Parametros!$D$4*Parametros!$G$6,
        "BUENO",
        IF(
          'Tablero de control'!$BC443&lt;Parametros!$D$4*Parametros!$G$5,
          "SATISFACTORIO",
          IF(
            'Tablero de control'!$BC443&gt;=Parametros!$D$4*Parametros!$G$4,
            "OPTIMO"
          )
        )
      )
    )
  )
)
)</f>
        <v>MUY DEFICIENTE</v>
      </c>
      <c r="BE443" s="336"/>
      <c r="BF443" s="336"/>
      <c r="BG443" s="555"/>
      <c r="BH443" s="281"/>
      <c r="BI443" s="281"/>
      <c r="BJ443" s="281"/>
      <c r="BL443" s="337"/>
      <c r="BN443" s="345">
        <v>1</v>
      </c>
      <c r="BO443" s="339" t="s">
        <v>3241</v>
      </c>
      <c r="BP443" s="344"/>
      <c r="BQ443" s="344"/>
      <c r="BR443" s="610" t="s">
        <v>3233</v>
      </c>
      <c r="BS443" s="695" t="s">
        <v>3242</v>
      </c>
      <c r="BT443" s="281"/>
    </row>
    <row r="444" spans="1:72" s="42" customFormat="1" ht="60" hidden="1" customHeight="1">
      <c r="A444" s="554" t="s">
        <v>253</v>
      </c>
      <c r="B444" s="53" t="s">
        <v>267</v>
      </c>
      <c r="C444" s="53" t="s">
        <v>323</v>
      </c>
      <c r="D444" s="53" t="s">
        <v>368</v>
      </c>
      <c r="E444" s="53" t="s">
        <v>483</v>
      </c>
      <c r="F444" s="75" t="s">
        <v>530</v>
      </c>
      <c r="G444" s="76">
        <v>0.27</v>
      </c>
      <c r="H444" s="76" t="s">
        <v>1950</v>
      </c>
      <c r="I444" s="76" t="s">
        <v>2128</v>
      </c>
      <c r="J444" s="325">
        <v>441</v>
      </c>
      <c r="K444" s="53" t="s">
        <v>982</v>
      </c>
      <c r="L444" s="53" t="s">
        <v>1360</v>
      </c>
      <c r="M444" s="53" t="s">
        <v>66</v>
      </c>
      <c r="N444" s="53">
        <v>410306701</v>
      </c>
      <c r="O444" s="53" t="s">
        <v>1652</v>
      </c>
      <c r="P444" s="53" t="s">
        <v>2083</v>
      </c>
      <c r="Q444" s="53" t="s">
        <v>32</v>
      </c>
      <c r="R444" s="77" t="s">
        <v>1890</v>
      </c>
      <c r="S444" s="77" t="s">
        <v>1853</v>
      </c>
      <c r="T444" s="78">
        <v>1</v>
      </c>
      <c r="U444" s="96">
        <v>0.5</v>
      </c>
      <c r="V444" s="77" t="s">
        <v>1858</v>
      </c>
      <c r="W444" s="77" t="s">
        <v>1858</v>
      </c>
      <c r="X444" s="77" t="s">
        <v>1858</v>
      </c>
      <c r="Y444" s="273">
        <v>0</v>
      </c>
      <c r="Z444" s="276">
        <f>IF(
'Tablero de control'!$U444="NP",
 0,
  IF(
     'Tablero de control'!$Q444&lt;&gt;"Reducción",
     'Tablero de control'!$Y444*100/'Tablero de control'!$U444,
     IF(
       'Tablero de control'!$U444&gt;='Tablero de control'!$Y444,
       100,
       IF(
         'Tablero de control'!$S444&lt;='Tablero de control'!$Y444,
         0,
         (('Tablero de control'!$S444-'Tablero de control'!$U444)-('Tablero de control'!$Y444-'Tablero de control'!$U444))*100/('Tablero de control'!$S444-'Tablero de control'!$U444)
       )
     )
   )
)</f>
        <v>0</v>
      </c>
      <c r="AA444" s="302">
        <f>IF('Tablero de control'!$Z444&gt;100,100,'Tablero de control'!$Z444)</f>
        <v>0</v>
      </c>
      <c r="AB444" s="40" t="str">
        <f>IF(
  'Tablero de control'!$U444="NP",
  "NO PROGRAMADA",
  IF(
    OR('Tablero de control'!$Y444="",'Tablero de control'!$Z444&lt;=0),
    "SIN AVANCE",
    IF(
      'Tablero de control'!$Z444&lt;Parametros!$D$4*Parametros!$G$9,
      "MUY DEFICIENTE",
    IF(
      'Tablero de control'!$Z444&lt;Parametros!$D$4*Parametros!$G$8,
      "DEFICIENTE",
   IF(
      'Tablero de control'!$Z444&lt;Parametros!$D$4*Parametros!$G$7,
      "ACEPTABLE",
      IF(
        'Tablero de control'!$Z444&lt;Parametros!$D$4*Parametros!$G$6,
        "BUENO",
        IF(
          'Tablero de control'!$Z444&lt;Parametros!$D$4*Parametros!$G$5,
          "SATISFACTORIO",
          IF(
            'Tablero de control'!$Z444&gt;=Parametros!$D$4*Parametros!$G$4,
            "OPTIMO"
          )
        )
      )
    )
  )
)
)
)</f>
        <v>SIN AVANCE</v>
      </c>
      <c r="AC444" s="40"/>
      <c r="AD444" s="40"/>
      <c r="AE444" s="40"/>
      <c r="AF444" s="40"/>
      <c r="AG444" s="59">
        <v>50000000</v>
      </c>
      <c r="AH444" s="59">
        <v>0</v>
      </c>
      <c r="AI444" s="59">
        <v>0</v>
      </c>
      <c r="AJ444" s="57"/>
      <c r="AK444" s="276">
        <f>IF(
'Tablero de control'!$V444="NP",
 0,
  IF(
     'Tablero de control'!$Q444&lt;&gt;"Reducción",
     'Tablero de control'!$AJ444*100/'Tablero de control'!$V444,
     IF(
       'Tablero de control'!$V444&gt;='Tablero de control'!$AJ444,
       100,
       IF(
         'Tablero de control'!$S444&lt;='Tablero de control'!$AJ444,
         0,
         (('Tablero de control'!$S444-'Tablero de control'!$V444)-('Tablero de control'!$AJ444-'Tablero de control'!$V444))*100/('Tablero de control'!$S444-'Tablero de control'!$V444)
       )
     )
   )
)</f>
        <v>0</v>
      </c>
      <c r="AL444" s="40" t="str">
        <f>IF(
  'Tablero de control'!$V444="NP",
  "NO PROGRAMADA",
  IF(
    OR('Tablero de control'!$AJ444="",'Tablero de control'!$AK444&lt;=0),
    "SIN AVANCE",
    IF(
      'Tablero de control'!$AK444&lt;Parametros!$D$4*Parametros!$G$9,
      "MUY DEFICIENTE",
    IF(
      'Tablero de control'!$AK444&lt;Parametros!$D$4*Parametros!$G$8,
      "DEFICIENTE",
   IF(
      'Tablero de control'!$AK444&lt;Parametros!$D$4*Parametros!$G$7,
      "ACEPTABLE",
      IF(
        'Tablero de control'!$AK444&lt;Parametros!$D$4*Parametros!$G$6,
        "BUENO",
        IF(
          'Tablero de control'!$AK444&lt;Parametros!$D$4*Parametros!$G$5,
          "SATISFACTORIO",
          IF(
            'Tablero de control'!$AK444&gt;=Parametros!$D$4*Parametros!$G$4,
            "OPTIMO"
          )
        )
      )
    )
  )
)
)
)</f>
        <v>SIN AVANCE</v>
      </c>
      <c r="AM444" s="38"/>
      <c r="AN444" s="38"/>
      <c r="AO444" s="38"/>
      <c r="AP444" s="47"/>
      <c r="AQ444" s="276">
        <f>IF(
'Tablero de control'!$W444="NP",
 0,
  IF(
     'Tablero de control'!$Q444&lt;&gt;"Reducción",
     'Tablero de control'!$AP444*100/'Tablero de control'!$W444,
     IF(
       'Tablero de control'!$W444&gt;='Tablero de control'!$AP444,
       100,
       IF(
         'Tablero de control'!$S444&lt;='Tablero de control'!$AP444,
         0,
         (('Tablero de control'!$S444-'Tablero de control'!$W444)-('Tablero de control'!$AP444-'Tablero de control'!$W444))*100/('Tablero de control'!$S444-'Tablero de control'!$W444)
       )
     )
   )
)</f>
        <v>0</v>
      </c>
      <c r="AR444" s="40" t="str">
        <f>IF(
  'Tablero de control'!$W444="NP",
  "NO PROGRAMADA",
  IF(
    OR('Tablero de control'!$AP444="",'Tablero de control'!$AQ444&lt;=0),
    "SIN AVANCE",
    IF(
      'Tablero de control'!$AQ444&lt;Parametros!$D$4*Parametros!$G$9,
      "MUY DEFICIENTE",
    IF(
      'Tablero de control'!$AQ444&lt;Parametros!$D$4*Parametros!$G$8,
      "DEFICIENTE",
   IF(
      'Tablero de control'!$AQ444&lt;Parametros!$D$4*Parametros!$G$7,
      "ACEPTABLE",
      IF(
        'Tablero de control'!$AQ444&lt;Parametros!$D$4*Parametros!$G$6,
        "BUENO",
        IF(
          'Tablero de control'!$AQ444&lt;Parametros!$D$4*Parametros!$G$5,
          "SATISFACTORIO",
          IF(
            'Tablero de control'!$AQ444&gt;=Parametros!$D$4*Parametros!$G$4,
            "OPTIMO"
          )
        )
      )
    )
  )
)
)
)</f>
        <v>SIN AVANCE</v>
      </c>
      <c r="AS444" s="38"/>
      <c r="AT444" s="38"/>
      <c r="AU444" s="38"/>
      <c r="AV444" s="39"/>
      <c r="AW444" s="276">
        <f>IF(
'Tablero de control'!$X444="NP",
 0,
  IF(
     'Tablero de control'!$Q444&lt;&gt;"Reducción",
     'Tablero de control'!$AV444*100/'Tablero de control'!$X444,
     IF(
       'Tablero de control'!$X444&gt;='Tablero de control'!$AV444,
       100,
       IF(
         'Tablero de control'!$S444&lt;='Tablero de control'!$AV444,
         0,
         (('Tablero de control'!$S444-'Tablero de control'!$X444)-('Tablero de control'!$AV444-'Tablero de control'!$X444))*100/('Tablero de control'!$S444-'Tablero de control'!$X444)
       )
     )
   )
)</f>
        <v>0</v>
      </c>
      <c r="AX444" s="46" t="str">
        <f>IF(
  'Tablero de control'!$X444="NP",
  "NO PROGRAMADA",
  IF(
    OR('Tablero de control'!$AV444="",'Tablero de control'!$AW444&lt;=0),
    "SIN AVANCE",
    IF(
      'Tablero de control'!$AW444&lt;Parametros!$D$4*Parametros!$G$9,
      "MUY DEFICIENTE",
    IF(
      'Tablero de control'!$AW444&lt;Parametros!$D$4*Parametros!$G$8,
      "DEFICIENTE",
   IF(
      'Tablero de control'!$AW444&lt;Parametros!$D$4*Parametros!$G$7,
      "ACEPTABLE",
      IF(
        'Tablero de control'!$AW444&lt;Parametros!$D$4*Parametros!$G$6,
        "BUENO",
        IF(
          'Tablero de control'!$AW444&lt;Parametros!$D$4*Parametros!$G$5,
          "SATISFACTORIO",
          IF(
            'Tablero de control'!$AW444&gt;=Parametros!$D$4*Parametros!$G$4,
            "OPTIMO"
          )
        )
      )
    )
  )
)
)
)</f>
        <v>SIN AVANCE</v>
      </c>
      <c r="AY444" s="38"/>
      <c r="AZ444" s="38"/>
      <c r="BA444" s="38"/>
      <c r="BB444" s="285">
        <f>IF('Tablero de control'!$R444="Acumulada",IF('Tablero de control'!$AV444="",IF('Tablero de control'!$AP444="",IF('Tablero de control'!$AJ444="",'Tablero de control'!$Y444,'Tablero de control'!$AJ444),'Tablero de control'!$AP444),'Tablero de control'!$AV444),'Tablero de control'!$Y444+'Tablero de control'!$AJ444+'Tablero de control'!$AP444+'Tablero de control'!$AV444)</f>
        <v>0</v>
      </c>
      <c r="BC444" s="41">
        <f>IF('Tablero de control'!$Q444="mantenimiento",'Tablero de control'!$BB444/COUNTA('Tablero de control'!$U444:$X444)*100,IF('Tablero de control'!$BB444*100/'Tablero de control'!$T444&gt;100,100,'Tablero de control'!$BB444*100/'Tablero de control'!$T444))</f>
        <v>0</v>
      </c>
      <c r="BD444" s="40" t="str">
        <f>IF(
    OR('Tablero de control'!$BB444="",'Tablero de control'!$BC444&lt;=0),
    "SIN AVANCE",
    IF(
      'Tablero de control'!$BC444&lt;Parametros!$D$4*Parametros!$G$9,
      "MUY DEFICIENTE",
    IF(
      'Tablero de control'!$BC444&lt;Parametros!$D$4*Parametros!$G$8,
      "DEFICIENTE",
   IF(
      'Tablero de control'!$BC444&lt;Parametros!$D$4*Parametros!$G$7,
      "ACEPTABLE",
      IF(
        'Tablero de control'!$BC444&lt;Parametros!$D$4*Parametros!$G$6,
        "BUENO",
        IF(
          'Tablero de control'!$BC444&lt;Parametros!$D$4*Parametros!$G$5,
          "SATISFACTORIO",
          IF(
            'Tablero de control'!$BC444&gt;=Parametros!$D$4*Parametros!$G$4,
            "OPTIMO"
          )
        )
      )
    )
  )
)
)</f>
        <v>SIN AVANCE</v>
      </c>
      <c r="BE444" s="336"/>
      <c r="BF444" s="336"/>
      <c r="BG444" s="555"/>
      <c r="BH444" s="281"/>
      <c r="BI444" s="281"/>
      <c r="BJ444" s="281"/>
      <c r="BL444" s="337"/>
      <c r="BN444" s="345">
        <v>0</v>
      </c>
      <c r="BO444" s="344"/>
      <c r="BP444" s="344"/>
      <c r="BQ444" s="344"/>
      <c r="BR444" s="629"/>
      <c r="BS444" s="694" t="s">
        <v>3243</v>
      </c>
      <c r="BT444" s="281"/>
    </row>
    <row r="445" spans="1:72" s="42" customFormat="1" ht="60" hidden="1" customHeight="1">
      <c r="A445" s="554" t="s">
        <v>253</v>
      </c>
      <c r="B445" s="53" t="s">
        <v>267</v>
      </c>
      <c r="C445" s="53" t="s">
        <v>323</v>
      </c>
      <c r="D445" s="53" t="s">
        <v>368</v>
      </c>
      <c r="E445" s="53" t="s">
        <v>483</v>
      </c>
      <c r="F445" s="75" t="s">
        <v>530</v>
      </c>
      <c r="G445" s="76">
        <v>0.27</v>
      </c>
      <c r="H445" s="76" t="s">
        <v>1950</v>
      </c>
      <c r="I445" s="76" t="s">
        <v>2128</v>
      </c>
      <c r="J445" s="325">
        <v>442</v>
      </c>
      <c r="K445" s="53" t="s">
        <v>983</v>
      </c>
      <c r="L445" s="53" t="s">
        <v>1402</v>
      </c>
      <c r="M445" s="53" t="s">
        <v>1403</v>
      </c>
      <c r="N445" s="53">
        <v>410305302</v>
      </c>
      <c r="O445" s="53" t="s">
        <v>1739</v>
      </c>
      <c r="P445" s="53" t="s">
        <v>2083</v>
      </c>
      <c r="Q445" s="53" t="s">
        <v>33</v>
      </c>
      <c r="R445" s="98" t="s">
        <v>1891</v>
      </c>
      <c r="S445" s="77" t="s">
        <v>12</v>
      </c>
      <c r="T445" s="78">
        <v>64</v>
      </c>
      <c r="U445" s="96">
        <v>64</v>
      </c>
      <c r="V445" s="77">
        <v>64</v>
      </c>
      <c r="W445" s="77">
        <v>64</v>
      </c>
      <c r="X445" s="77">
        <v>64</v>
      </c>
      <c r="Y445" s="273">
        <v>0</v>
      </c>
      <c r="Z445" s="276">
        <f>IF(
'Tablero de control'!$U445="NP",
 0,
  IF(
     'Tablero de control'!$Q445&lt;&gt;"Reducción",
     'Tablero de control'!$Y445*100/'Tablero de control'!$U445,
     IF(
       'Tablero de control'!$U445&gt;='Tablero de control'!$Y445,
       100,
       IF(
         'Tablero de control'!$S445&lt;='Tablero de control'!$Y445,
         0,
         (('Tablero de control'!$S445-'Tablero de control'!$U445)-('Tablero de control'!$Y445-'Tablero de control'!$U445))*100/('Tablero de control'!$S445-'Tablero de control'!$U445)
       )
     )
   )
)</f>
        <v>0</v>
      </c>
      <c r="AA445" s="302">
        <f>IF('Tablero de control'!$Z445&gt;100,100,'Tablero de control'!$Z445)</f>
        <v>0</v>
      </c>
      <c r="AB445" s="40" t="str">
        <f>IF(
  'Tablero de control'!$U445="NP",
  "NO PROGRAMADA",
  IF(
    OR('Tablero de control'!$Y445="",'Tablero de control'!$Z445&lt;=0),
    "SIN AVANCE",
    IF(
      'Tablero de control'!$Z445&lt;Parametros!$D$4*Parametros!$G$9,
      "MUY DEFICIENTE",
    IF(
      'Tablero de control'!$Z445&lt;Parametros!$D$4*Parametros!$G$8,
      "DEFICIENTE",
   IF(
      'Tablero de control'!$Z445&lt;Parametros!$D$4*Parametros!$G$7,
      "ACEPTABLE",
      IF(
        'Tablero de control'!$Z445&lt;Parametros!$D$4*Parametros!$G$6,
        "BUENO",
        IF(
          'Tablero de control'!$Z445&lt;Parametros!$D$4*Parametros!$G$5,
          "SATISFACTORIO",
          IF(
            'Tablero de control'!$Z445&gt;=Parametros!$D$4*Parametros!$G$4,
            "OPTIMO"
          )
        )
      )
    )
  )
)
)
)</f>
        <v>SIN AVANCE</v>
      </c>
      <c r="AC445" s="40"/>
      <c r="AD445" s="40"/>
      <c r="AE445" s="40"/>
      <c r="AF445" s="40"/>
      <c r="AG445" s="59">
        <v>115000000</v>
      </c>
      <c r="AH445" s="59">
        <v>0</v>
      </c>
      <c r="AI445" s="59">
        <v>0</v>
      </c>
      <c r="AJ445" s="57"/>
      <c r="AK445" s="276">
        <f>IF(
'Tablero de control'!$V445="NP",
 0,
  IF(
     'Tablero de control'!$Q445&lt;&gt;"Reducción",
     'Tablero de control'!$AJ445*100/'Tablero de control'!$V445,
     IF(
       'Tablero de control'!$V445&gt;='Tablero de control'!$AJ445,
       100,
       IF(
         'Tablero de control'!$S445&lt;='Tablero de control'!$AJ445,
         0,
         (('Tablero de control'!$S445-'Tablero de control'!$V445)-('Tablero de control'!$AJ445-'Tablero de control'!$V445))*100/('Tablero de control'!$S445-'Tablero de control'!$V445)
       )
     )
   )
)</f>
        <v>0</v>
      </c>
      <c r="AL445" s="40" t="str">
        <f>IF(
  'Tablero de control'!$V445="NP",
  "NO PROGRAMADA",
  IF(
    OR('Tablero de control'!$AJ445="",'Tablero de control'!$AK445&lt;=0),
    "SIN AVANCE",
    IF(
      'Tablero de control'!$AK445&lt;Parametros!$D$4*Parametros!$G$9,
      "MUY DEFICIENTE",
    IF(
      'Tablero de control'!$AK445&lt;Parametros!$D$4*Parametros!$G$8,
      "DEFICIENTE",
   IF(
      'Tablero de control'!$AK445&lt;Parametros!$D$4*Parametros!$G$7,
      "ACEPTABLE",
      IF(
        'Tablero de control'!$AK445&lt;Parametros!$D$4*Parametros!$G$6,
        "BUENO",
        IF(
          'Tablero de control'!$AK445&lt;Parametros!$D$4*Parametros!$G$5,
          "SATISFACTORIO",
          IF(
            'Tablero de control'!$AK445&gt;=Parametros!$D$4*Parametros!$G$4,
            "OPTIMO"
          )
        )
      )
    )
  )
)
)
)</f>
        <v>SIN AVANCE</v>
      </c>
      <c r="AM445" s="38"/>
      <c r="AN445" s="38"/>
      <c r="AO445" s="38"/>
      <c r="AP445" s="47"/>
      <c r="AQ445" s="276">
        <f>IF(
'Tablero de control'!$W445="NP",
 0,
  IF(
     'Tablero de control'!$Q445&lt;&gt;"Reducción",
     'Tablero de control'!$AP445*100/'Tablero de control'!$W445,
     IF(
       'Tablero de control'!$W445&gt;='Tablero de control'!$AP445,
       100,
       IF(
         'Tablero de control'!$S445&lt;='Tablero de control'!$AP445,
         0,
         (('Tablero de control'!$S445-'Tablero de control'!$W445)-('Tablero de control'!$AP445-'Tablero de control'!$W445))*100/('Tablero de control'!$S445-'Tablero de control'!$W445)
       )
     )
   )
)</f>
        <v>0</v>
      </c>
      <c r="AR445" s="40" t="str">
        <f>IF(
  'Tablero de control'!$W445="NP",
  "NO PROGRAMADA",
  IF(
    OR('Tablero de control'!$AP445="",'Tablero de control'!$AQ445&lt;=0),
    "SIN AVANCE",
    IF(
      'Tablero de control'!$AQ445&lt;Parametros!$D$4*Parametros!$G$9,
      "MUY DEFICIENTE",
    IF(
      'Tablero de control'!$AQ445&lt;Parametros!$D$4*Parametros!$G$8,
      "DEFICIENTE",
   IF(
      'Tablero de control'!$AQ445&lt;Parametros!$D$4*Parametros!$G$7,
      "ACEPTABLE",
      IF(
        'Tablero de control'!$AQ445&lt;Parametros!$D$4*Parametros!$G$6,
        "BUENO",
        IF(
          'Tablero de control'!$AQ445&lt;Parametros!$D$4*Parametros!$G$5,
          "SATISFACTORIO",
          IF(
            'Tablero de control'!$AQ445&gt;=Parametros!$D$4*Parametros!$G$4,
            "OPTIMO"
          )
        )
      )
    )
  )
)
)
)</f>
        <v>SIN AVANCE</v>
      </c>
      <c r="AS445" s="38"/>
      <c r="AT445" s="38"/>
      <c r="AU445" s="38"/>
      <c r="AV445" s="39"/>
      <c r="AW445" s="276">
        <f>IF(
'Tablero de control'!$X445="NP",
 0,
  IF(
     'Tablero de control'!$Q445&lt;&gt;"Reducción",
     'Tablero de control'!$AV445*100/'Tablero de control'!$X445,
     IF(
       'Tablero de control'!$X445&gt;='Tablero de control'!$AV445,
       100,
       IF(
         'Tablero de control'!$S445&lt;='Tablero de control'!$AV445,
         0,
         (('Tablero de control'!$S445-'Tablero de control'!$X445)-('Tablero de control'!$AV445-'Tablero de control'!$X445))*100/('Tablero de control'!$S445-'Tablero de control'!$X445)
       )
     )
   )
)</f>
        <v>0</v>
      </c>
      <c r="AX445" s="46" t="str">
        <f>IF(
  'Tablero de control'!$X445="NP",
  "NO PROGRAMADA",
  IF(
    OR('Tablero de control'!$AV445="",'Tablero de control'!$AW445&lt;=0),
    "SIN AVANCE",
    IF(
      'Tablero de control'!$AW445&lt;Parametros!$D$4*Parametros!$G$9,
      "MUY DEFICIENTE",
    IF(
      'Tablero de control'!$AW445&lt;Parametros!$D$4*Parametros!$G$8,
      "DEFICIENTE",
   IF(
      'Tablero de control'!$AW445&lt;Parametros!$D$4*Parametros!$G$7,
      "ACEPTABLE",
      IF(
        'Tablero de control'!$AW445&lt;Parametros!$D$4*Parametros!$G$6,
        "BUENO",
        IF(
          'Tablero de control'!$AW445&lt;Parametros!$D$4*Parametros!$G$5,
          "SATISFACTORIO",
          IF(
            'Tablero de control'!$AW445&gt;=Parametros!$D$4*Parametros!$G$4,
            "OPTIMO"
          )
        )
      )
    )
  )
)
)
)</f>
        <v>SIN AVANCE</v>
      </c>
      <c r="AY445" s="38"/>
      <c r="AZ445" s="38"/>
      <c r="BA445" s="38"/>
      <c r="BB445" s="285">
        <f>IF('Tablero de control'!$R445="Acumulada",IF('Tablero de control'!$AV445="",IF('Tablero de control'!$AP445="",IF('Tablero de control'!$AJ445="",'Tablero de control'!$Y445,'Tablero de control'!$AJ445),'Tablero de control'!$AP445),'Tablero de control'!$AV445),'Tablero de control'!$Y445+'Tablero de control'!$AJ445+'Tablero de control'!$AP445+'Tablero de control'!$AV445)</f>
        <v>0</v>
      </c>
      <c r="BC445" s="41">
        <f>IF('Tablero de control'!$Q445="mantenimiento",'Tablero de control'!$BB445/COUNTA('Tablero de control'!$U445:$X445)*100,IF('Tablero de control'!$BB445*100/'Tablero de control'!$T445&gt;100,100,'Tablero de control'!$BB445*100/'Tablero de control'!$T445))</f>
        <v>0</v>
      </c>
      <c r="BD445" s="40" t="str">
        <f>IF(
    OR('Tablero de control'!$BB445="",'Tablero de control'!$BC445&lt;=0),
    "SIN AVANCE",
    IF(
      'Tablero de control'!$BC445&lt;Parametros!$D$4*Parametros!$G$9,
      "MUY DEFICIENTE",
    IF(
      'Tablero de control'!$BC445&lt;Parametros!$D$4*Parametros!$G$8,
      "DEFICIENTE",
   IF(
      'Tablero de control'!$BC445&lt;Parametros!$D$4*Parametros!$G$7,
      "ACEPTABLE",
      IF(
        'Tablero de control'!$BC445&lt;Parametros!$D$4*Parametros!$G$6,
        "BUENO",
        IF(
          'Tablero de control'!$BC445&lt;Parametros!$D$4*Parametros!$G$5,
          "SATISFACTORIO",
          IF(
            'Tablero de control'!$BC445&gt;=Parametros!$D$4*Parametros!$G$4,
            "OPTIMO"
          )
        )
      )
    )
  )
)
)</f>
        <v>SIN AVANCE</v>
      </c>
      <c r="BE445" s="336"/>
      <c r="BF445" s="336"/>
      <c r="BG445" s="555"/>
      <c r="BH445" s="281"/>
      <c r="BI445" s="281"/>
      <c r="BJ445" s="281"/>
      <c r="BL445" s="337"/>
      <c r="BN445" s="345">
        <v>0</v>
      </c>
      <c r="BO445" s="344"/>
      <c r="BP445" s="344"/>
      <c r="BQ445" s="344"/>
      <c r="BR445" s="629"/>
      <c r="BS445" s="694" t="s">
        <v>3244</v>
      </c>
      <c r="BT445" s="281"/>
    </row>
    <row r="446" spans="1:72" s="42" customFormat="1" ht="60" hidden="1" customHeight="1">
      <c r="A446" s="554" t="s">
        <v>253</v>
      </c>
      <c r="B446" s="53" t="s">
        <v>268</v>
      </c>
      <c r="C446" s="53" t="s">
        <v>324</v>
      </c>
      <c r="D446" s="53" t="s">
        <v>369</v>
      </c>
      <c r="E446" s="53" t="s">
        <v>484</v>
      </c>
      <c r="F446" s="163">
        <v>4.47</v>
      </c>
      <c r="G446" s="163">
        <v>5</v>
      </c>
      <c r="H446" s="163" t="s">
        <v>1953</v>
      </c>
      <c r="I446" s="163" t="s">
        <v>1990</v>
      </c>
      <c r="J446" s="325">
        <v>443</v>
      </c>
      <c r="K446" s="53" t="s">
        <v>984</v>
      </c>
      <c r="L446" s="53">
        <v>3502046</v>
      </c>
      <c r="M446" s="53" t="s">
        <v>1404</v>
      </c>
      <c r="N446" s="53">
        <v>350204600</v>
      </c>
      <c r="O446" s="53" t="s">
        <v>1594</v>
      </c>
      <c r="P446" s="53" t="s">
        <v>2084</v>
      </c>
      <c r="Q446" s="53" t="s">
        <v>32</v>
      </c>
      <c r="R446" s="78" t="s">
        <v>1891</v>
      </c>
      <c r="S446" s="95" t="s">
        <v>12</v>
      </c>
      <c r="T446" s="95">
        <v>4</v>
      </c>
      <c r="U446" s="96">
        <v>1</v>
      </c>
      <c r="V446" s="95">
        <v>1</v>
      </c>
      <c r="W446" s="95">
        <v>1</v>
      </c>
      <c r="X446" s="95">
        <v>1</v>
      </c>
      <c r="Y446" s="273">
        <v>7</v>
      </c>
      <c r="Z446" s="276">
        <f>IF(
'Tablero de control'!$U446="NP",
 0,
  IF(
     'Tablero de control'!$Q446&lt;&gt;"Reducción",
     'Tablero de control'!$Y446*100/'Tablero de control'!$U446,
     IF(
       'Tablero de control'!$U446&gt;='Tablero de control'!$Y446,
       100,
       IF(
         'Tablero de control'!$S446&lt;='Tablero de control'!$Y446,
         0,
         (('Tablero de control'!$S446-'Tablero de control'!$U446)-('Tablero de control'!$Y446-'Tablero de control'!$U446))*100/('Tablero de control'!$S446-'Tablero de control'!$U446)
       )
     )
   )
)</f>
        <v>700</v>
      </c>
      <c r="AA446" s="302">
        <f>IF('Tablero de control'!$Z446&gt;100,100,'Tablero de control'!$Z446)</f>
        <v>100</v>
      </c>
      <c r="AB446" s="40" t="str">
        <f>IF(
  'Tablero de control'!$U446="NP",
  "NO PROGRAMADA",
  IF(
    OR('Tablero de control'!$Y446="",'Tablero de control'!$Z446&lt;=0),
    "SIN AVANCE",
    IF(
      'Tablero de control'!$Z446&lt;Parametros!$D$4*Parametros!$G$9,
      "MUY DEFICIENTE",
    IF(
      'Tablero de control'!$Z446&lt;Parametros!$D$4*Parametros!$G$8,
      "DEFICIENTE",
   IF(
      'Tablero de control'!$Z446&lt;Parametros!$D$4*Parametros!$G$7,
      "ACEPTABLE",
      IF(
        'Tablero de control'!$Z446&lt;Parametros!$D$4*Parametros!$G$6,
        "BUENO",
        IF(
          'Tablero de control'!$Z446&lt;Parametros!$D$4*Parametros!$G$5,
          "SATISFACTORIO",
          IF(
            'Tablero de control'!$Z446&gt;=Parametros!$D$4*Parametros!$G$4,
            "OPTIMO"
          )
        )
      )
    )
  )
)
)
)</f>
        <v>OPTIMO</v>
      </c>
      <c r="AC446" s="40" t="s">
        <v>3844</v>
      </c>
      <c r="AD446" s="745">
        <v>2023003520129</v>
      </c>
      <c r="AE446" s="40"/>
      <c r="AF446" s="40"/>
      <c r="AG446" s="59">
        <v>434290400</v>
      </c>
      <c r="AH446" s="59">
        <v>210705800</v>
      </c>
      <c r="AI446" s="59">
        <v>50933400</v>
      </c>
      <c r="AJ446" s="57"/>
      <c r="AK446" s="276">
        <f>IF(
'Tablero de control'!$V446="NP",
 0,
  IF(
     'Tablero de control'!$Q446&lt;&gt;"Reducción",
     'Tablero de control'!$AJ446*100/'Tablero de control'!$V446,
     IF(
       'Tablero de control'!$V446&gt;='Tablero de control'!$AJ446,
       100,
       IF(
         'Tablero de control'!$S446&lt;='Tablero de control'!$AJ446,
         0,
         (('Tablero de control'!$S446-'Tablero de control'!$V446)-('Tablero de control'!$AJ446-'Tablero de control'!$V446))*100/('Tablero de control'!$S446-'Tablero de control'!$V446)
       )
     )
   )
)</f>
        <v>0</v>
      </c>
      <c r="AL446" s="40" t="str">
        <f>IF(
  'Tablero de control'!$V446="NP",
  "NO PROGRAMADA",
  IF(
    OR('Tablero de control'!$AJ446="",'Tablero de control'!$AK446&lt;=0),
    "SIN AVANCE",
    IF(
      'Tablero de control'!$AK446&lt;Parametros!$D$4*Parametros!$G$9,
      "MUY DEFICIENTE",
    IF(
      'Tablero de control'!$AK446&lt;Parametros!$D$4*Parametros!$G$8,
      "DEFICIENTE",
   IF(
      'Tablero de control'!$AK446&lt;Parametros!$D$4*Parametros!$G$7,
      "ACEPTABLE",
      IF(
        'Tablero de control'!$AK446&lt;Parametros!$D$4*Parametros!$G$6,
        "BUENO",
        IF(
          'Tablero de control'!$AK446&lt;Parametros!$D$4*Parametros!$G$5,
          "SATISFACTORIO",
          IF(
            'Tablero de control'!$AK446&gt;=Parametros!$D$4*Parametros!$G$4,
            "OPTIMO"
          )
        )
      )
    )
  )
)
)
)</f>
        <v>SIN AVANCE</v>
      </c>
      <c r="AM446" s="38"/>
      <c r="AN446" s="38"/>
      <c r="AO446" s="38"/>
      <c r="AP446" s="47"/>
      <c r="AQ446" s="276">
        <f>IF(
'Tablero de control'!$W446="NP",
 0,
  IF(
     'Tablero de control'!$Q446&lt;&gt;"Reducción",
     'Tablero de control'!$AP446*100/'Tablero de control'!$W446,
     IF(
       'Tablero de control'!$W446&gt;='Tablero de control'!$AP446,
       100,
       IF(
         'Tablero de control'!$S446&lt;='Tablero de control'!$AP446,
         0,
         (('Tablero de control'!$S446-'Tablero de control'!$W446)-('Tablero de control'!$AP446-'Tablero de control'!$W446))*100/('Tablero de control'!$S446-'Tablero de control'!$W446)
       )
     )
   )
)</f>
        <v>0</v>
      </c>
      <c r="AR446" s="40" t="str">
        <f>IF(
  'Tablero de control'!$W446="NP",
  "NO PROGRAMADA",
  IF(
    OR('Tablero de control'!$AP446="",'Tablero de control'!$AQ446&lt;=0),
    "SIN AVANCE",
    IF(
      'Tablero de control'!$AQ446&lt;Parametros!$D$4*Parametros!$G$9,
      "MUY DEFICIENTE",
    IF(
      'Tablero de control'!$AQ446&lt;Parametros!$D$4*Parametros!$G$8,
      "DEFICIENTE",
   IF(
      'Tablero de control'!$AQ446&lt;Parametros!$D$4*Parametros!$G$7,
      "ACEPTABLE",
      IF(
        'Tablero de control'!$AQ446&lt;Parametros!$D$4*Parametros!$G$6,
        "BUENO",
        IF(
          'Tablero de control'!$AQ446&lt;Parametros!$D$4*Parametros!$G$5,
          "SATISFACTORIO",
          IF(
            'Tablero de control'!$AQ446&gt;=Parametros!$D$4*Parametros!$G$4,
            "OPTIMO"
          )
        )
      )
    )
  )
)
)
)</f>
        <v>SIN AVANCE</v>
      </c>
      <c r="AS446" s="38"/>
      <c r="AT446" s="38"/>
      <c r="AU446" s="38"/>
      <c r="AV446" s="39"/>
      <c r="AW446" s="276">
        <f>IF(
'Tablero de control'!$X446="NP",
 0,
  IF(
     'Tablero de control'!$Q446&lt;&gt;"Reducción",
     'Tablero de control'!$AV446*100/'Tablero de control'!$X446,
     IF(
       'Tablero de control'!$X446&gt;='Tablero de control'!$AV446,
       100,
       IF(
         'Tablero de control'!$S446&lt;='Tablero de control'!$AV446,
         0,
         (('Tablero de control'!$S446-'Tablero de control'!$X446)-('Tablero de control'!$AV446-'Tablero de control'!$X446))*100/('Tablero de control'!$S446-'Tablero de control'!$X446)
       )
     )
   )
)</f>
        <v>0</v>
      </c>
      <c r="AX446" s="46" t="str">
        <f>IF(
  'Tablero de control'!$X446="NP",
  "NO PROGRAMADA",
  IF(
    OR('Tablero de control'!$AV446="",'Tablero de control'!$AW446&lt;=0),
    "SIN AVANCE",
    IF(
      'Tablero de control'!$AW446&lt;Parametros!$D$4*Parametros!$G$9,
      "MUY DEFICIENTE",
    IF(
      'Tablero de control'!$AW446&lt;Parametros!$D$4*Parametros!$G$8,
      "DEFICIENTE",
   IF(
      'Tablero de control'!$AW446&lt;Parametros!$D$4*Parametros!$G$7,
      "ACEPTABLE",
      IF(
        'Tablero de control'!$AW446&lt;Parametros!$D$4*Parametros!$G$6,
        "BUENO",
        IF(
          'Tablero de control'!$AW446&lt;Parametros!$D$4*Parametros!$G$5,
          "SATISFACTORIO",
          IF(
            'Tablero de control'!$AW446&gt;=Parametros!$D$4*Parametros!$G$4,
            "OPTIMO"
          )
        )
      )
    )
  )
)
)
)</f>
        <v>SIN AVANCE</v>
      </c>
      <c r="AY446" s="38"/>
      <c r="AZ446" s="38"/>
      <c r="BA446" s="38"/>
      <c r="BB446" s="285">
        <f>IF('Tablero de control'!$R446="Acumulada",IF('Tablero de control'!$AV446="",IF('Tablero de control'!$AP446="",IF('Tablero de control'!$AJ446="",'Tablero de control'!$Y446,'Tablero de control'!$AJ446),'Tablero de control'!$AP446),'Tablero de control'!$AV446),'Tablero de control'!$Y446+'Tablero de control'!$AJ446+'Tablero de control'!$AP446+'Tablero de control'!$AV446)</f>
        <v>7</v>
      </c>
      <c r="BC446" s="41">
        <f>IF('Tablero de control'!$Q446="mantenimiento",'Tablero de control'!$BB446/COUNTA('Tablero de control'!$U446:$X446)*100,IF('Tablero de control'!$BB446*100/'Tablero de control'!$T446&gt;100,100,'Tablero de control'!$BB446*100/'Tablero de control'!$T446))</f>
        <v>100</v>
      </c>
      <c r="BD446" s="40" t="str">
        <f>IF(
    OR('Tablero de control'!$BB446="",'Tablero de control'!$BC446&lt;=0),
    "SIN AVANCE",
    IF(
      'Tablero de control'!$BC446&lt;Parametros!$D$4*Parametros!$G$9,
      "MUY DEFICIENTE",
    IF(
      'Tablero de control'!$BC446&lt;Parametros!$D$4*Parametros!$G$8,
      "DEFICIENTE",
   IF(
      'Tablero de control'!$BC446&lt;Parametros!$D$4*Parametros!$G$7,
      "ACEPTABLE",
      IF(
        'Tablero de control'!$BC446&lt;Parametros!$D$4*Parametros!$G$6,
        "BUENO",
        IF(
          'Tablero de control'!$BC446&lt;Parametros!$D$4*Parametros!$G$5,
          "SATISFACTORIO",
          IF(
            'Tablero de control'!$BC446&gt;=Parametros!$D$4*Parametros!$G$4,
            "OPTIMO"
          )
        )
      )
    )
  )
)
)</f>
        <v>OPTIMO</v>
      </c>
      <c r="BE446" s="336"/>
      <c r="BF446" s="336"/>
      <c r="BG446" s="555"/>
      <c r="BH446" s="281"/>
      <c r="BI446" s="281"/>
      <c r="BJ446" s="281"/>
      <c r="BL446" s="337"/>
      <c r="BN446" s="474">
        <v>7</v>
      </c>
      <c r="BO446" s="475" t="s">
        <v>3204</v>
      </c>
      <c r="BP446" s="475" t="s">
        <v>3205</v>
      </c>
      <c r="BQ446" s="475" t="s">
        <v>3206</v>
      </c>
      <c r="BR446" s="630"/>
      <c r="BS446" s="668"/>
      <c r="BT446" s="281"/>
    </row>
    <row r="447" spans="1:72" s="42" customFormat="1" ht="60" hidden="1" customHeight="1">
      <c r="A447" s="554" t="s">
        <v>253</v>
      </c>
      <c r="B447" s="53" t="s">
        <v>268</v>
      </c>
      <c r="C447" s="53" t="s">
        <v>324</v>
      </c>
      <c r="D447" s="53" t="s">
        <v>369</v>
      </c>
      <c r="E447" s="53" t="s">
        <v>484</v>
      </c>
      <c r="F447" s="163">
        <v>4.47</v>
      </c>
      <c r="G447" s="163">
        <v>5</v>
      </c>
      <c r="H447" s="163" t="s">
        <v>1953</v>
      </c>
      <c r="I447" s="163" t="s">
        <v>1990</v>
      </c>
      <c r="J447" s="325">
        <v>444</v>
      </c>
      <c r="K447" s="53" t="s">
        <v>985</v>
      </c>
      <c r="L447" s="53">
        <v>3502094</v>
      </c>
      <c r="M447" s="53" t="s">
        <v>1405</v>
      </c>
      <c r="N447" s="53">
        <v>350209400</v>
      </c>
      <c r="O447" s="53" t="s">
        <v>178</v>
      </c>
      <c r="P447" s="53" t="s">
        <v>2084</v>
      </c>
      <c r="Q447" s="53" t="s">
        <v>33</v>
      </c>
      <c r="R447" s="78" t="s">
        <v>1891</v>
      </c>
      <c r="S447" s="78">
        <v>0</v>
      </c>
      <c r="T447" s="95">
        <v>1</v>
      </c>
      <c r="U447" s="96">
        <v>1</v>
      </c>
      <c r="V447" s="95">
        <v>1</v>
      </c>
      <c r="W447" s="95">
        <v>1</v>
      </c>
      <c r="X447" s="95">
        <v>1</v>
      </c>
      <c r="Y447" s="273">
        <v>0.5</v>
      </c>
      <c r="Z447" s="276">
        <f>IF(
'Tablero de control'!$U447="NP",
 0,
  IF(
     'Tablero de control'!$Q447&lt;&gt;"Reducción",
     'Tablero de control'!$Y447*100/'Tablero de control'!$U447,
     IF(
       'Tablero de control'!$U447&gt;='Tablero de control'!$Y447,
       100,
       IF(
         'Tablero de control'!$S447&lt;='Tablero de control'!$Y447,
         0,
         (('Tablero de control'!$S447-'Tablero de control'!$U447)-('Tablero de control'!$Y447-'Tablero de control'!$U447))*100/('Tablero de control'!$S447-'Tablero de control'!$U447)
       )
     )
   )
)</f>
        <v>50</v>
      </c>
      <c r="AA447" s="302">
        <f>IF('Tablero de control'!$Z447&gt;100,100,'Tablero de control'!$Z447)</f>
        <v>50</v>
      </c>
      <c r="AB447" s="40" t="str">
        <f>IF(
  'Tablero de control'!$U447="NP",
  "NO PROGRAMADA",
  IF(
    OR('Tablero de control'!$Y447="",'Tablero de control'!$Z447&lt;=0),
    "SIN AVANCE",
    IF(
      'Tablero de control'!$Z447&lt;Parametros!$D$4*Parametros!$G$9,
      "MUY DEFICIENTE",
    IF(
      'Tablero de control'!$Z447&lt;Parametros!$D$4*Parametros!$G$8,
      "DEFICIENTE",
   IF(
      'Tablero de control'!$Z447&lt;Parametros!$D$4*Parametros!$G$7,
      "ACEPTABLE",
      IF(
        'Tablero de control'!$Z447&lt;Parametros!$D$4*Parametros!$G$6,
        "BUENO",
        IF(
          'Tablero de control'!$Z447&lt;Parametros!$D$4*Parametros!$G$5,
          "SATISFACTORIO",
          IF(
            'Tablero de control'!$Z447&gt;=Parametros!$D$4*Parametros!$G$4,
            "OPTIMO"
          )
        )
      )
    )
  )
)
)
)</f>
        <v>DEFICIENTE</v>
      </c>
      <c r="AC447" s="40" t="s">
        <v>3844</v>
      </c>
      <c r="AD447" s="745">
        <v>2023003520129</v>
      </c>
      <c r="AE447" s="40"/>
      <c r="AF447" s="40"/>
      <c r="AG447" s="59">
        <v>46290400</v>
      </c>
      <c r="AH447" s="59">
        <v>0</v>
      </c>
      <c r="AI447" s="59">
        <v>0</v>
      </c>
      <c r="AJ447" s="57"/>
      <c r="AK447" s="276">
        <f>IF(
'Tablero de control'!$V447="NP",
 0,
  IF(
     'Tablero de control'!$Q447&lt;&gt;"Reducción",
     'Tablero de control'!$AJ447*100/'Tablero de control'!$V447,
     IF(
       'Tablero de control'!$V447&gt;='Tablero de control'!$AJ447,
       100,
       IF(
         'Tablero de control'!$S447&lt;='Tablero de control'!$AJ447,
         0,
         (('Tablero de control'!$S447-'Tablero de control'!$V447)-('Tablero de control'!$AJ447-'Tablero de control'!$V447))*100/('Tablero de control'!$S447-'Tablero de control'!$V447)
       )
     )
   )
)</f>
        <v>0</v>
      </c>
      <c r="AL447" s="40" t="str">
        <f>IF(
  'Tablero de control'!$V447="NP",
  "NO PROGRAMADA",
  IF(
    OR('Tablero de control'!$AJ447="",'Tablero de control'!$AK447&lt;=0),
    "SIN AVANCE",
    IF(
      'Tablero de control'!$AK447&lt;Parametros!$D$4*Parametros!$G$9,
      "MUY DEFICIENTE",
    IF(
      'Tablero de control'!$AK447&lt;Parametros!$D$4*Parametros!$G$8,
      "DEFICIENTE",
   IF(
      'Tablero de control'!$AK447&lt;Parametros!$D$4*Parametros!$G$7,
      "ACEPTABLE",
      IF(
        'Tablero de control'!$AK447&lt;Parametros!$D$4*Parametros!$G$6,
        "BUENO",
        IF(
          'Tablero de control'!$AK447&lt;Parametros!$D$4*Parametros!$G$5,
          "SATISFACTORIO",
          IF(
            'Tablero de control'!$AK447&gt;=Parametros!$D$4*Parametros!$G$4,
            "OPTIMO"
          )
        )
      )
    )
  )
)
)
)</f>
        <v>SIN AVANCE</v>
      </c>
      <c r="AM447" s="38"/>
      <c r="AN447" s="38"/>
      <c r="AO447" s="38"/>
      <c r="AP447" s="47"/>
      <c r="AQ447" s="276">
        <f>IF(
'Tablero de control'!$W447="NP",
 0,
  IF(
     'Tablero de control'!$Q447&lt;&gt;"Reducción",
     'Tablero de control'!$AP447*100/'Tablero de control'!$W447,
     IF(
       'Tablero de control'!$W447&gt;='Tablero de control'!$AP447,
       100,
       IF(
         'Tablero de control'!$S447&lt;='Tablero de control'!$AP447,
         0,
         (('Tablero de control'!$S447-'Tablero de control'!$W447)-('Tablero de control'!$AP447-'Tablero de control'!$W447))*100/('Tablero de control'!$S447-'Tablero de control'!$W447)
       )
     )
   )
)</f>
        <v>0</v>
      </c>
      <c r="AR447" s="40" t="str">
        <f>IF(
  'Tablero de control'!$W447="NP",
  "NO PROGRAMADA",
  IF(
    OR('Tablero de control'!$AP447="",'Tablero de control'!$AQ447&lt;=0),
    "SIN AVANCE",
    IF(
      'Tablero de control'!$AQ447&lt;Parametros!$D$4*Parametros!$G$9,
      "MUY DEFICIENTE",
    IF(
      'Tablero de control'!$AQ447&lt;Parametros!$D$4*Parametros!$G$8,
      "DEFICIENTE",
   IF(
      'Tablero de control'!$AQ447&lt;Parametros!$D$4*Parametros!$G$7,
      "ACEPTABLE",
      IF(
        'Tablero de control'!$AQ447&lt;Parametros!$D$4*Parametros!$G$6,
        "BUENO",
        IF(
          'Tablero de control'!$AQ447&lt;Parametros!$D$4*Parametros!$G$5,
          "SATISFACTORIO",
          IF(
            'Tablero de control'!$AQ447&gt;=Parametros!$D$4*Parametros!$G$4,
            "OPTIMO"
          )
        )
      )
    )
  )
)
)
)</f>
        <v>SIN AVANCE</v>
      </c>
      <c r="AS447" s="38"/>
      <c r="AT447" s="38"/>
      <c r="AU447" s="38"/>
      <c r="AV447" s="39"/>
      <c r="AW447" s="276">
        <f>IF(
'Tablero de control'!$X447="NP",
 0,
  IF(
     'Tablero de control'!$Q447&lt;&gt;"Reducción",
     'Tablero de control'!$AV447*100/'Tablero de control'!$X447,
     IF(
       'Tablero de control'!$X447&gt;='Tablero de control'!$AV447,
       100,
       IF(
         'Tablero de control'!$S447&lt;='Tablero de control'!$AV447,
         0,
         (('Tablero de control'!$S447-'Tablero de control'!$X447)-('Tablero de control'!$AV447-'Tablero de control'!$X447))*100/('Tablero de control'!$S447-'Tablero de control'!$X447)
       )
     )
   )
)</f>
        <v>0</v>
      </c>
      <c r="AX447" s="46" t="str">
        <f>IF(
  'Tablero de control'!$X447="NP",
  "NO PROGRAMADA",
  IF(
    OR('Tablero de control'!$AV447="",'Tablero de control'!$AW447&lt;=0),
    "SIN AVANCE",
    IF(
      'Tablero de control'!$AW447&lt;Parametros!$D$4*Parametros!$G$9,
      "MUY DEFICIENTE",
    IF(
      'Tablero de control'!$AW447&lt;Parametros!$D$4*Parametros!$G$8,
      "DEFICIENTE",
   IF(
      'Tablero de control'!$AW447&lt;Parametros!$D$4*Parametros!$G$7,
      "ACEPTABLE",
      IF(
        'Tablero de control'!$AW447&lt;Parametros!$D$4*Parametros!$G$6,
        "BUENO",
        IF(
          'Tablero de control'!$AW447&lt;Parametros!$D$4*Parametros!$G$5,
          "SATISFACTORIO",
          IF(
            'Tablero de control'!$AW447&gt;=Parametros!$D$4*Parametros!$G$4,
            "OPTIMO"
          )
        )
      )
    )
  )
)
)
)</f>
        <v>SIN AVANCE</v>
      </c>
      <c r="AY447" s="38"/>
      <c r="AZ447" s="38"/>
      <c r="BA447" s="38"/>
      <c r="BB447" s="285">
        <f>IF('Tablero de control'!$R447="Acumulada",IF('Tablero de control'!$AV447="",IF('Tablero de control'!$AP447="",IF('Tablero de control'!$AJ447="",'Tablero de control'!$Y447,'Tablero de control'!$AJ447),'Tablero de control'!$AP447),'Tablero de control'!$AV447),'Tablero de control'!$Y447+'Tablero de control'!$AJ447+'Tablero de control'!$AP447+'Tablero de control'!$AV447)</f>
        <v>0.5</v>
      </c>
      <c r="BC447" s="41">
        <f>IF('Tablero de control'!$Q447="mantenimiento",'Tablero de control'!$BB447/COUNTA('Tablero de control'!$U447:$X447)*100,IF('Tablero de control'!$BB447*100/'Tablero de control'!$T447&gt;100,100,'Tablero de control'!$BB447*100/'Tablero de control'!$T447))</f>
        <v>12.5</v>
      </c>
      <c r="BD447" s="40" t="str">
        <f>IF(
    OR('Tablero de control'!$BB447="",'Tablero de control'!$BC447&lt;=0),
    "SIN AVANCE",
    IF(
      'Tablero de control'!$BC447&lt;Parametros!$D$4*Parametros!$G$9,
      "MUY DEFICIENTE",
    IF(
      'Tablero de control'!$BC447&lt;Parametros!$D$4*Parametros!$G$8,
      "DEFICIENTE",
   IF(
      'Tablero de control'!$BC447&lt;Parametros!$D$4*Parametros!$G$7,
      "ACEPTABLE",
      IF(
        'Tablero de control'!$BC447&lt;Parametros!$D$4*Parametros!$G$6,
        "BUENO",
        IF(
          'Tablero de control'!$BC447&lt;Parametros!$D$4*Parametros!$G$5,
          "SATISFACTORIO",
          IF(
            'Tablero de control'!$BC447&gt;=Parametros!$D$4*Parametros!$G$4,
            "OPTIMO"
          )
        )
      )
    )
  )
)
)</f>
        <v>MUY DEFICIENTE</v>
      </c>
      <c r="BE447" s="336"/>
      <c r="BF447" s="336"/>
      <c r="BG447" s="555"/>
      <c r="BH447" s="281"/>
      <c r="BI447" s="281"/>
      <c r="BJ447" s="281"/>
      <c r="BL447" s="337"/>
      <c r="BN447" s="476">
        <v>0.5</v>
      </c>
      <c r="BO447" s="477" t="s">
        <v>3207</v>
      </c>
      <c r="BP447" s="477" t="s">
        <v>3208</v>
      </c>
      <c r="BQ447" s="477" t="s">
        <v>3209</v>
      </c>
      <c r="BR447" s="631"/>
      <c r="BS447" s="668"/>
      <c r="BT447" s="281"/>
    </row>
    <row r="448" spans="1:72" s="42" customFormat="1" ht="60" hidden="1" customHeight="1">
      <c r="A448" s="554" t="s">
        <v>253</v>
      </c>
      <c r="B448" s="53" t="s">
        <v>268</v>
      </c>
      <c r="C448" s="53" t="s">
        <v>324</v>
      </c>
      <c r="D448" s="53" t="s">
        <v>369</v>
      </c>
      <c r="E448" s="53" t="s">
        <v>484</v>
      </c>
      <c r="F448" s="163">
        <v>4.47</v>
      </c>
      <c r="G448" s="163">
        <v>5</v>
      </c>
      <c r="H448" s="163" t="s">
        <v>1953</v>
      </c>
      <c r="I448" s="163" t="s">
        <v>1990</v>
      </c>
      <c r="J448" s="325">
        <v>445</v>
      </c>
      <c r="K448" s="53" t="s">
        <v>986</v>
      </c>
      <c r="L448" s="53">
        <v>3502011</v>
      </c>
      <c r="M448" s="53" t="s">
        <v>1406</v>
      </c>
      <c r="N448" s="293">
        <v>350201100</v>
      </c>
      <c r="O448" s="53" t="s">
        <v>180</v>
      </c>
      <c r="P448" s="53" t="s">
        <v>2084</v>
      </c>
      <c r="Q448" s="53" t="s">
        <v>32</v>
      </c>
      <c r="R448" s="78" t="s">
        <v>1891</v>
      </c>
      <c r="S448" s="80">
        <v>100</v>
      </c>
      <c r="T448" s="95">
        <v>1200</v>
      </c>
      <c r="U448" s="96">
        <v>300</v>
      </c>
      <c r="V448" s="95">
        <v>300</v>
      </c>
      <c r="W448" s="95">
        <v>300</v>
      </c>
      <c r="X448" s="95">
        <v>300</v>
      </c>
      <c r="Y448" s="273">
        <v>300</v>
      </c>
      <c r="Z448" s="276">
        <f>IF(
'Tablero de control'!$U448="NP",
 0,
  IF(
     'Tablero de control'!$Q448&lt;&gt;"Reducción",
     'Tablero de control'!$Y448*100/'Tablero de control'!$U448,
     IF(
       'Tablero de control'!$U448&gt;='Tablero de control'!$Y448,
       100,
       IF(
         'Tablero de control'!$S448&lt;='Tablero de control'!$Y448,
         0,
         (('Tablero de control'!$S448-'Tablero de control'!$U448)-('Tablero de control'!$Y448-'Tablero de control'!$U448))*100/('Tablero de control'!$S448-'Tablero de control'!$U448)
       )
     )
   )
)</f>
        <v>100</v>
      </c>
      <c r="AA448" s="302">
        <f>IF('Tablero de control'!$Z448&gt;100,100,'Tablero de control'!$Z448)</f>
        <v>100</v>
      </c>
      <c r="AB448" s="40" t="str">
        <f>IF(
  'Tablero de control'!$U448="NP",
  "NO PROGRAMADA",
  IF(
    OR('Tablero de control'!$Y448="",'Tablero de control'!$Z448&lt;=0),
    "SIN AVANCE",
    IF(
      'Tablero de control'!$Z448&lt;Parametros!$D$4*Parametros!$G$9,
      "MUY DEFICIENTE",
    IF(
      'Tablero de control'!$Z448&lt;Parametros!$D$4*Parametros!$G$8,
      "DEFICIENTE",
   IF(
      'Tablero de control'!$Z448&lt;Parametros!$D$4*Parametros!$G$7,
      "ACEPTABLE",
      IF(
        'Tablero de control'!$Z448&lt;Parametros!$D$4*Parametros!$G$6,
        "BUENO",
        IF(
          'Tablero de control'!$Z448&lt;Parametros!$D$4*Parametros!$G$5,
          "SATISFACTORIO",
          IF(
            'Tablero de control'!$Z448&gt;=Parametros!$D$4*Parametros!$G$4,
            "OPTIMO"
          )
        )
      )
    )
  )
)
)
)</f>
        <v>OPTIMO</v>
      </c>
      <c r="AC448" s="40" t="s">
        <v>3844</v>
      </c>
      <c r="AD448" s="745">
        <v>2023003520129</v>
      </c>
      <c r="AE448" s="40"/>
      <c r="AF448" s="40"/>
      <c r="AG448" s="59">
        <v>82737000</v>
      </c>
      <c r="AH448" s="59">
        <v>35625450</v>
      </c>
      <c r="AI448" s="59">
        <v>28730700</v>
      </c>
      <c r="AJ448" s="57"/>
      <c r="AK448" s="276">
        <f>IF(
'Tablero de control'!$V448="NP",
 0,
  IF(
     'Tablero de control'!$Q448&lt;&gt;"Reducción",
     'Tablero de control'!$AJ448*100/'Tablero de control'!$V448,
     IF(
       'Tablero de control'!$V448&gt;='Tablero de control'!$AJ448,
       100,
       IF(
         'Tablero de control'!$S448&lt;='Tablero de control'!$AJ448,
         0,
         (('Tablero de control'!$S448-'Tablero de control'!$V448)-('Tablero de control'!$AJ448-'Tablero de control'!$V448))*100/('Tablero de control'!$S448-'Tablero de control'!$V448)
       )
     )
   )
)</f>
        <v>0</v>
      </c>
      <c r="AL448" s="40" t="str">
        <f>IF(
  'Tablero de control'!$V448="NP",
  "NO PROGRAMADA",
  IF(
    OR('Tablero de control'!$AJ448="",'Tablero de control'!$AK448&lt;=0),
    "SIN AVANCE",
    IF(
      'Tablero de control'!$AK448&lt;Parametros!$D$4*Parametros!$G$9,
      "MUY DEFICIENTE",
    IF(
      'Tablero de control'!$AK448&lt;Parametros!$D$4*Parametros!$G$8,
      "DEFICIENTE",
   IF(
      'Tablero de control'!$AK448&lt;Parametros!$D$4*Parametros!$G$7,
      "ACEPTABLE",
      IF(
        'Tablero de control'!$AK448&lt;Parametros!$D$4*Parametros!$G$6,
        "BUENO",
        IF(
          'Tablero de control'!$AK448&lt;Parametros!$D$4*Parametros!$G$5,
          "SATISFACTORIO",
          IF(
            'Tablero de control'!$AK448&gt;=Parametros!$D$4*Parametros!$G$4,
            "OPTIMO"
          )
        )
      )
    )
  )
)
)
)</f>
        <v>SIN AVANCE</v>
      </c>
      <c r="AM448" s="38"/>
      <c r="AN448" s="38"/>
      <c r="AO448" s="38"/>
      <c r="AP448" s="47"/>
      <c r="AQ448" s="276">
        <f>IF(
'Tablero de control'!$W448="NP",
 0,
  IF(
     'Tablero de control'!$Q448&lt;&gt;"Reducción",
     'Tablero de control'!$AP448*100/'Tablero de control'!$W448,
     IF(
       'Tablero de control'!$W448&gt;='Tablero de control'!$AP448,
       100,
       IF(
         'Tablero de control'!$S448&lt;='Tablero de control'!$AP448,
         0,
         (('Tablero de control'!$S448-'Tablero de control'!$W448)-('Tablero de control'!$AP448-'Tablero de control'!$W448))*100/('Tablero de control'!$S448-'Tablero de control'!$W448)
       )
     )
   )
)</f>
        <v>0</v>
      </c>
      <c r="AR448" s="40" t="str">
        <f>IF(
  'Tablero de control'!$W448="NP",
  "NO PROGRAMADA",
  IF(
    OR('Tablero de control'!$AP448="",'Tablero de control'!$AQ448&lt;=0),
    "SIN AVANCE",
    IF(
      'Tablero de control'!$AQ448&lt;Parametros!$D$4*Parametros!$G$9,
      "MUY DEFICIENTE",
    IF(
      'Tablero de control'!$AQ448&lt;Parametros!$D$4*Parametros!$G$8,
      "DEFICIENTE",
   IF(
      'Tablero de control'!$AQ448&lt;Parametros!$D$4*Parametros!$G$7,
      "ACEPTABLE",
      IF(
        'Tablero de control'!$AQ448&lt;Parametros!$D$4*Parametros!$G$6,
        "BUENO",
        IF(
          'Tablero de control'!$AQ448&lt;Parametros!$D$4*Parametros!$G$5,
          "SATISFACTORIO",
          IF(
            'Tablero de control'!$AQ448&gt;=Parametros!$D$4*Parametros!$G$4,
            "OPTIMO"
          )
        )
      )
    )
  )
)
)
)</f>
        <v>SIN AVANCE</v>
      </c>
      <c r="AS448" s="38"/>
      <c r="AT448" s="38"/>
      <c r="AU448" s="38"/>
      <c r="AV448" s="39"/>
      <c r="AW448" s="276">
        <f>IF(
'Tablero de control'!$X448="NP",
 0,
  IF(
     'Tablero de control'!$Q448&lt;&gt;"Reducción",
     'Tablero de control'!$AV448*100/'Tablero de control'!$X448,
     IF(
       'Tablero de control'!$X448&gt;='Tablero de control'!$AV448,
       100,
       IF(
         'Tablero de control'!$S448&lt;='Tablero de control'!$AV448,
         0,
         (('Tablero de control'!$S448-'Tablero de control'!$X448)-('Tablero de control'!$AV448-'Tablero de control'!$X448))*100/('Tablero de control'!$S448-'Tablero de control'!$X448)
       )
     )
   )
)</f>
        <v>0</v>
      </c>
      <c r="AX448" s="46" t="str">
        <f>IF(
  'Tablero de control'!$X448="NP",
  "NO PROGRAMADA",
  IF(
    OR('Tablero de control'!$AV448="",'Tablero de control'!$AW448&lt;=0),
    "SIN AVANCE",
    IF(
      'Tablero de control'!$AW448&lt;Parametros!$D$4*Parametros!$G$9,
      "MUY DEFICIENTE",
    IF(
      'Tablero de control'!$AW448&lt;Parametros!$D$4*Parametros!$G$8,
      "DEFICIENTE",
   IF(
      'Tablero de control'!$AW448&lt;Parametros!$D$4*Parametros!$G$7,
      "ACEPTABLE",
      IF(
        'Tablero de control'!$AW448&lt;Parametros!$D$4*Parametros!$G$6,
        "BUENO",
        IF(
          'Tablero de control'!$AW448&lt;Parametros!$D$4*Parametros!$G$5,
          "SATISFACTORIO",
          IF(
            'Tablero de control'!$AW448&gt;=Parametros!$D$4*Parametros!$G$4,
            "OPTIMO"
          )
        )
      )
    )
  )
)
)
)</f>
        <v>SIN AVANCE</v>
      </c>
      <c r="AY448" s="38"/>
      <c r="AZ448" s="38"/>
      <c r="BA448" s="38"/>
      <c r="BB448" s="285">
        <f>IF('Tablero de control'!$R448="Acumulada",IF('Tablero de control'!$AV448="",IF('Tablero de control'!$AP448="",IF('Tablero de control'!$AJ448="",'Tablero de control'!$Y448,'Tablero de control'!$AJ448),'Tablero de control'!$AP448),'Tablero de control'!$AV448),'Tablero de control'!$Y448+'Tablero de control'!$AJ448+'Tablero de control'!$AP448+'Tablero de control'!$AV448)</f>
        <v>300</v>
      </c>
      <c r="BC448" s="41">
        <f>IF('Tablero de control'!$Q448="mantenimiento",'Tablero de control'!$BB448/COUNTA('Tablero de control'!$U448:$X448)*100,IF('Tablero de control'!$BB448*100/'Tablero de control'!$T448&gt;100,100,'Tablero de control'!$BB448*100/'Tablero de control'!$T448))</f>
        <v>25</v>
      </c>
      <c r="BD448" s="40" t="str">
        <f>IF(
    OR('Tablero de control'!$BB448="",'Tablero de control'!$BC448&lt;=0),
    "SIN AVANCE",
    IF(
      'Tablero de control'!$BC448&lt;Parametros!$D$4*Parametros!$G$9,
      "MUY DEFICIENTE",
    IF(
      'Tablero de control'!$BC448&lt;Parametros!$D$4*Parametros!$G$8,
      "DEFICIENTE",
   IF(
      'Tablero de control'!$BC448&lt;Parametros!$D$4*Parametros!$G$7,
      "ACEPTABLE",
      IF(
        'Tablero de control'!$BC448&lt;Parametros!$D$4*Parametros!$G$6,
        "BUENO",
        IF(
          'Tablero de control'!$BC448&lt;Parametros!$D$4*Parametros!$G$5,
          "SATISFACTORIO",
          IF(
            'Tablero de control'!$BC448&gt;=Parametros!$D$4*Parametros!$G$4,
            "OPTIMO"
          )
        )
      )
    )
  )
)
)</f>
        <v>MUY DEFICIENTE</v>
      </c>
      <c r="BE448" s="336"/>
      <c r="BF448" s="336"/>
      <c r="BG448" s="555"/>
      <c r="BH448" s="281"/>
      <c r="BI448" s="281"/>
      <c r="BJ448" s="281"/>
      <c r="BL448" s="337"/>
      <c r="BN448" s="474">
        <v>300</v>
      </c>
      <c r="BO448" s="478" t="s">
        <v>3210</v>
      </c>
      <c r="BP448" s="479" t="s">
        <v>3211</v>
      </c>
      <c r="BQ448" s="475" t="s">
        <v>3212</v>
      </c>
      <c r="BR448" s="630"/>
      <c r="BS448" s="668"/>
      <c r="BT448" s="281"/>
    </row>
    <row r="449" spans="1:72" s="42" customFormat="1" ht="60" hidden="1" customHeight="1">
      <c r="A449" s="554" t="s">
        <v>253</v>
      </c>
      <c r="B449" s="53" t="s">
        <v>268</v>
      </c>
      <c r="C449" s="53" t="s">
        <v>324</v>
      </c>
      <c r="D449" s="53" t="s">
        <v>369</v>
      </c>
      <c r="E449" s="53" t="s">
        <v>484</v>
      </c>
      <c r="F449" s="163">
        <v>4.47</v>
      </c>
      <c r="G449" s="163">
        <v>5</v>
      </c>
      <c r="H449" s="163" t="s">
        <v>1953</v>
      </c>
      <c r="I449" s="163" t="s">
        <v>1990</v>
      </c>
      <c r="J449" s="325">
        <v>446</v>
      </c>
      <c r="K449" s="53" t="s">
        <v>987</v>
      </c>
      <c r="L449" s="53">
        <v>3502047</v>
      </c>
      <c r="M449" s="53" t="s">
        <v>66</v>
      </c>
      <c r="N449" s="53">
        <v>350204700</v>
      </c>
      <c r="O449" s="53" t="s">
        <v>62</v>
      </c>
      <c r="P449" s="53" t="s">
        <v>2084</v>
      </c>
      <c r="Q449" s="53" t="s">
        <v>33</v>
      </c>
      <c r="R449" s="98" t="s">
        <v>1891</v>
      </c>
      <c r="S449" s="78">
        <v>1</v>
      </c>
      <c r="T449" s="95">
        <v>1</v>
      </c>
      <c r="U449" s="96">
        <v>1</v>
      </c>
      <c r="V449" s="123">
        <v>1</v>
      </c>
      <c r="W449" s="123">
        <v>1</v>
      </c>
      <c r="X449" s="123">
        <v>1</v>
      </c>
      <c r="Y449" s="273">
        <v>0</v>
      </c>
      <c r="Z449" s="276">
        <f>IF(
'Tablero de control'!$U449="NP",
 0,
  IF(
     'Tablero de control'!$Q449&lt;&gt;"Reducción",
     'Tablero de control'!$Y449*100/'Tablero de control'!$U449,
     IF(
       'Tablero de control'!$U449&gt;='Tablero de control'!$Y449,
       100,
       IF(
         'Tablero de control'!$S449&lt;='Tablero de control'!$Y449,
         0,
         (('Tablero de control'!$S449-'Tablero de control'!$U449)-('Tablero de control'!$Y449-'Tablero de control'!$U449))*100/('Tablero de control'!$S449-'Tablero de control'!$U449)
       )
     )
   )
)</f>
        <v>0</v>
      </c>
      <c r="AA449" s="302">
        <f>IF('Tablero de control'!$Z449&gt;100,100,'Tablero de control'!$Z449)</f>
        <v>0</v>
      </c>
      <c r="AB449" s="40" t="str">
        <f>IF(
  'Tablero de control'!$U449="NP",
  "NO PROGRAMADA",
  IF(
    OR('Tablero de control'!$Y449="",'Tablero de control'!$Z449&lt;=0),
    "SIN AVANCE",
    IF(
      'Tablero de control'!$Z449&lt;Parametros!$D$4*Parametros!$G$9,
      "MUY DEFICIENTE",
    IF(
      'Tablero de control'!$Z449&lt;Parametros!$D$4*Parametros!$G$8,
      "DEFICIENTE",
   IF(
      'Tablero de control'!$Z449&lt;Parametros!$D$4*Parametros!$G$7,
      "ACEPTABLE",
      IF(
        'Tablero de control'!$Z449&lt;Parametros!$D$4*Parametros!$G$6,
        "BUENO",
        IF(
          'Tablero de control'!$Z449&lt;Parametros!$D$4*Parametros!$G$5,
          "SATISFACTORIO",
          IF(
            'Tablero de control'!$Z449&gt;=Parametros!$D$4*Parametros!$G$4,
            "OPTIMO"
          )
        )
      )
    )
  )
)
)
)</f>
        <v>SIN AVANCE</v>
      </c>
      <c r="AC449" s="40" t="s">
        <v>3844</v>
      </c>
      <c r="AD449" s="745">
        <v>2023003520129</v>
      </c>
      <c r="AE449" s="40"/>
      <c r="AF449" s="40"/>
      <c r="AG449" s="59">
        <v>0</v>
      </c>
      <c r="AH449" s="59">
        <v>0</v>
      </c>
      <c r="AI449" s="59">
        <v>0</v>
      </c>
      <c r="AJ449" s="57"/>
      <c r="AK449" s="276">
        <f>IF(
'Tablero de control'!$V449="NP",
 0,
  IF(
     'Tablero de control'!$Q449&lt;&gt;"Reducción",
     'Tablero de control'!$AJ449*100/'Tablero de control'!$V449,
     IF(
       'Tablero de control'!$V449&gt;='Tablero de control'!$AJ449,
       100,
       IF(
         'Tablero de control'!$S449&lt;='Tablero de control'!$AJ449,
         0,
         (('Tablero de control'!$S449-'Tablero de control'!$V449)-('Tablero de control'!$AJ449-'Tablero de control'!$V449))*100/('Tablero de control'!$S449-'Tablero de control'!$V449)
       )
     )
   )
)</f>
        <v>0</v>
      </c>
      <c r="AL449" s="40" t="str">
        <f>IF(
  'Tablero de control'!$V449="NP",
  "NO PROGRAMADA",
  IF(
    OR('Tablero de control'!$AJ449="",'Tablero de control'!$AK449&lt;=0),
    "SIN AVANCE",
    IF(
      'Tablero de control'!$AK449&lt;Parametros!$D$4*Parametros!$G$9,
      "MUY DEFICIENTE",
    IF(
      'Tablero de control'!$AK449&lt;Parametros!$D$4*Parametros!$G$8,
      "DEFICIENTE",
   IF(
      'Tablero de control'!$AK449&lt;Parametros!$D$4*Parametros!$G$7,
      "ACEPTABLE",
      IF(
        'Tablero de control'!$AK449&lt;Parametros!$D$4*Parametros!$G$6,
        "BUENO",
        IF(
          'Tablero de control'!$AK449&lt;Parametros!$D$4*Parametros!$G$5,
          "SATISFACTORIO",
          IF(
            'Tablero de control'!$AK449&gt;=Parametros!$D$4*Parametros!$G$4,
            "OPTIMO"
          )
        )
      )
    )
  )
)
)
)</f>
        <v>SIN AVANCE</v>
      </c>
      <c r="AM449" s="38"/>
      <c r="AN449" s="38"/>
      <c r="AO449" s="38"/>
      <c r="AP449" s="47"/>
      <c r="AQ449" s="276">
        <f>IF(
'Tablero de control'!$W449="NP",
 0,
  IF(
     'Tablero de control'!$Q449&lt;&gt;"Reducción",
     'Tablero de control'!$AP449*100/'Tablero de control'!$W449,
     IF(
       'Tablero de control'!$W449&gt;='Tablero de control'!$AP449,
       100,
       IF(
         'Tablero de control'!$S449&lt;='Tablero de control'!$AP449,
         0,
         (('Tablero de control'!$S449-'Tablero de control'!$W449)-('Tablero de control'!$AP449-'Tablero de control'!$W449))*100/('Tablero de control'!$S449-'Tablero de control'!$W449)
       )
     )
   )
)</f>
        <v>0</v>
      </c>
      <c r="AR449" s="40" t="str">
        <f>IF(
  'Tablero de control'!$W449="NP",
  "NO PROGRAMADA",
  IF(
    OR('Tablero de control'!$AP449="",'Tablero de control'!$AQ449&lt;=0),
    "SIN AVANCE",
    IF(
      'Tablero de control'!$AQ449&lt;Parametros!$D$4*Parametros!$G$9,
      "MUY DEFICIENTE",
    IF(
      'Tablero de control'!$AQ449&lt;Parametros!$D$4*Parametros!$G$8,
      "DEFICIENTE",
   IF(
      'Tablero de control'!$AQ449&lt;Parametros!$D$4*Parametros!$G$7,
      "ACEPTABLE",
      IF(
        'Tablero de control'!$AQ449&lt;Parametros!$D$4*Parametros!$G$6,
        "BUENO",
        IF(
          'Tablero de control'!$AQ449&lt;Parametros!$D$4*Parametros!$G$5,
          "SATISFACTORIO",
          IF(
            'Tablero de control'!$AQ449&gt;=Parametros!$D$4*Parametros!$G$4,
            "OPTIMO"
          )
        )
      )
    )
  )
)
)
)</f>
        <v>SIN AVANCE</v>
      </c>
      <c r="AS449" s="38"/>
      <c r="AT449" s="38"/>
      <c r="AU449" s="38"/>
      <c r="AV449" s="39"/>
      <c r="AW449" s="276">
        <f>IF(
'Tablero de control'!$X449="NP",
 0,
  IF(
     'Tablero de control'!$Q449&lt;&gt;"Reducción",
     'Tablero de control'!$AV449*100/'Tablero de control'!$X449,
     IF(
       'Tablero de control'!$X449&gt;='Tablero de control'!$AV449,
       100,
       IF(
         'Tablero de control'!$S449&lt;='Tablero de control'!$AV449,
         0,
         (('Tablero de control'!$S449-'Tablero de control'!$X449)-('Tablero de control'!$AV449-'Tablero de control'!$X449))*100/('Tablero de control'!$S449-'Tablero de control'!$X449)
       )
     )
   )
)</f>
        <v>0</v>
      </c>
      <c r="AX449" s="46" t="str">
        <f>IF(
  'Tablero de control'!$X449="NP",
  "NO PROGRAMADA",
  IF(
    OR('Tablero de control'!$AV449="",'Tablero de control'!$AW449&lt;=0),
    "SIN AVANCE",
    IF(
      'Tablero de control'!$AW449&lt;Parametros!$D$4*Parametros!$G$9,
      "MUY DEFICIENTE",
    IF(
      'Tablero de control'!$AW449&lt;Parametros!$D$4*Parametros!$G$8,
      "DEFICIENTE",
   IF(
      'Tablero de control'!$AW449&lt;Parametros!$D$4*Parametros!$G$7,
      "ACEPTABLE",
      IF(
        'Tablero de control'!$AW449&lt;Parametros!$D$4*Parametros!$G$6,
        "BUENO",
        IF(
          'Tablero de control'!$AW449&lt;Parametros!$D$4*Parametros!$G$5,
          "SATISFACTORIO",
          IF(
            'Tablero de control'!$AW449&gt;=Parametros!$D$4*Parametros!$G$4,
            "OPTIMO"
          )
        )
      )
    )
  )
)
)
)</f>
        <v>SIN AVANCE</v>
      </c>
      <c r="AY449" s="38"/>
      <c r="AZ449" s="38"/>
      <c r="BA449" s="38"/>
      <c r="BB449" s="285">
        <f>IF('Tablero de control'!$R449="Acumulada",IF('Tablero de control'!$AV449="",IF('Tablero de control'!$AP449="",IF('Tablero de control'!$AJ449="",'Tablero de control'!$Y449,'Tablero de control'!$AJ449),'Tablero de control'!$AP449),'Tablero de control'!$AV449),'Tablero de control'!$Y449+'Tablero de control'!$AJ449+'Tablero de control'!$AP449+'Tablero de control'!$AV449)</f>
        <v>0</v>
      </c>
      <c r="BC449" s="41">
        <f>IF('Tablero de control'!$Q449="mantenimiento",'Tablero de control'!$BB449/COUNTA('Tablero de control'!$U449:$X449)*100,IF('Tablero de control'!$BB449*100/'Tablero de control'!$T449&gt;100,100,'Tablero de control'!$BB449*100/'Tablero de control'!$T449))</f>
        <v>0</v>
      </c>
      <c r="BD449" s="40" t="str">
        <f>IF(
    OR('Tablero de control'!$BB449="",'Tablero de control'!$BC449&lt;=0),
    "SIN AVANCE",
    IF(
      'Tablero de control'!$BC449&lt;Parametros!$D$4*Parametros!$G$9,
      "MUY DEFICIENTE",
    IF(
      'Tablero de control'!$BC449&lt;Parametros!$D$4*Parametros!$G$8,
      "DEFICIENTE",
   IF(
      'Tablero de control'!$BC449&lt;Parametros!$D$4*Parametros!$G$7,
      "ACEPTABLE",
      IF(
        'Tablero de control'!$BC449&lt;Parametros!$D$4*Parametros!$G$6,
        "BUENO",
        IF(
          'Tablero de control'!$BC449&lt;Parametros!$D$4*Parametros!$G$5,
          "SATISFACTORIO",
          IF(
            'Tablero de control'!$BC449&gt;=Parametros!$D$4*Parametros!$G$4,
            "OPTIMO"
          )
        )
      )
    )
  )
)
)</f>
        <v>SIN AVANCE</v>
      </c>
      <c r="BE449" s="336"/>
      <c r="BF449" s="336"/>
      <c r="BG449" s="555"/>
      <c r="BH449" s="281"/>
      <c r="BI449" s="281"/>
      <c r="BJ449" s="281"/>
      <c r="BL449" s="337"/>
      <c r="BN449" s="476">
        <v>0</v>
      </c>
      <c r="BO449" s="477"/>
      <c r="BP449" s="477"/>
      <c r="BQ449" s="477"/>
      <c r="BR449" s="631"/>
      <c r="BS449" s="668"/>
      <c r="BT449" s="281"/>
    </row>
    <row r="450" spans="1:72" s="42" customFormat="1" ht="60" hidden="1" customHeight="1">
      <c r="A450" s="554" t="s">
        <v>253</v>
      </c>
      <c r="B450" s="53" t="s">
        <v>268</v>
      </c>
      <c r="C450" s="53" t="s">
        <v>324</v>
      </c>
      <c r="D450" s="53" t="s">
        <v>369</v>
      </c>
      <c r="E450" s="53" t="s">
        <v>484</v>
      </c>
      <c r="F450" s="163">
        <v>4.47</v>
      </c>
      <c r="G450" s="163">
        <v>5</v>
      </c>
      <c r="H450" s="163" t="s">
        <v>1953</v>
      </c>
      <c r="I450" s="163" t="s">
        <v>1990</v>
      </c>
      <c r="J450" s="325">
        <v>447</v>
      </c>
      <c r="K450" s="53" t="s">
        <v>988</v>
      </c>
      <c r="L450" s="53" t="s">
        <v>1407</v>
      </c>
      <c r="M450" s="53" t="s">
        <v>1408</v>
      </c>
      <c r="N450" s="293">
        <v>350203600</v>
      </c>
      <c r="O450" s="53" t="s">
        <v>1740</v>
      </c>
      <c r="P450" s="53" t="s">
        <v>2084</v>
      </c>
      <c r="Q450" s="53" t="s">
        <v>32</v>
      </c>
      <c r="R450" s="78" t="s">
        <v>1891</v>
      </c>
      <c r="S450" s="80">
        <v>1</v>
      </c>
      <c r="T450" s="74">
        <v>8</v>
      </c>
      <c r="U450" s="96">
        <v>2</v>
      </c>
      <c r="V450" s="78">
        <v>2</v>
      </c>
      <c r="W450" s="78">
        <v>2</v>
      </c>
      <c r="X450" s="78">
        <v>2</v>
      </c>
      <c r="Y450" s="273">
        <v>5</v>
      </c>
      <c r="Z450" s="276">
        <f>IF(
'Tablero de control'!$U450="NP",
 0,
  IF(
     'Tablero de control'!$Q450&lt;&gt;"Reducción",
     'Tablero de control'!$Y450*100/'Tablero de control'!$U450,
     IF(
       'Tablero de control'!$U450&gt;='Tablero de control'!$Y450,
       100,
       IF(
         'Tablero de control'!$S450&lt;='Tablero de control'!$Y450,
         0,
         (('Tablero de control'!$S450-'Tablero de control'!$U450)-('Tablero de control'!$Y450-'Tablero de control'!$U450))*100/('Tablero de control'!$S450-'Tablero de control'!$U450)
       )
     )
   )
)</f>
        <v>250</v>
      </c>
      <c r="AA450" s="302">
        <f>IF('Tablero de control'!$Z450&gt;100,100,'Tablero de control'!$Z450)</f>
        <v>100</v>
      </c>
      <c r="AB450" s="40" t="str">
        <f>IF(
  'Tablero de control'!$U450="NP",
  "NO PROGRAMADA",
  IF(
    OR('Tablero de control'!$Y450="",'Tablero de control'!$Z450&lt;=0),
    "SIN AVANCE",
    IF(
      'Tablero de control'!$Z450&lt;Parametros!$D$4*Parametros!$G$9,
      "MUY DEFICIENTE",
    IF(
      'Tablero de control'!$Z450&lt;Parametros!$D$4*Parametros!$G$8,
      "DEFICIENTE",
   IF(
      'Tablero de control'!$Z450&lt;Parametros!$D$4*Parametros!$G$7,
      "ACEPTABLE",
      IF(
        'Tablero de control'!$Z450&lt;Parametros!$D$4*Parametros!$G$6,
        "BUENO",
        IF(
          'Tablero de control'!$Z450&lt;Parametros!$D$4*Parametros!$G$5,
          "SATISFACTORIO",
          IF(
            'Tablero de control'!$Z450&gt;=Parametros!$D$4*Parametros!$G$4,
            "OPTIMO"
          )
        )
      )
    )
  )
)
)
)</f>
        <v>OPTIMO</v>
      </c>
      <c r="AC450" s="40" t="s">
        <v>3844</v>
      </c>
      <c r="AD450" s="745">
        <v>2023003520129</v>
      </c>
      <c r="AE450" s="40"/>
      <c r="AF450" s="40"/>
      <c r="AG450" s="59">
        <v>120616400</v>
      </c>
      <c r="AH450" s="59">
        <v>94155600</v>
      </c>
      <c r="AI450" s="59">
        <v>60555600</v>
      </c>
      <c r="AJ450" s="57"/>
      <c r="AK450" s="276">
        <f>IF(
'Tablero de control'!$V450="NP",
 0,
  IF(
     'Tablero de control'!$Q450&lt;&gt;"Reducción",
     'Tablero de control'!$AJ450*100/'Tablero de control'!$V450,
     IF(
       'Tablero de control'!$V450&gt;='Tablero de control'!$AJ450,
       100,
       IF(
         'Tablero de control'!$S450&lt;='Tablero de control'!$AJ450,
         0,
         (('Tablero de control'!$S450-'Tablero de control'!$V450)-('Tablero de control'!$AJ450-'Tablero de control'!$V450))*100/('Tablero de control'!$S450-'Tablero de control'!$V450)
       )
     )
   )
)</f>
        <v>0</v>
      </c>
      <c r="AL450" s="40" t="str">
        <f>IF(
  'Tablero de control'!$V450="NP",
  "NO PROGRAMADA",
  IF(
    OR('Tablero de control'!$AJ450="",'Tablero de control'!$AK450&lt;=0),
    "SIN AVANCE",
    IF(
      'Tablero de control'!$AK450&lt;Parametros!$D$4*Parametros!$G$9,
      "MUY DEFICIENTE",
    IF(
      'Tablero de control'!$AK450&lt;Parametros!$D$4*Parametros!$G$8,
      "DEFICIENTE",
   IF(
      'Tablero de control'!$AK450&lt;Parametros!$D$4*Parametros!$G$7,
      "ACEPTABLE",
      IF(
        'Tablero de control'!$AK450&lt;Parametros!$D$4*Parametros!$G$6,
        "BUENO",
        IF(
          'Tablero de control'!$AK450&lt;Parametros!$D$4*Parametros!$G$5,
          "SATISFACTORIO",
          IF(
            'Tablero de control'!$AK450&gt;=Parametros!$D$4*Parametros!$G$4,
            "OPTIMO"
          )
        )
      )
    )
  )
)
)
)</f>
        <v>SIN AVANCE</v>
      </c>
      <c r="AM450" s="38"/>
      <c r="AN450" s="38"/>
      <c r="AO450" s="38"/>
      <c r="AP450" s="47"/>
      <c r="AQ450" s="276">
        <f>IF(
'Tablero de control'!$W450="NP",
 0,
  IF(
     'Tablero de control'!$Q450&lt;&gt;"Reducción",
     'Tablero de control'!$AP450*100/'Tablero de control'!$W450,
     IF(
       'Tablero de control'!$W450&gt;='Tablero de control'!$AP450,
       100,
       IF(
         'Tablero de control'!$S450&lt;='Tablero de control'!$AP450,
         0,
         (('Tablero de control'!$S450-'Tablero de control'!$W450)-('Tablero de control'!$AP450-'Tablero de control'!$W450))*100/('Tablero de control'!$S450-'Tablero de control'!$W450)
       )
     )
   )
)</f>
        <v>0</v>
      </c>
      <c r="AR450" s="40" t="str">
        <f>IF(
  'Tablero de control'!$W450="NP",
  "NO PROGRAMADA",
  IF(
    OR('Tablero de control'!$AP450="",'Tablero de control'!$AQ450&lt;=0),
    "SIN AVANCE",
    IF(
      'Tablero de control'!$AQ450&lt;Parametros!$D$4*Parametros!$G$9,
      "MUY DEFICIENTE",
    IF(
      'Tablero de control'!$AQ450&lt;Parametros!$D$4*Parametros!$G$8,
      "DEFICIENTE",
   IF(
      'Tablero de control'!$AQ450&lt;Parametros!$D$4*Parametros!$G$7,
      "ACEPTABLE",
      IF(
        'Tablero de control'!$AQ450&lt;Parametros!$D$4*Parametros!$G$6,
        "BUENO",
        IF(
          'Tablero de control'!$AQ450&lt;Parametros!$D$4*Parametros!$G$5,
          "SATISFACTORIO",
          IF(
            'Tablero de control'!$AQ450&gt;=Parametros!$D$4*Parametros!$G$4,
            "OPTIMO"
          )
        )
      )
    )
  )
)
)
)</f>
        <v>SIN AVANCE</v>
      </c>
      <c r="AS450" s="38"/>
      <c r="AT450" s="38"/>
      <c r="AU450" s="38"/>
      <c r="AV450" s="39"/>
      <c r="AW450" s="276">
        <f>IF(
'Tablero de control'!$X450="NP",
 0,
  IF(
     'Tablero de control'!$Q450&lt;&gt;"Reducción",
     'Tablero de control'!$AV450*100/'Tablero de control'!$X450,
     IF(
       'Tablero de control'!$X450&gt;='Tablero de control'!$AV450,
       100,
       IF(
         'Tablero de control'!$S450&lt;='Tablero de control'!$AV450,
         0,
         (('Tablero de control'!$S450-'Tablero de control'!$X450)-('Tablero de control'!$AV450-'Tablero de control'!$X450))*100/('Tablero de control'!$S450-'Tablero de control'!$X450)
       )
     )
   )
)</f>
        <v>0</v>
      </c>
      <c r="AX450" s="46" t="str">
        <f>IF(
  'Tablero de control'!$X450="NP",
  "NO PROGRAMADA",
  IF(
    OR('Tablero de control'!$AV450="",'Tablero de control'!$AW450&lt;=0),
    "SIN AVANCE",
    IF(
      'Tablero de control'!$AW450&lt;Parametros!$D$4*Parametros!$G$9,
      "MUY DEFICIENTE",
    IF(
      'Tablero de control'!$AW450&lt;Parametros!$D$4*Parametros!$G$8,
      "DEFICIENTE",
   IF(
      'Tablero de control'!$AW450&lt;Parametros!$D$4*Parametros!$G$7,
      "ACEPTABLE",
      IF(
        'Tablero de control'!$AW450&lt;Parametros!$D$4*Parametros!$G$6,
        "BUENO",
        IF(
          'Tablero de control'!$AW450&lt;Parametros!$D$4*Parametros!$G$5,
          "SATISFACTORIO",
          IF(
            'Tablero de control'!$AW450&gt;=Parametros!$D$4*Parametros!$G$4,
            "OPTIMO"
          )
        )
      )
    )
  )
)
)
)</f>
        <v>SIN AVANCE</v>
      </c>
      <c r="AY450" s="38"/>
      <c r="AZ450" s="38"/>
      <c r="BA450" s="38"/>
      <c r="BB450" s="285">
        <f>IF('Tablero de control'!$R450="Acumulada",IF('Tablero de control'!$AV450="",IF('Tablero de control'!$AP450="",IF('Tablero de control'!$AJ450="",'Tablero de control'!$Y450,'Tablero de control'!$AJ450),'Tablero de control'!$AP450),'Tablero de control'!$AV450),'Tablero de control'!$Y450+'Tablero de control'!$AJ450+'Tablero de control'!$AP450+'Tablero de control'!$AV450)</f>
        <v>5</v>
      </c>
      <c r="BC450" s="41">
        <f>IF('Tablero de control'!$Q450="mantenimiento",'Tablero de control'!$BB450/COUNTA('Tablero de control'!$U450:$X450)*100,IF('Tablero de control'!$BB450*100/'Tablero de control'!$T450&gt;100,100,'Tablero de control'!$BB450*100/'Tablero de control'!$T450))</f>
        <v>62.5</v>
      </c>
      <c r="BD450" s="40" t="str">
        <f>IF(
    OR('Tablero de control'!$BB450="",'Tablero de control'!$BC450&lt;=0),
    "SIN AVANCE",
    IF(
      'Tablero de control'!$BC450&lt;Parametros!$D$4*Parametros!$G$9,
      "MUY DEFICIENTE",
    IF(
      'Tablero de control'!$BC450&lt;Parametros!$D$4*Parametros!$G$8,
      "DEFICIENTE",
   IF(
      'Tablero de control'!$BC450&lt;Parametros!$D$4*Parametros!$G$7,
      "ACEPTABLE",
      IF(
        'Tablero de control'!$BC450&lt;Parametros!$D$4*Parametros!$G$6,
        "BUENO",
        IF(
          'Tablero de control'!$BC450&lt;Parametros!$D$4*Parametros!$G$5,
          "SATISFACTORIO",
          IF(
            'Tablero de control'!$BC450&gt;=Parametros!$D$4*Parametros!$G$4,
            "OPTIMO"
          )
        )
      )
    )
  )
)
)</f>
        <v>ACEPTABLE</v>
      </c>
      <c r="BE450" s="336"/>
      <c r="BF450" s="336"/>
      <c r="BG450" s="555"/>
      <c r="BH450" s="281"/>
      <c r="BI450" s="281"/>
      <c r="BJ450" s="281"/>
      <c r="BL450" s="337"/>
      <c r="BN450" s="480">
        <v>5</v>
      </c>
      <c r="BO450" s="475" t="s">
        <v>3213</v>
      </c>
      <c r="BP450" s="475" t="s">
        <v>3214</v>
      </c>
      <c r="BQ450" s="475" t="s">
        <v>3215</v>
      </c>
      <c r="BR450" s="630" t="s">
        <v>3216</v>
      </c>
      <c r="BS450" s="668"/>
      <c r="BT450" s="281"/>
    </row>
    <row r="451" spans="1:72" s="42" customFormat="1" ht="60" hidden="1" customHeight="1">
      <c r="A451" s="554" t="s">
        <v>253</v>
      </c>
      <c r="B451" s="53" t="s">
        <v>268</v>
      </c>
      <c r="C451" s="53" t="s">
        <v>324</v>
      </c>
      <c r="D451" s="53" t="s">
        <v>369</v>
      </c>
      <c r="E451" s="53" t="s">
        <v>484</v>
      </c>
      <c r="F451" s="163">
        <v>4.47</v>
      </c>
      <c r="G451" s="163">
        <v>5</v>
      </c>
      <c r="H451" s="163" t="s">
        <v>1953</v>
      </c>
      <c r="I451" s="163" t="s">
        <v>1990</v>
      </c>
      <c r="J451" s="325">
        <v>448</v>
      </c>
      <c r="K451" s="53" t="s">
        <v>989</v>
      </c>
      <c r="L451" s="53" t="s">
        <v>1409</v>
      </c>
      <c r="M451" s="53" t="s">
        <v>1410</v>
      </c>
      <c r="N451" s="293">
        <v>350201205</v>
      </c>
      <c r="O451" s="53" t="s">
        <v>1741</v>
      </c>
      <c r="P451" s="53" t="s">
        <v>2084</v>
      </c>
      <c r="Q451" s="53" t="s">
        <v>32</v>
      </c>
      <c r="R451" s="78" t="s">
        <v>1891</v>
      </c>
      <c r="S451" s="78">
        <v>0</v>
      </c>
      <c r="T451" s="74">
        <v>4</v>
      </c>
      <c r="U451" s="96">
        <v>1</v>
      </c>
      <c r="V451" s="78">
        <v>1</v>
      </c>
      <c r="W451" s="78">
        <v>1</v>
      </c>
      <c r="X451" s="78">
        <v>1</v>
      </c>
      <c r="Y451" s="273">
        <v>2</v>
      </c>
      <c r="Z451" s="276">
        <f>IF(
'Tablero de control'!$U451="NP",
 0,
  IF(
     'Tablero de control'!$Q451&lt;&gt;"Reducción",
     'Tablero de control'!$Y451*100/'Tablero de control'!$U451,
     IF(
       'Tablero de control'!$U451&gt;='Tablero de control'!$Y451,
       100,
       IF(
         'Tablero de control'!$S451&lt;='Tablero de control'!$Y451,
         0,
         (('Tablero de control'!$S451-'Tablero de control'!$U451)-('Tablero de control'!$Y451-'Tablero de control'!$U451))*100/('Tablero de control'!$S451-'Tablero de control'!$U451)
       )
     )
   )
)</f>
        <v>200</v>
      </c>
      <c r="AA451" s="302">
        <f>IF('Tablero de control'!$Z451&gt;100,100,'Tablero de control'!$Z451)</f>
        <v>100</v>
      </c>
      <c r="AB451" s="40" t="str">
        <f>IF(
  'Tablero de control'!$U451="NP",
  "NO PROGRAMADA",
  IF(
    OR('Tablero de control'!$Y451="",'Tablero de control'!$Z451&lt;=0),
    "SIN AVANCE",
    IF(
      'Tablero de control'!$Z451&lt;Parametros!$D$4*Parametros!$G$9,
      "MUY DEFICIENTE",
    IF(
      'Tablero de control'!$Z451&lt;Parametros!$D$4*Parametros!$G$8,
      "DEFICIENTE",
   IF(
      'Tablero de control'!$Z451&lt;Parametros!$D$4*Parametros!$G$7,
      "ACEPTABLE",
      IF(
        'Tablero de control'!$Z451&lt;Parametros!$D$4*Parametros!$G$6,
        "BUENO",
        IF(
          'Tablero de control'!$Z451&lt;Parametros!$D$4*Parametros!$G$5,
          "SATISFACTORIO",
          IF(
            'Tablero de control'!$Z451&gt;=Parametros!$D$4*Parametros!$G$4,
            "OPTIMO"
          )
        )
      )
    )
  )
)
)
)</f>
        <v>OPTIMO</v>
      </c>
      <c r="AC451" s="40" t="s">
        <v>3844</v>
      </c>
      <c r="AD451" s="745">
        <v>2023003520129</v>
      </c>
      <c r="AE451" s="40"/>
      <c r="AF451" s="40"/>
      <c r="AG451" s="59">
        <v>83452477</v>
      </c>
      <c r="AH451" s="59">
        <v>33452477</v>
      </c>
      <c r="AI451" s="59">
        <v>16726238</v>
      </c>
      <c r="AJ451" s="57"/>
      <c r="AK451" s="276">
        <f>IF(
'Tablero de control'!$V451="NP",
 0,
  IF(
     'Tablero de control'!$Q451&lt;&gt;"Reducción",
     'Tablero de control'!$AJ451*100/'Tablero de control'!$V451,
     IF(
       'Tablero de control'!$V451&gt;='Tablero de control'!$AJ451,
       100,
       IF(
         'Tablero de control'!$S451&lt;='Tablero de control'!$AJ451,
         0,
         (('Tablero de control'!$S451-'Tablero de control'!$V451)-('Tablero de control'!$AJ451-'Tablero de control'!$V451))*100/('Tablero de control'!$S451-'Tablero de control'!$V451)
       )
     )
   )
)</f>
        <v>0</v>
      </c>
      <c r="AL451" s="40" t="str">
        <f>IF(
  'Tablero de control'!$V451="NP",
  "NO PROGRAMADA",
  IF(
    OR('Tablero de control'!$AJ451="",'Tablero de control'!$AK451&lt;=0),
    "SIN AVANCE",
    IF(
      'Tablero de control'!$AK451&lt;Parametros!$D$4*Parametros!$G$9,
      "MUY DEFICIENTE",
    IF(
      'Tablero de control'!$AK451&lt;Parametros!$D$4*Parametros!$G$8,
      "DEFICIENTE",
   IF(
      'Tablero de control'!$AK451&lt;Parametros!$D$4*Parametros!$G$7,
      "ACEPTABLE",
      IF(
        'Tablero de control'!$AK451&lt;Parametros!$D$4*Parametros!$G$6,
        "BUENO",
        IF(
          'Tablero de control'!$AK451&lt;Parametros!$D$4*Parametros!$G$5,
          "SATISFACTORIO",
          IF(
            'Tablero de control'!$AK451&gt;=Parametros!$D$4*Parametros!$G$4,
            "OPTIMO"
          )
        )
      )
    )
  )
)
)
)</f>
        <v>SIN AVANCE</v>
      </c>
      <c r="AM451" s="38"/>
      <c r="AN451" s="38"/>
      <c r="AO451" s="38"/>
      <c r="AP451" s="47"/>
      <c r="AQ451" s="276">
        <f>IF(
'Tablero de control'!$W451="NP",
 0,
  IF(
     'Tablero de control'!$Q451&lt;&gt;"Reducción",
     'Tablero de control'!$AP451*100/'Tablero de control'!$W451,
     IF(
       'Tablero de control'!$W451&gt;='Tablero de control'!$AP451,
       100,
       IF(
         'Tablero de control'!$S451&lt;='Tablero de control'!$AP451,
         0,
         (('Tablero de control'!$S451-'Tablero de control'!$W451)-('Tablero de control'!$AP451-'Tablero de control'!$W451))*100/('Tablero de control'!$S451-'Tablero de control'!$W451)
       )
     )
   )
)</f>
        <v>0</v>
      </c>
      <c r="AR451" s="40" t="str">
        <f>IF(
  'Tablero de control'!$W451="NP",
  "NO PROGRAMADA",
  IF(
    OR('Tablero de control'!$AP451="",'Tablero de control'!$AQ451&lt;=0),
    "SIN AVANCE",
    IF(
      'Tablero de control'!$AQ451&lt;Parametros!$D$4*Parametros!$G$9,
      "MUY DEFICIENTE",
    IF(
      'Tablero de control'!$AQ451&lt;Parametros!$D$4*Parametros!$G$8,
      "DEFICIENTE",
   IF(
      'Tablero de control'!$AQ451&lt;Parametros!$D$4*Parametros!$G$7,
      "ACEPTABLE",
      IF(
        'Tablero de control'!$AQ451&lt;Parametros!$D$4*Parametros!$G$6,
        "BUENO",
        IF(
          'Tablero de control'!$AQ451&lt;Parametros!$D$4*Parametros!$G$5,
          "SATISFACTORIO",
          IF(
            'Tablero de control'!$AQ451&gt;=Parametros!$D$4*Parametros!$G$4,
            "OPTIMO"
          )
        )
      )
    )
  )
)
)
)</f>
        <v>SIN AVANCE</v>
      </c>
      <c r="AS451" s="38"/>
      <c r="AT451" s="38"/>
      <c r="AU451" s="38"/>
      <c r="AV451" s="39"/>
      <c r="AW451" s="276">
        <f>IF(
'Tablero de control'!$X451="NP",
 0,
  IF(
     'Tablero de control'!$Q451&lt;&gt;"Reducción",
     'Tablero de control'!$AV451*100/'Tablero de control'!$X451,
     IF(
       'Tablero de control'!$X451&gt;='Tablero de control'!$AV451,
       100,
       IF(
         'Tablero de control'!$S451&lt;='Tablero de control'!$AV451,
         0,
         (('Tablero de control'!$S451-'Tablero de control'!$X451)-('Tablero de control'!$AV451-'Tablero de control'!$X451))*100/('Tablero de control'!$S451-'Tablero de control'!$X451)
       )
     )
   )
)</f>
        <v>0</v>
      </c>
      <c r="AX451" s="46" t="str">
        <f>IF(
  'Tablero de control'!$X451="NP",
  "NO PROGRAMADA",
  IF(
    OR('Tablero de control'!$AV451="",'Tablero de control'!$AW451&lt;=0),
    "SIN AVANCE",
    IF(
      'Tablero de control'!$AW451&lt;Parametros!$D$4*Parametros!$G$9,
      "MUY DEFICIENTE",
    IF(
      'Tablero de control'!$AW451&lt;Parametros!$D$4*Parametros!$G$8,
      "DEFICIENTE",
   IF(
      'Tablero de control'!$AW451&lt;Parametros!$D$4*Parametros!$G$7,
      "ACEPTABLE",
      IF(
        'Tablero de control'!$AW451&lt;Parametros!$D$4*Parametros!$G$6,
        "BUENO",
        IF(
          'Tablero de control'!$AW451&lt;Parametros!$D$4*Parametros!$G$5,
          "SATISFACTORIO",
          IF(
            'Tablero de control'!$AW451&gt;=Parametros!$D$4*Parametros!$G$4,
            "OPTIMO"
          )
        )
      )
    )
  )
)
)
)</f>
        <v>SIN AVANCE</v>
      </c>
      <c r="AY451" s="38"/>
      <c r="AZ451" s="38"/>
      <c r="BA451" s="38"/>
      <c r="BB451" s="285">
        <f>IF('Tablero de control'!$R451="Acumulada",IF('Tablero de control'!$AV451="",IF('Tablero de control'!$AP451="",IF('Tablero de control'!$AJ451="",'Tablero de control'!$Y451,'Tablero de control'!$AJ451),'Tablero de control'!$AP451),'Tablero de control'!$AV451),'Tablero de control'!$Y451+'Tablero de control'!$AJ451+'Tablero de control'!$AP451+'Tablero de control'!$AV451)</f>
        <v>2</v>
      </c>
      <c r="BC451" s="41">
        <f>IF('Tablero de control'!$Q451="mantenimiento",'Tablero de control'!$BB451/COUNTA('Tablero de control'!$U451:$X451)*100,IF('Tablero de control'!$BB451*100/'Tablero de control'!$T451&gt;100,100,'Tablero de control'!$BB451*100/'Tablero de control'!$T451))</f>
        <v>50</v>
      </c>
      <c r="BD451" s="40" t="str">
        <f>IF(
    OR('Tablero de control'!$BB451="",'Tablero de control'!$BC451&lt;=0),
    "SIN AVANCE",
    IF(
      'Tablero de control'!$BC451&lt;Parametros!$D$4*Parametros!$G$9,
      "MUY DEFICIENTE",
    IF(
      'Tablero de control'!$BC451&lt;Parametros!$D$4*Parametros!$G$8,
      "DEFICIENTE",
   IF(
      'Tablero de control'!$BC451&lt;Parametros!$D$4*Parametros!$G$7,
      "ACEPTABLE",
      IF(
        'Tablero de control'!$BC451&lt;Parametros!$D$4*Parametros!$G$6,
        "BUENO",
        IF(
          'Tablero de control'!$BC451&lt;Parametros!$D$4*Parametros!$G$5,
          "SATISFACTORIO",
          IF(
            'Tablero de control'!$BC451&gt;=Parametros!$D$4*Parametros!$G$4,
            "OPTIMO"
          )
        )
      )
    )
  )
)
)</f>
        <v>DEFICIENTE</v>
      </c>
      <c r="BE451" s="336"/>
      <c r="BF451" s="336"/>
      <c r="BG451" s="555"/>
      <c r="BH451" s="281"/>
      <c r="BI451" s="281"/>
      <c r="BJ451" s="281"/>
      <c r="BL451" s="337"/>
      <c r="BN451" s="476">
        <v>2</v>
      </c>
      <c r="BO451" s="481" t="s">
        <v>3217</v>
      </c>
      <c r="BP451" s="481" t="s">
        <v>3218</v>
      </c>
      <c r="BQ451" s="481" t="s">
        <v>3219</v>
      </c>
      <c r="BR451" s="632"/>
      <c r="BS451" s="668"/>
      <c r="BT451" s="281"/>
    </row>
    <row r="452" spans="1:72" s="42" customFormat="1" ht="60" hidden="1" customHeight="1">
      <c r="A452" s="554" t="s">
        <v>253</v>
      </c>
      <c r="B452" s="53" t="s">
        <v>268</v>
      </c>
      <c r="C452" s="53" t="s">
        <v>324</v>
      </c>
      <c r="D452" s="53" t="s">
        <v>369</v>
      </c>
      <c r="E452" s="53" t="s">
        <v>484</v>
      </c>
      <c r="F452" s="163">
        <v>4.47</v>
      </c>
      <c r="G452" s="163">
        <v>5</v>
      </c>
      <c r="H452" s="163" t="s">
        <v>1953</v>
      </c>
      <c r="I452" s="163" t="s">
        <v>1990</v>
      </c>
      <c r="J452" s="325">
        <v>449</v>
      </c>
      <c r="K452" s="53" t="s">
        <v>990</v>
      </c>
      <c r="L452" s="53">
        <v>3502039</v>
      </c>
      <c r="M452" s="53" t="s">
        <v>1411</v>
      </c>
      <c r="N452" s="53">
        <v>350203900</v>
      </c>
      <c r="O452" s="53" t="s">
        <v>1534</v>
      </c>
      <c r="P452" s="53" t="s">
        <v>2084</v>
      </c>
      <c r="Q452" s="53" t="s">
        <v>33</v>
      </c>
      <c r="R452" s="98" t="s">
        <v>1891</v>
      </c>
      <c r="S452" s="78">
        <v>64</v>
      </c>
      <c r="T452" s="74">
        <v>64</v>
      </c>
      <c r="U452" s="96">
        <v>64</v>
      </c>
      <c r="V452" s="78">
        <v>64</v>
      </c>
      <c r="W452" s="78">
        <v>64</v>
      </c>
      <c r="X452" s="78">
        <v>64</v>
      </c>
      <c r="Y452" s="273">
        <v>50</v>
      </c>
      <c r="Z452" s="276">
        <f>IF(
'Tablero de control'!$U452="NP",
 0,
  IF(
     'Tablero de control'!$Q452&lt;&gt;"Reducción",
     'Tablero de control'!$Y452*100/'Tablero de control'!$U452,
     IF(
       'Tablero de control'!$U452&gt;='Tablero de control'!$Y452,
       100,
       IF(
         'Tablero de control'!$S452&lt;='Tablero de control'!$Y452,
         0,
         (('Tablero de control'!$S452-'Tablero de control'!$U452)-('Tablero de control'!$Y452-'Tablero de control'!$U452))*100/('Tablero de control'!$S452-'Tablero de control'!$U452)
       )
     )
   )
)</f>
        <v>78.125</v>
      </c>
      <c r="AA452" s="302">
        <f>IF('Tablero de control'!$Z452&gt;100,100,'Tablero de control'!$Z452)</f>
        <v>78.125</v>
      </c>
      <c r="AB452" s="40" t="str">
        <f>IF(
  'Tablero de control'!$U452="NP",
  "NO PROGRAMADA",
  IF(
    OR('Tablero de control'!$Y452="",'Tablero de control'!$Z452&lt;=0),
    "SIN AVANCE",
    IF(
      'Tablero de control'!$Z452&lt;Parametros!$D$4*Parametros!$G$9,
      "MUY DEFICIENTE",
    IF(
      'Tablero de control'!$Z452&lt;Parametros!$D$4*Parametros!$G$8,
      "DEFICIENTE",
   IF(
      'Tablero de control'!$Z452&lt;Parametros!$D$4*Parametros!$G$7,
      "ACEPTABLE",
      IF(
        'Tablero de control'!$Z452&lt;Parametros!$D$4*Parametros!$G$6,
        "BUENO",
        IF(
          'Tablero de control'!$Z452&lt;Parametros!$D$4*Parametros!$G$5,
          "SATISFACTORIO",
          IF(
            'Tablero de control'!$Z452&gt;=Parametros!$D$4*Parametros!$G$4,
            "OPTIMO"
          )
        )
      )
    )
  )
)
)
)</f>
        <v>BUENO</v>
      </c>
      <c r="AC452" s="40" t="s">
        <v>3844</v>
      </c>
      <c r="AD452" s="745">
        <v>2023003520129</v>
      </c>
      <c r="AE452" s="40"/>
      <c r="AF452" s="40"/>
      <c r="AG452" s="59">
        <v>143065800</v>
      </c>
      <c r="AH452" s="59">
        <v>64210650</v>
      </c>
      <c r="AI452" s="59">
        <v>49177800</v>
      </c>
      <c r="AJ452" s="57"/>
      <c r="AK452" s="276">
        <f>IF(
'Tablero de control'!$V452="NP",
 0,
  IF(
     'Tablero de control'!$Q452&lt;&gt;"Reducción",
     'Tablero de control'!$AJ452*100/'Tablero de control'!$V452,
     IF(
       'Tablero de control'!$V452&gt;='Tablero de control'!$AJ452,
       100,
       IF(
         'Tablero de control'!$S452&lt;='Tablero de control'!$AJ452,
         0,
         (('Tablero de control'!$S452-'Tablero de control'!$V452)-('Tablero de control'!$AJ452-'Tablero de control'!$V452))*100/('Tablero de control'!$S452-'Tablero de control'!$V452)
       )
     )
   )
)</f>
        <v>0</v>
      </c>
      <c r="AL452" s="40" t="str">
        <f>IF(
  'Tablero de control'!$V452="NP",
  "NO PROGRAMADA",
  IF(
    OR('Tablero de control'!$AJ452="",'Tablero de control'!$AK452&lt;=0),
    "SIN AVANCE",
    IF(
      'Tablero de control'!$AK452&lt;Parametros!$D$4*Parametros!$G$9,
      "MUY DEFICIENTE",
    IF(
      'Tablero de control'!$AK452&lt;Parametros!$D$4*Parametros!$G$8,
      "DEFICIENTE",
   IF(
      'Tablero de control'!$AK452&lt;Parametros!$D$4*Parametros!$G$7,
      "ACEPTABLE",
      IF(
        'Tablero de control'!$AK452&lt;Parametros!$D$4*Parametros!$G$6,
        "BUENO",
        IF(
          'Tablero de control'!$AK452&lt;Parametros!$D$4*Parametros!$G$5,
          "SATISFACTORIO",
          IF(
            'Tablero de control'!$AK452&gt;=Parametros!$D$4*Parametros!$G$4,
            "OPTIMO"
          )
        )
      )
    )
  )
)
)
)</f>
        <v>SIN AVANCE</v>
      </c>
      <c r="AM452" s="38"/>
      <c r="AN452" s="38"/>
      <c r="AO452" s="38"/>
      <c r="AP452" s="47"/>
      <c r="AQ452" s="276">
        <f>IF(
'Tablero de control'!$W452="NP",
 0,
  IF(
     'Tablero de control'!$Q452&lt;&gt;"Reducción",
     'Tablero de control'!$AP452*100/'Tablero de control'!$W452,
     IF(
       'Tablero de control'!$W452&gt;='Tablero de control'!$AP452,
       100,
       IF(
         'Tablero de control'!$S452&lt;='Tablero de control'!$AP452,
         0,
         (('Tablero de control'!$S452-'Tablero de control'!$W452)-('Tablero de control'!$AP452-'Tablero de control'!$W452))*100/('Tablero de control'!$S452-'Tablero de control'!$W452)
       )
     )
   )
)</f>
        <v>0</v>
      </c>
      <c r="AR452" s="40" t="str">
        <f>IF(
  'Tablero de control'!$W452="NP",
  "NO PROGRAMADA",
  IF(
    OR('Tablero de control'!$AP452="",'Tablero de control'!$AQ452&lt;=0),
    "SIN AVANCE",
    IF(
      'Tablero de control'!$AQ452&lt;Parametros!$D$4*Parametros!$G$9,
      "MUY DEFICIENTE",
    IF(
      'Tablero de control'!$AQ452&lt;Parametros!$D$4*Parametros!$G$8,
      "DEFICIENTE",
   IF(
      'Tablero de control'!$AQ452&lt;Parametros!$D$4*Parametros!$G$7,
      "ACEPTABLE",
      IF(
        'Tablero de control'!$AQ452&lt;Parametros!$D$4*Parametros!$G$6,
        "BUENO",
        IF(
          'Tablero de control'!$AQ452&lt;Parametros!$D$4*Parametros!$G$5,
          "SATISFACTORIO",
          IF(
            'Tablero de control'!$AQ452&gt;=Parametros!$D$4*Parametros!$G$4,
            "OPTIMO"
          )
        )
      )
    )
  )
)
)
)</f>
        <v>SIN AVANCE</v>
      </c>
      <c r="AS452" s="38"/>
      <c r="AT452" s="38"/>
      <c r="AU452" s="38"/>
      <c r="AV452" s="39"/>
      <c r="AW452" s="276">
        <f>IF(
'Tablero de control'!$X452="NP",
 0,
  IF(
     'Tablero de control'!$Q452&lt;&gt;"Reducción",
     'Tablero de control'!$AV452*100/'Tablero de control'!$X452,
     IF(
       'Tablero de control'!$X452&gt;='Tablero de control'!$AV452,
       100,
       IF(
         'Tablero de control'!$S452&lt;='Tablero de control'!$AV452,
         0,
         (('Tablero de control'!$S452-'Tablero de control'!$X452)-('Tablero de control'!$AV452-'Tablero de control'!$X452))*100/('Tablero de control'!$S452-'Tablero de control'!$X452)
       )
     )
   )
)</f>
        <v>0</v>
      </c>
      <c r="AX452" s="46" t="str">
        <f>IF(
  'Tablero de control'!$X452="NP",
  "NO PROGRAMADA",
  IF(
    OR('Tablero de control'!$AV452="",'Tablero de control'!$AW452&lt;=0),
    "SIN AVANCE",
    IF(
      'Tablero de control'!$AW452&lt;Parametros!$D$4*Parametros!$G$9,
      "MUY DEFICIENTE",
    IF(
      'Tablero de control'!$AW452&lt;Parametros!$D$4*Parametros!$G$8,
      "DEFICIENTE",
   IF(
      'Tablero de control'!$AW452&lt;Parametros!$D$4*Parametros!$G$7,
      "ACEPTABLE",
      IF(
        'Tablero de control'!$AW452&lt;Parametros!$D$4*Parametros!$G$6,
        "BUENO",
        IF(
          'Tablero de control'!$AW452&lt;Parametros!$D$4*Parametros!$G$5,
          "SATISFACTORIO",
          IF(
            'Tablero de control'!$AW452&gt;=Parametros!$D$4*Parametros!$G$4,
            "OPTIMO"
          )
        )
      )
    )
  )
)
)
)</f>
        <v>SIN AVANCE</v>
      </c>
      <c r="AY452" s="38"/>
      <c r="AZ452" s="38"/>
      <c r="BA452" s="38"/>
      <c r="BB452" s="285">
        <f>IF('Tablero de control'!$R452="Acumulada",IF('Tablero de control'!$AV452="",IF('Tablero de control'!$AP452="",IF('Tablero de control'!$AJ452="",'Tablero de control'!$Y452,'Tablero de control'!$AJ452),'Tablero de control'!$AP452),'Tablero de control'!$AV452),'Tablero de control'!$Y452+'Tablero de control'!$AJ452+'Tablero de control'!$AP452+'Tablero de control'!$AV452)</f>
        <v>50</v>
      </c>
      <c r="BC452" s="41">
        <f>IF('Tablero de control'!$Q452="mantenimiento",'Tablero de control'!$BB452/COUNTA('Tablero de control'!$U452:$X452)*100,IF('Tablero de control'!$BB452*100/'Tablero de control'!$T452&gt;100,100,'Tablero de control'!$BB452*100/'Tablero de control'!$T452))</f>
        <v>1250</v>
      </c>
      <c r="BD452" s="40" t="str">
        <f>IF(
    OR('Tablero de control'!$BB452="",'Tablero de control'!$BC452&lt;=0),
    "SIN AVANCE",
    IF(
      'Tablero de control'!$BC452&lt;Parametros!$D$4*Parametros!$G$9,
      "MUY DEFICIENTE",
    IF(
      'Tablero de control'!$BC452&lt;Parametros!$D$4*Parametros!$G$8,
      "DEFICIENTE",
   IF(
      'Tablero de control'!$BC452&lt;Parametros!$D$4*Parametros!$G$7,
      "ACEPTABLE",
      IF(
        'Tablero de control'!$BC452&lt;Parametros!$D$4*Parametros!$G$6,
        "BUENO",
        IF(
          'Tablero de control'!$BC452&lt;Parametros!$D$4*Parametros!$G$5,
          "SATISFACTORIO",
          IF(
            'Tablero de control'!$BC452&gt;=Parametros!$D$4*Parametros!$G$4,
            "OPTIMO"
          )
        )
      )
    )
  )
)
)</f>
        <v>OPTIMO</v>
      </c>
      <c r="BE452" s="336"/>
      <c r="BF452" s="336"/>
      <c r="BG452" s="555"/>
      <c r="BH452" s="281"/>
      <c r="BI452" s="281"/>
      <c r="BJ452" s="281"/>
      <c r="BL452" s="337"/>
      <c r="BN452" s="482">
        <v>50</v>
      </c>
      <c r="BO452" s="483" t="s">
        <v>3220</v>
      </c>
      <c r="BP452" s="484" t="s">
        <v>3221</v>
      </c>
      <c r="BQ452" s="483" t="s">
        <v>3222</v>
      </c>
      <c r="BR452" s="633"/>
      <c r="BS452" s="668"/>
      <c r="BT452" s="281"/>
    </row>
    <row r="453" spans="1:72" s="42" customFormat="1" ht="60" hidden="1" customHeight="1">
      <c r="A453" s="554" t="s">
        <v>253</v>
      </c>
      <c r="B453" s="53" t="s">
        <v>268</v>
      </c>
      <c r="C453" s="53" t="s">
        <v>324</v>
      </c>
      <c r="D453" s="53" t="s">
        <v>369</v>
      </c>
      <c r="E453" s="53" t="s">
        <v>484</v>
      </c>
      <c r="F453" s="163">
        <v>4.47</v>
      </c>
      <c r="G453" s="163">
        <v>5</v>
      </c>
      <c r="H453" s="163" t="s">
        <v>1953</v>
      </c>
      <c r="I453" s="163" t="s">
        <v>1990</v>
      </c>
      <c r="J453" s="325">
        <v>450</v>
      </c>
      <c r="K453" s="53" t="s">
        <v>991</v>
      </c>
      <c r="L453" s="53" t="s">
        <v>1412</v>
      </c>
      <c r="M453" s="53" t="s">
        <v>1404</v>
      </c>
      <c r="N453" s="293">
        <v>350204602</v>
      </c>
      <c r="O453" s="53" t="s">
        <v>179</v>
      </c>
      <c r="P453" s="53" t="s">
        <v>2084</v>
      </c>
      <c r="Q453" s="53" t="s">
        <v>32</v>
      </c>
      <c r="R453" s="159" t="s">
        <v>1891</v>
      </c>
      <c r="S453" s="108">
        <v>2</v>
      </c>
      <c r="T453" s="164">
        <v>7</v>
      </c>
      <c r="U453" s="96">
        <v>2</v>
      </c>
      <c r="V453" s="108">
        <v>2</v>
      </c>
      <c r="W453" s="108">
        <v>2</v>
      </c>
      <c r="X453" s="108">
        <v>1</v>
      </c>
      <c r="Y453" s="273">
        <v>7</v>
      </c>
      <c r="Z453" s="276">
        <f>IF(
'Tablero de control'!$U453="NP",
 0,
  IF(
     'Tablero de control'!$Q453&lt;&gt;"Reducción",
     'Tablero de control'!$Y453*100/'Tablero de control'!$U453,
     IF(
       'Tablero de control'!$U453&gt;='Tablero de control'!$Y453,
       100,
       IF(
         'Tablero de control'!$S453&lt;='Tablero de control'!$Y453,
         0,
         (('Tablero de control'!$S453-'Tablero de control'!$U453)-('Tablero de control'!$Y453-'Tablero de control'!$U453))*100/('Tablero de control'!$S453-'Tablero de control'!$U453)
       )
     )
   )
)</f>
        <v>350</v>
      </c>
      <c r="AA453" s="302">
        <f>IF('Tablero de control'!$Z453&gt;100,100,'Tablero de control'!$Z453)</f>
        <v>100</v>
      </c>
      <c r="AB453" s="40" t="str">
        <f>IF(
  'Tablero de control'!$U453="NP",
  "NO PROGRAMADA",
  IF(
    OR('Tablero de control'!$Y453="",'Tablero de control'!$Z453&lt;=0),
    "SIN AVANCE",
    IF(
      'Tablero de control'!$Z453&lt;Parametros!$D$4*Parametros!$G$9,
      "MUY DEFICIENTE",
    IF(
      'Tablero de control'!$Z453&lt;Parametros!$D$4*Parametros!$G$8,
      "DEFICIENTE",
   IF(
      'Tablero de control'!$Z453&lt;Parametros!$D$4*Parametros!$G$7,
      "ACEPTABLE",
      IF(
        'Tablero de control'!$Z453&lt;Parametros!$D$4*Parametros!$G$6,
        "BUENO",
        IF(
          'Tablero de control'!$Z453&lt;Parametros!$D$4*Parametros!$G$5,
          "SATISFACTORIO",
          IF(
            'Tablero de control'!$Z453&gt;=Parametros!$D$4*Parametros!$G$4,
            "OPTIMO"
          )
        )
      )
    )
  )
)
)
)</f>
        <v>OPTIMO</v>
      </c>
      <c r="AC453" s="40" t="s">
        <v>3844</v>
      </c>
      <c r="AD453" s="745">
        <v>2023003520129</v>
      </c>
      <c r="AE453" s="40"/>
      <c r="AF453" s="40"/>
      <c r="AG453" s="59">
        <v>1111394858</v>
      </c>
      <c r="AH453" s="59">
        <v>721000000</v>
      </c>
      <c r="AI453" s="59">
        <v>640497632</v>
      </c>
      <c r="AJ453" s="57"/>
      <c r="AK453" s="276">
        <f>IF(
'Tablero de control'!$V453="NP",
 0,
  IF(
     'Tablero de control'!$Q453&lt;&gt;"Reducción",
     'Tablero de control'!$AJ453*100/'Tablero de control'!$V453,
     IF(
       'Tablero de control'!$V453&gt;='Tablero de control'!$AJ453,
       100,
       IF(
         'Tablero de control'!$S453&lt;='Tablero de control'!$AJ453,
         0,
         (('Tablero de control'!$S453-'Tablero de control'!$V453)-('Tablero de control'!$AJ453-'Tablero de control'!$V453))*100/('Tablero de control'!$S453-'Tablero de control'!$V453)
       )
     )
   )
)</f>
        <v>0</v>
      </c>
      <c r="AL453" s="40" t="str">
        <f>IF(
  'Tablero de control'!$V453="NP",
  "NO PROGRAMADA",
  IF(
    OR('Tablero de control'!$AJ453="",'Tablero de control'!$AK453&lt;=0),
    "SIN AVANCE",
    IF(
      'Tablero de control'!$AK453&lt;Parametros!$D$4*Parametros!$G$9,
      "MUY DEFICIENTE",
    IF(
      'Tablero de control'!$AK453&lt;Parametros!$D$4*Parametros!$G$8,
      "DEFICIENTE",
   IF(
      'Tablero de control'!$AK453&lt;Parametros!$D$4*Parametros!$G$7,
      "ACEPTABLE",
      IF(
        'Tablero de control'!$AK453&lt;Parametros!$D$4*Parametros!$G$6,
        "BUENO",
        IF(
          'Tablero de control'!$AK453&lt;Parametros!$D$4*Parametros!$G$5,
          "SATISFACTORIO",
          IF(
            'Tablero de control'!$AK453&gt;=Parametros!$D$4*Parametros!$G$4,
            "OPTIMO"
          )
        )
      )
    )
  )
)
)
)</f>
        <v>SIN AVANCE</v>
      </c>
      <c r="AM453" s="38"/>
      <c r="AN453" s="38"/>
      <c r="AO453" s="38"/>
      <c r="AP453" s="47"/>
      <c r="AQ453" s="276">
        <f>IF(
'Tablero de control'!$W453="NP",
 0,
  IF(
     'Tablero de control'!$Q453&lt;&gt;"Reducción",
     'Tablero de control'!$AP453*100/'Tablero de control'!$W453,
     IF(
       'Tablero de control'!$W453&gt;='Tablero de control'!$AP453,
       100,
       IF(
         'Tablero de control'!$S453&lt;='Tablero de control'!$AP453,
         0,
         (('Tablero de control'!$S453-'Tablero de control'!$W453)-('Tablero de control'!$AP453-'Tablero de control'!$W453))*100/('Tablero de control'!$S453-'Tablero de control'!$W453)
       )
     )
   )
)</f>
        <v>0</v>
      </c>
      <c r="AR453" s="40" t="str">
        <f>IF(
  'Tablero de control'!$W453="NP",
  "NO PROGRAMADA",
  IF(
    OR('Tablero de control'!$AP453="",'Tablero de control'!$AQ453&lt;=0),
    "SIN AVANCE",
    IF(
      'Tablero de control'!$AQ453&lt;Parametros!$D$4*Parametros!$G$9,
      "MUY DEFICIENTE",
    IF(
      'Tablero de control'!$AQ453&lt;Parametros!$D$4*Parametros!$G$8,
      "DEFICIENTE",
   IF(
      'Tablero de control'!$AQ453&lt;Parametros!$D$4*Parametros!$G$7,
      "ACEPTABLE",
      IF(
        'Tablero de control'!$AQ453&lt;Parametros!$D$4*Parametros!$G$6,
        "BUENO",
        IF(
          'Tablero de control'!$AQ453&lt;Parametros!$D$4*Parametros!$G$5,
          "SATISFACTORIO",
          IF(
            'Tablero de control'!$AQ453&gt;=Parametros!$D$4*Parametros!$G$4,
            "OPTIMO"
          )
        )
      )
    )
  )
)
)
)</f>
        <v>SIN AVANCE</v>
      </c>
      <c r="AS453" s="38"/>
      <c r="AT453" s="38"/>
      <c r="AU453" s="38"/>
      <c r="AV453" s="39"/>
      <c r="AW453" s="276">
        <f>IF(
'Tablero de control'!$X453="NP",
 0,
  IF(
     'Tablero de control'!$Q453&lt;&gt;"Reducción",
     'Tablero de control'!$AV453*100/'Tablero de control'!$X453,
     IF(
       'Tablero de control'!$X453&gt;='Tablero de control'!$AV453,
       100,
       IF(
         'Tablero de control'!$S453&lt;='Tablero de control'!$AV453,
         0,
         (('Tablero de control'!$S453-'Tablero de control'!$X453)-('Tablero de control'!$AV453-'Tablero de control'!$X453))*100/('Tablero de control'!$S453-'Tablero de control'!$X453)
       )
     )
   )
)</f>
        <v>0</v>
      </c>
      <c r="AX453" s="46" t="str">
        <f>IF(
  'Tablero de control'!$X453="NP",
  "NO PROGRAMADA",
  IF(
    OR('Tablero de control'!$AV453="",'Tablero de control'!$AW453&lt;=0),
    "SIN AVANCE",
    IF(
      'Tablero de control'!$AW453&lt;Parametros!$D$4*Parametros!$G$9,
      "MUY DEFICIENTE",
    IF(
      'Tablero de control'!$AW453&lt;Parametros!$D$4*Parametros!$G$8,
      "DEFICIENTE",
   IF(
      'Tablero de control'!$AW453&lt;Parametros!$D$4*Parametros!$G$7,
      "ACEPTABLE",
      IF(
        'Tablero de control'!$AW453&lt;Parametros!$D$4*Parametros!$G$6,
        "BUENO",
        IF(
          'Tablero de control'!$AW453&lt;Parametros!$D$4*Parametros!$G$5,
          "SATISFACTORIO",
          IF(
            'Tablero de control'!$AW453&gt;=Parametros!$D$4*Parametros!$G$4,
            "OPTIMO"
          )
        )
      )
    )
  )
)
)
)</f>
        <v>SIN AVANCE</v>
      </c>
      <c r="AY453" s="38"/>
      <c r="AZ453" s="38"/>
      <c r="BA453" s="38"/>
      <c r="BB453" s="285">
        <f>IF('Tablero de control'!$R453="Acumulada",IF('Tablero de control'!$AV453="",IF('Tablero de control'!$AP453="",IF('Tablero de control'!$AJ453="",'Tablero de control'!$Y453,'Tablero de control'!$AJ453),'Tablero de control'!$AP453),'Tablero de control'!$AV453),'Tablero de control'!$Y453+'Tablero de control'!$AJ453+'Tablero de control'!$AP453+'Tablero de control'!$AV453)</f>
        <v>7</v>
      </c>
      <c r="BC453" s="41">
        <f>IF('Tablero de control'!$Q453="mantenimiento",'Tablero de control'!$BB453/COUNTA('Tablero de control'!$U453:$X453)*100,IF('Tablero de control'!$BB453*100/'Tablero de control'!$T453&gt;100,100,'Tablero de control'!$BB453*100/'Tablero de control'!$T453))</f>
        <v>100</v>
      </c>
      <c r="BD453" s="40" t="str">
        <f>IF(
    OR('Tablero de control'!$BB453="",'Tablero de control'!$BC453&lt;=0),
    "SIN AVANCE",
    IF(
      'Tablero de control'!$BC453&lt;Parametros!$D$4*Parametros!$G$9,
      "MUY DEFICIENTE",
    IF(
      'Tablero de control'!$BC453&lt;Parametros!$D$4*Parametros!$G$8,
      "DEFICIENTE",
   IF(
      'Tablero de control'!$BC453&lt;Parametros!$D$4*Parametros!$G$7,
      "ACEPTABLE",
      IF(
        'Tablero de control'!$BC453&lt;Parametros!$D$4*Parametros!$G$6,
        "BUENO",
        IF(
          'Tablero de control'!$BC453&lt;Parametros!$D$4*Parametros!$G$5,
          "SATISFACTORIO",
          IF(
            'Tablero de control'!$BC453&gt;=Parametros!$D$4*Parametros!$G$4,
            "OPTIMO"
          )
        )
      )
    )
  )
)
)</f>
        <v>OPTIMO</v>
      </c>
      <c r="BE453" s="336"/>
      <c r="BF453" s="336"/>
      <c r="BG453" s="555"/>
      <c r="BH453" s="281"/>
      <c r="BI453" s="281"/>
      <c r="BJ453" s="281"/>
      <c r="BL453" s="337"/>
      <c r="BN453" s="480">
        <v>7</v>
      </c>
      <c r="BO453" s="485" t="s">
        <v>3223</v>
      </c>
      <c r="BP453" s="485" t="s">
        <v>3224</v>
      </c>
      <c r="BQ453" s="485" t="s">
        <v>3225</v>
      </c>
      <c r="BR453" s="634"/>
      <c r="BS453" s="668"/>
      <c r="BT453" s="281"/>
    </row>
    <row r="454" spans="1:72" s="42" customFormat="1" ht="60" hidden="1" customHeight="1">
      <c r="A454" s="554" t="s">
        <v>253</v>
      </c>
      <c r="B454" s="53" t="s">
        <v>268</v>
      </c>
      <c r="C454" s="53" t="s">
        <v>324</v>
      </c>
      <c r="D454" s="53" t="s">
        <v>369</v>
      </c>
      <c r="E454" s="53" t="s">
        <v>484</v>
      </c>
      <c r="F454" s="163">
        <v>4.47</v>
      </c>
      <c r="G454" s="163">
        <v>5</v>
      </c>
      <c r="H454" s="163" t="s">
        <v>1953</v>
      </c>
      <c r="I454" s="163" t="s">
        <v>1990</v>
      </c>
      <c r="J454" s="325">
        <v>451</v>
      </c>
      <c r="K454" s="53" t="s">
        <v>992</v>
      </c>
      <c r="L454" s="53" t="s">
        <v>1413</v>
      </c>
      <c r="M454" s="53" t="s">
        <v>1414</v>
      </c>
      <c r="N454" s="293">
        <v>350203700</v>
      </c>
      <c r="O454" s="53" t="s">
        <v>1742</v>
      </c>
      <c r="P454" s="53" t="s">
        <v>2084</v>
      </c>
      <c r="Q454" s="53" t="s">
        <v>32</v>
      </c>
      <c r="R454" s="78" t="s">
        <v>1891</v>
      </c>
      <c r="S454" s="78">
        <v>2</v>
      </c>
      <c r="T454" s="74">
        <v>11</v>
      </c>
      <c r="U454" s="96">
        <v>2</v>
      </c>
      <c r="V454" s="78">
        <v>3</v>
      </c>
      <c r="W454" s="78">
        <v>3</v>
      </c>
      <c r="X454" s="78">
        <v>3</v>
      </c>
      <c r="Y454" s="273">
        <v>1</v>
      </c>
      <c r="Z454" s="276">
        <f>IF(
'Tablero de control'!$U454="NP",
 0,
  IF(
     'Tablero de control'!$Q454&lt;&gt;"Reducción",
     'Tablero de control'!$Y454*100/'Tablero de control'!$U454,
     IF(
       'Tablero de control'!$U454&gt;='Tablero de control'!$Y454,
       100,
       IF(
         'Tablero de control'!$S454&lt;='Tablero de control'!$Y454,
         0,
         (('Tablero de control'!$S454-'Tablero de control'!$U454)-('Tablero de control'!$Y454-'Tablero de control'!$U454))*100/('Tablero de control'!$S454-'Tablero de control'!$U454)
       )
     )
   )
)</f>
        <v>50</v>
      </c>
      <c r="AA454" s="302">
        <f>IF('Tablero de control'!$Z454&gt;100,100,'Tablero de control'!$Z454)</f>
        <v>50</v>
      </c>
      <c r="AB454" s="40" t="str">
        <f>IF(
  'Tablero de control'!$U454="NP",
  "NO PROGRAMADA",
  IF(
    OR('Tablero de control'!$Y454="",'Tablero de control'!$Z454&lt;=0),
    "SIN AVANCE",
    IF(
      'Tablero de control'!$Z454&lt;Parametros!$D$4*Parametros!$G$9,
      "MUY DEFICIENTE",
    IF(
      'Tablero de control'!$Z454&lt;Parametros!$D$4*Parametros!$G$8,
      "DEFICIENTE",
   IF(
      'Tablero de control'!$Z454&lt;Parametros!$D$4*Parametros!$G$7,
      "ACEPTABLE",
      IF(
        'Tablero de control'!$Z454&lt;Parametros!$D$4*Parametros!$G$6,
        "BUENO",
        IF(
          'Tablero de control'!$Z454&lt;Parametros!$D$4*Parametros!$G$5,
          "SATISFACTORIO",
          IF(
            'Tablero de control'!$Z454&gt;=Parametros!$D$4*Parametros!$G$4,
            "OPTIMO"
          )
        )
      )
    )
  )
)
)
)</f>
        <v>DEFICIENTE</v>
      </c>
      <c r="AC454" s="40" t="s">
        <v>3844</v>
      </c>
      <c r="AD454" s="745">
        <v>2023003520129</v>
      </c>
      <c r="AE454" s="40"/>
      <c r="AF454" s="40"/>
      <c r="AG454" s="59">
        <v>148912000</v>
      </c>
      <c r="AH454" s="59">
        <v>58912000</v>
      </c>
      <c r="AI454" s="59">
        <v>58912000</v>
      </c>
      <c r="AJ454" s="57"/>
      <c r="AK454" s="276">
        <f>IF(
'Tablero de control'!$V454="NP",
 0,
  IF(
     'Tablero de control'!$Q454&lt;&gt;"Reducción",
     'Tablero de control'!$AJ454*100/'Tablero de control'!$V454,
     IF(
       'Tablero de control'!$V454&gt;='Tablero de control'!$AJ454,
       100,
       IF(
         'Tablero de control'!$S454&lt;='Tablero de control'!$AJ454,
         0,
         (('Tablero de control'!$S454-'Tablero de control'!$V454)-('Tablero de control'!$AJ454-'Tablero de control'!$V454))*100/('Tablero de control'!$S454-'Tablero de control'!$V454)
       )
     )
   )
)</f>
        <v>0</v>
      </c>
      <c r="AL454" s="40" t="str">
        <f>IF(
  'Tablero de control'!$V454="NP",
  "NO PROGRAMADA",
  IF(
    OR('Tablero de control'!$AJ454="",'Tablero de control'!$AK454&lt;=0),
    "SIN AVANCE",
    IF(
      'Tablero de control'!$AK454&lt;Parametros!$D$4*Parametros!$G$9,
      "MUY DEFICIENTE",
    IF(
      'Tablero de control'!$AK454&lt;Parametros!$D$4*Parametros!$G$8,
      "DEFICIENTE",
   IF(
      'Tablero de control'!$AK454&lt;Parametros!$D$4*Parametros!$G$7,
      "ACEPTABLE",
      IF(
        'Tablero de control'!$AK454&lt;Parametros!$D$4*Parametros!$G$6,
        "BUENO",
        IF(
          'Tablero de control'!$AK454&lt;Parametros!$D$4*Parametros!$G$5,
          "SATISFACTORIO",
          IF(
            'Tablero de control'!$AK454&gt;=Parametros!$D$4*Parametros!$G$4,
            "OPTIMO"
          )
        )
      )
    )
  )
)
)
)</f>
        <v>SIN AVANCE</v>
      </c>
      <c r="AM454" s="38"/>
      <c r="AN454" s="38"/>
      <c r="AO454" s="38"/>
      <c r="AP454" s="47"/>
      <c r="AQ454" s="276">
        <f>IF(
'Tablero de control'!$W454="NP",
 0,
  IF(
     'Tablero de control'!$Q454&lt;&gt;"Reducción",
     'Tablero de control'!$AP454*100/'Tablero de control'!$W454,
     IF(
       'Tablero de control'!$W454&gt;='Tablero de control'!$AP454,
       100,
       IF(
         'Tablero de control'!$S454&lt;='Tablero de control'!$AP454,
         0,
         (('Tablero de control'!$S454-'Tablero de control'!$W454)-('Tablero de control'!$AP454-'Tablero de control'!$W454))*100/('Tablero de control'!$S454-'Tablero de control'!$W454)
       )
     )
   )
)</f>
        <v>0</v>
      </c>
      <c r="AR454" s="40" t="str">
        <f>IF(
  'Tablero de control'!$W454="NP",
  "NO PROGRAMADA",
  IF(
    OR('Tablero de control'!$AP454="",'Tablero de control'!$AQ454&lt;=0),
    "SIN AVANCE",
    IF(
      'Tablero de control'!$AQ454&lt;Parametros!$D$4*Parametros!$G$9,
      "MUY DEFICIENTE",
    IF(
      'Tablero de control'!$AQ454&lt;Parametros!$D$4*Parametros!$G$8,
      "DEFICIENTE",
   IF(
      'Tablero de control'!$AQ454&lt;Parametros!$D$4*Parametros!$G$7,
      "ACEPTABLE",
      IF(
        'Tablero de control'!$AQ454&lt;Parametros!$D$4*Parametros!$G$6,
        "BUENO",
        IF(
          'Tablero de control'!$AQ454&lt;Parametros!$D$4*Parametros!$G$5,
          "SATISFACTORIO",
          IF(
            'Tablero de control'!$AQ454&gt;=Parametros!$D$4*Parametros!$G$4,
            "OPTIMO"
          )
        )
      )
    )
  )
)
)
)</f>
        <v>SIN AVANCE</v>
      </c>
      <c r="AS454" s="38"/>
      <c r="AT454" s="38"/>
      <c r="AU454" s="38"/>
      <c r="AV454" s="39"/>
      <c r="AW454" s="276">
        <f>IF(
'Tablero de control'!$X454="NP",
 0,
  IF(
     'Tablero de control'!$Q454&lt;&gt;"Reducción",
     'Tablero de control'!$AV454*100/'Tablero de control'!$X454,
     IF(
       'Tablero de control'!$X454&gt;='Tablero de control'!$AV454,
       100,
       IF(
         'Tablero de control'!$S454&lt;='Tablero de control'!$AV454,
         0,
         (('Tablero de control'!$S454-'Tablero de control'!$X454)-('Tablero de control'!$AV454-'Tablero de control'!$X454))*100/('Tablero de control'!$S454-'Tablero de control'!$X454)
       )
     )
   )
)</f>
        <v>0</v>
      </c>
      <c r="AX454" s="46" t="str">
        <f>IF(
  'Tablero de control'!$X454="NP",
  "NO PROGRAMADA",
  IF(
    OR('Tablero de control'!$AV454="",'Tablero de control'!$AW454&lt;=0),
    "SIN AVANCE",
    IF(
      'Tablero de control'!$AW454&lt;Parametros!$D$4*Parametros!$G$9,
      "MUY DEFICIENTE",
    IF(
      'Tablero de control'!$AW454&lt;Parametros!$D$4*Parametros!$G$8,
      "DEFICIENTE",
   IF(
      'Tablero de control'!$AW454&lt;Parametros!$D$4*Parametros!$G$7,
      "ACEPTABLE",
      IF(
        'Tablero de control'!$AW454&lt;Parametros!$D$4*Parametros!$G$6,
        "BUENO",
        IF(
          'Tablero de control'!$AW454&lt;Parametros!$D$4*Parametros!$G$5,
          "SATISFACTORIO",
          IF(
            'Tablero de control'!$AW454&gt;=Parametros!$D$4*Parametros!$G$4,
            "OPTIMO"
          )
        )
      )
    )
  )
)
)
)</f>
        <v>SIN AVANCE</v>
      </c>
      <c r="AY454" s="38"/>
      <c r="AZ454" s="38"/>
      <c r="BA454" s="38"/>
      <c r="BB454" s="285">
        <f>IF('Tablero de control'!$R454="Acumulada",IF('Tablero de control'!$AV454="",IF('Tablero de control'!$AP454="",IF('Tablero de control'!$AJ454="",'Tablero de control'!$Y454,'Tablero de control'!$AJ454),'Tablero de control'!$AP454),'Tablero de control'!$AV454),'Tablero de control'!$Y454+'Tablero de control'!$AJ454+'Tablero de control'!$AP454+'Tablero de control'!$AV454)</f>
        <v>1</v>
      </c>
      <c r="BC454" s="41">
        <f>IF('Tablero de control'!$Q454="mantenimiento",'Tablero de control'!$BB454/COUNTA('Tablero de control'!$U454:$X454)*100,IF('Tablero de control'!$BB454*100/'Tablero de control'!$T454&gt;100,100,'Tablero de control'!$BB454*100/'Tablero de control'!$T454))</f>
        <v>9.0909090909090917</v>
      </c>
      <c r="BD454" s="40" t="str">
        <f>IF(
    OR('Tablero de control'!$BB454="",'Tablero de control'!$BC454&lt;=0),
    "SIN AVANCE",
    IF(
      'Tablero de control'!$BC454&lt;Parametros!$D$4*Parametros!$G$9,
      "MUY DEFICIENTE",
    IF(
      'Tablero de control'!$BC454&lt;Parametros!$D$4*Parametros!$G$8,
      "DEFICIENTE",
   IF(
      'Tablero de control'!$BC454&lt;Parametros!$D$4*Parametros!$G$7,
      "ACEPTABLE",
      IF(
        'Tablero de control'!$BC454&lt;Parametros!$D$4*Parametros!$G$6,
        "BUENO",
        IF(
          'Tablero de control'!$BC454&lt;Parametros!$D$4*Parametros!$G$5,
          "SATISFACTORIO",
          IF(
            'Tablero de control'!$BC454&gt;=Parametros!$D$4*Parametros!$G$4,
            "OPTIMO"
          )
        )
      )
    )
  )
)
)</f>
        <v>MUY DEFICIENTE</v>
      </c>
      <c r="BE454" s="336"/>
      <c r="BF454" s="336"/>
      <c r="BG454" s="555"/>
      <c r="BH454" s="281"/>
      <c r="BI454" s="281"/>
      <c r="BJ454" s="281"/>
      <c r="BL454" s="337"/>
      <c r="BN454" s="476">
        <v>1</v>
      </c>
      <c r="BO454" s="477" t="s">
        <v>3226</v>
      </c>
      <c r="BP454" s="477" t="s">
        <v>3227</v>
      </c>
      <c r="BQ454" s="477" t="s">
        <v>3228</v>
      </c>
      <c r="BR454" s="631"/>
      <c r="BS454" s="668"/>
      <c r="BT454" s="281"/>
    </row>
    <row r="455" spans="1:72" s="42" customFormat="1" ht="60" hidden="1" customHeight="1">
      <c r="A455" s="554" t="s">
        <v>253</v>
      </c>
      <c r="B455" s="53" t="s">
        <v>269</v>
      </c>
      <c r="C455" s="53" t="s">
        <v>325</v>
      </c>
      <c r="D455" s="53" t="s">
        <v>370</v>
      </c>
      <c r="E455" s="53" t="s">
        <v>485</v>
      </c>
      <c r="F455" s="86" t="s">
        <v>531</v>
      </c>
      <c r="G455" s="124" t="s">
        <v>544</v>
      </c>
      <c r="H455" s="124" t="s">
        <v>1952</v>
      </c>
      <c r="I455" s="124" t="s">
        <v>1991</v>
      </c>
      <c r="J455" s="325">
        <v>452</v>
      </c>
      <c r="K455" s="53" t="s">
        <v>993</v>
      </c>
      <c r="L455" s="53">
        <v>3602017</v>
      </c>
      <c r="M455" s="53" t="s">
        <v>1415</v>
      </c>
      <c r="N455" s="53">
        <v>360201800</v>
      </c>
      <c r="O455" s="53" t="s">
        <v>1743</v>
      </c>
      <c r="P455" s="53" t="s">
        <v>2085</v>
      </c>
      <c r="Q455" s="53" t="s">
        <v>32</v>
      </c>
      <c r="R455" s="78" t="s">
        <v>1891</v>
      </c>
      <c r="S455" s="80">
        <v>15</v>
      </c>
      <c r="T455" s="78">
        <v>105</v>
      </c>
      <c r="U455" s="96">
        <v>15</v>
      </c>
      <c r="V455" s="78">
        <v>30</v>
      </c>
      <c r="W455" s="78">
        <v>30</v>
      </c>
      <c r="X455" s="78">
        <v>30</v>
      </c>
      <c r="Y455" s="273">
        <v>19</v>
      </c>
      <c r="Z455" s="276">
        <f>IF(
'Tablero de control'!$U455="NP",
 0,
  IF(
     'Tablero de control'!$Q455&lt;&gt;"Reducción",
     'Tablero de control'!$Y455*100/'Tablero de control'!$U455,
     IF(
       'Tablero de control'!$U455&gt;='Tablero de control'!$Y455,
       100,
       IF(
         'Tablero de control'!$S455&lt;='Tablero de control'!$Y455,
         0,
         (('Tablero de control'!$S455-'Tablero de control'!$U455)-('Tablero de control'!$Y455-'Tablero de control'!$U455))*100/('Tablero de control'!$S455-'Tablero de control'!$U455)
       )
     )
   )
)</f>
        <v>126.66666666666667</v>
      </c>
      <c r="AA455" s="302">
        <f>IF('Tablero de control'!$Z455&gt;100,100,'Tablero de control'!$Z455)</f>
        <v>100</v>
      </c>
      <c r="AB455" s="40" t="str">
        <f>IF(
  'Tablero de control'!$U455="NP",
  "NO PROGRAMADA",
  IF(
    OR('Tablero de control'!$Y455="",'Tablero de control'!$Z455&lt;=0),
    "SIN AVANCE",
    IF(
      'Tablero de control'!$Z455&lt;Parametros!$D$4*Parametros!$G$9,
      "MUY DEFICIENTE",
    IF(
      'Tablero de control'!$Z455&lt;Parametros!$D$4*Parametros!$G$8,
      "DEFICIENTE",
   IF(
      'Tablero de control'!$Z455&lt;Parametros!$D$4*Parametros!$G$7,
      "ACEPTABLE",
      IF(
        'Tablero de control'!$Z455&lt;Parametros!$D$4*Parametros!$G$6,
        "BUENO",
        IF(
          'Tablero de control'!$Z455&lt;Parametros!$D$4*Parametros!$G$5,
          "SATISFACTORIO",
          IF(
            'Tablero de control'!$Z455&gt;=Parametros!$D$4*Parametros!$G$4,
            "OPTIMO"
          )
        )
      )
    )
  )
)
)
)</f>
        <v>OPTIMO</v>
      </c>
      <c r="AC455" s="40"/>
      <c r="AD455" s="40"/>
      <c r="AE455" s="40"/>
      <c r="AF455" s="40"/>
      <c r="AG455" s="59">
        <v>0</v>
      </c>
      <c r="AH455" s="59">
        <v>0</v>
      </c>
      <c r="AI455" s="59">
        <v>0</v>
      </c>
      <c r="AJ455" s="57"/>
      <c r="AK455" s="276">
        <f>IF(
'Tablero de control'!$V455="NP",
 0,
  IF(
     'Tablero de control'!$Q455&lt;&gt;"Reducción",
     'Tablero de control'!$AJ455*100/'Tablero de control'!$V455,
     IF(
       'Tablero de control'!$V455&gt;='Tablero de control'!$AJ455,
       100,
       IF(
         'Tablero de control'!$S455&lt;='Tablero de control'!$AJ455,
         0,
         (('Tablero de control'!$S455-'Tablero de control'!$V455)-('Tablero de control'!$AJ455-'Tablero de control'!$V455))*100/('Tablero de control'!$S455-'Tablero de control'!$V455)
       )
     )
   )
)</f>
        <v>0</v>
      </c>
      <c r="AL455" s="40" t="str">
        <f>IF(
  'Tablero de control'!$V455="NP",
  "NO PROGRAMADA",
  IF(
    OR('Tablero de control'!$AJ455="",'Tablero de control'!$AK455&lt;=0),
    "SIN AVANCE",
    IF(
      'Tablero de control'!$AK455&lt;Parametros!$D$4*Parametros!$G$9,
      "MUY DEFICIENTE",
    IF(
      'Tablero de control'!$AK455&lt;Parametros!$D$4*Parametros!$G$8,
      "DEFICIENTE",
   IF(
      'Tablero de control'!$AK455&lt;Parametros!$D$4*Parametros!$G$7,
      "ACEPTABLE",
      IF(
        'Tablero de control'!$AK455&lt;Parametros!$D$4*Parametros!$G$6,
        "BUENO",
        IF(
          'Tablero de control'!$AK455&lt;Parametros!$D$4*Parametros!$G$5,
          "SATISFACTORIO",
          IF(
            'Tablero de control'!$AK455&gt;=Parametros!$D$4*Parametros!$G$4,
            "OPTIMO"
          )
        )
      )
    )
  )
)
)
)</f>
        <v>SIN AVANCE</v>
      </c>
      <c r="AM455" s="38"/>
      <c r="AN455" s="38"/>
      <c r="AO455" s="38"/>
      <c r="AP455" s="47"/>
      <c r="AQ455" s="276">
        <f>IF(
'Tablero de control'!$W455="NP",
 0,
  IF(
     'Tablero de control'!$Q455&lt;&gt;"Reducción",
     'Tablero de control'!$AP455*100/'Tablero de control'!$W455,
     IF(
       'Tablero de control'!$W455&gt;='Tablero de control'!$AP455,
       100,
       IF(
         'Tablero de control'!$S455&lt;='Tablero de control'!$AP455,
         0,
         (('Tablero de control'!$S455-'Tablero de control'!$W455)-('Tablero de control'!$AP455-'Tablero de control'!$W455))*100/('Tablero de control'!$S455-'Tablero de control'!$W455)
       )
     )
   )
)</f>
        <v>0</v>
      </c>
      <c r="AR455" s="40" t="str">
        <f>IF(
  'Tablero de control'!$W455="NP",
  "NO PROGRAMADA",
  IF(
    OR('Tablero de control'!$AP455="",'Tablero de control'!$AQ455&lt;=0),
    "SIN AVANCE",
    IF(
      'Tablero de control'!$AQ455&lt;Parametros!$D$4*Parametros!$G$9,
      "MUY DEFICIENTE",
    IF(
      'Tablero de control'!$AQ455&lt;Parametros!$D$4*Parametros!$G$8,
      "DEFICIENTE",
   IF(
      'Tablero de control'!$AQ455&lt;Parametros!$D$4*Parametros!$G$7,
      "ACEPTABLE",
      IF(
        'Tablero de control'!$AQ455&lt;Parametros!$D$4*Parametros!$G$6,
        "BUENO",
        IF(
          'Tablero de control'!$AQ455&lt;Parametros!$D$4*Parametros!$G$5,
          "SATISFACTORIO",
          IF(
            'Tablero de control'!$AQ455&gt;=Parametros!$D$4*Parametros!$G$4,
            "OPTIMO"
          )
        )
      )
    )
  )
)
)
)</f>
        <v>SIN AVANCE</v>
      </c>
      <c r="AS455" s="38"/>
      <c r="AT455" s="38"/>
      <c r="AU455" s="38"/>
      <c r="AV455" s="39"/>
      <c r="AW455" s="276">
        <f>IF(
'Tablero de control'!$X455="NP",
 0,
  IF(
     'Tablero de control'!$Q455&lt;&gt;"Reducción",
     'Tablero de control'!$AV455*100/'Tablero de control'!$X455,
     IF(
       'Tablero de control'!$X455&gt;='Tablero de control'!$AV455,
       100,
       IF(
         'Tablero de control'!$S455&lt;='Tablero de control'!$AV455,
         0,
         (('Tablero de control'!$S455-'Tablero de control'!$X455)-('Tablero de control'!$AV455-'Tablero de control'!$X455))*100/('Tablero de control'!$S455-'Tablero de control'!$X455)
       )
     )
   )
)</f>
        <v>0</v>
      </c>
      <c r="AX455" s="46" t="str">
        <f>IF(
  'Tablero de control'!$X455="NP",
  "NO PROGRAMADA",
  IF(
    OR('Tablero de control'!$AV455="",'Tablero de control'!$AW455&lt;=0),
    "SIN AVANCE",
    IF(
      'Tablero de control'!$AW455&lt;Parametros!$D$4*Parametros!$G$9,
      "MUY DEFICIENTE",
    IF(
      'Tablero de control'!$AW455&lt;Parametros!$D$4*Parametros!$G$8,
      "DEFICIENTE",
   IF(
      'Tablero de control'!$AW455&lt;Parametros!$D$4*Parametros!$G$7,
      "ACEPTABLE",
      IF(
        'Tablero de control'!$AW455&lt;Parametros!$D$4*Parametros!$G$6,
        "BUENO",
        IF(
          'Tablero de control'!$AW455&lt;Parametros!$D$4*Parametros!$G$5,
          "SATISFACTORIO",
          IF(
            'Tablero de control'!$AW455&gt;=Parametros!$D$4*Parametros!$G$4,
            "OPTIMO"
          )
        )
      )
    )
  )
)
)
)</f>
        <v>SIN AVANCE</v>
      </c>
      <c r="AY455" s="38"/>
      <c r="AZ455" s="38"/>
      <c r="BA455" s="38"/>
      <c r="BB455" s="285">
        <f>IF('Tablero de control'!$R455="Acumulada",IF('Tablero de control'!$AV455="",IF('Tablero de control'!$AP455="",IF('Tablero de control'!$AJ455="",'Tablero de control'!$Y455,'Tablero de control'!$AJ455),'Tablero de control'!$AP455),'Tablero de control'!$AV455),'Tablero de control'!$Y455+'Tablero de control'!$AJ455+'Tablero de control'!$AP455+'Tablero de control'!$AV455)</f>
        <v>19</v>
      </c>
      <c r="BC455" s="41">
        <f>IF('Tablero de control'!$Q455="mantenimiento",'Tablero de control'!$BB455/COUNTA('Tablero de control'!$U455:$X455)*100,IF('Tablero de control'!$BB455*100/'Tablero de control'!$T455&gt;100,100,'Tablero de control'!$BB455*100/'Tablero de control'!$T455))</f>
        <v>18.095238095238095</v>
      </c>
      <c r="BD455" s="40" t="str">
        <f>IF(
    OR('Tablero de control'!$BB455="",'Tablero de control'!$BC455&lt;=0),
    "SIN AVANCE",
    IF(
      'Tablero de control'!$BC455&lt;Parametros!$D$4*Parametros!$G$9,
      "MUY DEFICIENTE",
    IF(
      'Tablero de control'!$BC455&lt;Parametros!$D$4*Parametros!$G$8,
      "DEFICIENTE",
   IF(
      'Tablero de control'!$BC455&lt;Parametros!$D$4*Parametros!$G$7,
      "ACEPTABLE",
      IF(
        'Tablero de control'!$BC455&lt;Parametros!$D$4*Parametros!$G$6,
        "BUENO",
        IF(
          'Tablero de control'!$BC455&lt;Parametros!$D$4*Parametros!$G$5,
          "SATISFACTORIO",
          IF(
            'Tablero de control'!$BC455&gt;=Parametros!$D$4*Parametros!$G$4,
            "OPTIMO"
          )
        )
      )
    )
  )
)
)</f>
        <v>MUY DEFICIENTE</v>
      </c>
      <c r="BE455" s="336"/>
      <c r="BF455" s="336"/>
      <c r="BG455" s="555"/>
      <c r="BH455" s="281"/>
      <c r="BI455" s="281"/>
      <c r="BJ455" s="281"/>
      <c r="BL455" s="337"/>
      <c r="BN455" s="364">
        <v>19</v>
      </c>
      <c r="BO455" s="363" t="s">
        <v>2587</v>
      </c>
      <c r="BP455" s="363" t="s">
        <v>2588</v>
      </c>
      <c r="BQ455" s="363" t="s">
        <v>2489</v>
      </c>
      <c r="BR455" s="635" t="s">
        <v>2589</v>
      </c>
      <c r="BS455" s="696" t="s">
        <v>2590</v>
      </c>
      <c r="BT455" s="281"/>
    </row>
    <row r="456" spans="1:72" s="42" customFormat="1" ht="60" hidden="1" customHeight="1">
      <c r="A456" s="554" t="s">
        <v>253</v>
      </c>
      <c r="B456" s="53" t="s">
        <v>269</v>
      </c>
      <c r="C456" s="53" t="s">
        <v>325</v>
      </c>
      <c r="D456" s="53" t="s">
        <v>370</v>
      </c>
      <c r="E456" s="53" t="s">
        <v>485</v>
      </c>
      <c r="F456" s="86" t="s">
        <v>531</v>
      </c>
      <c r="G456" s="124" t="s">
        <v>544</v>
      </c>
      <c r="H456" s="124" t="s">
        <v>1952</v>
      </c>
      <c r="I456" s="124" t="s">
        <v>1991</v>
      </c>
      <c r="J456" s="325">
        <v>453</v>
      </c>
      <c r="K456" s="53" t="s">
        <v>994</v>
      </c>
      <c r="L456" s="53">
        <v>3602029</v>
      </c>
      <c r="M456" s="53" t="s">
        <v>1914</v>
      </c>
      <c r="N456" s="53">
        <v>360202901</v>
      </c>
      <c r="O456" s="53" t="s">
        <v>59</v>
      </c>
      <c r="P456" s="53" t="s">
        <v>2085</v>
      </c>
      <c r="Q456" s="53" t="s">
        <v>32</v>
      </c>
      <c r="R456" s="78" t="s">
        <v>1891</v>
      </c>
      <c r="S456" s="80">
        <v>0</v>
      </c>
      <c r="T456" s="78">
        <v>35</v>
      </c>
      <c r="U456" s="96">
        <v>5</v>
      </c>
      <c r="V456" s="78">
        <v>10</v>
      </c>
      <c r="W456" s="78">
        <v>10</v>
      </c>
      <c r="X456" s="78">
        <v>10</v>
      </c>
      <c r="Y456" s="327">
        <v>5</v>
      </c>
      <c r="Z456" s="276">
        <f>IF(
'Tablero de control'!$U456="NP",
 0,
  IF(
     'Tablero de control'!$Q456&lt;&gt;"Reducción",
     'Tablero de control'!$Y456*100/'Tablero de control'!$U456,
     IF(
       'Tablero de control'!$U456&gt;='Tablero de control'!$Y456,
       100,
       IF(
         'Tablero de control'!$S456&lt;='Tablero de control'!$Y456,
         0,
         (('Tablero de control'!$S456-'Tablero de control'!$U456)-('Tablero de control'!$Y456-'Tablero de control'!$U456))*100/('Tablero de control'!$S456-'Tablero de control'!$U456)
       )
     )
   )
)</f>
        <v>100</v>
      </c>
      <c r="AA456" s="302">
        <f>IF('Tablero de control'!$Z456&gt;100,100,'Tablero de control'!$Z456)</f>
        <v>100</v>
      </c>
      <c r="AB456" s="40" t="str">
        <f>IF(
  'Tablero de control'!$U456="NP",
  "NO PROGRAMADA",
  IF(
    OR('Tablero de control'!$Y456="",'Tablero de control'!$Z456&lt;=0),
    "SIN AVANCE",
    IF(
      'Tablero de control'!$Z456&lt;Parametros!$D$4*Parametros!$G$9,
      "MUY DEFICIENTE",
    IF(
      'Tablero de control'!$Z456&lt;Parametros!$D$4*Parametros!$G$8,
      "DEFICIENTE",
   IF(
      'Tablero de control'!$Z456&lt;Parametros!$D$4*Parametros!$G$7,
      "ACEPTABLE",
      IF(
        'Tablero de control'!$Z456&lt;Parametros!$D$4*Parametros!$G$6,
        "BUENO",
        IF(
          'Tablero de control'!$Z456&lt;Parametros!$D$4*Parametros!$G$5,
          "SATISFACTORIO",
          IF(
            'Tablero de control'!$Z456&gt;=Parametros!$D$4*Parametros!$G$4,
            "OPTIMO"
          )
        )
      )
    )
  )
)
)
)</f>
        <v>OPTIMO</v>
      </c>
      <c r="AC456" s="40"/>
      <c r="AD456" s="40"/>
      <c r="AE456" s="40"/>
      <c r="AF456" s="40"/>
      <c r="AG456" s="59">
        <v>0</v>
      </c>
      <c r="AH456" s="59">
        <v>0</v>
      </c>
      <c r="AI456" s="59">
        <v>0</v>
      </c>
      <c r="AJ456" s="57"/>
      <c r="AK456" s="276">
        <f>IF(
'Tablero de control'!$V456="NP",
 0,
  IF(
     'Tablero de control'!$Q456&lt;&gt;"Reducción",
     'Tablero de control'!$AJ456*100/'Tablero de control'!$V456,
     IF(
       'Tablero de control'!$V456&gt;='Tablero de control'!$AJ456,
       100,
       IF(
         'Tablero de control'!$S456&lt;='Tablero de control'!$AJ456,
         0,
         (('Tablero de control'!$S456-'Tablero de control'!$V456)-('Tablero de control'!$AJ456-'Tablero de control'!$V456))*100/('Tablero de control'!$S456-'Tablero de control'!$V456)
       )
     )
   )
)</f>
        <v>0</v>
      </c>
      <c r="AL456" s="40" t="str">
        <f>IF(
  'Tablero de control'!$V456="NP",
  "NO PROGRAMADA",
  IF(
    OR('Tablero de control'!$AJ456="",'Tablero de control'!$AK456&lt;=0),
    "SIN AVANCE",
    IF(
      'Tablero de control'!$AK456&lt;Parametros!$D$4*Parametros!$G$9,
      "MUY DEFICIENTE",
    IF(
      'Tablero de control'!$AK456&lt;Parametros!$D$4*Parametros!$G$8,
      "DEFICIENTE",
   IF(
      'Tablero de control'!$AK456&lt;Parametros!$D$4*Parametros!$G$7,
      "ACEPTABLE",
      IF(
        'Tablero de control'!$AK456&lt;Parametros!$D$4*Parametros!$G$6,
        "BUENO",
        IF(
          'Tablero de control'!$AK456&lt;Parametros!$D$4*Parametros!$G$5,
          "SATISFACTORIO",
          IF(
            'Tablero de control'!$AK456&gt;=Parametros!$D$4*Parametros!$G$4,
            "OPTIMO"
          )
        )
      )
    )
  )
)
)
)</f>
        <v>SIN AVANCE</v>
      </c>
      <c r="AM456" s="38"/>
      <c r="AN456" s="38"/>
      <c r="AO456" s="38"/>
      <c r="AP456" s="47"/>
      <c r="AQ456" s="276">
        <f>IF(
'Tablero de control'!$W456="NP",
 0,
  IF(
     'Tablero de control'!$Q456&lt;&gt;"Reducción",
     'Tablero de control'!$AP456*100/'Tablero de control'!$W456,
     IF(
       'Tablero de control'!$W456&gt;='Tablero de control'!$AP456,
       100,
       IF(
         'Tablero de control'!$S456&lt;='Tablero de control'!$AP456,
         0,
         (('Tablero de control'!$S456-'Tablero de control'!$W456)-('Tablero de control'!$AP456-'Tablero de control'!$W456))*100/('Tablero de control'!$S456-'Tablero de control'!$W456)
       )
     )
   )
)</f>
        <v>0</v>
      </c>
      <c r="AR456" s="40" t="str">
        <f>IF(
  'Tablero de control'!$W456="NP",
  "NO PROGRAMADA",
  IF(
    OR('Tablero de control'!$AP456="",'Tablero de control'!$AQ456&lt;=0),
    "SIN AVANCE",
    IF(
      'Tablero de control'!$AQ456&lt;Parametros!$D$4*Parametros!$G$9,
      "MUY DEFICIENTE",
    IF(
      'Tablero de control'!$AQ456&lt;Parametros!$D$4*Parametros!$G$8,
      "DEFICIENTE",
   IF(
      'Tablero de control'!$AQ456&lt;Parametros!$D$4*Parametros!$G$7,
      "ACEPTABLE",
      IF(
        'Tablero de control'!$AQ456&lt;Parametros!$D$4*Parametros!$G$6,
        "BUENO",
        IF(
          'Tablero de control'!$AQ456&lt;Parametros!$D$4*Parametros!$G$5,
          "SATISFACTORIO",
          IF(
            'Tablero de control'!$AQ456&gt;=Parametros!$D$4*Parametros!$G$4,
            "OPTIMO"
          )
        )
      )
    )
  )
)
)
)</f>
        <v>SIN AVANCE</v>
      </c>
      <c r="AS456" s="38"/>
      <c r="AT456" s="38"/>
      <c r="AU456" s="38"/>
      <c r="AV456" s="39"/>
      <c r="AW456" s="276">
        <f>IF(
'Tablero de control'!$X456="NP",
 0,
  IF(
     'Tablero de control'!$Q456&lt;&gt;"Reducción",
     'Tablero de control'!$AV456*100/'Tablero de control'!$X456,
     IF(
       'Tablero de control'!$X456&gt;='Tablero de control'!$AV456,
       100,
       IF(
         'Tablero de control'!$S456&lt;='Tablero de control'!$AV456,
         0,
         (('Tablero de control'!$S456-'Tablero de control'!$X456)-('Tablero de control'!$AV456-'Tablero de control'!$X456))*100/('Tablero de control'!$S456-'Tablero de control'!$X456)
       )
     )
   )
)</f>
        <v>0</v>
      </c>
      <c r="AX456" s="46" t="str">
        <f>IF(
  'Tablero de control'!$X456="NP",
  "NO PROGRAMADA",
  IF(
    OR('Tablero de control'!$AV456="",'Tablero de control'!$AW456&lt;=0),
    "SIN AVANCE",
    IF(
      'Tablero de control'!$AW456&lt;Parametros!$D$4*Parametros!$G$9,
      "MUY DEFICIENTE",
    IF(
      'Tablero de control'!$AW456&lt;Parametros!$D$4*Parametros!$G$8,
      "DEFICIENTE",
   IF(
      'Tablero de control'!$AW456&lt;Parametros!$D$4*Parametros!$G$7,
      "ACEPTABLE",
      IF(
        'Tablero de control'!$AW456&lt;Parametros!$D$4*Parametros!$G$6,
        "BUENO",
        IF(
          'Tablero de control'!$AW456&lt;Parametros!$D$4*Parametros!$G$5,
          "SATISFACTORIO",
          IF(
            'Tablero de control'!$AW456&gt;=Parametros!$D$4*Parametros!$G$4,
            "OPTIMO"
          )
        )
      )
    )
  )
)
)
)</f>
        <v>SIN AVANCE</v>
      </c>
      <c r="AY456" s="38"/>
      <c r="AZ456" s="38"/>
      <c r="BA456" s="38"/>
      <c r="BB456" s="285">
        <f>IF('Tablero de control'!$R456="Acumulada",IF('Tablero de control'!$AV456="",IF('Tablero de control'!$AP456="",IF('Tablero de control'!$AJ456="",'Tablero de control'!$Y456,'Tablero de control'!$AJ456),'Tablero de control'!$AP456),'Tablero de control'!$AV456),'Tablero de control'!$Y456+'Tablero de control'!$AJ456+'Tablero de control'!$AP456+'Tablero de control'!$AV456)</f>
        <v>5</v>
      </c>
      <c r="BC456" s="41">
        <f>IF('Tablero de control'!$Q456="mantenimiento",'Tablero de control'!$BB456/COUNTA('Tablero de control'!$U456:$X456)*100,IF('Tablero de control'!$BB456*100/'Tablero de control'!$T456&gt;100,100,'Tablero de control'!$BB456*100/'Tablero de control'!$T456))</f>
        <v>14.285714285714286</v>
      </c>
      <c r="BD456" s="40" t="str">
        <f>IF(
    OR('Tablero de control'!$BB456="",'Tablero de control'!$BC456&lt;=0),
    "SIN AVANCE",
    IF(
      'Tablero de control'!$BC456&lt;Parametros!$D$4*Parametros!$G$9,
      "MUY DEFICIENTE",
    IF(
      'Tablero de control'!$BC456&lt;Parametros!$D$4*Parametros!$G$8,
      "DEFICIENTE",
   IF(
      'Tablero de control'!$BC456&lt;Parametros!$D$4*Parametros!$G$7,
      "ACEPTABLE",
      IF(
        'Tablero de control'!$BC456&lt;Parametros!$D$4*Parametros!$G$6,
        "BUENO",
        IF(
          'Tablero de control'!$BC456&lt;Parametros!$D$4*Parametros!$G$5,
          "SATISFACTORIO",
          IF(
            'Tablero de control'!$BC456&gt;=Parametros!$D$4*Parametros!$G$4,
            "OPTIMO"
          )
        )
      )
    )
  )
)
)</f>
        <v>MUY DEFICIENTE</v>
      </c>
      <c r="BE456" s="336"/>
      <c r="BF456" s="336"/>
      <c r="BG456" s="555"/>
      <c r="BH456" s="281"/>
      <c r="BI456" s="281"/>
      <c r="BJ456" s="281"/>
      <c r="BL456" s="337"/>
      <c r="BN456" s="364">
        <v>1</v>
      </c>
      <c r="BO456" s="363" t="s">
        <v>2591</v>
      </c>
      <c r="BP456" s="363" t="s">
        <v>2592</v>
      </c>
      <c r="BQ456" s="363" t="s">
        <v>2489</v>
      </c>
      <c r="BR456" s="635" t="s">
        <v>2593</v>
      </c>
      <c r="BS456" s="696" t="s">
        <v>2590</v>
      </c>
      <c r="BT456" s="281"/>
    </row>
    <row r="457" spans="1:72" s="42" customFormat="1" ht="60" hidden="1" customHeight="1">
      <c r="A457" s="554" t="s">
        <v>253</v>
      </c>
      <c r="B457" s="53" t="s">
        <v>269</v>
      </c>
      <c r="C457" s="53" t="s">
        <v>325</v>
      </c>
      <c r="D457" s="53" t="s">
        <v>370</v>
      </c>
      <c r="E457" s="53" t="s">
        <v>485</v>
      </c>
      <c r="F457" s="86" t="s">
        <v>531</v>
      </c>
      <c r="G457" s="124" t="s">
        <v>544</v>
      </c>
      <c r="H457" s="124" t="s">
        <v>1952</v>
      </c>
      <c r="I457" s="124" t="s">
        <v>1991</v>
      </c>
      <c r="J457" s="325">
        <v>454</v>
      </c>
      <c r="K457" s="53" t="s">
        <v>995</v>
      </c>
      <c r="L457" s="53" t="s">
        <v>1416</v>
      </c>
      <c r="M457" s="53" t="s">
        <v>175</v>
      </c>
      <c r="N457" s="293">
        <v>360201900</v>
      </c>
      <c r="O457" s="53" t="s">
        <v>175</v>
      </c>
      <c r="P457" s="53" t="s">
        <v>2085</v>
      </c>
      <c r="Q457" s="53" t="s">
        <v>33</v>
      </c>
      <c r="R457" s="78" t="s">
        <v>1891</v>
      </c>
      <c r="S457" s="80">
        <v>0</v>
      </c>
      <c r="T457" s="78">
        <v>1</v>
      </c>
      <c r="U457" s="96">
        <v>1</v>
      </c>
      <c r="V457" s="78">
        <v>1</v>
      </c>
      <c r="W457" s="78">
        <v>1</v>
      </c>
      <c r="X457" s="78">
        <v>1</v>
      </c>
      <c r="Y457" s="273">
        <v>0.8</v>
      </c>
      <c r="Z457" s="276">
        <f>IF(
'Tablero de control'!$U457="NP",
 0,
  IF(
     'Tablero de control'!$Q457&lt;&gt;"Reducción",
     'Tablero de control'!$Y457*100/'Tablero de control'!$U457,
     IF(
       'Tablero de control'!$U457&gt;='Tablero de control'!$Y457,
       100,
       IF(
         'Tablero de control'!$S457&lt;='Tablero de control'!$Y457,
         0,
         (('Tablero de control'!$S457-'Tablero de control'!$U457)-('Tablero de control'!$Y457-'Tablero de control'!$U457))*100/('Tablero de control'!$S457-'Tablero de control'!$U457)
       )
     )
   )
)</f>
        <v>80</v>
      </c>
      <c r="AA457" s="302">
        <f>IF('Tablero de control'!$Z457&gt;100,100,'Tablero de control'!$Z457)</f>
        <v>80</v>
      </c>
      <c r="AB457" s="40" t="str">
        <f>IF(
  'Tablero de control'!$U457="NP",
  "NO PROGRAMADA",
  IF(
    OR('Tablero de control'!$Y457="",'Tablero de control'!$Z457&lt;=0),
    "SIN AVANCE",
    IF(
      'Tablero de control'!$Z457&lt;Parametros!$D$4*Parametros!$G$9,
      "MUY DEFICIENTE",
    IF(
      'Tablero de control'!$Z457&lt;Parametros!$D$4*Parametros!$G$8,
      "DEFICIENTE",
   IF(
      'Tablero de control'!$Z457&lt;Parametros!$D$4*Parametros!$G$7,
      "ACEPTABLE",
      IF(
        'Tablero de control'!$Z457&lt;Parametros!$D$4*Parametros!$G$6,
        "BUENO",
        IF(
          'Tablero de control'!$Z457&lt;Parametros!$D$4*Parametros!$G$5,
          "SATISFACTORIO",
          IF(
            'Tablero de control'!$Z457&gt;=Parametros!$D$4*Parametros!$G$4,
            "OPTIMO"
          )
        )
      )
    )
  )
)
)
)</f>
        <v>BUENO</v>
      </c>
      <c r="AC457" s="40"/>
      <c r="AD457" s="40"/>
      <c r="AE457" s="40"/>
      <c r="AF457" s="40"/>
      <c r="AG457" s="59">
        <v>0</v>
      </c>
      <c r="AH457" s="59">
        <v>0</v>
      </c>
      <c r="AI457" s="59">
        <v>0</v>
      </c>
      <c r="AJ457" s="57"/>
      <c r="AK457" s="276">
        <f>IF(
'Tablero de control'!$V457="NP",
 0,
  IF(
     'Tablero de control'!$Q457&lt;&gt;"Reducción",
     'Tablero de control'!$AJ457*100/'Tablero de control'!$V457,
     IF(
       'Tablero de control'!$V457&gt;='Tablero de control'!$AJ457,
       100,
       IF(
         'Tablero de control'!$S457&lt;='Tablero de control'!$AJ457,
         0,
         (('Tablero de control'!$S457-'Tablero de control'!$V457)-('Tablero de control'!$AJ457-'Tablero de control'!$V457))*100/('Tablero de control'!$S457-'Tablero de control'!$V457)
       )
     )
   )
)</f>
        <v>0</v>
      </c>
      <c r="AL457" s="40" t="str">
        <f>IF(
  'Tablero de control'!$V457="NP",
  "NO PROGRAMADA",
  IF(
    OR('Tablero de control'!$AJ457="",'Tablero de control'!$AK457&lt;=0),
    "SIN AVANCE",
    IF(
      'Tablero de control'!$AK457&lt;Parametros!$D$4*Parametros!$G$9,
      "MUY DEFICIENTE",
    IF(
      'Tablero de control'!$AK457&lt;Parametros!$D$4*Parametros!$G$8,
      "DEFICIENTE",
   IF(
      'Tablero de control'!$AK457&lt;Parametros!$D$4*Parametros!$G$7,
      "ACEPTABLE",
      IF(
        'Tablero de control'!$AK457&lt;Parametros!$D$4*Parametros!$G$6,
        "BUENO",
        IF(
          'Tablero de control'!$AK457&lt;Parametros!$D$4*Parametros!$G$5,
          "SATISFACTORIO",
          IF(
            'Tablero de control'!$AK457&gt;=Parametros!$D$4*Parametros!$G$4,
            "OPTIMO"
          )
        )
      )
    )
  )
)
)
)</f>
        <v>SIN AVANCE</v>
      </c>
      <c r="AM457" s="38"/>
      <c r="AN457" s="38"/>
      <c r="AO457" s="38"/>
      <c r="AP457" s="47"/>
      <c r="AQ457" s="276">
        <f>IF(
'Tablero de control'!$W457="NP",
 0,
  IF(
     'Tablero de control'!$Q457&lt;&gt;"Reducción",
     'Tablero de control'!$AP457*100/'Tablero de control'!$W457,
     IF(
       'Tablero de control'!$W457&gt;='Tablero de control'!$AP457,
       100,
       IF(
         'Tablero de control'!$S457&lt;='Tablero de control'!$AP457,
         0,
         (('Tablero de control'!$S457-'Tablero de control'!$W457)-('Tablero de control'!$AP457-'Tablero de control'!$W457))*100/('Tablero de control'!$S457-'Tablero de control'!$W457)
       )
     )
   )
)</f>
        <v>0</v>
      </c>
      <c r="AR457" s="40" t="str">
        <f>IF(
  'Tablero de control'!$W457="NP",
  "NO PROGRAMADA",
  IF(
    OR('Tablero de control'!$AP457="",'Tablero de control'!$AQ457&lt;=0),
    "SIN AVANCE",
    IF(
      'Tablero de control'!$AQ457&lt;Parametros!$D$4*Parametros!$G$9,
      "MUY DEFICIENTE",
    IF(
      'Tablero de control'!$AQ457&lt;Parametros!$D$4*Parametros!$G$8,
      "DEFICIENTE",
   IF(
      'Tablero de control'!$AQ457&lt;Parametros!$D$4*Parametros!$G$7,
      "ACEPTABLE",
      IF(
        'Tablero de control'!$AQ457&lt;Parametros!$D$4*Parametros!$G$6,
        "BUENO",
        IF(
          'Tablero de control'!$AQ457&lt;Parametros!$D$4*Parametros!$G$5,
          "SATISFACTORIO",
          IF(
            'Tablero de control'!$AQ457&gt;=Parametros!$D$4*Parametros!$G$4,
            "OPTIMO"
          )
        )
      )
    )
  )
)
)
)</f>
        <v>SIN AVANCE</v>
      </c>
      <c r="AS457" s="38"/>
      <c r="AT457" s="38"/>
      <c r="AU457" s="38"/>
      <c r="AV457" s="39"/>
      <c r="AW457" s="276">
        <f>IF(
'Tablero de control'!$X457="NP",
 0,
  IF(
     'Tablero de control'!$Q457&lt;&gt;"Reducción",
     'Tablero de control'!$AV457*100/'Tablero de control'!$X457,
     IF(
       'Tablero de control'!$X457&gt;='Tablero de control'!$AV457,
       100,
       IF(
         'Tablero de control'!$S457&lt;='Tablero de control'!$AV457,
         0,
         (('Tablero de control'!$S457-'Tablero de control'!$X457)-('Tablero de control'!$AV457-'Tablero de control'!$X457))*100/('Tablero de control'!$S457-'Tablero de control'!$X457)
       )
     )
   )
)</f>
        <v>0</v>
      </c>
      <c r="AX457" s="46" t="str">
        <f>IF(
  'Tablero de control'!$X457="NP",
  "NO PROGRAMADA",
  IF(
    OR('Tablero de control'!$AV457="",'Tablero de control'!$AW457&lt;=0),
    "SIN AVANCE",
    IF(
      'Tablero de control'!$AW457&lt;Parametros!$D$4*Parametros!$G$9,
      "MUY DEFICIENTE",
    IF(
      'Tablero de control'!$AW457&lt;Parametros!$D$4*Parametros!$G$8,
      "DEFICIENTE",
   IF(
      'Tablero de control'!$AW457&lt;Parametros!$D$4*Parametros!$G$7,
      "ACEPTABLE",
      IF(
        'Tablero de control'!$AW457&lt;Parametros!$D$4*Parametros!$G$6,
        "BUENO",
        IF(
          'Tablero de control'!$AW457&lt;Parametros!$D$4*Parametros!$G$5,
          "SATISFACTORIO",
          IF(
            'Tablero de control'!$AW457&gt;=Parametros!$D$4*Parametros!$G$4,
            "OPTIMO"
          )
        )
      )
    )
  )
)
)
)</f>
        <v>SIN AVANCE</v>
      </c>
      <c r="AY457" s="38"/>
      <c r="AZ457" s="38"/>
      <c r="BA457" s="38"/>
      <c r="BB457" s="285">
        <f>IF('Tablero de control'!$R457="Acumulada",IF('Tablero de control'!$AV457="",IF('Tablero de control'!$AP457="",IF('Tablero de control'!$AJ457="",'Tablero de control'!$Y457,'Tablero de control'!$AJ457),'Tablero de control'!$AP457),'Tablero de control'!$AV457),'Tablero de control'!$Y457+'Tablero de control'!$AJ457+'Tablero de control'!$AP457+'Tablero de control'!$AV457)</f>
        <v>0.8</v>
      </c>
      <c r="BC457" s="41">
        <f>IF('Tablero de control'!$Q457="mantenimiento",'Tablero de control'!$BB457/COUNTA('Tablero de control'!$U457:$X457)*100,IF('Tablero de control'!$BB457*100/'Tablero de control'!$T457&gt;100,100,'Tablero de control'!$BB457*100/'Tablero de control'!$T457))</f>
        <v>20</v>
      </c>
      <c r="BD457" s="40" t="str">
        <f>IF(
    OR('Tablero de control'!$BB457="",'Tablero de control'!$BC457&lt;=0),
    "SIN AVANCE",
    IF(
      'Tablero de control'!$BC457&lt;Parametros!$D$4*Parametros!$G$9,
      "MUY DEFICIENTE",
    IF(
      'Tablero de control'!$BC457&lt;Parametros!$D$4*Parametros!$G$8,
      "DEFICIENTE",
   IF(
      'Tablero de control'!$BC457&lt;Parametros!$D$4*Parametros!$G$7,
      "ACEPTABLE",
      IF(
        'Tablero de control'!$BC457&lt;Parametros!$D$4*Parametros!$G$6,
        "BUENO",
        IF(
          'Tablero de control'!$BC457&lt;Parametros!$D$4*Parametros!$G$5,
          "SATISFACTORIO",
          IF(
            'Tablero de control'!$BC457&gt;=Parametros!$D$4*Parametros!$G$4,
            "OPTIMO"
          )
        )
      )
    )
  )
)
)</f>
        <v>MUY DEFICIENTE</v>
      </c>
      <c r="BE457" s="336"/>
      <c r="BF457" s="336"/>
      <c r="BG457" s="555"/>
      <c r="BH457" s="281"/>
      <c r="BI457" s="281"/>
      <c r="BJ457" s="281"/>
      <c r="BL457" s="337"/>
      <c r="BN457" s="363">
        <v>0.8</v>
      </c>
      <c r="BO457" s="363" t="s">
        <v>2594</v>
      </c>
      <c r="BP457" s="363" t="s">
        <v>2595</v>
      </c>
      <c r="BQ457" s="735" t="s">
        <v>2596</v>
      </c>
      <c r="BR457" s="635" t="s">
        <v>2597</v>
      </c>
      <c r="BS457" s="697" t="s">
        <v>2598</v>
      </c>
      <c r="BT457" s="281"/>
    </row>
    <row r="458" spans="1:72" s="42" customFormat="1" ht="60" hidden="1" customHeight="1">
      <c r="A458" s="554" t="s">
        <v>253</v>
      </c>
      <c r="B458" s="53" t="s">
        <v>269</v>
      </c>
      <c r="C458" s="53" t="s">
        <v>325</v>
      </c>
      <c r="D458" s="53" t="s">
        <v>370</v>
      </c>
      <c r="E458" s="53" t="s">
        <v>485</v>
      </c>
      <c r="F458" s="86" t="s">
        <v>531</v>
      </c>
      <c r="G458" s="124" t="s">
        <v>544</v>
      </c>
      <c r="H458" s="124" t="s">
        <v>1952</v>
      </c>
      <c r="I458" s="124" t="s">
        <v>1991</v>
      </c>
      <c r="J458" s="325">
        <v>455</v>
      </c>
      <c r="K458" s="53" t="s">
        <v>996</v>
      </c>
      <c r="L458" s="53">
        <v>3602022</v>
      </c>
      <c r="M458" s="53" t="s">
        <v>1417</v>
      </c>
      <c r="N458" s="293">
        <v>360202200</v>
      </c>
      <c r="O458" s="53" t="s">
        <v>1744</v>
      </c>
      <c r="P458" s="53" t="s">
        <v>2085</v>
      </c>
      <c r="Q458" s="53" t="s">
        <v>32</v>
      </c>
      <c r="R458" s="134"/>
      <c r="S458" s="125">
        <v>4</v>
      </c>
      <c r="T458" s="78">
        <v>8</v>
      </c>
      <c r="U458" s="96">
        <v>2</v>
      </c>
      <c r="V458" s="78">
        <v>2</v>
      </c>
      <c r="W458" s="78">
        <v>2</v>
      </c>
      <c r="X458" s="78">
        <v>2</v>
      </c>
      <c r="Y458" s="273">
        <v>2</v>
      </c>
      <c r="Z458" s="276">
        <f>IF(
'Tablero de control'!$U458="NP",
 0,
  IF(
     'Tablero de control'!$Q458&lt;&gt;"Reducción",
     'Tablero de control'!$Y458*100/'Tablero de control'!$U458,
     IF(
       'Tablero de control'!$U458&gt;='Tablero de control'!$Y458,
       100,
       IF(
         'Tablero de control'!$S458&lt;='Tablero de control'!$Y458,
         0,
         (('Tablero de control'!$S458-'Tablero de control'!$U458)-('Tablero de control'!$Y458-'Tablero de control'!$U458))*100/('Tablero de control'!$S458-'Tablero de control'!$U458)
       )
     )
   )
)</f>
        <v>100</v>
      </c>
      <c r="AA458" s="302">
        <f>IF('Tablero de control'!$Z458&gt;100,100,'Tablero de control'!$Z458)</f>
        <v>100</v>
      </c>
      <c r="AB458" s="40" t="str">
        <f>IF(
  'Tablero de control'!$U458="NP",
  "NO PROGRAMADA",
  IF(
    OR('Tablero de control'!$Y458="",'Tablero de control'!$Z458&lt;=0),
    "SIN AVANCE",
    IF(
      'Tablero de control'!$Z458&lt;Parametros!$D$4*Parametros!$G$9,
      "MUY DEFICIENTE",
    IF(
      'Tablero de control'!$Z458&lt;Parametros!$D$4*Parametros!$G$8,
      "DEFICIENTE",
   IF(
      'Tablero de control'!$Z458&lt;Parametros!$D$4*Parametros!$G$7,
      "ACEPTABLE",
      IF(
        'Tablero de control'!$Z458&lt;Parametros!$D$4*Parametros!$G$6,
        "BUENO",
        IF(
          'Tablero de control'!$Z458&lt;Parametros!$D$4*Parametros!$G$5,
          "SATISFACTORIO",
          IF(
            'Tablero de control'!$Z458&gt;=Parametros!$D$4*Parametros!$G$4,
            "OPTIMO"
          )
        )
      )
    )
  )
)
)
)</f>
        <v>OPTIMO</v>
      </c>
      <c r="AC458" s="40"/>
      <c r="AD458" s="40"/>
      <c r="AE458" s="40"/>
      <c r="AF458" s="40"/>
      <c r="AG458" s="59">
        <v>0</v>
      </c>
      <c r="AH458" s="59">
        <v>0</v>
      </c>
      <c r="AI458" s="59">
        <v>0</v>
      </c>
      <c r="AJ458" s="57"/>
      <c r="AK458" s="276">
        <f>IF(
'Tablero de control'!$V458="NP",
 0,
  IF(
     'Tablero de control'!$Q458&lt;&gt;"Reducción",
     'Tablero de control'!$AJ458*100/'Tablero de control'!$V458,
     IF(
       'Tablero de control'!$V458&gt;='Tablero de control'!$AJ458,
       100,
       IF(
         'Tablero de control'!$S458&lt;='Tablero de control'!$AJ458,
         0,
         (('Tablero de control'!$S458-'Tablero de control'!$V458)-('Tablero de control'!$AJ458-'Tablero de control'!$V458))*100/('Tablero de control'!$S458-'Tablero de control'!$V458)
       )
     )
   )
)</f>
        <v>0</v>
      </c>
      <c r="AL458" s="40" t="str">
        <f>IF(
  'Tablero de control'!$V458="NP",
  "NO PROGRAMADA",
  IF(
    OR('Tablero de control'!$AJ458="",'Tablero de control'!$AK458&lt;=0),
    "SIN AVANCE",
    IF(
      'Tablero de control'!$AK458&lt;Parametros!$D$4*Parametros!$G$9,
      "MUY DEFICIENTE",
    IF(
      'Tablero de control'!$AK458&lt;Parametros!$D$4*Parametros!$G$8,
      "DEFICIENTE",
   IF(
      'Tablero de control'!$AK458&lt;Parametros!$D$4*Parametros!$G$7,
      "ACEPTABLE",
      IF(
        'Tablero de control'!$AK458&lt;Parametros!$D$4*Parametros!$G$6,
        "BUENO",
        IF(
          'Tablero de control'!$AK458&lt;Parametros!$D$4*Parametros!$G$5,
          "SATISFACTORIO",
          IF(
            'Tablero de control'!$AK458&gt;=Parametros!$D$4*Parametros!$G$4,
            "OPTIMO"
          )
        )
      )
    )
  )
)
)
)</f>
        <v>SIN AVANCE</v>
      </c>
      <c r="AM458" s="38"/>
      <c r="AN458" s="38"/>
      <c r="AO458" s="38"/>
      <c r="AP458" s="47"/>
      <c r="AQ458" s="276">
        <f>IF(
'Tablero de control'!$W458="NP",
 0,
  IF(
     'Tablero de control'!$Q458&lt;&gt;"Reducción",
     'Tablero de control'!$AP458*100/'Tablero de control'!$W458,
     IF(
       'Tablero de control'!$W458&gt;='Tablero de control'!$AP458,
       100,
       IF(
         'Tablero de control'!$S458&lt;='Tablero de control'!$AP458,
         0,
         (('Tablero de control'!$S458-'Tablero de control'!$W458)-('Tablero de control'!$AP458-'Tablero de control'!$W458))*100/('Tablero de control'!$S458-'Tablero de control'!$W458)
       )
     )
   )
)</f>
        <v>0</v>
      </c>
      <c r="AR458" s="40" t="str">
        <f>IF(
  'Tablero de control'!$W458="NP",
  "NO PROGRAMADA",
  IF(
    OR('Tablero de control'!$AP458="",'Tablero de control'!$AQ458&lt;=0),
    "SIN AVANCE",
    IF(
      'Tablero de control'!$AQ458&lt;Parametros!$D$4*Parametros!$G$9,
      "MUY DEFICIENTE",
    IF(
      'Tablero de control'!$AQ458&lt;Parametros!$D$4*Parametros!$G$8,
      "DEFICIENTE",
   IF(
      'Tablero de control'!$AQ458&lt;Parametros!$D$4*Parametros!$G$7,
      "ACEPTABLE",
      IF(
        'Tablero de control'!$AQ458&lt;Parametros!$D$4*Parametros!$G$6,
        "BUENO",
        IF(
          'Tablero de control'!$AQ458&lt;Parametros!$D$4*Parametros!$G$5,
          "SATISFACTORIO",
          IF(
            'Tablero de control'!$AQ458&gt;=Parametros!$D$4*Parametros!$G$4,
            "OPTIMO"
          )
        )
      )
    )
  )
)
)
)</f>
        <v>SIN AVANCE</v>
      </c>
      <c r="AS458" s="38"/>
      <c r="AT458" s="38"/>
      <c r="AU458" s="38"/>
      <c r="AV458" s="39"/>
      <c r="AW458" s="276">
        <f>IF(
'Tablero de control'!$X458="NP",
 0,
  IF(
     'Tablero de control'!$Q458&lt;&gt;"Reducción",
     'Tablero de control'!$AV458*100/'Tablero de control'!$X458,
     IF(
       'Tablero de control'!$X458&gt;='Tablero de control'!$AV458,
       100,
       IF(
         'Tablero de control'!$S458&lt;='Tablero de control'!$AV458,
         0,
         (('Tablero de control'!$S458-'Tablero de control'!$X458)-('Tablero de control'!$AV458-'Tablero de control'!$X458))*100/('Tablero de control'!$S458-'Tablero de control'!$X458)
       )
     )
   )
)</f>
        <v>0</v>
      </c>
      <c r="AX458" s="46" t="str">
        <f>IF(
  'Tablero de control'!$X458="NP",
  "NO PROGRAMADA",
  IF(
    OR('Tablero de control'!$AV458="",'Tablero de control'!$AW458&lt;=0),
    "SIN AVANCE",
    IF(
      'Tablero de control'!$AW458&lt;Parametros!$D$4*Parametros!$G$9,
      "MUY DEFICIENTE",
    IF(
      'Tablero de control'!$AW458&lt;Parametros!$D$4*Parametros!$G$8,
      "DEFICIENTE",
   IF(
      'Tablero de control'!$AW458&lt;Parametros!$D$4*Parametros!$G$7,
      "ACEPTABLE",
      IF(
        'Tablero de control'!$AW458&lt;Parametros!$D$4*Parametros!$G$6,
        "BUENO",
        IF(
          'Tablero de control'!$AW458&lt;Parametros!$D$4*Parametros!$G$5,
          "SATISFACTORIO",
          IF(
            'Tablero de control'!$AW458&gt;=Parametros!$D$4*Parametros!$G$4,
            "OPTIMO"
          )
        )
      )
    )
  )
)
)
)</f>
        <v>SIN AVANCE</v>
      </c>
      <c r="AY458" s="38"/>
      <c r="AZ458" s="38"/>
      <c r="BA458" s="38"/>
      <c r="BB458" s="285">
        <f>IF('Tablero de control'!$R458="Acumulada",IF('Tablero de control'!$AV458="",IF('Tablero de control'!$AP458="",IF('Tablero de control'!$AJ458="",'Tablero de control'!$Y458,'Tablero de control'!$AJ458),'Tablero de control'!$AP458),'Tablero de control'!$AV458),'Tablero de control'!$Y458+'Tablero de control'!$AJ458+'Tablero de control'!$AP458+'Tablero de control'!$AV458)</f>
        <v>2</v>
      </c>
      <c r="BC458" s="41">
        <f>IF('Tablero de control'!$Q458="mantenimiento",'Tablero de control'!$BB458/COUNTA('Tablero de control'!$U458:$X458)*100,IF('Tablero de control'!$BB458*100/'Tablero de control'!$T458&gt;100,100,'Tablero de control'!$BB458*100/'Tablero de control'!$T458))</f>
        <v>25</v>
      </c>
      <c r="BD458" s="40" t="str">
        <f>IF(
    OR('Tablero de control'!$BB458="",'Tablero de control'!$BC458&lt;=0),
    "SIN AVANCE",
    IF(
      'Tablero de control'!$BC458&lt;Parametros!$D$4*Parametros!$G$9,
      "MUY DEFICIENTE",
    IF(
      'Tablero de control'!$BC458&lt;Parametros!$D$4*Parametros!$G$8,
      "DEFICIENTE",
   IF(
      'Tablero de control'!$BC458&lt;Parametros!$D$4*Parametros!$G$7,
      "ACEPTABLE",
      IF(
        'Tablero de control'!$BC458&lt;Parametros!$D$4*Parametros!$G$6,
        "BUENO",
        IF(
          'Tablero de control'!$BC458&lt;Parametros!$D$4*Parametros!$G$5,
          "SATISFACTORIO",
          IF(
            'Tablero de control'!$BC458&gt;=Parametros!$D$4*Parametros!$G$4,
            "OPTIMO"
          )
        )
      )
    )
  )
)
)</f>
        <v>MUY DEFICIENTE</v>
      </c>
      <c r="BE458" s="336"/>
      <c r="BF458" s="336"/>
      <c r="BG458" s="555"/>
      <c r="BH458" s="281"/>
      <c r="BI458" s="281"/>
      <c r="BJ458" s="281"/>
      <c r="BL458" s="337"/>
      <c r="BN458" s="364">
        <v>2</v>
      </c>
      <c r="BO458" s="363" t="s">
        <v>2599</v>
      </c>
      <c r="BP458" s="363" t="s">
        <v>2600</v>
      </c>
      <c r="BQ458" s="363" t="s">
        <v>2489</v>
      </c>
      <c r="BR458" s="635" t="s">
        <v>2601</v>
      </c>
      <c r="BS458" s="696" t="s">
        <v>2590</v>
      </c>
      <c r="BT458" s="281"/>
    </row>
    <row r="459" spans="1:72" s="42" customFormat="1" ht="60" hidden="1" customHeight="1">
      <c r="A459" s="554" t="s">
        <v>253</v>
      </c>
      <c r="B459" s="53" t="s">
        <v>269</v>
      </c>
      <c r="C459" s="53" t="s">
        <v>325</v>
      </c>
      <c r="D459" s="53" t="s">
        <v>370</v>
      </c>
      <c r="E459" s="53" t="s">
        <v>485</v>
      </c>
      <c r="F459" s="86" t="s">
        <v>531</v>
      </c>
      <c r="G459" s="124" t="s">
        <v>544</v>
      </c>
      <c r="H459" s="124" t="s">
        <v>1952</v>
      </c>
      <c r="I459" s="124" t="s">
        <v>1991</v>
      </c>
      <c r="J459" s="325">
        <v>456</v>
      </c>
      <c r="K459" s="53" t="s">
        <v>997</v>
      </c>
      <c r="L459" s="53">
        <v>3602027</v>
      </c>
      <c r="M459" s="53" t="s">
        <v>1418</v>
      </c>
      <c r="N459" s="293">
        <v>360202700</v>
      </c>
      <c r="O459" s="53" t="s">
        <v>1745</v>
      </c>
      <c r="P459" s="53" t="s">
        <v>2085</v>
      </c>
      <c r="Q459" s="53" t="s">
        <v>32</v>
      </c>
      <c r="R459" s="78" t="s">
        <v>1891</v>
      </c>
      <c r="S459" s="125">
        <v>20</v>
      </c>
      <c r="T459" s="78">
        <v>22</v>
      </c>
      <c r="U459" s="96">
        <v>4</v>
      </c>
      <c r="V459" s="78">
        <v>6</v>
      </c>
      <c r="W459" s="78">
        <v>6</v>
      </c>
      <c r="X459" s="78">
        <v>6</v>
      </c>
      <c r="Y459" s="273">
        <v>3</v>
      </c>
      <c r="Z459" s="276">
        <f>IF(
'Tablero de control'!$U459="NP",
 0,
  IF(
     'Tablero de control'!$Q459&lt;&gt;"Reducción",
     'Tablero de control'!$Y459*100/'Tablero de control'!$U459,
     IF(
       'Tablero de control'!$U459&gt;='Tablero de control'!$Y459,
       100,
       IF(
         'Tablero de control'!$S459&lt;='Tablero de control'!$Y459,
         0,
         (('Tablero de control'!$S459-'Tablero de control'!$U459)-('Tablero de control'!$Y459-'Tablero de control'!$U459))*100/('Tablero de control'!$S459-'Tablero de control'!$U459)
       )
     )
   )
)</f>
        <v>75</v>
      </c>
      <c r="AA459" s="302">
        <f>IF('Tablero de control'!$Z459&gt;100,100,'Tablero de control'!$Z459)</f>
        <v>75</v>
      </c>
      <c r="AB459" s="40" t="str">
        <f>IF(
  'Tablero de control'!$U459="NP",
  "NO PROGRAMADA",
  IF(
    OR('Tablero de control'!$Y459="",'Tablero de control'!$Z459&lt;=0),
    "SIN AVANCE",
    IF(
      'Tablero de control'!$Z459&lt;Parametros!$D$4*Parametros!$G$9,
      "MUY DEFICIENTE",
    IF(
      'Tablero de control'!$Z459&lt;Parametros!$D$4*Parametros!$G$8,
      "DEFICIENTE",
   IF(
      'Tablero de control'!$Z459&lt;Parametros!$D$4*Parametros!$G$7,
      "ACEPTABLE",
      IF(
        'Tablero de control'!$Z459&lt;Parametros!$D$4*Parametros!$G$6,
        "BUENO",
        IF(
          'Tablero de control'!$Z459&lt;Parametros!$D$4*Parametros!$G$5,
          "SATISFACTORIO",
          IF(
            'Tablero de control'!$Z459&gt;=Parametros!$D$4*Parametros!$G$4,
            "OPTIMO"
          )
        )
      )
    )
  )
)
)
)</f>
        <v>BUENO</v>
      </c>
      <c r="AC459" s="40"/>
      <c r="AD459" s="40"/>
      <c r="AE459" s="40"/>
      <c r="AF459" s="40"/>
      <c r="AG459" s="59">
        <v>0</v>
      </c>
      <c r="AH459" s="59">
        <v>0</v>
      </c>
      <c r="AI459" s="59">
        <v>0</v>
      </c>
      <c r="AJ459" s="57"/>
      <c r="AK459" s="276">
        <f>IF(
'Tablero de control'!$V459="NP",
 0,
  IF(
     'Tablero de control'!$Q459&lt;&gt;"Reducción",
     'Tablero de control'!$AJ459*100/'Tablero de control'!$V459,
     IF(
       'Tablero de control'!$V459&gt;='Tablero de control'!$AJ459,
       100,
       IF(
         'Tablero de control'!$S459&lt;='Tablero de control'!$AJ459,
         0,
         (('Tablero de control'!$S459-'Tablero de control'!$V459)-('Tablero de control'!$AJ459-'Tablero de control'!$V459))*100/('Tablero de control'!$S459-'Tablero de control'!$V459)
       )
     )
   )
)</f>
        <v>0</v>
      </c>
      <c r="AL459" s="40" t="str">
        <f>IF(
  'Tablero de control'!$V459="NP",
  "NO PROGRAMADA",
  IF(
    OR('Tablero de control'!$AJ459="",'Tablero de control'!$AK459&lt;=0),
    "SIN AVANCE",
    IF(
      'Tablero de control'!$AK459&lt;Parametros!$D$4*Parametros!$G$9,
      "MUY DEFICIENTE",
    IF(
      'Tablero de control'!$AK459&lt;Parametros!$D$4*Parametros!$G$8,
      "DEFICIENTE",
   IF(
      'Tablero de control'!$AK459&lt;Parametros!$D$4*Parametros!$G$7,
      "ACEPTABLE",
      IF(
        'Tablero de control'!$AK459&lt;Parametros!$D$4*Parametros!$G$6,
        "BUENO",
        IF(
          'Tablero de control'!$AK459&lt;Parametros!$D$4*Parametros!$G$5,
          "SATISFACTORIO",
          IF(
            'Tablero de control'!$AK459&gt;=Parametros!$D$4*Parametros!$G$4,
            "OPTIMO"
          )
        )
      )
    )
  )
)
)
)</f>
        <v>SIN AVANCE</v>
      </c>
      <c r="AM459" s="38"/>
      <c r="AN459" s="38"/>
      <c r="AO459" s="38"/>
      <c r="AP459" s="47"/>
      <c r="AQ459" s="276">
        <f>IF(
'Tablero de control'!$W459="NP",
 0,
  IF(
     'Tablero de control'!$Q459&lt;&gt;"Reducción",
     'Tablero de control'!$AP459*100/'Tablero de control'!$W459,
     IF(
       'Tablero de control'!$W459&gt;='Tablero de control'!$AP459,
       100,
       IF(
         'Tablero de control'!$S459&lt;='Tablero de control'!$AP459,
         0,
         (('Tablero de control'!$S459-'Tablero de control'!$W459)-('Tablero de control'!$AP459-'Tablero de control'!$W459))*100/('Tablero de control'!$S459-'Tablero de control'!$W459)
       )
     )
   )
)</f>
        <v>0</v>
      </c>
      <c r="AR459" s="40" t="str">
        <f>IF(
  'Tablero de control'!$W459="NP",
  "NO PROGRAMADA",
  IF(
    OR('Tablero de control'!$AP459="",'Tablero de control'!$AQ459&lt;=0),
    "SIN AVANCE",
    IF(
      'Tablero de control'!$AQ459&lt;Parametros!$D$4*Parametros!$G$9,
      "MUY DEFICIENTE",
    IF(
      'Tablero de control'!$AQ459&lt;Parametros!$D$4*Parametros!$G$8,
      "DEFICIENTE",
   IF(
      'Tablero de control'!$AQ459&lt;Parametros!$D$4*Parametros!$G$7,
      "ACEPTABLE",
      IF(
        'Tablero de control'!$AQ459&lt;Parametros!$D$4*Parametros!$G$6,
        "BUENO",
        IF(
          'Tablero de control'!$AQ459&lt;Parametros!$D$4*Parametros!$G$5,
          "SATISFACTORIO",
          IF(
            'Tablero de control'!$AQ459&gt;=Parametros!$D$4*Parametros!$G$4,
            "OPTIMO"
          )
        )
      )
    )
  )
)
)
)</f>
        <v>SIN AVANCE</v>
      </c>
      <c r="AS459" s="38"/>
      <c r="AT459" s="38"/>
      <c r="AU459" s="38"/>
      <c r="AV459" s="39"/>
      <c r="AW459" s="276">
        <f>IF(
'Tablero de control'!$X459="NP",
 0,
  IF(
     'Tablero de control'!$Q459&lt;&gt;"Reducción",
     'Tablero de control'!$AV459*100/'Tablero de control'!$X459,
     IF(
       'Tablero de control'!$X459&gt;='Tablero de control'!$AV459,
       100,
       IF(
         'Tablero de control'!$S459&lt;='Tablero de control'!$AV459,
         0,
         (('Tablero de control'!$S459-'Tablero de control'!$X459)-('Tablero de control'!$AV459-'Tablero de control'!$X459))*100/('Tablero de control'!$S459-'Tablero de control'!$X459)
       )
     )
   )
)</f>
        <v>0</v>
      </c>
      <c r="AX459" s="46" t="str">
        <f>IF(
  'Tablero de control'!$X459="NP",
  "NO PROGRAMADA",
  IF(
    OR('Tablero de control'!$AV459="",'Tablero de control'!$AW459&lt;=0),
    "SIN AVANCE",
    IF(
      'Tablero de control'!$AW459&lt;Parametros!$D$4*Parametros!$G$9,
      "MUY DEFICIENTE",
    IF(
      'Tablero de control'!$AW459&lt;Parametros!$D$4*Parametros!$G$8,
      "DEFICIENTE",
   IF(
      'Tablero de control'!$AW459&lt;Parametros!$D$4*Parametros!$G$7,
      "ACEPTABLE",
      IF(
        'Tablero de control'!$AW459&lt;Parametros!$D$4*Parametros!$G$6,
        "BUENO",
        IF(
          'Tablero de control'!$AW459&lt;Parametros!$D$4*Parametros!$G$5,
          "SATISFACTORIO",
          IF(
            'Tablero de control'!$AW459&gt;=Parametros!$D$4*Parametros!$G$4,
            "OPTIMO"
          )
        )
      )
    )
  )
)
)
)</f>
        <v>SIN AVANCE</v>
      </c>
      <c r="AY459" s="38"/>
      <c r="AZ459" s="38"/>
      <c r="BA459" s="38"/>
      <c r="BB459" s="285">
        <f>IF('Tablero de control'!$R459="Acumulada",IF('Tablero de control'!$AV459="",IF('Tablero de control'!$AP459="",IF('Tablero de control'!$AJ459="",'Tablero de control'!$Y459,'Tablero de control'!$AJ459),'Tablero de control'!$AP459),'Tablero de control'!$AV459),'Tablero de control'!$Y459+'Tablero de control'!$AJ459+'Tablero de control'!$AP459+'Tablero de control'!$AV459)</f>
        <v>3</v>
      </c>
      <c r="BC459" s="41">
        <f>IF('Tablero de control'!$Q459="mantenimiento",'Tablero de control'!$BB459/COUNTA('Tablero de control'!$U459:$X459)*100,IF('Tablero de control'!$BB459*100/'Tablero de control'!$T459&gt;100,100,'Tablero de control'!$BB459*100/'Tablero de control'!$T459))</f>
        <v>13.636363636363637</v>
      </c>
      <c r="BD459" s="40" t="str">
        <f>IF(
    OR('Tablero de control'!$BB459="",'Tablero de control'!$BC459&lt;=0),
    "SIN AVANCE",
    IF(
      'Tablero de control'!$BC459&lt;Parametros!$D$4*Parametros!$G$9,
      "MUY DEFICIENTE",
    IF(
      'Tablero de control'!$BC459&lt;Parametros!$D$4*Parametros!$G$8,
      "DEFICIENTE",
   IF(
      'Tablero de control'!$BC459&lt;Parametros!$D$4*Parametros!$G$7,
      "ACEPTABLE",
      IF(
        'Tablero de control'!$BC459&lt;Parametros!$D$4*Parametros!$G$6,
        "BUENO",
        IF(
          'Tablero de control'!$BC459&lt;Parametros!$D$4*Parametros!$G$5,
          "SATISFACTORIO",
          IF(
            'Tablero de control'!$BC459&gt;=Parametros!$D$4*Parametros!$G$4,
            "OPTIMO"
          )
        )
      )
    )
  )
)
)</f>
        <v>MUY DEFICIENTE</v>
      </c>
      <c r="BE459" s="336"/>
      <c r="BF459" s="336"/>
      <c r="BG459" s="555"/>
      <c r="BH459" s="281"/>
      <c r="BI459" s="281"/>
      <c r="BJ459" s="281"/>
      <c r="BL459" s="337"/>
      <c r="BN459" s="417">
        <v>3</v>
      </c>
      <c r="BO459" s="416" t="s">
        <v>2602</v>
      </c>
      <c r="BP459" s="416" t="s">
        <v>2603</v>
      </c>
      <c r="BQ459" s="416" t="s">
        <v>2604</v>
      </c>
      <c r="BR459" s="635" t="s">
        <v>2605</v>
      </c>
      <c r="BS459" s="696" t="s">
        <v>2590</v>
      </c>
      <c r="BT459" s="281"/>
    </row>
    <row r="460" spans="1:72" s="42" customFormat="1" ht="60" hidden="1" customHeight="1">
      <c r="A460" s="554" t="s">
        <v>253</v>
      </c>
      <c r="B460" s="53" t="s">
        <v>269</v>
      </c>
      <c r="C460" s="53" t="s">
        <v>325</v>
      </c>
      <c r="D460" s="53" t="s">
        <v>370</v>
      </c>
      <c r="E460" s="53" t="s">
        <v>485</v>
      </c>
      <c r="F460" s="86" t="s">
        <v>531</v>
      </c>
      <c r="G460" s="124" t="s">
        <v>544</v>
      </c>
      <c r="H460" s="124" t="s">
        <v>1952</v>
      </c>
      <c r="I460" s="124" t="s">
        <v>1991</v>
      </c>
      <c r="J460" s="325">
        <v>457</v>
      </c>
      <c r="K460" s="53" t="s">
        <v>998</v>
      </c>
      <c r="L460" s="53" t="s">
        <v>1419</v>
      </c>
      <c r="M460" s="53" t="s">
        <v>1420</v>
      </c>
      <c r="N460" s="293">
        <v>360203200</v>
      </c>
      <c r="O460" s="53" t="s">
        <v>1746</v>
      </c>
      <c r="P460" s="53" t="s">
        <v>2085</v>
      </c>
      <c r="Q460" s="53" t="s">
        <v>32</v>
      </c>
      <c r="R460" s="78" t="s">
        <v>1891</v>
      </c>
      <c r="S460" s="125">
        <v>12</v>
      </c>
      <c r="T460" s="78">
        <v>50</v>
      </c>
      <c r="U460" s="96">
        <v>5</v>
      </c>
      <c r="V460" s="78">
        <v>15</v>
      </c>
      <c r="W460" s="78">
        <v>15</v>
      </c>
      <c r="X460" s="78">
        <v>15</v>
      </c>
      <c r="Y460" s="273">
        <v>73</v>
      </c>
      <c r="Z460" s="276">
        <f>IF(
'Tablero de control'!$U460="NP",
 0,
  IF(
     'Tablero de control'!$Q460&lt;&gt;"Reducción",
     'Tablero de control'!$Y460*100/'Tablero de control'!$U460,
     IF(
       'Tablero de control'!$U460&gt;='Tablero de control'!$Y460,
       100,
       IF(
         'Tablero de control'!$S460&lt;='Tablero de control'!$Y460,
         0,
         (('Tablero de control'!$S460-'Tablero de control'!$U460)-('Tablero de control'!$Y460-'Tablero de control'!$U460))*100/('Tablero de control'!$S460-'Tablero de control'!$U460)
       )
     )
   )
)</f>
        <v>1460</v>
      </c>
      <c r="AA460" s="302">
        <f>IF('Tablero de control'!$Z460&gt;100,100,'Tablero de control'!$Z460)</f>
        <v>100</v>
      </c>
      <c r="AB460" s="40" t="str">
        <f>IF(
  'Tablero de control'!$U460="NP",
  "NO PROGRAMADA",
  IF(
    OR('Tablero de control'!$Y460="",'Tablero de control'!$Z460&lt;=0),
    "SIN AVANCE",
    IF(
      'Tablero de control'!$Z460&lt;Parametros!$D$4*Parametros!$G$9,
      "MUY DEFICIENTE",
    IF(
      'Tablero de control'!$Z460&lt;Parametros!$D$4*Parametros!$G$8,
      "DEFICIENTE",
   IF(
      'Tablero de control'!$Z460&lt;Parametros!$D$4*Parametros!$G$7,
      "ACEPTABLE",
      IF(
        'Tablero de control'!$Z460&lt;Parametros!$D$4*Parametros!$G$6,
        "BUENO",
        IF(
          'Tablero de control'!$Z460&lt;Parametros!$D$4*Parametros!$G$5,
          "SATISFACTORIO",
          IF(
            'Tablero de control'!$Z460&gt;=Parametros!$D$4*Parametros!$G$4,
            "OPTIMO"
          )
        )
      )
    )
  )
)
)
)</f>
        <v>OPTIMO</v>
      </c>
      <c r="AC460" s="40"/>
      <c r="AD460" s="40"/>
      <c r="AE460" s="40"/>
      <c r="AF460" s="40"/>
      <c r="AG460" s="59">
        <v>0</v>
      </c>
      <c r="AH460" s="59">
        <v>0</v>
      </c>
      <c r="AI460" s="59">
        <v>0</v>
      </c>
      <c r="AJ460" s="57"/>
      <c r="AK460" s="276">
        <f>IF(
'Tablero de control'!$V460="NP",
 0,
  IF(
     'Tablero de control'!$Q460&lt;&gt;"Reducción",
     'Tablero de control'!$AJ460*100/'Tablero de control'!$V460,
     IF(
       'Tablero de control'!$V460&gt;='Tablero de control'!$AJ460,
       100,
       IF(
         'Tablero de control'!$S460&lt;='Tablero de control'!$AJ460,
         0,
         (('Tablero de control'!$S460-'Tablero de control'!$V460)-('Tablero de control'!$AJ460-'Tablero de control'!$V460))*100/('Tablero de control'!$S460-'Tablero de control'!$V460)
       )
     )
   )
)</f>
        <v>0</v>
      </c>
      <c r="AL460" s="40" t="str">
        <f>IF(
  'Tablero de control'!$V460="NP",
  "NO PROGRAMADA",
  IF(
    OR('Tablero de control'!$AJ460="",'Tablero de control'!$AK460&lt;=0),
    "SIN AVANCE",
    IF(
      'Tablero de control'!$AK460&lt;Parametros!$D$4*Parametros!$G$9,
      "MUY DEFICIENTE",
    IF(
      'Tablero de control'!$AK460&lt;Parametros!$D$4*Parametros!$G$8,
      "DEFICIENTE",
   IF(
      'Tablero de control'!$AK460&lt;Parametros!$D$4*Parametros!$G$7,
      "ACEPTABLE",
      IF(
        'Tablero de control'!$AK460&lt;Parametros!$D$4*Parametros!$G$6,
        "BUENO",
        IF(
          'Tablero de control'!$AK460&lt;Parametros!$D$4*Parametros!$G$5,
          "SATISFACTORIO",
          IF(
            'Tablero de control'!$AK460&gt;=Parametros!$D$4*Parametros!$G$4,
            "OPTIMO"
          )
        )
      )
    )
  )
)
)
)</f>
        <v>SIN AVANCE</v>
      </c>
      <c r="AM460" s="38"/>
      <c r="AN460" s="38"/>
      <c r="AO460" s="38"/>
      <c r="AP460" s="47"/>
      <c r="AQ460" s="276">
        <f>IF(
'Tablero de control'!$W460="NP",
 0,
  IF(
     'Tablero de control'!$Q460&lt;&gt;"Reducción",
     'Tablero de control'!$AP460*100/'Tablero de control'!$W460,
     IF(
       'Tablero de control'!$W460&gt;='Tablero de control'!$AP460,
       100,
       IF(
         'Tablero de control'!$S460&lt;='Tablero de control'!$AP460,
         0,
         (('Tablero de control'!$S460-'Tablero de control'!$W460)-('Tablero de control'!$AP460-'Tablero de control'!$W460))*100/('Tablero de control'!$S460-'Tablero de control'!$W460)
       )
     )
   )
)</f>
        <v>0</v>
      </c>
      <c r="AR460" s="40" t="str">
        <f>IF(
  'Tablero de control'!$W460="NP",
  "NO PROGRAMADA",
  IF(
    OR('Tablero de control'!$AP460="",'Tablero de control'!$AQ460&lt;=0),
    "SIN AVANCE",
    IF(
      'Tablero de control'!$AQ460&lt;Parametros!$D$4*Parametros!$G$9,
      "MUY DEFICIENTE",
    IF(
      'Tablero de control'!$AQ460&lt;Parametros!$D$4*Parametros!$G$8,
      "DEFICIENTE",
   IF(
      'Tablero de control'!$AQ460&lt;Parametros!$D$4*Parametros!$G$7,
      "ACEPTABLE",
      IF(
        'Tablero de control'!$AQ460&lt;Parametros!$D$4*Parametros!$G$6,
        "BUENO",
        IF(
          'Tablero de control'!$AQ460&lt;Parametros!$D$4*Parametros!$G$5,
          "SATISFACTORIO",
          IF(
            'Tablero de control'!$AQ460&gt;=Parametros!$D$4*Parametros!$G$4,
            "OPTIMO"
          )
        )
      )
    )
  )
)
)
)</f>
        <v>SIN AVANCE</v>
      </c>
      <c r="AS460" s="38"/>
      <c r="AT460" s="38"/>
      <c r="AU460" s="38"/>
      <c r="AV460" s="39"/>
      <c r="AW460" s="276">
        <f>IF(
'Tablero de control'!$X460="NP",
 0,
  IF(
     'Tablero de control'!$Q460&lt;&gt;"Reducción",
     'Tablero de control'!$AV460*100/'Tablero de control'!$X460,
     IF(
       'Tablero de control'!$X460&gt;='Tablero de control'!$AV460,
       100,
       IF(
         'Tablero de control'!$S460&lt;='Tablero de control'!$AV460,
         0,
         (('Tablero de control'!$S460-'Tablero de control'!$X460)-('Tablero de control'!$AV460-'Tablero de control'!$X460))*100/('Tablero de control'!$S460-'Tablero de control'!$X460)
       )
     )
   )
)</f>
        <v>0</v>
      </c>
      <c r="AX460" s="46" t="str">
        <f>IF(
  'Tablero de control'!$X460="NP",
  "NO PROGRAMADA",
  IF(
    OR('Tablero de control'!$AV460="",'Tablero de control'!$AW460&lt;=0),
    "SIN AVANCE",
    IF(
      'Tablero de control'!$AW460&lt;Parametros!$D$4*Parametros!$G$9,
      "MUY DEFICIENTE",
    IF(
      'Tablero de control'!$AW460&lt;Parametros!$D$4*Parametros!$G$8,
      "DEFICIENTE",
   IF(
      'Tablero de control'!$AW460&lt;Parametros!$D$4*Parametros!$G$7,
      "ACEPTABLE",
      IF(
        'Tablero de control'!$AW460&lt;Parametros!$D$4*Parametros!$G$6,
        "BUENO",
        IF(
          'Tablero de control'!$AW460&lt;Parametros!$D$4*Parametros!$G$5,
          "SATISFACTORIO",
          IF(
            'Tablero de control'!$AW460&gt;=Parametros!$D$4*Parametros!$G$4,
            "OPTIMO"
          )
        )
      )
    )
  )
)
)
)</f>
        <v>SIN AVANCE</v>
      </c>
      <c r="AY460" s="38"/>
      <c r="AZ460" s="38"/>
      <c r="BA460" s="38"/>
      <c r="BB460" s="285">
        <f>IF('Tablero de control'!$R460="Acumulada",IF('Tablero de control'!$AV460="",IF('Tablero de control'!$AP460="",IF('Tablero de control'!$AJ460="",'Tablero de control'!$Y460,'Tablero de control'!$AJ460),'Tablero de control'!$AP460),'Tablero de control'!$AV460),'Tablero de control'!$Y460+'Tablero de control'!$AJ460+'Tablero de control'!$AP460+'Tablero de control'!$AV460)</f>
        <v>73</v>
      </c>
      <c r="BC460" s="41">
        <f>IF('Tablero de control'!$Q460="mantenimiento",'Tablero de control'!$BB460/COUNTA('Tablero de control'!$U460:$X460)*100,IF('Tablero de control'!$BB460*100/'Tablero de control'!$T460&gt;100,100,'Tablero de control'!$BB460*100/'Tablero de control'!$T460))</f>
        <v>100</v>
      </c>
      <c r="BD460" s="40" t="str">
        <f>IF(
    OR('Tablero de control'!$BB460="",'Tablero de control'!$BC460&lt;=0),
    "SIN AVANCE",
    IF(
      'Tablero de control'!$BC460&lt;Parametros!$D$4*Parametros!$G$9,
      "MUY DEFICIENTE",
    IF(
      'Tablero de control'!$BC460&lt;Parametros!$D$4*Parametros!$G$8,
      "DEFICIENTE",
   IF(
      'Tablero de control'!$BC460&lt;Parametros!$D$4*Parametros!$G$7,
      "ACEPTABLE",
      IF(
        'Tablero de control'!$BC460&lt;Parametros!$D$4*Parametros!$G$6,
        "BUENO",
        IF(
          'Tablero de control'!$BC460&lt;Parametros!$D$4*Parametros!$G$5,
          "SATISFACTORIO",
          IF(
            'Tablero de control'!$BC460&gt;=Parametros!$D$4*Parametros!$G$4,
            "OPTIMO"
          )
        )
      )
    )
  )
)
)</f>
        <v>OPTIMO</v>
      </c>
      <c r="BE460" s="336"/>
      <c r="BF460" s="336"/>
      <c r="BG460" s="555"/>
      <c r="BH460" s="281"/>
      <c r="BI460" s="281"/>
      <c r="BJ460" s="281"/>
      <c r="BL460" s="337"/>
      <c r="BN460" s="364">
        <v>73</v>
      </c>
      <c r="BO460" s="363" t="s">
        <v>2606</v>
      </c>
      <c r="BP460" s="363" t="s">
        <v>2607</v>
      </c>
      <c r="BQ460" s="363" t="s">
        <v>2608</v>
      </c>
      <c r="BR460" s="635" t="s">
        <v>2609</v>
      </c>
      <c r="BS460" s="696" t="s">
        <v>2590</v>
      </c>
      <c r="BT460" s="281"/>
    </row>
    <row r="461" spans="1:72" s="42" customFormat="1" ht="60" hidden="1" customHeight="1">
      <c r="A461" s="554" t="s">
        <v>253</v>
      </c>
      <c r="B461" s="53" t="s">
        <v>269</v>
      </c>
      <c r="C461" s="53" t="s">
        <v>325</v>
      </c>
      <c r="D461" s="53" t="s">
        <v>370</v>
      </c>
      <c r="E461" s="53" t="s">
        <v>485</v>
      </c>
      <c r="F461" s="86" t="s">
        <v>531</v>
      </c>
      <c r="G461" s="124" t="s">
        <v>544</v>
      </c>
      <c r="H461" s="124" t="s">
        <v>1953</v>
      </c>
      <c r="I461" s="124" t="s">
        <v>1990</v>
      </c>
      <c r="J461" s="325">
        <v>458</v>
      </c>
      <c r="K461" s="53" t="s">
        <v>999</v>
      </c>
      <c r="L461" s="53" t="s">
        <v>1421</v>
      </c>
      <c r="M461" s="53" t="s">
        <v>1422</v>
      </c>
      <c r="N461" s="293">
        <v>350200600</v>
      </c>
      <c r="O461" s="53" t="s">
        <v>1747</v>
      </c>
      <c r="P461" s="53" t="s">
        <v>2085</v>
      </c>
      <c r="Q461" s="53" t="s">
        <v>33</v>
      </c>
      <c r="R461" s="78" t="s">
        <v>1891</v>
      </c>
      <c r="S461" s="125">
        <v>1</v>
      </c>
      <c r="T461" s="78">
        <v>1</v>
      </c>
      <c r="U461" s="96">
        <v>1</v>
      </c>
      <c r="V461" s="78">
        <v>1</v>
      </c>
      <c r="W461" s="78">
        <v>1</v>
      </c>
      <c r="X461" s="78">
        <v>1</v>
      </c>
      <c r="Y461" s="273">
        <v>0.8</v>
      </c>
      <c r="Z461" s="276">
        <f>IF(
'Tablero de control'!$U461="NP",
 0,
  IF(
     'Tablero de control'!$Q461&lt;&gt;"Reducción",
     'Tablero de control'!$Y461*100/'Tablero de control'!$U461,
     IF(
       'Tablero de control'!$U461&gt;='Tablero de control'!$Y461,
       100,
       IF(
         'Tablero de control'!$S461&lt;='Tablero de control'!$Y461,
         0,
         (('Tablero de control'!$S461-'Tablero de control'!$U461)-('Tablero de control'!$Y461-'Tablero de control'!$U461))*100/('Tablero de control'!$S461-'Tablero de control'!$U461)
       )
     )
   )
)</f>
        <v>80</v>
      </c>
      <c r="AA461" s="302">
        <f>IF('Tablero de control'!$Z461&gt;100,100,'Tablero de control'!$Z461)</f>
        <v>80</v>
      </c>
      <c r="AB461" s="40" t="str">
        <f>IF(
  'Tablero de control'!$U461="NP",
  "NO PROGRAMADA",
  IF(
    OR('Tablero de control'!$Y461="",'Tablero de control'!$Z461&lt;=0),
    "SIN AVANCE",
    IF(
      'Tablero de control'!$Z461&lt;Parametros!$D$4*Parametros!$G$9,
      "MUY DEFICIENTE",
    IF(
      'Tablero de control'!$Z461&lt;Parametros!$D$4*Parametros!$G$8,
      "DEFICIENTE",
   IF(
      'Tablero de control'!$Z461&lt;Parametros!$D$4*Parametros!$G$7,
      "ACEPTABLE",
      IF(
        'Tablero de control'!$Z461&lt;Parametros!$D$4*Parametros!$G$6,
        "BUENO",
        IF(
          'Tablero de control'!$Z461&lt;Parametros!$D$4*Parametros!$G$5,
          "SATISFACTORIO",
          IF(
            'Tablero de control'!$Z461&gt;=Parametros!$D$4*Parametros!$G$4,
            "OPTIMO"
          )
        )
      )
    )
  )
)
)
)</f>
        <v>BUENO</v>
      </c>
      <c r="AC461" s="40"/>
      <c r="AD461" s="40"/>
      <c r="AE461" s="40"/>
      <c r="AF461" s="40"/>
      <c r="AG461" s="59">
        <v>45511200</v>
      </c>
      <c r="AH461" s="59">
        <v>0</v>
      </c>
      <c r="AI461" s="59">
        <v>0</v>
      </c>
      <c r="AJ461" s="57"/>
      <c r="AK461" s="276">
        <f>IF(
'Tablero de control'!$V461="NP",
 0,
  IF(
     'Tablero de control'!$Q461&lt;&gt;"Reducción",
     'Tablero de control'!$AJ461*100/'Tablero de control'!$V461,
     IF(
       'Tablero de control'!$V461&gt;='Tablero de control'!$AJ461,
       100,
       IF(
         'Tablero de control'!$S461&lt;='Tablero de control'!$AJ461,
         0,
         (('Tablero de control'!$S461-'Tablero de control'!$V461)-('Tablero de control'!$AJ461-'Tablero de control'!$V461))*100/('Tablero de control'!$S461-'Tablero de control'!$V461)
       )
     )
   )
)</f>
        <v>0</v>
      </c>
      <c r="AL461" s="40" t="str">
        <f>IF(
  'Tablero de control'!$V461="NP",
  "NO PROGRAMADA",
  IF(
    OR('Tablero de control'!$AJ461="",'Tablero de control'!$AK461&lt;=0),
    "SIN AVANCE",
    IF(
      'Tablero de control'!$AK461&lt;Parametros!$D$4*Parametros!$G$9,
      "MUY DEFICIENTE",
    IF(
      'Tablero de control'!$AK461&lt;Parametros!$D$4*Parametros!$G$8,
      "DEFICIENTE",
   IF(
      'Tablero de control'!$AK461&lt;Parametros!$D$4*Parametros!$G$7,
      "ACEPTABLE",
      IF(
        'Tablero de control'!$AK461&lt;Parametros!$D$4*Parametros!$G$6,
        "BUENO",
        IF(
          'Tablero de control'!$AK461&lt;Parametros!$D$4*Parametros!$G$5,
          "SATISFACTORIO",
          IF(
            'Tablero de control'!$AK461&gt;=Parametros!$D$4*Parametros!$G$4,
            "OPTIMO"
          )
        )
      )
    )
  )
)
)
)</f>
        <v>SIN AVANCE</v>
      </c>
      <c r="AM461" s="38"/>
      <c r="AN461" s="38"/>
      <c r="AO461" s="38"/>
      <c r="AP461" s="47"/>
      <c r="AQ461" s="276">
        <f>IF(
'Tablero de control'!$W461="NP",
 0,
  IF(
     'Tablero de control'!$Q461&lt;&gt;"Reducción",
     'Tablero de control'!$AP461*100/'Tablero de control'!$W461,
     IF(
       'Tablero de control'!$W461&gt;='Tablero de control'!$AP461,
       100,
       IF(
         'Tablero de control'!$S461&lt;='Tablero de control'!$AP461,
         0,
         (('Tablero de control'!$S461-'Tablero de control'!$W461)-('Tablero de control'!$AP461-'Tablero de control'!$W461))*100/('Tablero de control'!$S461-'Tablero de control'!$W461)
       )
     )
   )
)</f>
        <v>0</v>
      </c>
      <c r="AR461" s="40" t="str">
        <f>IF(
  'Tablero de control'!$W461="NP",
  "NO PROGRAMADA",
  IF(
    OR('Tablero de control'!$AP461="",'Tablero de control'!$AQ461&lt;=0),
    "SIN AVANCE",
    IF(
      'Tablero de control'!$AQ461&lt;Parametros!$D$4*Parametros!$G$9,
      "MUY DEFICIENTE",
    IF(
      'Tablero de control'!$AQ461&lt;Parametros!$D$4*Parametros!$G$8,
      "DEFICIENTE",
   IF(
      'Tablero de control'!$AQ461&lt;Parametros!$D$4*Parametros!$G$7,
      "ACEPTABLE",
      IF(
        'Tablero de control'!$AQ461&lt;Parametros!$D$4*Parametros!$G$6,
        "BUENO",
        IF(
          'Tablero de control'!$AQ461&lt;Parametros!$D$4*Parametros!$G$5,
          "SATISFACTORIO",
          IF(
            'Tablero de control'!$AQ461&gt;=Parametros!$D$4*Parametros!$G$4,
            "OPTIMO"
          )
        )
      )
    )
  )
)
)
)</f>
        <v>SIN AVANCE</v>
      </c>
      <c r="AS461" s="38"/>
      <c r="AT461" s="38"/>
      <c r="AU461" s="38"/>
      <c r="AV461" s="39"/>
      <c r="AW461" s="276">
        <f>IF(
'Tablero de control'!$X461="NP",
 0,
  IF(
     'Tablero de control'!$Q461&lt;&gt;"Reducción",
     'Tablero de control'!$AV461*100/'Tablero de control'!$X461,
     IF(
       'Tablero de control'!$X461&gt;='Tablero de control'!$AV461,
       100,
       IF(
         'Tablero de control'!$S461&lt;='Tablero de control'!$AV461,
         0,
         (('Tablero de control'!$S461-'Tablero de control'!$X461)-('Tablero de control'!$AV461-'Tablero de control'!$X461))*100/('Tablero de control'!$S461-'Tablero de control'!$X461)
       )
     )
   )
)</f>
        <v>0</v>
      </c>
      <c r="AX461" s="46" t="str">
        <f>IF(
  'Tablero de control'!$X461="NP",
  "NO PROGRAMADA",
  IF(
    OR('Tablero de control'!$AV461="",'Tablero de control'!$AW461&lt;=0),
    "SIN AVANCE",
    IF(
      'Tablero de control'!$AW461&lt;Parametros!$D$4*Parametros!$G$9,
      "MUY DEFICIENTE",
    IF(
      'Tablero de control'!$AW461&lt;Parametros!$D$4*Parametros!$G$8,
      "DEFICIENTE",
   IF(
      'Tablero de control'!$AW461&lt;Parametros!$D$4*Parametros!$G$7,
      "ACEPTABLE",
      IF(
        'Tablero de control'!$AW461&lt;Parametros!$D$4*Parametros!$G$6,
        "BUENO",
        IF(
          'Tablero de control'!$AW461&lt;Parametros!$D$4*Parametros!$G$5,
          "SATISFACTORIO",
          IF(
            'Tablero de control'!$AW461&gt;=Parametros!$D$4*Parametros!$G$4,
            "OPTIMO"
          )
        )
      )
    )
  )
)
)
)</f>
        <v>SIN AVANCE</v>
      </c>
      <c r="AY461" s="38"/>
      <c r="AZ461" s="38"/>
      <c r="BA461" s="38"/>
      <c r="BB461" s="285">
        <f>IF('Tablero de control'!$R461="Acumulada",IF('Tablero de control'!$AV461="",IF('Tablero de control'!$AP461="",IF('Tablero de control'!$AJ461="",'Tablero de control'!$Y461,'Tablero de control'!$AJ461),'Tablero de control'!$AP461),'Tablero de control'!$AV461),'Tablero de control'!$Y461+'Tablero de control'!$AJ461+'Tablero de control'!$AP461+'Tablero de control'!$AV461)</f>
        <v>0.8</v>
      </c>
      <c r="BC461" s="41">
        <f>IF('Tablero de control'!$Q461="mantenimiento",'Tablero de control'!$BB461/COUNTA('Tablero de control'!$U461:$X461)*100,IF('Tablero de control'!$BB461*100/'Tablero de control'!$T461&gt;100,100,'Tablero de control'!$BB461*100/'Tablero de control'!$T461))</f>
        <v>20</v>
      </c>
      <c r="BD461" s="40" t="str">
        <f>IF(
    OR('Tablero de control'!$BB461="",'Tablero de control'!$BC461&lt;=0),
    "SIN AVANCE",
    IF(
      'Tablero de control'!$BC461&lt;Parametros!$D$4*Parametros!$G$9,
      "MUY DEFICIENTE",
    IF(
      'Tablero de control'!$BC461&lt;Parametros!$D$4*Parametros!$G$8,
      "DEFICIENTE",
   IF(
      'Tablero de control'!$BC461&lt;Parametros!$D$4*Parametros!$G$7,
      "ACEPTABLE",
      IF(
        'Tablero de control'!$BC461&lt;Parametros!$D$4*Parametros!$G$6,
        "BUENO",
        IF(
          'Tablero de control'!$BC461&lt;Parametros!$D$4*Parametros!$G$5,
          "SATISFACTORIO",
          IF(
            'Tablero de control'!$BC461&gt;=Parametros!$D$4*Parametros!$G$4,
            "OPTIMO"
          )
        )
      )
    )
  )
)
)</f>
        <v>MUY DEFICIENTE</v>
      </c>
      <c r="BE461" s="336"/>
      <c r="BF461" s="336"/>
      <c r="BG461" s="555"/>
      <c r="BH461" s="281"/>
      <c r="BI461" s="281"/>
      <c r="BJ461" s="281"/>
      <c r="BL461" s="337"/>
      <c r="BN461" s="417">
        <v>0.8</v>
      </c>
      <c r="BO461" s="416" t="s">
        <v>2610</v>
      </c>
      <c r="BP461" s="416" t="s">
        <v>2611</v>
      </c>
      <c r="BQ461" s="416" t="s">
        <v>2255</v>
      </c>
      <c r="BR461" s="635" t="s">
        <v>2612</v>
      </c>
      <c r="BS461" s="696" t="s">
        <v>2590</v>
      </c>
      <c r="BT461" s="281"/>
    </row>
    <row r="462" spans="1:72" s="42" customFormat="1" ht="60" hidden="1" customHeight="1">
      <c r="A462" s="554" t="s">
        <v>253</v>
      </c>
      <c r="B462" s="53" t="s">
        <v>269</v>
      </c>
      <c r="C462" s="53" t="s">
        <v>325</v>
      </c>
      <c r="D462" s="53" t="s">
        <v>370</v>
      </c>
      <c r="E462" s="53" t="s">
        <v>485</v>
      </c>
      <c r="F462" s="86" t="s">
        <v>531</v>
      </c>
      <c r="G462" s="124" t="s">
        <v>544</v>
      </c>
      <c r="H462" s="124" t="s">
        <v>1953</v>
      </c>
      <c r="I462" s="124" t="s">
        <v>1990</v>
      </c>
      <c r="J462" s="325">
        <v>459</v>
      </c>
      <c r="K462" s="53" t="s">
        <v>1000</v>
      </c>
      <c r="L462" s="53">
        <v>3502007</v>
      </c>
      <c r="M462" s="53" t="s">
        <v>1423</v>
      </c>
      <c r="N462" s="293">
        <v>350200700</v>
      </c>
      <c r="O462" s="53" t="s">
        <v>101</v>
      </c>
      <c r="P462" s="53" t="s">
        <v>2085</v>
      </c>
      <c r="Q462" s="53" t="s">
        <v>32</v>
      </c>
      <c r="R462" s="78" t="s">
        <v>1891</v>
      </c>
      <c r="S462" s="125">
        <v>7</v>
      </c>
      <c r="T462" s="78">
        <v>7</v>
      </c>
      <c r="U462" s="96">
        <v>1</v>
      </c>
      <c r="V462" s="78">
        <v>2</v>
      </c>
      <c r="W462" s="78">
        <v>2</v>
      </c>
      <c r="X462" s="78">
        <v>2</v>
      </c>
      <c r="Y462" s="327">
        <v>1</v>
      </c>
      <c r="Z462" s="276">
        <f>IF(
'Tablero de control'!$U462="NP",
 0,
  IF(
     'Tablero de control'!$Q462&lt;&gt;"Reducción",
     'Tablero de control'!$Y462*100/'Tablero de control'!$U462,
     IF(
       'Tablero de control'!$U462&gt;='Tablero de control'!$Y462,
       100,
       IF(
         'Tablero de control'!$S462&lt;='Tablero de control'!$Y462,
         0,
         (('Tablero de control'!$S462-'Tablero de control'!$U462)-('Tablero de control'!$Y462-'Tablero de control'!$U462))*100/('Tablero de control'!$S462-'Tablero de control'!$U462)
       )
     )
   )
)</f>
        <v>100</v>
      </c>
      <c r="AA462" s="302">
        <f>IF('Tablero de control'!$Z462&gt;100,100,'Tablero de control'!$Z462)</f>
        <v>100</v>
      </c>
      <c r="AB462" s="40" t="str">
        <f>IF(
  'Tablero de control'!$U462="NP",
  "NO PROGRAMADA",
  IF(
    OR('Tablero de control'!$Y462="",'Tablero de control'!$Z462&lt;=0),
    "SIN AVANCE",
    IF(
      'Tablero de control'!$Z462&lt;Parametros!$D$4*Parametros!$G$9,
      "MUY DEFICIENTE",
    IF(
      'Tablero de control'!$Z462&lt;Parametros!$D$4*Parametros!$G$8,
      "DEFICIENTE",
   IF(
      'Tablero de control'!$Z462&lt;Parametros!$D$4*Parametros!$G$7,
      "ACEPTABLE",
      IF(
        'Tablero de control'!$Z462&lt;Parametros!$D$4*Parametros!$G$6,
        "BUENO",
        IF(
          'Tablero de control'!$Z462&lt;Parametros!$D$4*Parametros!$G$5,
          "SATISFACTORIO",
          IF(
            'Tablero de control'!$Z462&gt;=Parametros!$D$4*Parametros!$G$4,
            "OPTIMO"
          )
        )
      )
    )
  )
)
)
)</f>
        <v>OPTIMO</v>
      </c>
      <c r="AC462" s="40"/>
      <c r="AD462" s="40"/>
      <c r="AE462" s="40"/>
      <c r="AF462" s="40"/>
      <c r="AG462" s="59">
        <v>95911200</v>
      </c>
      <c r="AH462" s="59">
        <v>0</v>
      </c>
      <c r="AI462" s="59">
        <v>0</v>
      </c>
      <c r="AJ462" s="57"/>
      <c r="AK462" s="276">
        <f>IF(
'Tablero de control'!$V462="NP",
 0,
  IF(
     'Tablero de control'!$Q462&lt;&gt;"Reducción",
     'Tablero de control'!$AJ462*100/'Tablero de control'!$V462,
     IF(
       'Tablero de control'!$V462&gt;='Tablero de control'!$AJ462,
       100,
       IF(
         'Tablero de control'!$S462&lt;='Tablero de control'!$AJ462,
         0,
         (('Tablero de control'!$S462-'Tablero de control'!$V462)-('Tablero de control'!$AJ462-'Tablero de control'!$V462))*100/('Tablero de control'!$S462-'Tablero de control'!$V462)
       )
     )
   )
)</f>
        <v>0</v>
      </c>
      <c r="AL462" s="40" t="str">
        <f>IF(
  'Tablero de control'!$V462="NP",
  "NO PROGRAMADA",
  IF(
    OR('Tablero de control'!$AJ462="",'Tablero de control'!$AK462&lt;=0),
    "SIN AVANCE",
    IF(
      'Tablero de control'!$AK462&lt;Parametros!$D$4*Parametros!$G$9,
      "MUY DEFICIENTE",
    IF(
      'Tablero de control'!$AK462&lt;Parametros!$D$4*Parametros!$G$8,
      "DEFICIENTE",
   IF(
      'Tablero de control'!$AK462&lt;Parametros!$D$4*Parametros!$G$7,
      "ACEPTABLE",
      IF(
        'Tablero de control'!$AK462&lt;Parametros!$D$4*Parametros!$G$6,
        "BUENO",
        IF(
          'Tablero de control'!$AK462&lt;Parametros!$D$4*Parametros!$G$5,
          "SATISFACTORIO",
          IF(
            'Tablero de control'!$AK462&gt;=Parametros!$D$4*Parametros!$G$4,
            "OPTIMO"
          )
        )
      )
    )
  )
)
)
)</f>
        <v>SIN AVANCE</v>
      </c>
      <c r="AM462" s="38"/>
      <c r="AN462" s="38"/>
      <c r="AO462" s="38"/>
      <c r="AP462" s="47"/>
      <c r="AQ462" s="276">
        <f>IF(
'Tablero de control'!$W462="NP",
 0,
  IF(
     'Tablero de control'!$Q462&lt;&gt;"Reducción",
     'Tablero de control'!$AP462*100/'Tablero de control'!$W462,
     IF(
       'Tablero de control'!$W462&gt;='Tablero de control'!$AP462,
       100,
       IF(
         'Tablero de control'!$S462&lt;='Tablero de control'!$AP462,
         0,
         (('Tablero de control'!$S462-'Tablero de control'!$W462)-('Tablero de control'!$AP462-'Tablero de control'!$W462))*100/('Tablero de control'!$S462-'Tablero de control'!$W462)
       )
     )
   )
)</f>
        <v>0</v>
      </c>
      <c r="AR462" s="40" t="str">
        <f>IF(
  'Tablero de control'!$W462="NP",
  "NO PROGRAMADA",
  IF(
    OR('Tablero de control'!$AP462="",'Tablero de control'!$AQ462&lt;=0),
    "SIN AVANCE",
    IF(
      'Tablero de control'!$AQ462&lt;Parametros!$D$4*Parametros!$G$9,
      "MUY DEFICIENTE",
    IF(
      'Tablero de control'!$AQ462&lt;Parametros!$D$4*Parametros!$G$8,
      "DEFICIENTE",
   IF(
      'Tablero de control'!$AQ462&lt;Parametros!$D$4*Parametros!$G$7,
      "ACEPTABLE",
      IF(
        'Tablero de control'!$AQ462&lt;Parametros!$D$4*Parametros!$G$6,
        "BUENO",
        IF(
          'Tablero de control'!$AQ462&lt;Parametros!$D$4*Parametros!$G$5,
          "SATISFACTORIO",
          IF(
            'Tablero de control'!$AQ462&gt;=Parametros!$D$4*Parametros!$G$4,
            "OPTIMO"
          )
        )
      )
    )
  )
)
)
)</f>
        <v>SIN AVANCE</v>
      </c>
      <c r="AS462" s="38"/>
      <c r="AT462" s="38"/>
      <c r="AU462" s="38"/>
      <c r="AV462" s="39"/>
      <c r="AW462" s="276">
        <f>IF(
'Tablero de control'!$X462="NP",
 0,
  IF(
     'Tablero de control'!$Q462&lt;&gt;"Reducción",
     'Tablero de control'!$AV462*100/'Tablero de control'!$X462,
     IF(
       'Tablero de control'!$X462&gt;='Tablero de control'!$AV462,
       100,
       IF(
         'Tablero de control'!$S462&lt;='Tablero de control'!$AV462,
         0,
         (('Tablero de control'!$S462-'Tablero de control'!$X462)-('Tablero de control'!$AV462-'Tablero de control'!$X462))*100/('Tablero de control'!$S462-'Tablero de control'!$X462)
       )
     )
   )
)</f>
        <v>0</v>
      </c>
      <c r="AX462" s="46" t="str">
        <f>IF(
  'Tablero de control'!$X462="NP",
  "NO PROGRAMADA",
  IF(
    OR('Tablero de control'!$AV462="",'Tablero de control'!$AW462&lt;=0),
    "SIN AVANCE",
    IF(
      'Tablero de control'!$AW462&lt;Parametros!$D$4*Parametros!$G$9,
      "MUY DEFICIENTE",
    IF(
      'Tablero de control'!$AW462&lt;Parametros!$D$4*Parametros!$G$8,
      "DEFICIENTE",
   IF(
      'Tablero de control'!$AW462&lt;Parametros!$D$4*Parametros!$G$7,
      "ACEPTABLE",
      IF(
        'Tablero de control'!$AW462&lt;Parametros!$D$4*Parametros!$G$6,
        "BUENO",
        IF(
          'Tablero de control'!$AW462&lt;Parametros!$D$4*Parametros!$G$5,
          "SATISFACTORIO",
          IF(
            'Tablero de control'!$AW462&gt;=Parametros!$D$4*Parametros!$G$4,
            "OPTIMO"
          )
        )
      )
    )
  )
)
)
)</f>
        <v>SIN AVANCE</v>
      </c>
      <c r="AY462" s="38"/>
      <c r="AZ462" s="38"/>
      <c r="BA462" s="38"/>
      <c r="BB462" s="285">
        <f>IF('Tablero de control'!$R462="Acumulada",IF('Tablero de control'!$AV462="",IF('Tablero de control'!$AP462="",IF('Tablero de control'!$AJ462="",'Tablero de control'!$Y462,'Tablero de control'!$AJ462),'Tablero de control'!$AP462),'Tablero de control'!$AV462),'Tablero de control'!$Y462+'Tablero de control'!$AJ462+'Tablero de control'!$AP462+'Tablero de control'!$AV462)</f>
        <v>1</v>
      </c>
      <c r="BC462" s="41">
        <f>IF('Tablero de control'!$Q462="mantenimiento",'Tablero de control'!$BB462/COUNTA('Tablero de control'!$U462:$X462)*100,IF('Tablero de control'!$BB462*100/'Tablero de control'!$T462&gt;100,100,'Tablero de control'!$BB462*100/'Tablero de control'!$T462))</f>
        <v>14.285714285714286</v>
      </c>
      <c r="BD462" s="40" t="str">
        <f>IF(
    OR('Tablero de control'!$BB462="",'Tablero de control'!$BC462&lt;=0),
    "SIN AVANCE",
    IF(
      'Tablero de control'!$BC462&lt;Parametros!$D$4*Parametros!$G$9,
      "MUY DEFICIENTE",
    IF(
      'Tablero de control'!$BC462&lt;Parametros!$D$4*Parametros!$G$8,
      "DEFICIENTE",
   IF(
      'Tablero de control'!$BC462&lt;Parametros!$D$4*Parametros!$G$7,
      "ACEPTABLE",
      IF(
        'Tablero de control'!$BC462&lt;Parametros!$D$4*Parametros!$G$6,
        "BUENO",
        IF(
          'Tablero de control'!$BC462&lt;Parametros!$D$4*Parametros!$G$5,
          "SATISFACTORIO",
          IF(
            'Tablero de control'!$BC462&gt;=Parametros!$D$4*Parametros!$G$4,
            "OPTIMO"
          )
        )
      )
    )
  )
)
)</f>
        <v>MUY DEFICIENTE</v>
      </c>
      <c r="BE462" s="336"/>
      <c r="BF462" s="336"/>
      <c r="BG462" s="555"/>
      <c r="BH462" s="281"/>
      <c r="BI462" s="281"/>
      <c r="BJ462" s="281"/>
      <c r="BL462" s="337"/>
      <c r="BN462" s="416">
        <v>0</v>
      </c>
      <c r="BO462" s="363" t="s">
        <v>2613</v>
      </c>
      <c r="BP462" s="363" t="s">
        <v>2614</v>
      </c>
      <c r="BQ462" s="363" t="s">
        <v>2615</v>
      </c>
      <c r="BR462" s="418" t="s">
        <v>2616</v>
      </c>
      <c r="BS462" s="697" t="s">
        <v>2617</v>
      </c>
      <c r="BT462" s="281"/>
    </row>
    <row r="463" spans="1:72" s="42" customFormat="1" ht="60" hidden="1" customHeight="1">
      <c r="A463" s="554" t="s">
        <v>253</v>
      </c>
      <c r="B463" s="53" t="s">
        <v>269</v>
      </c>
      <c r="C463" s="53" t="s">
        <v>325</v>
      </c>
      <c r="D463" s="53" t="s">
        <v>370</v>
      </c>
      <c r="E463" s="53" t="s">
        <v>485</v>
      </c>
      <c r="F463" s="86" t="s">
        <v>531</v>
      </c>
      <c r="G463" s="124" t="s">
        <v>544</v>
      </c>
      <c r="H463" s="124" t="s">
        <v>1953</v>
      </c>
      <c r="I463" s="124" t="s">
        <v>1990</v>
      </c>
      <c r="J463" s="325">
        <v>460</v>
      </c>
      <c r="K463" s="53" t="s">
        <v>1001</v>
      </c>
      <c r="L463" s="53">
        <v>3502008</v>
      </c>
      <c r="M463" s="53" t="s">
        <v>1424</v>
      </c>
      <c r="N463" s="293">
        <v>350200800</v>
      </c>
      <c r="O463" s="53" t="s">
        <v>1748</v>
      </c>
      <c r="P463" s="53" t="s">
        <v>2085</v>
      </c>
      <c r="Q463" s="53" t="s">
        <v>32</v>
      </c>
      <c r="R463" s="78" t="s">
        <v>1891</v>
      </c>
      <c r="S463" s="80">
        <v>4</v>
      </c>
      <c r="T463" s="78">
        <v>20</v>
      </c>
      <c r="U463" s="96">
        <v>5</v>
      </c>
      <c r="V463" s="78">
        <v>5</v>
      </c>
      <c r="W463" s="78">
        <v>5</v>
      </c>
      <c r="X463" s="78">
        <v>5</v>
      </c>
      <c r="Y463" s="327">
        <v>5</v>
      </c>
      <c r="Z463" s="276">
        <f>IF(
'Tablero de control'!$U463="NP",
 0,
  IF(
     'Tablero de control'!$Q463&lt;&gt;"Reducción",
     'Tablero de control'!$Y463*100/'Tablero de control'!$U463,
     IF(
       'Tablero de control'!$U463&gt;='Tablero de control'!$Y463,
       100,
       IF(
         'Tablero de control'!$S463&lt;='Tablero de control'!$Y463,
         0,
         (('Tablero de control'!$S463-'Tablero de control'!$U463)-('Tablero de control'!$Y463-'Tablero de control'!$U463))*100/('Tablero de control'!$S463-'Tablero de control'!$U463)
       )
     )
   )
)</f>
        <v>100</v>
      </c>
      <c r="AA463" s="302">
        <f>IF('Tablero de control'!$Z463&gt;100,100,'Tablero de control'!$Z463)</f>
        <v>100</v>
      </c>
      <c r="AB463" s="40" t="str">
        <f>IF(
  'Tablero de control'!$U463="NP",
  "NO PROGRAMADA",
  IF(
    OR('Tablero de control'!$Y463="",'Tablero de control'!$Z463&lt;=0),
    "SIN AVANCE",
    IF(
      'Tablero de control'!$Z463&lt;Parametros!$D$4*Parametros!$G$9,
      "MUY DEFICIENTE",
    IF(
      'Tablero de control'!$Z463&lt;Parametros!$D$4*Parametros!$G$8,
      "DEFICIENTE",
   IF(
      'Tablero de control'!$Z463&lt;Parametros!$D$4*Parametros!$G$7,
      "ACEPTABLE",
      IF(
        'Tablero de control'!$Z463&lt;Parametros!$D$4*Parametros!$G$6,
        "BUENO",
        IF(
          'Tablero de control'!$Z463&lt;Parametros!$D$4*Parametros!$G$5,
          "SATISFACTORIO",
          IF(
            'Tablero de control'!$Z463&gt;=Parametros!$D$4*Parametros!$G$4,
            "OPTIMO"
          )
        )
      )
    )
  )
)
)
)</f>
        <v>OPTIMO</v>
      </c>
      <c r="AC463" s="40"/>
      <c r="AD463" s="40"/>
      <c r="AE463" s="40"/>
      <c r="AF463" s="40"/>
      <c r="AG463" s="59">
        <v>130977000</v>
      </c>
      <c r="AH463" s="59">
        <v>0</v>
      </c>
      <c r="AI463" s="59">
        <v>0</v>
      </c>
      <c r="AJ463" s="57"/>
      <c r="AK463" s="276">
        <f>IF(
'Tablero de control'!$V463="NP",
 0,
  IF(
     'Tablero de control'!$Q463&lt;&gt;"Reducción",
     'Tablero de control'!$AJ463*100/'Tablero de control'!$V463,
     IF(
       'Tablero de control'!$V463&gt;='Tablero de control'!$AJ463,
       100,
       IF(
         'Tablero de control'!$S463&lt;='Tablero de control'!$AJ463,
         0,
         (('Tablero de control'!$S463-'Tablero de control'!$V463)-('Tablero de control'!$AJ463-'Tablero de control'!$V463))*100/('Tablero de control'!$S463-'Tablero de control'!$V463)
       )
     )
   )
)</f>
        <v>0</v>
      </c>
      <c r="AL463" s="40" t="str">
        <f>IF(
  'Tablero de control'!$V463="NP",
  "NO PROGRAMADA",
  IF(
    OR('Tablero de control'!$AJ463="",'Tablero de control'!$AK463&lt;=0),
    "SIN AVANCE",
    IF(
      'Tablero de control'!$AK463&lt;Parametros!$D$4*Parametros!$G$9,
      "MUY DEFICIENTE",
    IF(
      'Tablero de control'!$AK463&lt;Parametros!$D$4*Parametros!$G$8,
      "DEFICIENTE",
   IF(
      'Tablero de control'!$AK463&lt;Parametros!$D$4*Parametros!$G$7,
      "ACEPTABLE",
      IF(
        'Tablero de control'!$AK463&lt;Parametros!$D$4*Parametros!$G$6,
        "BUENO",
        IF(
          'Tablero de control'!$AK463&lt;Parametros!$D$4*Parametros!$G$5,
          "SATISFACTORIO",
          IF(
            'Tablero de control'!$AK463&gt;=Parametros!$D$4*Parametros!$G$4,
            "OPTIMO"
          )
        )
      )
    )
  )
)
)
)</f>
        <v>SIN AVANCE</v>
      </c>
      <c r="AM463" s="38"/>
      <c r="AN463" s="38"/>
      <c r="AO463" s="38"/>
      <c r="AP463" s="47"/>
      <c r="AQ463" s="276">
        <f>IF(
'Tablero de control'!$W463="NP",
 0,
  IF(
     'Tablero de control'!$Q463&lt;&gt;"Reducción",
     'Tablero de control'!$AP463*100/'Tablero de control'!$W463,
     IF(
       'Tablero de control'!$W463&gt;='Tablero de control'!$AP463,
       100,
       IF(
         'Tablero de control'!$S463&lt;='Tablero de control'!$AP463,
         0,
         (('Tablero de control'!$S463-'Tablero de control'!$W463)-('Tablero de control'!$AP463-'Tablero de control'!$W463))*100/('Tablero de control'!$S463-'Tablero de control'!$W463)
       )
     )
   )
)</f>
        <v>0</v>
      </c>
      <c r="AR463" s="40" t="str">
        <f>IF(
  'Tablero de control'!$W463="NP",
  "NO PROGRAMADA",
  IF(
    OR('Tablero de control'!$AP463="",'Tablero de control'!$AQ463&lt;=0),
    "SIN AVANCE",
    IF(
      'Tablero de control'!$AQ463&lt;Parametros!$D$4*Parametros!$G$9,
      "MUY DEFICIENTE",
    IF(
      'Tablero de control'!$AQ463&lt;Parametros!$D$4*Parametros!$G$8,
      "DEFICIENTE",
   IF(
      'Tablero de control'!$AQ463&lt;Parametros!$D$4*Parametros!$G$7,
      "ACEPTABLE",
      IF(
        'Tablero de control'!$AQ463&lt;Parametros!$D$4*Parametros!$G$6,
        "BUENO",
        IF(
          'Tablero de control'!$AQ463&lt;Parametros!$D$4*Parametros!$G$5,
          "SATISFACTORIO",
          IF(
            'Tablero de control'!$AQ463&gt;=Parametros!$D$4*Parametros!$G$4,
            "OPTIMO"
          )
        )
      )
    )
  )
)
)
)</f>
        <v>SIN AVANCE</v>
      </c>
      <c r="AS463" s="38"/>
      <c r="AT463" s="38"/>
      <c r="AU463" s="38"/>
      <c r="AV463" s="39"/>
      <c r="AW463" s="276">
        <f>IF(
'Tablero de control'!$X463="NP",
 0,
  IF(
     'Tablero de control'!$Q463&lt;&gt;"Reducción",
     'Tablero de control'!$AV463*100/'Tablero de control'!$X463,
     IF(
       'Tablero de control'!$X463&gt;='Tablero de control'!$AV463,
       100,
       IF(
         'Tablero de control'!$S463&lt;='Tablero de control'!$AV463,
         0,
         (('Tablero de control'!$S463-'Tablero de control'!$X463)-('Tablero de control'!$AV463-'Tablero de control'!$X463))*100/('Tablero de control'!$S463-'Tablero de control'!$X463)
       )
     )
   )
)</f>
        <v>0</v>
      </c>
      <c r="AX463" s="46" t="str">
        <f>IF(
  'Tablero de control'!$X463="NP",
  "NO PROGRAMADA",
  IF(
    OR('Tablero de control'!$AV463="",'Tablero de control'!$AW463&lt;=0),
    "SIN AVANCE",
    IF(
      'Tablero de control'!$AW463&lt;Parametros!$D$4*Parametros!$G$9,
      "MUY DEFICIENTE",
    IF(
      'Tablero de control'!$AW463&lt;Parametros!$D$4*Parametros!$G$8,
      "DEFICIENTE",
   IF(
      'Tablero de control'!$AW463&lt;Parametros!$D$4*Parametros!$G$7,
      "ACEPTABLE",
      IF(
        'Tablero de control'!$AW463&lt;Parametros!$D$4*Parametros!$G$6,
        "BUENO",
        IF(
          'Tablero de control'!$AW463&lt;Parametros!$D$4*Parametros!$G$5,
          "SATISFACTORIO",
          IF(
            'Tablero de control'!$AW463&gt;=Parametros!$D$4*Parametros!$G$4,
            "OPTIMO"
          )
        )
      )
    )
  )
)
)
)</f>
        <v>SIN AVANCE</v>
      </c>
      <c r="AY463" s="38"/>
      <c r="AZ463" s="38"/>
      <c r="BA463" s="38"/>
      <c r="BB463" s="285">
        <f>IF('Tablero de control'!$R463="Acumulada",IF('Tablero de control'!$AV463="",IF('Tablero de control'!$AP463="",IF('Tablero de control'!$AJ463="",'Tablero de control'!$Y463,'Tablero de control'!$AJ463),'Tablero de control'!$AP463),'Tablero de control'!$AV463),'Tablero de control'!$Y463+'Tablero de control'!$AJ463+'Tablero de control'!$AP463+'Tablero de control'!$AV463)</f>
        <v>5</v>
      </c>
      <c r="BC463" s="41">
        <f>IF('Tablero de control'!$Q463="mantenimiento",'Tablero de control'!$BB463/COUNTA('Tablero de control'!$U463:$X463)*100,IF('Tablero de control'!$BB463*100/'Tablero de control'!$T463&gt;100,100,'Tablero de control'!$BB463*100/'Tablero de control'!$T463))</f>
        <v>25</v>
      </c>
      <c r="BD463" s="40" t="str">
        <f>IF(
    OR('Tablero de control'!$BB463="",'Tablero de control'!$BC463&lt;=0),
    "SIN AVANCE",
    IF(
      'Tablero de control'!$BC463&lt;Parametros!$D$4*Parametros!$G$9,
      "MUY DEFICIENTE",
    IF(
      'Tablero de control'!$BC463&lt;Parametros!$D$4*Parametros!$G$8,
      "DEFICIENTE",
   IF(
      'Tablero de control'!$BC463&lt;Parametros!$D$4*Parametros!$G$7,
      "ACEPTABLE",
      IF(
        'Tablero de control'!$BC463&lt;Parametros!$D$4*Parametros!$G$6,
        "BUENO",
        IF(
          'Tablero de control'!$BC463&lt;Parametros!$D$4*Parametros!$G$5,
          "SATISFACTORIO",
          IF(
            'Tablero de control'!$BC463&gt;=Parametros!$D$4*Parametros!$G$4,
            "OPTIMO"
          )
        )
      )
    )
  )
)
)</f>
        <v>MUY DEFICIENTE</v>
      </c>
      <c r="BE463" s="336"/>
      <c r="BF463" s="336"/>
      <c r="BG463" s="555"/>
      <c r="BH463" s="281"/>
      <c r="BI463" s="281"/>
      <c r="BJ463" s="281"/>
      <c r="BL463" s="337"/>
      <c r="BN463" s="364">
        <v>1</v>
      </c>
      <c r="BO463" s="363" t="s">
        <v>2618</v>
      </c>
      <c r="BP463" s="363" t="s">
        <v>2619</v>
      </c>
      <c r="BQ463" s="363" t="s">
        <v>2620</v>
      </c>
      <c r="BR463" s="636" t="s">
        <v>2621</v>
      </c>
      <c r="BS463" s="696" t="s">
        <v>2590</v>
      </c>
      <c r="BT463" s="281"/>
    </row>
    <row r="464" spans="1:72" s="42" customFormat="1" ht="60" hidden="1" customHeight="1">
      <c r="A464" s="554" t="s">
        <v>253</v>
      </c>
      <c r="B464" s="53" t="s">
        <v>269</v>
      </c>
      <c r="C464" s="53" t="s">
        <v>325</v>
      </c>
      <c r="D464" s="53" t="s">
        <v>370</v>
      </c>
      <c r="E464" s="53" t="s">
        <v>485</v>
      </c>
      <c r="F464" s="86" t="s">
        <v>531</v>
      </c>
      <c r="G464" s="124" t="s">
        <v>544</v>
      </c>
      <c r="H464" s="124" t="s">
        <v>1953</v>
      </c>
      <c r="I464" s="124" t="s">
        <v>1990</v>
      </c>
      <c r="J464" s="325">
        <v>461</v>
      </c>
      <c r="K464" s="53" t="s">
        <v>1002</v>
      </c>
      <c r="L464" s="53">
        <v>3502020</v>
      </c>
      <c r="M464" s="53" t="s">
        <v>1425</v>
      </c>
      <c r="N464" s="53">
        <v>350202000</v>
      </c>
      <c r="O464" s="53" t="s">
        <v>1749</v>
      </c>
      <c r="P464" s="53" t="s">
        <v>2085</v>
      </c>
      <c r="Q464" s="53" t="s">
        <v>32</v>
      </c>
      <c r="R464" s="78" t="s">
        <v>1891</v>
      </c>
      <c r="S464" s="125">
        <v>31</v>
      </c>
      <c r="T464" s="78">
        <v>35</v>
      </c>
      <c r="U464" s="96">
        <v>5</v>
      </c>
      <c r="V464" s="78">
        <v>10</v>
      </c>
      <c r="W464" s="78">
        <v>10</v>
      </c>
      <c r="X464" s="78">
        <v>10</v>
      </c>
      <c r="Y464" s="327">
        <v>50</v>
      </c>
      <c r="Z464" s="276">
        <f>IF(
'Tablero de control'!$U464="NP",
 0,
  IF(
     'Tablero de control'!$Q464&lt;&gt;"Reducción",
     'Tablero de control'!$Y464*100/'Tablero de control'!$U464,
     IF(
       'Tablero de control'!$U464&gt;='Tablero de control'!$Y464,
       100,
       IF(
         'Tablero de control'!$S464&lt;='Tablero de control'!$Y464,
         0,
         (('Tablero de control'!$S464-'Tablero de control'!$U464)-('Tablero de control'!$Y464-'Tablero de control'!$U464))*100/('Tablero de control'!$S464-'Tablero de control'!$U464)
       )
     )
   )
)</f>
        <v>1000</v>
      </c>
      <c r="AA464" s="302">
        <f>IF('Tablero de control'!$Z464&gt;100,100,'Tablero de control'!$Z464)</f>
        <v>100</v>
      </c>
      <c r="AB464" s="40" t="str">
        <f>IF(
  'Tablero de control'!$U464="NP",
  "NO PROGRAMADA",
  IF(
    OR('Tablero de control'!$Y464="",'Tablero de control'!$Z464&lt;=0),
    "SIN AVANCE",
    IF(
      'Tablero de control'!$Z464&lt;Parametros!$D$4*Parametros!$G$9,
      "MUY DEFICIENTE",
    IF(
      'Tablero de control'!$Z464&lt;Parametros!$D$4*Parametros!$G$8,
      "DEFICIENTE",
   IF(
      'Tablero de control'!$Z464&lt;Parametros!$D$4*Parametros!$G$7,
      "ACEPTABLE",
      IF(
        'Tablero de control'!$Z464&lt;Parametros!$D$4*Parametros!$G$6,
        "BUENO",
        IF(
          'Tablero de control'!$Z464&lt;Parametros!$D$4*Parametros!$G$5,
          "SATISFACTORIO",
          IF(
            'Tablero de control'!$Z464&gt;=Parametros!$D$4*Parametros!$G$4,
            "OPTIMO"
          )
        )
      )
    )
  )
)
)
)</f>
        <v>OPTIMO</v>
      </c>
      <c r="AC464" s="40"/>
      <c r="AD464" s="40"/>
      <c r="AE464" s="40"/>
      <c r="AF464" s="40"/>
      <c r="AG464" s="59">
        <v>130977000</v>
      </c>
      <c r="AH464" s="59">
        <v>0</v>
      </c>
      <c r="AI464" s="59">
        <v>0</v>
      </c>
      <c r="AJ464" s="57"/>
      <c r="AK464" s="276">
        <f>IF(
'Tablero de control'!$V464="NP",
 0,
  IF(
     'Tablero de control'!$Q464&lt;&gt;"Reducción",
     'Tablero de control'!$AJ464*100/'Tablero de control'!$V464,
     IF(
       'Tablero de control'!$V464&gt;='Tablero de control'!$AJ464,
       100,
       IF(
         'Tablero de control'!$S464&lt;='Tablero de control'!$AJ464,
         0,
         (('Tablero de control'!$S464-'Tablero de control'!$V464)-('Tablero de control'!$AJ464-'Tablero de control'!$V464))*100/('Tablero de control'!$S464-'Tablero de control'!$V464)
       )
     )
   )
)</f>
        <v>0</v>
      </c>
      <c r="AL464" s="40" t="str">
        <f>IF(
  'Tablero de control'!$V464="NP",
  "NO PROGRAMADA",
  IF(
    OR('Tablero de control'!$AJ464="",'Tablero de control'!$AK464&lt;=0),
    "SIN AVANCE",
    IF(
      'Tablero de control'!$AK464&lt;Parametros!$D$4*Parametros!$G$9,
      "MUY DEFICIENTE",
    IF(
      'Tablero de control'!$AK464&lt;Parametros!$D$4*Parametros!$G$8,
      "DEFICIENTE",
   IF(
      'Tablero de control'!$AK464&lt;Parametros!$D$4*Parametros!$G$7,
      "ACEPTABLE",
      IF(
        'Tablero de control'!$AK464&lt;Parametros!$D$4*Parametros!$G$6,
        "BUENO",
        IF(
          'Tablero de control'!$AK464&lt;Parametros!$D$4*Parametros!$G$5,
          "SATISFACTORIO",
          IF(
            'Tablero de control'!$AK464&gt;=Parametros!$D$4*Parametros!$G$4,
            "OPTIMO"
          )
        )
      )
    )
  )
)
)
)</f>
        <v>SIN AVANCE</v>
      </c>
      <c r="AM464" s="38"/>
      <c r="AN464" s="38"/>
      <c r="AO464" s="38"/>
      <c r="AP464" s="47"/>
      <c r="AQ464" s="276">
        <f>IF(
'Tablero de control'!$W464="NP",
 0,
  IF(
     'Tablero de control'!$Q464&lt;&gt;"Reducción",
     'Tablero de control'!$AP464*100/'Tablero de control'!$W464,
     IF(
       'Tablero de control'!$W464&gt;='Tablero de control'!$AP464,
       100,
       IF(
         'Tablero de control'!$S464&lt;='Tablero de control'!$AP464,
         0,
         (('Tablero de control'!$S464-'Tablero de control'!$W464)-('Tablero de control'!$AP464-'Tablero de control'!$W464))*100/('Tablero de control'!$S464-'Tablero de control'!$W464)
       )
     )
   )
)</f>
        <v>0</v>
      </c>
      <c r="AR464" s="40" t="str">
        <f>IF(
  'Tablero de control'!$W464="NP",
  "NO PROGRAMADA",
  IF(
    OR('Tablero de control'!$AP464="",'Tablero de control'!$AQ464&lt;=0),
    "SIN AVANCE",
    IF(
      'Tablero de control'!$AQ464&lt;Parametros!$D$4*Parametros!$G$9,
      "MUY DEFICIENTE",
    IF(
      'Tablero de control'!$AQ464&lt;Parametros!$D$4*Parametros!$G$8,
      "DEFICIENTE",
   IF(
      'Tablero de control'!$AQ464&lt;Parametros!$D$4*Parametros!$G$7,
      "ACEPTABLE",
      IF(
        'Tablero de control'!$AQ464&lt;Parametros!$D$4*Parametros!$G$6,
        "BUENO",
        IF(
          'Tablero de control'!$AQ464&lt;Parametros!$D$4*Parametros!$G$5,
          "SATISFACTORIO",
          IF(
            'Tablero de control'!$AQ464&gt;=Parametros!$D$4*Parametros!$G$4,
            "OPTIMO"
          )
        )
      )
    )
  )
)
)
)</f>
        <v>SIN AVANCE</v>
      </c>
      <c r="AS464" s="38"/>
      <c r="AT464" s="38"/>
      <c r="AU464" s="38"/>
      <c r="AV464" s="39"/>
      <c r="AW464" s="276">
        <f>IF(
'Tablero de control'!$X464="NP",
 0,
  IF(
     'Tablero de control'!$Q464&lt;&gt;"Reducción",
     'Tablero de control'!$AV464*100/'Tablero de control'!$X464,
     IF(
       'Tablero de control'!$X464&gt;='Tablero de control'!$AV464,
       100,
       IF(
         'Tablero de control'!$S464&lt;='Tablero de control'!$AV464,
         0,
         (('Tablero de control'!$S464-'Tablero de control'!$X464)-('Tablero de control'!$AV464-'Tablero de control'!$X464))*100/('Tablero de control'!$S464-'Tablero de control'!$X464)
       )
     )
   )
)</f>
        <v>0</v>
      </c>
      <c r="AX464" s="46" t="str">
        <f>IF(
  'Tablero de control'!$X464="NP",
  "NO PROGRAMADA",
  IF(
    OR('Tablero de control'!$AV464="",'Tablero de control'!$AW464&lt;=0),
    "SIN AVANCE",
    IF(
      'Tablero de control'!$AW464&lt;Parametros!$D$4*Parametros!$G$9,
      "MUY DEFICIENTE",
    IF(
      'Tablero de control'!$AW464&lt;Parametros!$D$4*Parametros!$G$8,
      "DEFICIENTE",
   IF(
      'Tablero de control'!$AW464&lt;Parametros!$D$4*Parametros!$G$7,
      "ACEPTABLE",
      IF(
        'Tablero de control'!$AW464&lt;Parametros!$D$4*Parametros!$G$6,
        "BUENO",
        IF(
          'Tablero de control'!$AW464&lt;Parametros!$D$4*Parametros!$G$5,
          "SATISFACTORIO",
          IF(
            'Tablero de control'!$AW464&gt;=Parametros!$D$4*Parametros!$G$4,
            "OPTIMO"
          )
        )
      )
    )
  )
)
)
)</f>
        <v>SIN AVANCE</v>
      </c>
      <c r="AY464" s="38"/>
      <c r="AZ464" s="38"/>
      <c r="BA464" s="38"/>
      <c r="BB464" s="285">
        <f>IF('Tablero de control'!$R464="Acumulada",IF('Tablero de control'!$AV464="",IF('Tablero de control'!$AP464="",IF('Tablero de control'!$AJ464="",'Tablero de control'!$Y464,'Tablero de control'!$AJ464),'Tablero de control'!$AP464),'Tablero de control'!$AV464),'Tablero de control'!$Y464+'Tablero de control'!$AJ464+'Tablero de control'!$AP464+'Tablero de control'!$AV464)</f>
        <v>50</v>
      </c>
      <c r="BC464" s="41">
        <f>IF('Tablero de control'!$Q464="mantenimiento",'Tablero de control'!$BB464/COUNTA('Tablero de control'!$U464:$X464)*100,IF('Tablero de control'!$BB464*100/'Tablero de control'!$T464&gt;100,100,'Tablero de control'!$BB464*100/'Tablero de control'!$T464))</f>
        <v>100</v>
      </c>
      <c r="BD464" s="40" t="str">
        <f>IF(
    OR('Tablero de control'!$BB464="",'Tablero de control'!$BC464&lt;=0),
    "SIN AVANCE",
    IF(
      'Tablero de control'!$BC464&lt;Parametros!$D$4*Parametros!$G$9,
      "MUY DEFICIENTE",
    IF(
      'Tablero de control'!$BC464&lt;Parametros!$D$4*Parametros!$G$8,
      "DEFICIENTE",
   IF(
      'Tablero de control'!$BC464&lt;Parametros!$D$4*Parametros!$G$7,
      "ACEPTABLE",
      IF(
        'Tablero de control'!$BC464&lt;Parametros!$D$4*Parametros!$G$6,
        "BUENO",
        IF(
          'Tablero de control'!$BC464&lt;Parametros!$D$4*Parametros!$G$5,
          "SATISFACTORIO",
          IF(
            'Tablero de control'!$BC464&gt;=Parametros!$D$4*Parametros!$G$4,
            "OPTIMO"
          )
        )
      )
    )
  )
)
)</f>
        <v>OPTIMO</v>
      </c>
      <c r="BE464" s="336"/>
      <c r="BF464" s="336"/>
      <c r="BG464" s="555"/>
      <c r="BH464" s="281"/>
      <c r="BI464" s="281"/>
      <c r="BJ464" s="281"/>
      <c r="BL464" s="337"/>
      <c r="BN464" s="364">
        <v>50</v>
      </c>
      <c r="BO464" s="363" t="s">
        <v>2622</v>
      </c>
      <c r="BP464" s="363" t="s">
        <v>2623</v>
      </c>
      <c r="BQ464" s="418" t="s">
        <v>2624</v>
      </c>
      <c r="BR464" s="637" t="s">
        <v>2609</v>
      </c>
      <c r="BS464" s="696" t="s">
        <v>2590</v>
      </c>
      <c r="BT464" s="281"/>
    </row>
    <row r="465" spans="1:72" s="42" customFormat="1" ht="60" hidden="1" customHeight="1">
      <c r="A465" s="554" t="s">
        <v>253</v>
      </c>
      <c r="B465" s="53" t="s">
        <v>269</v>
      </c>
      <c r="C465" s="53" t="s">
        <v>325</v>
      </c>
      <c r="D465" s="53" t="s">
        <v>370</v>
      </c>
      <c r="E465" s="53" t="s">
        <v>485</v>
      </c>
      <c r="F465" s="86" t="s">
        <v>531</v>
      </c>
      <c r="G465" s="124" t="s">
        <v>544</v>
      </c>
      <c r="H465" s="124" t="s">
        <v>1953</v>
      </c>
      <c r="I465" s="124" t="s">
        <v>1990</v>
      </c>
      <c r="J465" s="325">
        <v>462</v>
      </c>
      <c r="K465" s="53" t="s">
        <v>1003</v>
      </c>
      <c r="L465" s="53">
        <v>3502021</v>
      </c>
      <c r="M465" s="53" t="s">
        <v>1426</v>
      </c>
      <c r="N465" s="53">
        <v>350202102</v>
      </c>
      <c r="O465" s="53" t="s">
        <v>1750</v>
      </c>
      <c r="P465" s="53" t="s">
        <v>2085</v>
      </c>
      <c r="Q465" s="53" t="s">
        <v>32</v>
      </c>
      <c r="R465" s="78" t="s">
        <v>1891</v>
      </c>
      <c r="S465" s="78">
        <v>540</v>
      </c>
      <c r="T465" s="78">
        <v>1700</v>
      </c>
      <c r="U465" s="97" t="s">
        <v>13</v>
      </c>
      <c r="V465" s="78">
        <v>500</v>
      </c>
      <c r="W465" s="78">
        <v>500</v>
      </c>
      <c r="X465" s="78">
        <v>700</v>
      </c>
      <c r="Y465" s="273">
        <v>5</v>
      </c>
      <c r="Z465" s="276">
        <f>IF(
'Tablero de control'!$U465="NP",
 0,
  IF(
     'Tablero de control'!$Q465&lt;&gt;"Reducción",
     'Tablero de control'!$Y465*100/'Tablero de control'!$U465,
     IF(
       'Tablero de control'!$U465&gt;='Tablero de control'!$Y465,
       100,
       IF(
         'Tablero de control'!$S465&lt;='Tablero de control'!$Y465,
         0,
         (('Tablero de control'!$S465-'Tablero de control'!$U465)-('Tablero de control'!$Y465-'Tablero de control'!$U465))*100/('Tablero de control'!$S465-'Tablero de control'!$U465)
       )
     )
   )
)</f>
        <v>0</v>
      </c>
      <c r="AA465" s="302">
        <f>IF('Tablero de control'!$Z465&gt;100,100,'Tablero de control'!$Z465)</f>
        <v>0</v>
      </c>
      <c r="AB465" s="40" t="str">
        <f>IF(
  'Tablero de control'!$U465="NP",
  "NO PROGRAMADA",
  IF(
    OR('Tablero de control'!$Y465="",'Tablero de control'!$Z465&lt;=0),
    "SIN AVANCE",
    IF(
      'Tablero de control'!$Z465&lt;Parametros!$D$4*Parametros!$G$9,
      "MUY DEFICIENTE",
    IF(
      'Tablero de control'!$Z465&lt;Parametros!$D$4*Parametros!$G$8,
      "DEFICIENTE",
   IF(
      'Tablero de control'!$Z465&lt;Parametros!$D$4*Parametros!$G$7,
      "ACEPTABLE",
      IF(
        'Tablero de control'!$Z465&lt;Parametros!$D$4*Parametros!$G$6,
        "BUENO",
        IF(
          'Tablero de control'!$Z465&lt;Parametros!$D$4*Parametros!$G$5,
          "SATISFACTORIO",
          IF(
            'Tablero de control'!$Z465&gt;=Parametros!$D$4*Parametros!$G$4,
            "OPTIMO"
          )
        )
      )
    )
  )
)
)
)</f>
        <v>NO PROGRAMADA</v>
      </c>
      <c r="AC465" s="40"/>
      <c r="AD465" s="40"/>
      <c r="AE465" s="40"/>
      <c r="AF465" s="40"/>
      <c r="AG465" s="59">
        <v>78158530</v>
      </c>
      <c r="AH465" s="59">
        <v>0</v>
      </c>
      <c r="AI465" s="59">
        <v>0</v>
      </c>
      <c r="AJ465" s="57"/>
      <c r="AK465" s="276">
        <f>IF(
'Tablero de control'!$V465="NP",
 0,
  IF(
     'Tablero de control'!$Q465&lt;&gt;"Reducción",
     'Tablero de control'!$AJ465*100/'Tablero de control'!$V465,
     IF(
       'Tablero de control'!$V465&gt;='Tablero de control'!$AJ465,
       100,
       IF(
         'Tablero de control'!$S465&lt;='Tablero de control'!$AJ465,
         0,
         (('Tablero de control'!$S465-'Tablero de control'!$V465)-('Tablero de control'!$AJ465-'Tablero de control'!$V465))*100/('Tablero de control'!$S465-'Tablero de control'!$V465)
       )
     )
   )
)</f>
        <v>0</v>
      </c>
      <c r="AL465" s="40" t="str">
        <f>IF(
  'Tablero de control'!$V465="NP",
  "NO PROGRAMADA",
  IF(
    OR('Tablero de control'!$AJ465="",'Tablero de control'!$AK465&lt;=0),
    "SIN AVANCE",
    IF(
      'Tablero de control'!$AK465&lt;Parametros!$D$4*Parametros!$G$9,
      "MUY DEFICIENTE",
    IF(
      'Tablero de control'!$AK465&lt;Parametros!$D$4*Parametros!$G$8,
      "DEFICIENTE",
   IF(
      'Tablero de control'!$AK465&lt;Parametros!$D$4*Parametros!$G$7,
      "ACEPTABLE",
      IF(
        'Tablero de control'!$AK465&lt;Parametros!$D$4*Parametros!$G$6,
        "BUENO",
        IF(
          'Tablero de control'!$AK465&lt;Parametros!$D$4*Parametros!$G$5,
          "SATISFACTORIO",
          IF(
            'Tablero de control'!$AK465&gt;=Parametros!$D$4*Parametros!$G$4,
            "OPTIMO"
          )
        )
      )
    )
  )
)
)
)</f>
        <v>SIN AVANCE</v>
      </c>
      <c r="AM465" s="38"/>
      <c r="AN465" s="38"/>
      <c r="AO465" s="38"/>
      <c r="AP465" s="47"/>
      <c r="AQ465" s="276">
        <f>IF(
'Tablero de control'!$W465="NP",
 0,
  IF(
     'Tablero de control'!$Q465&lt;&gt;"Reducción",
     'Tablero de control'!$AP465*100/'Tablero de control'!$W465,
     IF(
       'Tablero de control'!$W465&gt;='Tablero de control'!$AP465,
       100,
       IF(
         'Tablero de control'!$S465&lt;='Tablero de control'!$AP465,
         0,
         (('Tablero de control'!$S465-'Tablero de control'!$W465)-('Tablero de control'!$AP465-'Tablero de control'!$W465))*100/('Tablero de control'!$S465-'Tablero de control'!$W465)
       )
     )
   )
)</f>
        <v>0</v>
      </c>
      <c r="AR465" s="40" t="str">
        <f>IF(
  'Tablero de control'!$W465="NP",
  "NO PROGRAMADA",
  IF(
    OR('Tablero de control'!$AP465="",'Tablero de control'!$AQ465&lt;=0),
    "SIN AVANCE",
    IF(
      'Tablero de control'!$AQ465&lt;Parametros!$D$4*Parametros!$G$9,
      "MUY DEFICIENTE",
    IF(
      'Tablero de control'!$AQ465&lt;Parametros!$D$4*Parametros!$G$8,
      "DEFICIENTE",
   IF(
      'Tablero de control'!$AQ465&lt;Parametros!$D$4*Parametros!$G$7,
      "ACEPTABLE",
      IF(
        'Tablero de control'!$AQ465&lt;Parametros!$D$4*Parametros!$G$6,
        "BUENO",
        IF(
          'Tablero de control'!$AQ465&lt;Parametros!$D$4*Parametros!$G$5,
          "SATISFACTORIO",
          IF(
            'Tablero de control'!$AQ465&gt;=Parametros!$D$4*Parametros!$G$4,
            "OPTIMO"
          )
        )
      )
    )
  )
)
)
)</f>
        <v>SIN AVANCE</v>
      </c>
      <c r="AS465" s="38"/>
      <c r="AT465" s="38"/>
      <c r="AU465" s="38"/>
      <c r="AV465" s="39"/>
      <c r="AW465" s="276">
        <f>IF(
'Tablero de control'!$X465="NP",
 0,
  IF(
     'Tablero de control'!$Q465&lt;&gt;"Reducción",
     'Tablero de control'!$AV465*100/'Tablero de control'!$X465,
     IF(
       'Tablero de control'!$X465&gt;='Tablero de control'!$AV465,
       100,
       IF(
         'Tablero de control'!$S465&lt;='Tablero de control'!$AV465,
         0,
         (('Tablero de control'!$S465-'Tablero de control'!$X465)-('Tablero de control'!$AV465-'Tablero de control'!$X465))*100/('Tablero de control'!$S465-'Tablero de control'!$X465)
       )
     )
   )
)</f>
        <v>0</v>
      </c>
      <c r="AX465" s="46" t="str">
        <f>IF(
  'Tablero de control'!$X465="NP",
  "NO PROGRAMADA",
  IF(
    OR('Tablero de control'!$AV465="",'Tablero de control'!$AW465&lt;=0),
    "SIN AVANCE",
    IF(
      'Tablero de control'!$AW465&lt;Parametros!$D$4*Parametros!$G$9,
      "MUY DEFICIENTE",
    IF(
      'Tablero de control'!$AW465&lt;Parametros!$D$4*Parametros!$G$8,
      "DEFICIENTE",
   IF(
      'Tablero de control'!$AW465&lt;Parametros!$D$4*Parametros!$G$7,
      "ACEPTABLE",
      IF(
        'Tablero de control'!$AW465&lt;Parametros!$D$4*Parametros!$G$6,
        "BUENO",
        IF(
          'Tablero de control'!$AW465&lt;Parametros!$D$4*Parametros!$G$5,
          "SATISFACTORIO",
          IF(
            'Tablero de control'!$AW465&gt;=Parametros!$D$4*Parametros!$G$4,
            "OPTIMO"
          )
        )
      )
    )
  )
)
)
)</f>
        <v>SIN AVANCE</v>
      </c>
      <c r="AY465" s="38"/>
      <c r="AZ465" s="38"/>
      <c r="BA465" s="38"/>
      <c r="BB465" s="285">
        <f>IF('Tablero de control'!$R465="Acumulada",IF('Tablero de control'!$AV465="",IF('Tablero de control'!$AP465="",IF('Tablero de control'!$AJ465="",'Tablero de control'!$Y465,'Tablero de control'!$AJ465),'Tablero de control'!$AP465),'Tablero de control'!$AV465),'Tablero de control'!$Y465+'Tablero de control'!$AJ465+'Tablero de control'!$AP465+'Tablero de control'!$AV465)</f>
        <v>5</v>
      </c>
      <c r="BC465" s="41">
        <f>IF('Tablero de control'!$Q465="mantenimiento",'Tablero de control'!$BB465/COUNTA('Tablero de control'!$U465:$X465)*100,IF('Tablero de control'!$BB465*100/'Tablero de control'!$T465&gt;100,100,'Tablero de control'!$BB465*100/'Tablero de control'!$T465))</f>
        <v>0.29411764705882354</v>
      </c>
      <c r="BD465" s="40" t="str">
        <f>IF(
    OR('Tablero de control'!$BB465="",'Tablero de control'!$BC465&lt;=0),
    "SIN AVANCE",
    IF(
      'Tablero de control'!$BC465&lt;Parametros!$D$4*Parametros!$G$9,
      "MUY DEFICIENTE",
    IF(
      'Tablero de control'!$BC465&lt;Parametros!$D$4*Parametros!$G$8,
      "DEFICIENTE",
   IF(
      'Tablero de control'!$BC465&lt;Parametros!$D$4*Parametros!$G$7,
      "ACEPTABLE",
      IF(
        'Tablero de control'!$BC465&lt;Parametros!$D$4*Parametros!$G$6,
        "BUENO",
        IF(
          'Tablero de control'!$BC465&lt;Parametros!$D$4*Parametros!$G$5,
          "SATISFACTORIO",
          IF(
            'Tablero de control'!$BC465&gt;=Parametros!$D$4*Parametros!$G$4,
            "OPTIMO"
          )
        )
      )
    )
  )
)
)</f>
        <v>MUY DEFICIENTE</v>
      </c>
      <c r="BE465" s="336"/>
      <c r="BF465" s="336"/>
      <c r="BG465" s="555"/>
      <c r="BH465" s="281"/>
      <c r="BI465" s="281"/>
      <c r="BJ465" s="281"/>
      <c r="BL465" s="337"/>
      <c r="BN465" s="416">
        <v>0</v>
      </c>
      <c r="BO465" s="416" t="s">
        <v>2625</v>
      </c>
      <c r="BP465" s="363" t="s">
        <v>2614</v>
      </c>
      <c r="BQ465" s="363" t="s">
        <v>2615</v>
      </c>
      <c r="BR465" s="418" t="s">
        <v>2616</v>
      </c>
      <c r="BS465" s="696" t="s">
        <v>2590</v>
      </c>
      <c r="BT465" s="281"/>
    </row>
    <row r="466" spans="1:72" s="42" customFormat="1" ht="60" hidden="1" customHeight="1">
      <c r="A466" s="554" t="s">
        <v>253</v>
      </c>
      <c r="B466" s="53" t="s">
        <v>269</v>
      </c>
      <c r="C466" s="53" t="s">
        <v>326</v>
      </c>
      <c r="D466" s="53" t="s">
        <v>370</v>
      </c>
      <c r="E466" s="53" t="s">
        <v>486</v>
      </c>
      <c r="F466" s="142">
        <v>5.0000000000000001E-3</v>
      </c>
      <c r="G466" s="143">
        <v>0.01</v>
      </c>
      <c r="H466" s="143" t="s">
        <v>1954</v>
      </c>
      <c r="I466" s="143" t="s">
        <v>1992</v>
      </c>
      <c r="J466" s="325">
        <v>463</v>
      </c>
      <c r="K466" s="53" t="s">
        <v>1004</v>
      </c>
      <c r="L466" s="53" t="s">
        <v>1427</v>
      </c>
      <c r="M466" s="53" t="s">
        <v>1428</v>
      </c>
      <c r="N466" s="293">
        <v>390600300</v>
      </c>
      <c r="O466" s="53" t="s">
        <v>1751</v>
      </c>
      <c r="P466" s="53" t="s">
        <v>2085</v>
      </c>
      <c r="Q466" s="53" t="s">
        <v>32</v>
      </c>
      <c r="R466" s="78" t="s">
        <v>1891</v>
      </c>
      <c r="S466" s="94">
        <v>66</v>
      </c>
      <c r="T466" s="78">
        <v>66</v>
      </c>
      <c r="U466" s="97" t="s">
        <v>13</v>
      </c>
      <c r="V466" s="94">
        <v>22</v>
      </c>
      <c r="W466" s="94">
        <v>22</v>
      </c>
      <c r="X466" s="94">
        <v>22</v>
      </c>
      <c r="Y466" s="273">
        <v>1</v>
      </c>
      <c r="Z466" s="276">
        <f>IF(
'Tablero de control'!$U466="NP",
 0,
  IF(
     'Tablero de control'!$Q466&lt;&gt;"Reducción",
     'Tablero de control'!$Y466*100/'Tablero de control'!$U466,
     IF(
       'Tablero de control'!$U466&gt;='Tablero de control'!$Y466,
       100,
       IF(
         'Tablero de control'!$S466&lt;='Tablero de control'!$Y466,
         0,
         (('Tablero de control'!$S466-'Tablero de control'!$U466)-('Tablero de control'!$Y466-'Tablero de control'!$U466))*100/('Tablero de control'!$S466-'Tablero de control'!$U466)
       )
     )
   )
)</f>
        <v>0</v>
      </c>
      <c r="AA466" s="302">
        <f>IF('Tablero de control'!$Z466&gt;100,100,'Tablero de control'!$Z466)</f>
        <v>0</v>
      </c>
      <c r="AB466" s="40" t="str">
        <f>IF(
  'Tablero de control'!$U466="NP",
  "NO PROGRAMADA",
  IF(
    OR('Tablero de control'!$Y466="",'Tablero de control'!$Z466&lt;=0),
    "SIN AVANCE",
    IF(
      'Tablero de control'!$Z466&lt;Parametros!$D$4*Parametros!$G$9,
      "MUY DEFICIENTE",
    IF(
      'Tablero de control'!$Z466&lt;Parametros!$D$4*Parametros!$G$8,
      "DEFICIENTE",
   IF(
      'Tablero de control'!$Z466&lt;Parametros!$D$4*Parametros!$G$7,
      "ACEPTABLE",
      IF(
        'Tablero de control'!$Z466&lt;Parametros!$D$4*Parametros!$G$6,
        "BUENO",
        IF(
          'Tablero de control'!$Z466&lt;Parametros!$D$4*Parametros!$G$5,
          "SATISFACTORIO",
          IF(
            'Tablero de control'!$Z466&gt;=Parametros!$D$4*Parametros!$G$4,
            "OPTIMO"
          )
        )
      )
    )
  )
)
)
)</f>
        <v>NO PROGRAMADA</v>
      </c>
      <c r="AC466" s="40"/>
      <c r="AD466" s="40"/>
      <c r="AE466" s="40"/>
      <c r="AF466" s="40"/>
      <c r="AG466" s="59">
        <v>31366953</v>
      </c>
      <c r="AH466" s="59">
        <v>0</v>
      </c>
      <c r="AI466" s="59">
        <v>0</v>
      </c>
      <c r="AJ466" s="57"/>
      <c r="AK466" s="276">
        <f>IF(
'Tablero de control'!$V466="NP",
 0,
  IF(
     'Tablero de control'!$Q466&lt;&gt;"Reducción",
     'Tablero de control'!$AJ466*100/'Tablero de control'!$V466,
     IF(
       'Tablero de control'!$V466&gt;='Tablero de control'!$AJ466,
       100,
       IF(
         'Tablero de control'!$S466&lt;='Tablero de control'!$AJ466,
         0,
         (('Tablero de control'!$S466-'Tablero de control'!$V466)-('Tablero de control'!$AJ466-'Tablero de control'!$V466))*100/('Tablero de control'!$S466-'Tablero de control'!$V466)
       )
     )
   )
)</f>
        <v>0</v>
      </c>
      <c r="AL466" s="40" t="str">
        <f>IF(
  'Tablero de control'!$V466="NP",
  "NO PROGRAMADA",
  IF(
    OR('Tablero de control'!$AJ466="",'Tablero de control'!$AK466&lt;=0),
    "SIN AVANCE",
    IF(
      'Tablero de control'!$AK466&lt;Parametros!$D$4*Parametros!$G$9,
      "MUY DEFICIENTE",
    IF(
      'Tablero de control'!$AK466&lt;Parametros!$D$4*Parametros!$G$8,
      "DEFICIENTE",
   IF(
      'Tablero de control'!$AK466&lt;Parametros!$D$4*Parametros!$G$7,
      "ACEPTABLE",
      IF(
        'Tablero de control'!$AK466&lt;Parametros!$D$4*Parametros!$G$6,
        "BUENO",
        IF(
          'Tablero de control'!$AK466&lt;Parametros!$D$4*Parametros!$G$5,
          "SATISFACTORIO",
          IF(
            'Tablero de control'!$AK466&gt;=Parametros!$D$4*Parametros!$G$4,
            "OPTIMO"
          )
        )
      )
    )
  )
)
)
)</f>
        <v>SIN AVANCE</v>
      </c>
      <c r="AM466" s="38"/>
      <c r="AN466" s="38"/>
      <c r="AO466" s="38"/>
      <c r="AP466" s="47"/>
      <c r="AQ466" s="276">
        <f>IF(
'Tablero de control'!$W466="NP",
 0,
  IF(
     'Tablero de control'!$Q466&lt;&gt;"Reducción",
     'Tablero de control'!$AP466*100/'Tablero de control'!$W466,
     IF(
       'Tablero de control'!$W466&gt;='Tablero de control'!$AP466,
       100,
       IF(
         'Tablero de control'!$S466&lt;='Tablero de control'!$AP466,
         0,
         (('Tablero de control'!$S466-'Tablero de control'!$W466)-('Tablero de control'!$AP466-'Tablero de control'!$W466))*100/('Tablero de control'!$S466-'Tablero de control'!$W466)
       )
     )
   )
)</f>
        <v>0</v>
      </c>
      <c r="AR466" s="40" t="str">
        <f>IF(
  'Tablero de control'!$W466="NP",
  "NO PROGRAMADA",
  IF(
    OR('Tablero de control'!$AP466="",'Tablero de control'!$AQ466&lt;=0),
    "SIN AVANCE",
    IF(
      'Tablero de control'!$AQ466&lt;Parametros!$D$4*Parametros!$G$9,
      "MUY DEFICIENTE",
    IF(
      'Tablero de control'!$AQ466&lt;Parametros!$D$4*Parametros!$G$8,
      "DEFICIENTE",
   IF(
      'Tablero de control'!$AQ466&lt;Parametros!$D$4*Parametros!$G$7,
      "ACEPTABLE",
      IF(
        'Tablero de control'!$AQ466&lt;Parametros!$D$4*Parametros!$G$6,
        "BUENO",
        IF(
          'Tablero de control'!$AQ466&lt;Parametros!$D$4*Parametros!$G$5,
          "SATISFACTORIO",
          IF(
            'Tablero de control'!$AQ466&gt;=Parametros!$D$4*Parametros!$G$4,
            "OPTIMO"
          )
        )
      )
    )
  )
)
)
)</f>
        <v>SIN AVANCE</v>
      </c>
      <c r="AS466" s="38"/>
      <c r="AT466" s="38"/>
      <c r="AU466" s="38"/>
      <c r="AV466" s="39"/>
      <c r="AW466" s="276">
        <f>IF(
'Tablero de control'!$X466="NP",
 0,
  IF(
     'Tablero de control'!$Q466&lt;&gt;"Reducción",
     'Tablero de control'!$AV466*100/'Tablero de control'!$X466,
     IF(
       'Tablero de control'!$X466&gt;='Tablero de control'!$AV466,
       100,
       IF(
         'Tablero de control'!$S466&lt;='Tablero de control'!$AV466,
         0,
         (('Tablero de control'!$S466-'Tablero de control'!$X466)-('Tablero de control'!$AV466-'Tablero de control'!$X466))*100/('Tablero de control'!$S466-'Tablero de control'!$X466)
       )
     )
   )
)</f>
        <v>0</v>
      </c>
      <c r="AX466" s="46" t="str">
        <f>IF(
  'Tablero de control'!$X466="NP",
  "NO PROGRAMADA",
  IF(
    OR('Tablero de control'!$AV466="",'Tablero de control'!$AW466&lt;=0),
    "SIN AVANCE",
    IF(
      'Tablero de control'!$AW466&lt;Parametros!$D$4*Parametros!$G$9,
      "MUY DEFICIENTE",
    IF(
      'Tablero de control'!$AW466&lt;Parametros!$D$4*Parametros!$G$8,
      "DEFICIENTE",
   IF(
      'Tablero de control'!$AW466&lt;Parametros!$D$4*Parametros!$G$7,
      "ACEPTABLE",
      IF(
        'Tablero de control'!$AW466&lt;Parametros!$D$4*Parametros!$G$6,
        "BUENO",
        IF(
          'Tablero de control'!$AW466&lt;Parametros!$D$4*Parametros!$G$5,
          "SATISFACTORIO",
          IF(
            'Tablero de control'!$AW466&gt;=Parametros!$D$4*Parametros!$G$4,
            "OPTIMO"
          )
        )
      )
    )
  )
)
)
)</f>
        <v>SIN AVANCE</v>
      </c>
      <c r="AY466" s="38"/>
      <c r="AZ466" s="38"/>
      <c r="BA466" s="38"/>
      <c r="BB466" s="285">
        <f>IF('Tablero de control'!$R466="Acumulada",IF('Tablero de control'!$AV466="",IF('Tablero de control'!$AP466="",IF('Tablero de control'!$AJ466="",'Tablero de control'!$Y466,'Tablero de control'!$AJ466),'Tablero de control'!$AP466),'Tablero de control'!$AV466),'Tablero de control'!$Y466+'Tablero de control'!$AJ466+'Tablero de control'!$AP466+'Tablero de control'!$AV466)</f>
        <v>1</v>
      </c>
      <c r="BC466" s="41">
        <f>IF('Tablero de control'!$Q466="mantenimiento",'Tablero de control'!$BB466/COUNTA('Tablero de control'!$U466:$X466)*100,IF('Tablero de control'!$BB466*100/'Tablero de control'!$T466&gt;100,100,'Tablero de control'!$BB466*100/'Tablero de control'!$T466))</f>
        <v>1.5151515151515151</v>
      </c>
      <c r="BD466" s="40" t="str">
        <f>IF(
    OR('Tablero de control'!$BB466="",'Tablero de control'!$BC466&lt;=0),
    "SIN AVANCE",
    IF(
      'Tablero de control'!$BC466&lt;Parametros!$D$4*Parametros!$G$9,
      "MUY DEFICIENTE",
    IF(
      'Tablero de control'!$BC466&lt;Parametros!$D$4*Parametros!$G$8,
      "DEFICIENTE",
   IF(
      'Tablero de control'!$BC466&lt;Parametros!$D$4*Parametros!$G$7,
      "ACEPTABLE",
      IF(
        'Tablero de control'!$BC466&lt;Parametros!$D$4*Parametros!$G$6,
        "BUENO",
        IF(
          'Tablero de control'!$BC466&lt;Parametros!$D$4*Parametros!$G$5,
          "SATISFACTORIO",
          IF(
            'Tablero de control'!$BC466&gt;=Parametros!$D$4*Parametros!$G$4,
            "OPTIMO"
          )
        )
      )
    )
  )
)
)</f>
        <v>MUY DEFICIENTE</v>
      </c>
      <c r="BE466" s="336"/>
      <c r="BF466" s="336"/>
      <c r="BG466" s="555"/>
      <c r="BH466" s="281"/>
      <c r="BI466" s="281"/>
      <c r="BJ466" s="281"/>
      <c r="BL466" s="337"/>
      <c r="BN466" s="364">
        <v>0</v>
      </c>
      <c r="BO466" s="363" t="s">
        <v>2626</v>
      </c>
      <c r="BP466" s="363" t="s">
        <v>2614</v>
      </c>
      <c r="BQ466" s="363" t="s">
        <v>2615</v>
      </c>
      <c r="BR466" s="418" t="s">
        <v>2616</v>
      </c>
      <c r="BS466" s="697" t="s">
        <v>2627</v>
      </c>
      <c r="BT466" s="281"/>
    </row>
    <row r="467" spans="1:72" s="42" customFormat="1" ht="60" hidden="1" customHeight="1">
      <c r="A467" s="554" t="s">
        <v>253</v>
      </c>
      <c r="B467" s="53" t="s">
        <v>269</v>
      </c>
      <c r="C467" s="53" t="s">
        <v>326</v>
      </c>
      <c r="D467" s="53" t="s">
        <v>370</v>
      </c>
      <c r="E467" s="53" t="s">
        <v>486</v>
      </c>
      <c r="F467" s="142">
        <v>5.0000000000000001E-3</v>
      </c>
      <c r="G467" s="143">
        <v>0.01</v>
      </c>
      <c r="H467" s="143" t="s">
        <v>1954</v>
      </c>
      <c r="I467" s="143" t="s">
        <v>1992</v>
      </c>
      <c r="J467" s="325">
        <v>464</v>
      </c>
      <c r="K467" s="53" t="s">
        <v>1005</v>
      </c>
      <c r="L467" s="53" t="s">
        <v>1429</v>
      </c>
      <c r="M467" s="53" t="s">
        <v>1430</v>
      </c>
      <c r="N467" s="293">
        <v>390600400</v>
      </c>
      <c r="O467" s="53" t="s">
        <v>1752</v>
      </c>
      <c r="P467" s="53" t="s">
        <v>2085</v>
      </c>
      <c r="Q467" s="53" t="s">
        <v>32</v>
      </c>
      <c r="R467" s="78" t="s">
        <v>1891</v>
      </c>
      <c r="S467" s="94">
        <v>66</v>
      </c>
      <c r="T467" s="78">
        <v>66</v>
      </c>
      <c r="U467" s="97" t="s">
        <v>13</v>
      </c>
      <c r="V467" s="94">
        <v>22</v>
      </c>
      <c r="W467" s="94">
        <v>22</v>
      </c>
      <c r="X467" s="94">
        <v>22</v>
      </c>
      <c r="Y467" s="273">
        <v>1</v>
      </c>
      <c r="Z467" s="276">
        <f>IF(
'Tablero de control'!$U467="NP",
 0,
  IF(
     'Tablero de control'!$Q467&lt;&gt;"Reducción",
     'Tablero de control'!$Y467*100/'Tablero de control'!$U467,
     IF(
       'Tablero de control'!$U467&gt;='Tablero de control'!$Y467,
       100,
       IF(
         'Tablero de control'!$S467&lt;='Tablero de control'!$Y467,
         0,
         (('Tablero de control'!$S467-'Tablero de control'!$U467)-('Tablero de control'!$Y467-'Tablero de control'!$U467))*100/('Tablero de control'!$S467-'Tablero de control'!$U467)
       )
     )
   )
)</f>
        <v>0</v>
      </c>
      <c r="AA467" s="302">
        <f>IF('Tablero de control'!$Z467&gt;100,100,'Tablero de control'!$Z467)</f>
        <v>0</v>
      </c>
      <c r="AB467" s="40" t="str">
        <f>IF(
  'Tablero de control'!$U467="NP",
  "NO PROGRAMADA",
  IF(
    OR('Tablero de control'!$Y467="",'Tablero de control'!$Z467&lt;=0),
    "SIN AVANCE",
    IF(
      'Tablero de control'!$Z467&lt;Parametros!$D$4*Parametros!$G$9,
      "MUY DEFICIENTE",
    IF(
      'Tablero de control'!$Z467&lt;Parametros!$D$4*Parametros!$G$8,
      "DEFICIENTE",
   IF(
      'Tablero de control'!$Z467&lt;Parametros!$D$4*Parametros!$G$7,
      "ACEPTABLE",
      IF(
        'Tablero de control'!$Z467&lt;Parametros!$D$4*Parametros!$G$6,
        "BUENO",
        IF(
          'Tablero de control'!$Z467&lt;Parametros!$D$4*Parametros!$G$5,
          "SATISFACTORIO",
          IF(
            'Tablero de control'!$Z467&gt;=Parametros!$D$4*Parametros!$G$4,
            "OPTIMO"
          )
        )
      )
    )
  )
)
)
)</f>
        <v>NO PROGRAMADA</v>
      </c>
      <c r="AC467" s="40"/>
      <c r="AD467" s="40"/>
      <c r="AE467" s="40"/>
      <c r="AF467" s="40"/>
      <c r="AG467" s="59">
        <v>31366953</v>
      </c>
      <c r="AH467" s="59">
        <v>0</v>
      </c>
      <c r="AI467" s="59">
        <v>0</v>
      </c>
      <c r="AJ467" s="57"/>
      <c r="AK467" s="276">
        <f>IF(
'Tablero de control'!$V467="NP",
 0,
  IF(
     'Tablero de control'!$Q467&lt;&gt;"Reducción",
     'Tablero de control'!$AJ467*100/'Tablero de control'!$V467,
     IF(
       'Tablero de control'!$V467&gt;='Tablero de control'!$AJ467,
       100,
       IF(
         'Tablero de control'!$S467&lt;='Tablero de control'!$AJ467,
         0,
         (('Tablero de control'!$S467-'Tablero de control'!$V467)-('Tablero de control'!$AJ467-'Tablero de control'!$V467))*100/('Tablero de control'!$S467-'Tablero de control'!$V467)
       )
     )
   )
)</f>
        <v>0</v>
      </c>
      <c r="AL467" s="40" t="str">
        <f>IF(
  'Tablero de control'!$V467="NP",
  "NO PROGRAMADA",
  IF(
    OR('Tablero de control'!$AJ467="",'Tablero de control'!$AK467&lt;=0),
    "SIN AVANCE",
    IF(
      'Tablero de control'!$AK467&lt;Parametros!$D$4*Parametros!$G$9,
      "MUY DEFICIENTE",
    IF(
      'Tablero de control'!$AK467&lt;Parametros!$D$4*Parametros!$G$8,
      "DEFICIENTE",
   IF(
      'Tablero de control'!$AK467&lt;Parametros!$D$4*Parametros!$G$7,
      "ACEPTABLE",
      IF(
        'Tablero de control'!$AK467&lt;Parametros!$D$4*Parametros!$G$6,
        "BUENO",
        IF(
          'Tablero de control'!$AK467&lt;Parametros!$D$4*Parametros!$G$5,
          "SATISFACTORIO",
          IF(
            'Tablero de control'!$AK467&gt;=Parametros!$D$4*Parametros!$G$4,
            "OPTIMO"
          )
        )
      )
    )
  )
)
)
)</f>
        <v>SIN AVANCE</v>
      </c>
      <c r="AM467" s="38"/>
      <c r="AN467" s="38"/>
      <c r="AO467" s="38"/>
      <c r="AP467" s="47"/>
      <c r="AQ467" s="276">
        <f>IF(
'Tablero de control'!$W467="NP",
 0,
  IF(
     'Tablero de control'!$Q467&lt;&gt;"Reducción",
     'Tablero de control'!$AP467*100/'Tablero de control'!$W467,
     IF(
       'Tablero de control'!$W467&gt;='Tablero de control'!$AP467,
       100,
       IF(
         'Tablero de control'!$S467&lt;='Tablero de control'!$AP467,
         0,
         (('Tablero de control'!$S467-'Tablero de control'!$W467)-('Tablero de control'!$AP467-'Tablero de control'!$W467))*100/('Tablero de control'!$S467-'Tablero de control'!$W467)
       )
     )
   )
)</f>
        <v>0</v>
      </c>
      <c r="AR467" s="40" t="str">
        <f>IF(
  'Tablero de control'!$W467="NP",
  "NO PROGRAMADA",
  IF(
    OR('Tablero de control'!$AP467="",'Tablero de control'!$AQ467&lt;=0),
    "SIN AVANCE",
    IF(
      'Tablero de control'!$AQ467&lt;Parametros!$D$4*Parametros!$G$9,
      "MUY DEFICIENTE",
    IF(
      'Tablero de control'!$AQ467&lt;Parametros!$D$4*Parametros!$G$8,
      "DEFICIENTE",
   IF(
      'Tablero de control'!$AQ467&lt;Parametros!$D$4*Parametros!$G$7,
      "ACEPTABLE",
      IF(
        'Tablero de control'!$AQ467&lt;Parametros!$D$4*Parametros!$G$6,
        "BUENO",
        IF(
          'Tablero de control'!$AQ467&lt;Parametros!$D$4*Parametros!$G$5,
          "SATISFACTORIO",
          IF(
            'Tablero de control'!$AQ467&gt;=Parametros!$D$4*Parametros!$G$4,
            "OPTIMO"
          )
        )
      )
    )
  )
)
)
)</f>
        <v>SIN AVANCE</v>
      </c>
      <c r="AS467" s="38"/>
      <c r="AT467" s="38"/>
      <c r="AU467" s="38"/>
      <c r="AV467" s="39"/>
      <c r="AW467" s="276">
        <f>IF(
'Tablero de control'!$X467="NP",
 0,
  IF(
     'Tablero de control'!$Q467&lt;&gt;"Reducción",
     'Tablero de control'!$AV467*100/'Tablero de control'!$X467,
     IF(
       'Tablero de control'!$X467&gt;='Tablero de control'!$AV467,
       100,
       IF(
         'Tablero de control'!$S467&lt;='Tablero de control'!$AV467,
         0,
         (('Tablero de control'!$S467-'Tablero de control'!$X467)-('Tablero de control'!$AV467-'Tablero de control'!$X467))*100/('Tablero de control'!$S467-'Tablero de control'!$X467)
       )
     )
   )
)</f>
        <v>0</v>
      </c>
      <c r="AX467" s="46" t="str">
        <f>IF(
  'Tablero de control'!$X467="NP",
  "NO PROGRAMADA",
  IF(
    OR('Tablero de control'!$AV467="",'Tablero de control'!$AW467&lt;=0),
    "SIN AVANCE",
    IF(
      'Tablero de control'!$AW467&lt;Parametros!$D$4*Parametros!$G$9,
      "MUY DEFICIENTE",
    IF(
      'Tablero de control'!$AW467&lt;Parametros!$D$4*Parametros!$G$8,
      "DEFICIENTE",
   IF(
      'Tablero de control'!$AW467&lt;Parametros!$D$4*Parametros!$G$7,
      "ACEPTABLE",
      IF(
        'Tablero de control'!$AW467&lt;Parametros!$D$4*Parametros!$G$6,
        "BUENO",
        IF(
          'Tablero de control'!$AW467&lt;Parametros!$D$4*Parametros!$G$5,
          "SATISFACTORIO",
          IF(
            'Tablero de control'!$AW467&gt;=Parametros!$D$4*Parametros!$G$4,
            "OPTIMO"
          )
        )
      )
    )
  )
)
)
)</f>
        <v>SIN AVANCE</v>
      </c>
      <c r="AY467" s="38"/>
      <c r="AZ467" s="38"/>
      <c r="BA467" s="38"/>
      <c r="BB467" s="285">
        <f>IF('Tablero de control'!$R467="Acumulada",IF('Tablero de control'!$AV467="",IF('Tablero de control'!$AP467="",IF('Tablero de control'!$AJ467="",'Tablero de control'!$Y467,'Tablero de control'!$AJ467),'Tablero de control'!$AP467),'Tablero de control'!$AV467),'Tablero de control'!$Y467+'Tablero de control'!$AJ467+'Tablero de control'!$AP467+'Tablero de control'!$AV467)</f>
        <v>1</v>
      </c>
      <c r="BC467" s="41">
        <f>IF('Tablero de control'!$Q467="mantenimiento",'Tablero de control'!$BB467/COUNTA('Tablero de control'!$U467:$X467)*100,IF('Tablero de control'!$BB467*100/'Tablero de control'!$T467&gt;100,100,'Tablero de control'!$BB467*100/'Tablero de control'!$T467))</f>
        <v>1.5151515151515151</v>
      </c>
      <c r="BD467" s="40" t="str">
        <f>IF(
    OR('Tablero de control'!$BB467="",'Tablero de control'!$BC467&lt;=0),
    "SIN AVANCE",
    IF(
      'Tablero de control'!$BC467&lt;Parametros!$D$4*Parametros!$G$9,
      "MUY DEFICIENTE",
    IF(
      'Tablero de control'!$BC467&lt;Parametros!$D$4*Parametros!$G$8,
      "DEFICIENTE",
   IF(
      'Tablero de control'!$BC467&lt;Parametros!$D$4*Parametros!$G$7,
      "ACEPTABLE",
      IF(
        'Tablero de control'!$BC467&lt;Parametros!$D$4*Parametros!$G$6,
        "BUENO",
        IF(
          'Tablero de control'!$BC467&lt;Parametros!$D$4*Parametros!$G$5,
          "SATISFACTORIO",
          IF(
            'Tablero de control'!$BC467&gt;=Parametros!$D$4*Parametros!$G$4,
            "OPTIMO"
          )
        )
      )
    )
  )
)
)</f>
        <v>MUY DEFICIENTE</v>
      </c>
      <c r="BE467" s="336"/>
      <c r="BF467" s="336"/>
      <c r="BG467" s="555"/>
      <c r="BH467" s="281"/>
      <c r="BI467" s="281"/>
      <c r="BJ467" s="281"/>
      <c r="BL467" s="337"/>
      <c r="BN467" s="364">
        <v>0</v>
      </c>
      <c r="BO467" s="363" t="s">
        <v>2626</v>
      </c>
      <c r="BP467" s="363" t="s">
        <v>2614</v>
      </c>
      <c r="BQ467" s="363" t="s">
        <v>2615</v>
      </c>
      <c r="BR467" s="418" t="s">
        <v>2616</v>
      </c>
      <c r="BS467" s="697" t="s">
        <v>2627</v>
      </c>
      <c r="BT467" s="281"/>
    </row>
    <row r="468" spans="1:72" s="42" customFormat="1" ht="60" hidden="1" customHeight="1">
      <c r="A468" s="554" t="s">
        <v>253</v>
      </c>
      <c r="B468" s="53" t="s">
        <v>269</v>
      </c>
      <c r="C468" s="53" t="s">
        <v>326</v>
      </c>
      <c r="D468" s="53" t="s">
        <v>370</v>
      </c>
      <c r="E468" s="53" t="s">
        <v>486</v>
      </c>
      <c r="F468" s="142">
        <v>5.0000000000000001E-3</v>
      </c>
      <c r="G468" s="143">
        <v>0.01</v>
      </c>
      <c r="H468" s="143" t="s">
        <v>1954</v>
      </c>
      <c r="I468" s="143" t="s">
        <v>1992</v>
      </c>
      <c r="J468" s="325">
        <v>465</v>
      </c>
      <c r="K468" s="53" t="s">
        <v>1006</v>
      </c>
      <c r="L468" s="53" t="s">
        <v>1431</v>
      </c>
      <c r="M468" s="53" t="s">
        <v>1432</v>
      </c>
      <c r="N468" s="293">
        <v>390600500</v>
      </c>
      <c r="O468" s="53" t="s">
        <v>1753</v>
      </c>
      <c r="P468" s="53" t="s">
        <v>2085</v>
      </c>
      <c r="Q468" s="53" t="s">
        <v>32</v>
      </c>
      <c r="R468" s="78" t="s">
        <v>1891</v>
      </c>
      <c r="S468" s="78">
        <v>0</v>
      </c>
      <c r="T468" s="78">
        <v>11</v>
      </c>
      <c r="U468" s="96">
        <v>2</v>
      </c>
      <c r="V468" s="78">
        <v>3</v>
      </c>
      <c r="W468" s="78">
        <v>3</v>
      </c>
      <c r="X468" s="78">
        <v>3</v>
      </c>
      <c r="Y468" s="273">
        <v>5</v>
      </c>
      <c r="Z468" s="276">
        <f>IF(
'Tablero de control'!$U468="NP",
 0,
  IF(
     'Tablero de control'!$Q468&lt;&gt;"Reducción",
     'Tablero de control'!$Y468*100/'Tablero de control'!$U468,
     IF(
       'Tablero de control'!$U468&gt;='Tablero de control'!$Y468,
       100,
       IF(
         'Tablero de control'!$S468&lt;='Tablero de control'!$Y468,
         0,
         (('Tablero de control'!$S468-'Tablero de control'!$U468)-('Tablero de control'!$Y468-'Tablero de control'!$U468))*100/('Tablero de control'!$S468-'Tablero de control'!$U468)
       )
     )
   )
)</f>
        <v>250</v>
      </c>
      <c r="AA468" s="302">
        <f>IF('Tablero de control'!$Z468&gt;100,100,'Tablero de control'!$Z468)</f>
        <v>100</v>
      </c>
      <c r="AB468" s="40" t="str">
        <f>IF(
  'Tablero de control'!$U468="NP",
  "NO PROGRAMADA",
  IF(
    OR('Tablero de control'!$Y468="",'Tablero de control'!$Z468&lt;=0),
    "SIN AVANCE",
    IF(
      'Tablero de control'!$Z468&lt;Parametros!$D$4*Parametros!$G$9,
      "MUY DEFICIENTE",
    IF(
      'Tablero de control'!$Z468&lt;Parametros!$D$4*Parametros!$G$8,
      "DEFICIENTE",
   IF(
      'Tablero de control'!$Z468&lt;Parametros!$D$4*Parametros!$G$7,
      "ACEPTABLE",
      IF(
        'Tablero de control'!$Z468&lt;Parametros!$D$4*Parametros!$G$6,
        "BUENO",
        IF(
          'Tablero de control'!$Z468&lt;Parametros!$D$4*Parametros!$G$5,
          "SATISFACTORIO",
          IF(
            'Tablero de control'!$Z468&gt;=Parametros!$D$4*Parametros!$G$4,
            "OPTIMO"
          )
        )
      )
    )
  )
)
)
)</f>
        <v>OPTIMO</v>
      </c>
      <c r="AC468" s="40"/>
      <c r="AD468" s="40"/>
      <c r="AE468" s="40"/>
      <c r="AF468" s="40"/>
      <c r="AG468" s="59">
        <v>31366953</v>
      </c>
      <c r="AH468" s="59">
        <v>0</v>
      </c>
      <c r="AI468" s="59">
        <v>0</v>
      </c>
      <c r="AJ468" s="57"/>
      <c r="AK468" s="276">
        <f>IF(
'Tablero de control'!$V468="NP",
 0,
  IF(
     'Tablero de control'!$Q468&lt;&gt;"Reducción",
     'Tablero de control'!$AJ468*100/'Tablero de control'!$V468,
     IF(
       'Tablero de control'!$V468&gt;='Tablero de control'!$AJ468,
       100,
       IF(
         'Tablero de control'!$S468&lt;='Tablero de control'!$AJ468,
         0,
         (('Tablero de control'!$S468-'Tablero de control'!$V468)-('Tablero de control'!$AJ468-'Tablero de control'!$V468))*100/('Tablero de control'!$S468-'Tablero de control'!$V468)
       )
     )
   )
)</f>
        <v>0</v>
      </c>
      <c r="AL468" s="40" t="str">
        <f>IF(
  'Tablero de control'!$V468="NP",
  "NO PROGRAMADA",
  IF(
    OR('Tablero de control'!$AJ468="",'Tablero de control'!$AK468&lt;=0),
    "SIN AVANCE",
    IF(
      'Tablero de control'!$AK468&lt;Parametros!$D$4*Parametros!$G$9,
      "MUY DEFICIENTE",
    IF(
      'Tablero de control'!$AK468&lt;Parametros!$D$4*Parametros!$G$8,
      "DEFICIENTE",
   IF(
      'Tablero de control'!$AK468&lt;Parametros!$D$4*Parametros!$G$7,
      "ACEPTABLE",
      IF(
        'Tablero de control'!$AK468&lt;Parametros!$D$4*Parametros!$G$6,
        "BUENO",
        IF(
          'Tablero de control'!$AK468&lt;Parametros!$D$4*Parametros!$G$5,
          "SATISFACTORIO",
          IF(
            'Tablero de control'!$AK468&gt;=Parametros!$D$4*Parametros!$G$4,
            "OPTIMO"
          )
        )
      )
    )
  )
)
)
)</f>
        <v>SIN AVANCE</v>
      </c>
      <c r="AM468" s="38"/>
      <c r="AN468" s="38"/>
      <c r="AO468" s="38"/>
      <c r="AP468" s="47"/>
      <c r="AQ468" s="276">
        <f>IF(
'Tablero de control'!$W468="NP",
 0,
  IF(
     'Tablero de control'!$Q468&lt;&gt;"Reducción",
     'Tablero de control'!$AP468*100/'Tablero de control'!$W468,
     IF(
       'Tablero de control'!$W468&gt;='Tablero de control'!$AP468,
       100,
       IF(
         'Tablero de control'!$S468&lt;='Tablero de control'!$AP468,
         0,
         (('Tablero de control'!$S468-'Tablero de control'!$W468)-('Tablero de control'!$AP468-'Tablero de control'!$W468))*100/('Tablero de control'!$S468-'Tablero de control'!$W468)
       )
     )
   )
)</f>
        <v>0</v>
      </c>
      <c r="AR468" s="40" t="str">
        <f>IF(
  'Tablero de control'!$W468="NP",
  "NO PROGRAMADA",
  IF(
    OR('Tablero de control'!$AP468="",'Tablero de control'!$AQ468&lt;=0),
    "SIN AVANCE",
    IF(
      'Tablero de control'!$AQ468&lt;Parametros!$D$4*Parametros!$G$9,
      "MUY DEFICIENTE",
    IF(
      'Tablero de control'!$AQ468&lt;Parametros!$D$4*Parametros!$G$8,
      "DEFICIENTE",
   IF(
      'Tablero de control'!$AQ468&lt;Parametros!$D$4*Parametros!$G$7,
      "ACEPTABLE",
      IF(
        'Tablero de control'!$AQ468&lt;Parametros!$D$4*Parametros!$G$6,
        "BUENO",
        IF(
          'Tablero de control'!$AQ468&lt;Parametros!$D$4*Parametros!$G$5,
          "SATISFACTORIO",
          IF(
            'Tablero de control'!$AQ468&gt;=Parametros!$D$4*Parametros!$G$4,
            "OPTIMO"
          )
        )
      )
    )
  )
)
)
)</f>
        <v>SIN AVANCE</v>
      </c>
      <c r="AS468" s="38"/>
      <c r="AT468" s="38"/>
      <c r="AU468" s="38"/>
      <c r="AV468" s="39"/>
      <c r="AW468" s="276">
        <f>IF(
'Tablero de control'!$X468="NP",
 0,
  IF(
     'Tablero de control'!$Q468&lt;&gt;"Reducción",
     'Tablero de control'!$AV468*100/'Tablero de control'!$X468,
     IF(
       'Tablero de control'!$X468&gt;='Tablero de control'!$AV468,
       100,
       IF(
         'Tablero de control'!$S468&lt;='Tablero de control'!$AV468,
         0,
         (('Tablero de control'!$S468-'Tablero de control'!$X468)-('Tablero de control'!$AV468-'Tablero de control'!$X468))*100/('Tablero de control'!$S468-'Tablero de control'!$X468)
       )
     )
   )
)</f>
        <v>0</v>
      </c>
      <c r="AX468" s="46" t="str">
        <f>IF(
  'Tablero de control'!$X468="NP",
  "NO PROGRAMADA",
  IF(
    OR('Tablero de control'!$AV468="",'Tablero de control'!$AW468&lt;=0),
    "SIN AVANCE",
    IF(
      'Tablero de control'!$AW468&lt;Parametros!$D$4*Parametros!$G$9,
      "MUY DEFICIENTE",
    IF(
      'Tablero de control'!$AW468&lt;Parametros!$D$4*Parametros!$G$8,
      "DEFICIENTE",
   IF(
      'Tablero de control'!$AW468&lt;Parametros!$D$4*Parametros!$G$7,
      "ACEPTABLE",
      IF(
        'Tablero de control'!$AW468&lt;Parametros!$D$4*Parametros!$G$6,
        "BUENO",
        IF(
          'Tablero de control'!$AW468&lt;Parametros!$D$4*Parametros!$G$5,
          "SATISFACTORIO",
          IF(
            'Tablero de control'!$AW468&gt;=Parametros!$D$4*Parametros!$G$4,
            "OPTIMO"
          )
        )
      )
    )
  )
)
)
)</f>
        <v>SIN AVANCE</v>
      </c>
      <c r="AY468" s="38"/>
      <c r="AZ468" s="38"/>
      <c r="BA468" s="38"/>
      <c r="BB468" s="285">
        <f>IF('Tablero de control'!$R468="Acumulada",IF('Tablero de control'!$AV468="",IF('Tablero de control'!$AP468="",IF('Tablero de control'!$AJ468="",'Tablero de control'!$Y468,'Tablero de control'!$AJ468),'Tablero de control'!$AP468),'Tablero de control'!$AV468),'Tablero de control'!$Y468+'Tablero de control'!$AJ468+'Tablero de control'!$AP468+'Tablero de control'!$AV468)</f>
        <v>5</v>
      </c>
      <c r="BC468" s="41">
        <f>IF('Tablero de control'!$Q468="mantenimiento",'Tablero de control'!$BB468/COUNTA('Tablero de control'!$U468:$X468)*100,IF('Tablero de control'!$BB468*100/'Tablero de control'!$T468&gt;100,100,'Tablero de control'!$BB468*100/'Tablero de control'!$T468))</f>
        <v>45.454545454545453</v>
      </c>
      <c r="BD468" s="40" t="str">
        <f>IF(
    OR('Tablero de control'!$BB468="",'Tablero de control'!$BC468&lt;=0),
    "SIN AVANCE",
    IF(
      'Tablero de control'!$BC468&lt;Parametros!$D$4*Parametros!$G$9,
      "MUY DEFICIENTE",
    IF(
      'Tablero de control'!$BC468&lt;Parametros!$D$4*Parametros!$G$8,
      "DEFICIENTE",
   IF(
      'Tablero de control'!$BC468&lt;Parametros!$D$4*Parametros!$G$7,
      "ACEPTABLE",
      IF(
        'Tablero de control'!$BC468&lt;Parametros!$D$4*Parametros!$G$6,
        "BUENO",
        IF(
          'Tablero de control'!$BC468&lt;Parametros!$D$4*Parametros!$G$5,
          "SATISFACTORIO",
          IF(
            'Tablero de control'!$BC468&gt;=Parametros!$D$4*Parametros!$G$4,
            "OPTIMO"
          )
        )
      )
    )
  )
)
)</f>
        <v>DEFICIENTE</v>
      </c>
      <c r="BE468" s="336"/>
      <c r="BF468" s="336"/>
      <c r="BG468" s="555"/>
      <c r="BH468" s="281"/>
      <c r="BI468" s="281"/>
      <c r="BJ468" s="281"/>
      <c r="BL468" s="337"/>
      <c r="BN468" s="364">
        <v>5</v>
      </c>
      <c r="BO468" s="363" t="s">
        <v>2628</v>
      </c>
      <c r="BP468" s="363" t="s">
        <v>2614</v>
      </c>
      <c r="BQ468" s="363" t="s">
        <v>2615</v>
      </c>
      <c r="BR468" s="638" t="s">
        <v>2629</v>
      </c>
      <c r="BS468" s="697" t="s">
        <v>2627</v>
      </c>
      <c r="BT468" s="281"/>
    </row>
    <row r="469" spans="1:72" s="42" customFormat="1" ht="60" hidden="1" customHeight="1">
      <c r="A469" s="554" t="s">
        <v>253</v>
      </c>
      <c r="B469" s="53" t="s">
        <v>269</v>
      </c>
      <c r="C469" s="53" t="s">
        <v>326</v>
      </c>
      <c r="D469" s="53" t="s">
        <v>370</v>
      </c>
      <c r="E469" s="53" t="s">
        <v>487</v>
      </c>
      <c r="F469" s="143">
        <v>0.32</v>
      </c>
      <c r="G469" s="143">
        <v>0.35</v>
      </c>
      <c r="H469" s="143" t="s">
        <v>1954</v>
      </c>
      <c r="I469" s="143" t="s">
        <v>1992</v>
      </c>
      <c r="J469" s="325">
        <v>466</v>
      </c>
      <c r="K469" s="53" t="s">
        <v>1007</v>
      </c>
      <c r="L469" s="53" t="s">
        <v>1433</v>
      </c>
      <c r="M469" s="53" t="s">
        <v>1434</v>
      </c>
      <c r="N469" s="293">
        <v>390601000</v>
      </c>
      <c r="O469" s="53" t="s">
        <v>1754</v>
      </c>
      <c r="P469" s="53" t="s">
        <v>2085</v>
      </c>
      <c r="Q469" s="53" t="s">
        <v>32</v>
      </c>
      <c r="R469" s="78" t="s">
        <v>1891</v>
      </c>
      <c r="S469" s="78">
        <v>852</v>
      </c>
      <c r="T469" s="78">
        <v>6000</v>
      </c>
      <c r="U469" s="97" t="s">
        <v>13</v>
      </c>
      <c r="V469" s="78">
        <v>2000</v>
      </c>
      <c r="W469" s="78">
        <v>3000</v>
      </c>
      <c r="X469" s="78">
        <v>1000</v>
      </c>
      <c r="Y469" s="273">
        <v>0</v>
      </c>
      <c r="Z469" s="276">
        <f>IF(
'Tablero de control'!$U469="NP",
 0,
  IF(
     'Tablero de control'!$Q469&lt;&gt;"Reducción",
     'Tablero de control'!$Y469*100/'Tablero de control'!$U469,
     IF(
       'Tablero de control'!$U469&gt;='Tablero de control'!$Y469,
       100,
       IF(
         'Tablero de control'!$S469&lt;='Tablero de control'!$Y469,
         0,
         (('Tablero de control'!$S469-'Tablero de control'!$U469)-('Tablero de control'!$Y469-'Tablero de control'!$U469))*100/('Tablero de control'!$S469-'Tablero de control'!$U469)
       )
     )
   )
)</f>
        <v>0</v>
      </c>
      <c r="AA469" s="302">
        <f>IF('Tablero de control'!$Z469&gt;100,100,'Tablero de control'!$Z469)</f>
        <v>0</v>
      </c>
      <c r="AB469" s="40" t="str">
        <f>IF(
  'Tablero de control'!$U469="NP",
  "NO PROGRAMADA",
  IF(
    OR('Tablero de control'!$Y469="",'Tablero de control'!$Z469&lt;=0),
    "SIN AVANCE",
    IF(
      'Tablero de control'!$Z469&lt;Parametros!$D$4*Parametros!$G$9,
      "MUY DEFICIENTE",
    IF(
      'Tablero de control'!$Z469&lt;Parametros!$D$4*Parametros!$G$8,
      "DEFICIENTE",
   IF(
      'Tablero de control'!$Z469&lt;Parametros!$D$4*Parametros!$G$7,
      "ACEPTABLE",
      IF(
        'Tablero de control'!$Z469&lt;Parametros!$D$4*Parametros!$G$6,
        "BUENO",
        IF(
          'Tablero de control'!$Z469&lt;Parametros!$D$4*Parametros!$G$5,
          "SATISFACTORIO",
          IF(
            'Tablero de control'!$Z469&gt;=Parametros!$D$4*Parametros!$G$4,
            "OPTIMO"
          )
        )
      )
    )
  )
)
)
)</f>
        <v>NO PROGRAMADA</v>
      </c>
      <c r="AC469" s="40"/>
      <c r="AD469" s="40"/>
      <c r="AE469" s="40"/>
      <c r="AF469" s="40"/>
      <c r="AG469" s="59">
        <v>31366953</v>
      </c>
      <c r="AH469" s="59">
        <v>0</v>
      </c>
      <c r="AI469" s="59">
        <v>0</v>
      </c>
      <c r="AJ469" s="57"/>
      <c r="AK469" s="276">
        <f>IF(
'Tablero de control'!$V469="NP",
 0,
  IF(
     'Tablero de control'!$Q469&lt;&gt;"Reducción",
     'Tablero de control'!$AJ469*100/'Tablero de control'!$V469,
     IF(
       'Tablero de control'!$V469&gt;='Tablero de control'!$AJ469,
       100,
       IF(
         'Tablero de control'!$S469&lt;='Tablero de control'!$AJ469,
         0,
         (('Tablero de control'!$S469-'Tablero de control'!$V469)-('Tablero de control'!$AJ469-'Tablero de control'!$V469))*100/('Tablero de control'!$S469-'Tablero de control'!$V469)
       )
     )
   )
)</f>
        <v>0</v>
      </c>
      <c r="AL469" s="40" t="str">
        <f>IF(
  'Tablero de control'!$V469="NP",
  "NO PROGRAMADA",
  IF(
    OR('Tablero de control'!$AJ469="",'Tablero de control'!$AK469&lt;=0),
    "SIN AVANCE",
    IF(
      'Tablero de control'!$AK469&lt;Parametros!$D$4*Parametros!$G$9,
      "MUY DEFICIENTE",
    IF(
      'Tablero de control'!$AK469&lt;Parametros!$D$4*Parametros!$G$8,
      "DEFICIENTE",
   IF(
      'Tablero de control'!$AK469&lt;Parametros!$D$4*Parametros!$G$7,
      "ACEPTABLE",
      IF(
        'Tablero de control'!$AK469&lt;Parametros!$D$4*Parametros!$G$6,
        "BUENO",
        IF(
          'Tablero de control'!$AK469&lt;Parametros!$D$4*Parametros!$G$5,
          "SATISFACTORIO",
          IF(
            'Tablero de control'!$AK469&gt;=Parametros!$D$4*Parametros!$G$4,
            "OPTIMO"
          )
        )
      )
    )
  )
)
)
)</f>
        <v>SIN AVANCE</v>
      </c>
      <c r="AM469" s="38"/>
      <c r="AN469" s="38"/>
      <c r="AO469" s="38"/>
      <c r="AP469" s="47"/>
      <c r="AQ469" s="276">
        <f>IF(
'Tablero de control'!$W469="NP",
 0,
  IF(
     'Tablero de control'!$Q469&lt;&gt;"Reducción",
     'Tablero de control'!$AP469*100/'Tablero de control'!$W469,
     IF(
       'Tablero de control'!$W469&gt;='Tablero de control'!$AP469,
       100,
       IF(
         'Tablero de control'!$S469&lt;='Tablero de control'!$AP469,
         0,
         (('Tablero de control'!$S469-'Tablero de control'!$W469)-('Tablero de control'!$AP469-'Tablero de control'!$W469))*100/('Tablero de control'!$S469-'Tablero de control'!$W469)
       )
     )
   )
)</f>
        <v>0</v>
      </c>
      <c r="AR469" s="40" t="str">
        <f>IF(
  'Tablero de control'!$W469="NP",
  "NO PROGRAMADA",
  IF(
    OR('Tablero de control'!$AP469="",'Tablero de control'!$AQ469&lt;=0),
    "SIN AVANCE",
    IF(
      'Tablero de control'!$AQ469&lt;Parametros!$D$4*Parametros!$G$9,
      "MUY DEFICIENTE",
    IF(
      'Tablero de control'!$AQ469&lt;Parametros!$D$4*Parametros!$G$8,
      "DEFICIENTE",
   IF(
      'Tablero de control'!$AQ469&lt;Parametros!$D$4*Parametros!$G$7,
      "ACEPTABLE",
      IF(
        'Tablero de control'!$AQ469&lt;Parametros!$D$4*Parametros!$G$6,
        "BUENO",
        IF(
          'Tablero de control'!$AQ469&lt;Parametros!$D$4*Parametros!$G$5,
          "SATISFACTORIO",
          IF(
            'Tablero de control'!$AQ469&gt;=Parametros!$D$4*Parametros!$G$4,
            "OPTIMO"
          )
        )
      )
    )
  )
)
)
)</f>
        <v>SIN AVANCE</v>
      </c>
      <c r="AS469" s="38"/>
      <c r="AT469" s="38"/>
      <c r="AU469" s="38"/>
      <c r="AV469" s="39"/>
      <c r="AW469" s="276">
        <f>IF(
'Tablero de control'!$X469="NP",
 0,
  IF(
     'Tablero de control'!$Q469&lt;&gt;"Reducción",
     'Tablero de control'!$AV469*100/'Tablero de control'!$X469,
     IF(
       'Tablero de control'!$X469&gt;='Tablero de control'!$AV469,
       100,
       IF(
         'Tablero de control'!$S469&lt;='Tablero de control'!$AV469,
         0,
         (('Tablero de control'!$S469-'Tablero de control'!$X469)-('Tablero de control'!$AV469-'Tablero de control'!$X469))*100/('Tablero de control'!$S469-'Tablero de control'!$X469)
       )
     )
   )
)</f>
        <v>0</v>
      </c>
      <c r="AX469" s="46" t="str">
        <f>IF(
  'Tablero de control'!$X469="NP",
  "NO PROGRAMADA",
  IF(
    OR('Tablero de control'!$AV469="",'Tablero de control'!$AW469&lt;=0),
    "SIN AVANCE",
    IF(
      'Tablero de control'!$AW469&lt;Parametros!$D$4*Parametros!$G$9,
      "MUY DEFICIENTE",
    IF(
      'Tablero de control'!$AW469&lt;Parametros!$D$4*Parametros!$G$8,
      "DEFICIENTE",
   IF(
      'Tablero de control'!$AW469&lt;Parametros!$D$4*Parametros!$G$7,
      "ACEPTABLE",
      IF(
        'Tablero de control'!$AW469&lt;Parametros!$D$4*Parametros!$G$6,
        "BUENO",
        IF(
          'Tablero de control'!$AW469&lt;Parametros!$D$4*Parametros!$G$5,
          "SATISFACTORIO",
          IF(
            'Tablero de control'!$AW469&gt;=Parametros!$D$4*Parametros!$G$4,
            "OPTIMO"
          )
        )
      )
    )
  )
)
)
)</f>
        <v>SIN AVANCE</v>
      </c>
      <c r="AY469" s="38"/>
      <c r="AZ469" s="38"/>
      <c r="BA469" s="38"/>
      <c r="BB469" s="285">
        <f>IF('Tablero de control'!$R469="Acumulada",IF('Tablero de control'!$AV469="",IF('Tablero de control'!$AP469="",IF('Tablero de control'!$AJ469="",'Tablero de control'!$Y469,'Tablero de control'!$AJ469),'Tablero de control'!$AP469),'Tablero de control'!$AV469),'Tablero de control'!$Y469+'Tablero de control'!$AJ469+'Tablero de control'!$AP469+'Tablero de control'!$AV469)</f>
        <v>0</v>
      </c>
      <c r="BC469" s="41">
        <f>IF('Tablero de control'!$Q469="mantenimiento",'Tablero de control'!$BB469/COUNTA('Tablero de control'!$U469:$X469)*100,IF('Tablero de control'!$BB469*100/'Tablero de control'!$T469&gt;100,100,'Tablero de control'!$BB469*100/'Tablero de control'!$T469))</f>
        <v>0</v>
      </c>
      <c r="BD469" s="40" t="str">
        <f>IF(
    OR('Tablero de control'!$BB469="",'Tablero de control'!$BC469&lt;=0),
    "SIN AVANCE",
    IF(
      'Tablero de control'!$BC469&lt;Parametros!$D$4*Parametros!$G$9,
      "MUY DEFICIENTE",
    IF(
      'Tablero de control'!$BC469&lt;Parametros!$D$4*Parametros!$G$8,
      "DEFICIENTE",
   IF(
      'Tablero de control'!$BC469&lt;Parametros!$D$4*Parametros!$G$7,
      "ACEPTABLE",
      IF(
        'Tablero de control'!$BC469&lt;Parametros!$D$4*Parametros!$G$6,
        "BUENO",
        IF(
          'Tablero de control'!$BC469&lt;Parametros!$D$4*Parametros!$G$5,
          "SATISFACTORIO",
          IF(
            'Tablero de control'!$BC469&gt;=Parametros!$D$4*Parametros!$G$4,
            "OPTIMO"
          )
        )
      )
    )
  )
)
)</f>
        <v>SIN AVANCE</v>
      </c>
      <c r="BE469" s="336"/>
      <c r="BF469" s="336"/>
      <c r="BG469" s="555"/>
      <c r="BH469" s="281"/>
      <c r="BI469" s="281"/>
      <c r="BJ469" s="281"/>
      <c r="BL469" s="337"/>
      <c r="BN469" s="364">
        <v>0</v>
      </c>
      <c r="BO469" s="363" t="s">
        <v>2626</v>
      </c>
      <c r="BP469" s="363" t="s">
        <v>2614</v>
      </c>
      <c r="BQ469" s="363" t="s">
        <v>2615</v>
      </c>
      <c r="BR469" s="418" t="s">
        <v>2616</v>
      </c>
      <c r="BS469" s="697" t="s">
        <v>2627</v>
      </c>
      <c r="BT469" s="281"/>
    </row>
    <row r="470" spans="1:72" s="42" customFormat="1" ht="60" hidden="1" customHeight="1">
      <c r="A470" s="554" t="s">
        <v>253</v>
      </c>
      <c r="B470" s="53" t="s">
        <v>269</v>
      </c>
      <c r="C470" s="53" t="s">
        <v>326</v>
      </c>
      <c r="D470" s="53" t="s">
        <v>370</v>
      </c>
      <c r="E470" s="53" t="s">
        <v>487</v>
      </c>
      <c r="F470" s="143">
        <v>0.32</v>
      </c>
      <c r="G470" s="143">
        <v>0.35</v>
      </c>
      <c r="H470" s="143" t="s">
        <v>1954</v>
      </c>
      <c r="I470" s="143" t="s">
        <v>1992</v>
      </c>
      <c r="J470" s="325">
        <v>467</v>
      </c>
      <c r="K470" s="53" t="s">
        <v>1008</v>
      </c>
      <c r="L470" s="53" t="s">
        <v>1435</v>
      </c>
      <c r="M470" s="53" t="s">
        <v>75</v>
      </c>
      <c r="N470" s="293">
        <v>390601600</v>
      </c>
      <c r="O470" s="53" t="s">
        <v>165</v>
      </c>
      <c r="P470" s="53" t="s">
        <v>2085</v>
      </c>
      <c r="Q470" s="53" t="s">
        <v>33</v>
      </c>
      <c r="R470" s="78" t="s">
        <v>1891</v>
      </c>
      <c r="S470" s="78">
        <v>0</v>
      </c>
      <c r="T470" s="78">
        <v>1</v>
      </c>
      <c r="U470" s="96">
        <v>1</v>
      </c>
      <c r="V470" s="78">
        <v>1</v>
      </c>
      <c r="W470" s="78">
        <v>1</v>
      </c>
      <c r="X470" s="78">
        <v>1</v>
      </c>
      <c r="Y470" s="273">
        <v>0</v>
      </c>
      <c r="Z470" s="276">
        <f>IF(
'Tablero de control'!$U470="NP",
 0,
  IF(
     'Tablero de control'!$Q470&lt;&gt;"Reducción",
     'Tablero de control'!$Y470*100/'Tablero de control'!$U470,
     IF(
       'Tablero de control'!$U470&gt;='Tablero de control'!$Y470,
       100,
       IF(
         'Tablero de control'!$S470&lt;='Tablero de control'!$Y470,
         0,
         (('Tablero de control'!$S470-'Tablero de control'!$U470)-('Tablero de control'!$Y470-'Tablero de control'!$U470))*100/('Tablero de control'!$S470-'Tablero de control'!$U470)
       )
     )
   )
)</f>
        <v>0</v>
      </c>
      <c r="AA470" s="302">
        <f>IF('Tablero de control'!$Z470&gt;100,100,'Tablero de control'!$Z470)</f>
        <v>0</v>
      </c>
      <c r="AB470" s="40" t="str">
        <f>IF(
  'Tablero de control'!$U470="NP",
  "NO PROGRAMADA",
  IF(
    OR('Tablero de control'!$Y470="",'Tablero de control'!$Z470&lt;=0),
    "SIN AVANCE",
    IF(
      'Tablero de control'!$Z470&lt;Parametros!$D$4*Parametros!$G$9,
      "MUY DEFICIENTE",
    IF(
      'Tablero de control'!$Z470&lt;Parametros!$D$4*Parametros!$G$8,
      "DEFICIENTE",
   IF(
      'Tablero de control'!$Z470&lt;Parametros!$D$4*Parametros!$G$7,
      "ACEPTABLE",
      IF(
        'Tablero de control'!$Z470&lt;Parametros!$D$4*Parametros!$G$6,
        "BUENO",
        IF(
          'Tablero de control'!$Z470&lt;Parametros!$D$4*Parametros!$G$5,
          "SATISFACTORIO",
          IF(
            'Tablero de control'!$Z470&gt;=Parametros!$D$4*Parametros!$G$4,
            "OPTIMO"
          )
        )
      )
    )
  )
)
)
)</f>
        <v>SIN AVANCE</v>
      </c>
      <c r="AC470" s="40"/>
      <c r="AD470" s="40"/>
      <c r="AE470" s="40"/>
      <c r="AF470" s="40"/>
      <c r="AG470" s="59">
        <v>31366953</v>
      </c>
      <c r="AH470" s="59">
        <v>0</v>
      </c>
      <c r="AI470" s="59">
        <v>0</v>
      </c>
      <c r="AJ470" s="57"/>
      <c r="AK470" s="276">
        <f>IF(
'Tablero de control'!$V470="NP",
 0,
  IF(
     'Tablero de control'!$Q470&lt;&gt;"Reducción",
     'Tablero de control'!$AJ470*100/'Tablero de control'!$V470,
     IF(
       'Tablero de control'!$V470&gt;='Tablero de control'!$AJ470,
       100,
       IF(
         'Tablero de control'!$S470&lt;='Tablero de control'!$AJ470,
         0,
         (('Tablero de control'!$S470-'Tablero de control'!$V470)-('Tablero de control'!$AJ470-'Tablero de control'!$V470))*100/('Tablero de control'!$S470-'Tablero de control'!$V470)
       )
     )
   )
)</f>
        <v>0</v>
      </c>
      <c r="AL470" s="40" t="str">
        <f>IF(
  'Tablero de control'!$V470="NP",
  "NO PROGRAMADA",
  IF(
    OR('Tablero de control'!$AJ470="",'Tablero de control'!$AK470&lt;=0),
    "SIN AVANCE",
    IF(
      'Tablero de control'!$AK470&lt;Parametros!$D$4*Parametros!$G$9,
      "MUY DEFICIENTE",
    IF(
      'Tablero de control'!$AK470&lt;Parametros!$D$4*Parametros!$G$8,
      "DEFICIENTE",
   IF(
      'Tablero de control'!$AK470&lt;Parametros!$D$4*Parametros!$G$7,
      "ACEPTABLE",
      IF(
        'Tablero de control'!$AK470&lt;Parametros!$D$4*Parametros!$G$6,
        "BUENO",
        IF(
          'Tablero de control'!$AK470&lt;Parametros!$D$4*Parametros!$G$5,
          "SATISFACTORIO",
          IF(
            'Tablero de control'!$AK470&gt;=Parametros!$D$4*Parametros!$G$4,
            "OPTIMO"
          )
        )
      )
    )
  )
)
)
)</f>
        <v>SIN AVANCE</v>
      </c>
      <c r="AM470" s="38"/>
      <c r="AN470" s="38"/>
      <c r="AO470" s="38"/>
      <c r="AP470" s="47"/>
      <c r="AQ470" s="276">
        <f>IF(
'Tablero de control'!$W470="NP",
 0,
  IF(
     'Tablero de control'!$Q470&lt;&gt;"Reducción",
     'Tablero de control'!$AP470*100/'Tablero de control'!$W470,
     IF(
       'Tablero de control'!$W470&gt;='Tablero de control'!$AP470,
       100,
       IF(
         'Tablero de control'!$S470&lt;='Tablero de control'!$AP470,
         0,
         (('Tablero de control'!$S470-'Tablero de control'!$W470)-('Tablero de control'!$AP470-'Tablero de control'!$W470))*100/('Tablero de control'!$S470-'Tablero de control'!$W470)
       )
     )
   )
)</f>
        <v>0</v>
      </c>
      <c r="AR470" s="40" t="str">
        <f>IF(
  'Tablero de control'!$W470="NP",
  "NO PROGRAMADA",
  IF(
    OR('Tablero de control'!$AP470="",'Tablero de control'!$AQ470&lt;=0),
    "SIN AVANCE",
    IF(
      'Tablero de control'!$AQ470&lt;Parametros!$D$4*Parametros!$G$9,
      "MUY DEFICIENTE",
    IF(
      'Tablero de control'!$AQ470&lt;Parametros!$D$4*Parametros!$G$8,
      "DEFICIENTE",
   IF(
      'Tablero de control'!$AQ470&lt;Parametros!$D$4*Parametros!$G$7,
      "ACEPTABLE",
      IF(
        'Tablero de control'!$AQ470&lt;Parametros!$D$4*Parametros!$G$6,
        "BUENO",
        IF(
          'Tablero de control'!$AQ470&lt;Parametros!$D$4*Parametros!$G$5,
          "SATISFACTORIO",
          IF(
            'Tablero de control'!$AQ470&gt;=Parametros!$D$4*Parametros!$G$4,
            "OPTIMO"
          )
        )
      )
    )
  )
)
)
)</f>
        <v>SIN AVANCE</v>
      </c>
      <c r="AS470" s="38"/>
      <c r="AT470" s="38"/>
      <c r="AU470" s="38"/>
      <c r="AV470" s="39"/>
      <c r="AW470" s="276">
        <f>IF(
'Tablero de control'!$X470="NP",
 0,
  IF(
     'Tablero de control'!$Q470&lt;&gt;"Reducción",
     'Tablero de control'!$AV470*100/'Tablero de control'!$X470,
     IF(
       'Tablero de control'!$X470&gt;='Tablero de control'!$AV470,
       100,
       IF(
         'Tablero de control'!$S470&lt;='Tablero de control'!$AV470,
         0,
         (('Tablero de control'!$S470-'Tablero de control'!$X470)-('Tablero de control'!$AV470-'Tablero de control'!$X470))*100/('Tablero de control'!$S470-'Tablero de control'!$X470)
       )
     )
   )
)</f>
        <v>0</v>
      </c>
      <c r="AX470" s="46" t="str">
        <f>IF(
  'Tablero de control'!$X470="NP",
  "NO PROGRAMADA",
  IF(
    OR('Tablero de control'!$AV470="",'Tablero de control'!$AW470&lt;=0),
    "SIN AVANCE",
    IF(
      'Tablero de control'!$AW470&lt;Parametros!$D$4*Parametros!$G$9,
      "MUY DEFICIENTE",
    IF(
      'Tablero de control'!$AW470&lt;Parametros!$D$4*Parametros!$G$8,
      "DEFICIENTE",
   IF(
      'Tablero de control'!$AW470&lt;Parametros!$D$4*Parametros!$G$7,
      "ACEPTABLE",
      IF(
        'Tablero de control'!$AW470&lt;Parametros!$D$4*Parametros!$G$6,
        "BUENO",
        IF(
          'Tablero de control'!$AW470&lt;Parametros!$D$4*Parametros!$G$5,
          "SATISFACTORIO",
          IF(
            'Tablero de control'!$AW470&gt;=Parametros!$D$4*Parametros!$G$4,
            "OPTIMO"
          )
        )
      )
    )
  )
)
)
)</f>
        <v>SIN AVANCE</v>
      </c>
      <c r="AY470" s="38"/>
      <c r="AZ470" s="38"/>
      <c r="BA470" s="38"/>
      <c r="BB470" s="285">
        <f>IF('Tablero de control'!$R470="Acumulada",IF('Tablero de control'!$AV470="",IF('Tablero de control'!$AP470="",IF('Tablero de control'!$AJ470="",'Tablero de control'!$Y470,'Tablero de control'!$AJ470),'Tablero de control'!$AP470),'Tablero de control'!$AV470),'Tablero de control'!$Y470+'Tablero de control'!$AJ470+'Tablero de control'!$AP470+'Tablero de control'!$AV470)</f>
        <v>0</v>
      </c>
      <c r="BC470" s="41">
        <f>IF('Tablero de control'!$Q470="mantenimiento",'Tablero de control'!$BB470/COUNTA('Tablero de control'!$U470:$X470)*100,IF('Tablero de control'!$BB470*100/'Tablero de control'!$T470&gt;100,100,'Tablero de control'!$BB470*100/'Tablero de control'!$T470))</f>
        <v>0</v>
      </c>
      <c r="BD470" s="40" t="str">
        <f>IF(
    OR('Tablero de control'!$BB470="",'Tablero de control'!$BC470&lt;=0),
    "SIN AVANCE",
    IF(
      'Tablero de control'!$BC470&lt;Parametros!$D$4*Parametros!$G$9,
      "MUY DEFICIENTE",
    IF(
      'Tablero de control'!$BC470&lt;Parametros!$D$4*Parametros!$G$8,
      "DEFICIENTE",
   IF(
      'Tablero de control'!$BC470&lt;Parametros!$D$4*Parametros!$G$7,
      "ACEPTABLE",
      IF(
        'Tablero de control'!$BC470&lt;Parametros!$D$4*Parametros!$G$6,
        "BUENO",
        IF(
          'Tablero de control'!$BC470&lt;Parametros!$D$4*Parametros!$G$5,
          "SATISFACTORIO",
          IF(
            'Tablero de control'!$BC470&gt;=Parametros!$D$4*Parametros!$G$4,
            "OPTIMO"
          )
        )
      )
    )
  )
)
)</f>
        <v>SIN AVANCE</v>
      </c>
      <c r="BE470" s="336"/>
      <c r="BF470" s="336"/>
      <c r="BG470" s="555"/>
      <c r="BH470" s="281"/>
      <c r="BI470" s="281"/>
      <c r="BJ470" s="281"/>
      <c r="BL470" s="337"/>
      <c r="BN470" s="364">
        <v>0</v>
      </c>
      <c r="BO470" s="363" t="s">
        <v>2626</v>
      </c>
      <c r="BP470" s="363" t="s">
        <v>2614</v>
      </c>
      <c r="BQ470" s="363" t="s">
        <v>2615</v>
      </c>
      <c r="BR470" s="418" t="s">
        <v>2616</v>
      </c>
      <c r="BS470" s="697" t="s">
        <v>2627</v>
      </c>
      <c r="BT470" s="281"/>
    </row>
    <row r="471" spans="1:72" s="42" customFormat="1" ht="60" hidden="1" customHeight="1">
      <c r="A471" s="554" t="s">
        <v>253</v>
      </c>
      <c r="B471" s="53" t="s">
        <v>269</v>
      </c>
      <c r="C471" s="53" t="s">
        <v>326</v>
      </c>
      <c r="D471" s="53" t="s">
        <v>370</v>
      </c>
      <c r="E471" s="53" t="s">
        <v>487</v>
      </c>
      <c r="F471" s="143">
        <v>0.32</v>
      </c>
      <c r="G471" s="143">
        <v>0.35</v>
      </c>
      <c r="H471" s="143" t="s">
        <v>1954</v>
      </c>
      <c r="I471" s="143" t="s">
        <v>1992</v>
      </c>
      <c r="J471" s="325">
        <v>468</v>
      </c>
      <c r="K471" s="53" t="s">
        <v>1009</v>
      </c>
      <c r="L471" s="53" t="s">
        <v>1436</v>
      </c>
      <c r="M471" s="53" t="s">
        <v>1437</v>
      </c>
      <c r="N471" s="293">
        <v>390602000</v>
      </c>
      <c r="O471" s="53" t="s">
        <v>1755</v>
      </c>
      <c r="P471" s="53" t="s">
        <v>2085</v>
      </c>
      <c r="Q471" s="53" t="s">
        <v>33</v>
      </c>
      <c r="R471" s="94" t="s">
        <v>1891</v>
      </c>
      <c r="S471" s="94">
        <v>0</v>
      </c>
      <c r="T471" s="94">
        <v>1</v>
      </c>
      <c r="U471" s="96">
        <v>1</v>
      </c>
      <c r="V471" s="94">
        <v>1</v>
      </c>
      <c r="W471" s="94">
        <v>1</v>
      </c>
      <c r="X471" s="94">
        <v>1</v>
      </c>
      <c r="Y471" s="273">
        <v>0</v>
      </c>
      <c r="Z471" s="276">
        <f>IF(
'Tablero de control'!$U471="NP",
 0,
  IF(
     'Tablero de control'!$Q471&lt;&gt;"Reducción",
     'Tablero de control'!$Y471*100/'Tablero de control'!$U471,
     IF(
       'Tablero de control'!$U471&gt;='Tablero de control'!$Y471,
       100,
       IF(
         'Tablero de control'!$S471&lt;='Tablero de control'!$Y471,
         0,
         (('Tablero de control'!$S471-'Tablero de control'!$U471)-('Tablero de control'!$Y471-'Tablero de control'!$U471))*100/('Tablero de control'!$S471-'Tablero de control'!$U471)
       )
     )
   )
)</f>
        <v>0</v>
      </c>
      <c r="AA471" s="302">
        <f>IF('Tablero de control'!$Z471&gt;100,100,'Tablero de control'!$Z471)</f>
        <v>0</v>
      </c>
      <c r="AB471" s="40" t="str">
        <f>IF(
  'Tablero de control'!$U471="NP",
  "NO PROGRAMADA",
  IF(
    OR('Tablero de control'!$Y471="",'Tablero de control'!$Z471&lt;=0),
    "SIN AVANCE",
    IF(
      'Tablero de control'!$Z471&lt;Parametros!$D$4*Parametros!$G$9,
      "MUY DEFICIENTE",
    IF(
      'Tablero de control'!$Z471&lt;Parametros!$D$4*Parametros!$G$8,
      "DEFICIENTE",
   IF(
      'Tablero de control'!$Z471&lt;Parametros!$D$4*Parametros!$G$7,
      "ACEPTABLE",
      IF(
        'Tablero de control'!$Z471&lt;Parametros!$D$4*Parametros!$G$6,
        "BUENO",
        IF(
          'Tablero de control'!$Z471&lt;Parametros!$D$4*Parametros!$G$5,
          "SATISFACTORIO",
          IF(
            'Tablero de control'!$Z471&gt;=Parametros!$D$4*Parametros!$G$4,
            "OPTIMO"
          )
        )
      )
    )
  )
)
)
)</f>
        <v>SIN AVANCE</v>
      </c>
      <c r="AC471" s="40"/>
      <c r="AD471" s="40"/>
      <c r="AE471" s="40"/>
      <c r="AF471" s="40"/>
      <c r="AG471" s="59">
        <v>31366953</v>
      </c>
      <c r="AH471" s="59">
        <v>0</v>
      </c>
      <c r="AI471" s="59">
        <v>0</v>
      </c>
      <c r="AJ471" s="57"/>
      <c r="AK471" s="276">
        <f>IF(
'Tablero de control'!$V471="NP",
 0,
  IF(
     'Tablero de control'!$Q471&lt;&gt;"Reducción",
     'Tablero de control'!$AJ471*100/'Tablero de control'!$V471,
     IF(
       'Tablero de control'!$V471&gt;='Tablero de control'!$AJ471,
       100,
       IF(
         'Tablero de control'!$S471&lt;='Tablero de control'!$AJ471,
         0,
         (('Tablero de control'!$S471-'Tablero de control'!$V471)-('Tablero de control'!$AJ471-'Tablero de control'!$V471))*100/('Tablero de control'!$S471-'Tablero de control'!$V471)
       )
     )
   )
)</f>
        <v>0</v>
      </c>
      <c r="AL471" s="40" t="str">
        <f>IF(
  'Tablero de control'!$V471="NP",
  "NO PROGRAMADA",
  IF(
    OR('Tablero de control'!$AJ471="",'Tablero de control'!$AK471&lt;=0),
    "SIN AVANCE",
    IF(
      'Tablero de control'!$AK471&lt;Parametros!$D$4*Parametros!$G$9,
      "MUY DEFICIENTE",
    IF(
      'Tablero de control'!$AK471&lt;Parametros!$D$4*Parametros!$G$8,
      "DEFICIENTE",
   IF(
      'Tablero de control'!$AK471&lt;Parametros!$D$4*Parametros!$G$7,
      "ACEPTABLE",
      IF(
        'Tablero de control'!$AK471&lt;Parametros!$D$4*Parametros!$G$6,
        "BUENO",
        IF(
          'Tablero de control'!$AK471&lt;Parametros!$D$4*Parametros!$G$5,
          "SATISFACTORIO",
          IF(
            'Tablero de control'!$AK471&gt;=Parametros!$D$4*Parametros!$G$4,
            "OPTIMO"
          )
        )
      )
    )
  )
)
)
)</f>
        <v>SIN AVANCE</v>
      </c>
      <c r="AM471" s="38"/>
      <c r="AN471" s="38"/>
      <c r="AO471" s="38"/>
      <c r="AP471" s="47"/>
      <c r="AQ471" s="276">
        <f>IF(
'Tablero de control'!$W471="NP",
 0,
  IF(
     'Tablero de control'!$Q471&lt;&gt;"Reducción",
     'Tablero de control'!$AP471*100/'Tablero de control'!$W471,
     IF(
       'Tablero de control'!$W471&gt;='Tablero de control'!$AP471,
       100,
       IF(
         'Tablero de control'!$S471&lt;='Tablero de control'!$AP471,
         0,
         (('Tablero de control'!$S471-'Tablero de control'!$W471)-('Tablero de control'!$AP471-'Tablero de control'!$W471))*100/('Tablero de control'!$S471-'Tablero de control'!$W471)
       )
     )
   )
)</f>
        <v>0</v>
      </c>
      <c r="AR471" s="40" t="str">
        <f>IF(
  'Tablero de control'!$W471="NP",
  "NO PROGRAMADA",
  IF(
    OR('Tablero de control'!$AP471="",'Tablero de control'!$AQ471&lt;=0),
    "SIN AVANCE",
    IF(
      'Tablero de control'!$AQ471&lt;Parametros!$D$4*Parametros!$G$9,
      "MUY DEFICIENTE",
    IF(
      'Tablero de control'!$AQ471&lt;Parametros!$D$4*Parametros!$G$8,
      "DEFICIENTE",
   IF(
      'Tablero de control'!$AQ471&lt;Parametros!$D$4*Parametros!$G$7,
      "ACEPTABLE",
      IF(
        'Tablero de control'!$AQ471&lt;Parametros!$D$4*Parametros!$G$6,
        "BUENO",
        IF(
          'Tablero de control'!$AQ471&lt;Parametros!$D$4*Parametros!$G$5,
          "SATISFACTORIO",
          IF(
            'Tablero de control'!$AQ471&gt;=Parametros!$D$4*Parametros!$G$4,
            "OPTIMO"
          )
        )
      )
    )
  )
)
)
)</f>
        <v>SIN AVANCE</v>
      </c>
      <c r="AS471" s="38"/>
      <c r="AT471" s="38"/>
      <c r="AU471" s="38"/>
      <c r="AV471" s="39"/>
      <c r="AW471" s="276">
        <f>IF(
'Tablero de control'!$X471="NP",
 0,
  IF(
     'Tablero de control'!$Q471&lt;&gt;"Reducción",
     'Tablero de control'!$AV471*100/'Tablero de control'!$X471,
     IF(
       'Tablero de control'!$X471&gt;='Tablero de control'!$AV471,
       100,
       IF(
         'Tablero de control'!$S471&lt;='Tablero de control'!$AV471,
         0,
         (('Tablero de control'!$S471-'Tablero de control'!$X471)-('Tablero de control'!$AV471-'Tablero de control'!$X471))*100/('Tablero de control'!$S471-'Tablero de control'!$X471)
       )
     )
   )
)</f>
        <v>0</v>
      </c>
      <c r="AX471" s="46" t="str">
        <f>IF(
  'Tablero de control'!$X471="NP",
  "NO PROGRAMADA",
  IF(
    OR('Tablero de control'!$AV471="",'Tablero de control'!$AW471&lt;=0),
    "SIN AVANCE",
    IF(
      'Tablero de control'!$AW471&lt;Parametros!$D$4*Parametros!$G$9,
      "MUY DEFICIENTE",
    IF(
      'Tablero de control'!$AW471&lt;Parametros!$D$4*Parametros!$G$8,
      "DEFICIENTE",
   IF(
      'Tablero de control'!$AW471&lt;Parametros!$D$4*Parametros!$G$7,
      "ACEPTABLE",
      IF(
        'Tablero de control'!$AW471&lt;Parametros!$D$4*Parametros!$G$6,
        "BUENO",
        IF(
          'Tablero de control'!$AW471&lt;Parametros!$D$4*Parametros!$G$5,
          "SATISFACTORIO",
          IF(
            'Tablero de control'!$AW471&gt;=Parametros!$D$4*Parametros!$G$4,
            "OPTIMO"
          )
        )
      )
    )
  )
)
)
)</f>
        <v>SIN AVANCE</v>
      </c>
      <c r="AY471" s="38"/>
      <c r="AZ471" s="38"/>
      <c r="BA471" s="38"/>
      <c r="BB471" s="285">
        <f>IF('Tablero de control'!$R471="Acumulada",IF('Tablero de control'!$AV471="",IF('Tablero de control'!$AP471="",IF('Tablero de control'!$AJ471="",'Tablero de control'!$Y471,'Tablero de control'!$AJ471),'Tablero de control'!$AP471),'Tablero de control'!$AV471),'Tablero de control'!$Y471+'Tablero de control'!$AJ471+'Tablero de control'!$AP471+'Tablero de control'!$AV471)</f>
        <v>0</v>
      </c>
      <c r="BC471" s="41">
        <f>IF('Tablero de control'!$Q471="mantenimiento",'Tablero de control'!$BB471/COUNTA('Tablero de control'!$U471:$X471)*100,IF('Tablero de control'!$BB471*100/'Tablero de control'!$T471&gt;100,100,'Tablero de control'!$BB471*100/'Tablero de control'!$T471))</f>
        <v>0</v>
      </c>
      <c r="BD471" s="40" t="str">
        <f>IF(
    OR('Tablero de control'!$BB471="",'Tablero de control'!$BC471&lt;=0),
    "SIN AVANCE",
    IF(
      'Tablero de control'!$BC471&lt;Parametros!$D$4*Parametros!$G$9,
      "MUY DEFICIENTE",
    IF(
      'Tablero de control'!$BC471&lt;Parametros!$D$4*Parametros!$G$8,
      "DEFICIENTE",
   IF(
      'Tablero de control'!$BC471&lt;Parametros!$D$4*Parametros!$G$7,
      "ACEPTABLE",
      IF(
        'Tablero de control'!$BC471&lt;Parametros!$D$4*Parametros!$G$6,
        "BUENO",
        IF(
          'Tablero de control'!$BC471&lt;Parametros!$D$4*Parametros!$G$5,
          "SATISFACTORIO",
          IF(
            'Tablero de control'!$BC471&gt;=Parametros!$D$4*Parametros!$G$4,
            "OPTIMO"
          )
        )
      )
    )
  )
)
)</f>
        <v>SIN AVANCE</v>
      </c>
      <c r="BE471" s="336"/>
      <c r="BF471" s="336"/>
      <c r="BG471" s="555"/>
      <c r="BH471" s="281"/>
      <c r="BI471" s="281"/>
      <c r="BJ471" s="281"/>
      <c r="BL471" s="337"/>
      <c r="BN471" s="364">
        <v>0</v>
      </c>
      <c r="BO471" s="363" t="s">
        <v>2626</v>
      </c>
      <c r="BP471" s="363" t="s">
        <v>2614</v>
      </c>
      <c r="BQ471" s="363" t="s">
        <v>2615</v>
      </c>
      <c r="BR471" s="418" t="s">
        <v>2616</v>
      </c>
      <c r="BS471" s="697" t="s">
        <v>2627</v>
      </c>
      <c r="BT471" s="281"/>
    </row>
    <row r="472" spans="1:72" s="42" customFormat="1" ht="77.099999999999994" hidden="1" customHeight="1">
      <c r="A472" s="554" t="s">
        <v>253</v>
      </c>
      <c r="B472" s="53" t="s">
        <v>269</v>
      </c>
      <c r="C472" s="53" t="s">
        <v>326</v>
      </c>
      <c r="D472" s="53" t="s">
        <v>370</v>
      </c>
      <c r="E472" s="53" t="s">
        <v>488</v>
      </c>
      <c r="F472" s="163">
        <v>2.34</v>
      </c>
      <c r="G472" s="194">
        <v>2.5</v>
      </c>
      <c r="H472" s="194" t="s">
        <v>1954</v>
      </c>
      <c r="I472" s="194" t="s">
        <v>1993</v>
      </c>
      <c r="J472" s="325">
        <v>469</v>
      </c>
      <c r="K472" s="53" t="s">
        <v>1010</v>
      </c>
      <c r="L472" s="53">
        <v>3906015</v>
      </c>
      <c r="M472" s="53" t="s">
        <v>66</v>
      </c>
      <c r="N472" s="53">
        <v>390601500</v>
      </c>
      <c r="O472" s="53" t="s">
        <v>62</v>
      </c>
      <c r="P472" s="53" t="s">
        <v>2085</v>
      </c>
      <c r="Q472" s="53" t="s">
        <v>32</v>
      </c>
      <c r="R472" s="98" t="s">
        <v>1891</v>
      </c>
      <c r="S472" s="54">
        <v>0</v>
      </c>
      <c r="T472" s="54">
        <v>1</v>
      </c>
      <c r="U472" s="96" t="s">
        <v>13</v>
      </c>
      <c r="V472" s="54">
        <v>1</v>
      </c>
      <c r="W472" s="54">
        <v>1</v>
      </c>
      <c r="X472" s="54">
        <v>1</v>
      </c>
      <c r="Y472" s="273">
        <v>0</v>
      </c>
      <c r="Z472" s="276">
        <f>IF(
'Tablero de control'!$U472="NP",
 0,
  IF(
     'Tablero de control'!$Q472&lt;&gt;"Reducción",
     'Tablero de control'!$Y472*100/'Tablero de control'!$U472,
     IF(
       'Tablero de control'!$U472&gt;='Tablero de control'!$Y472,
       100,
       IF(
         'Tablero de control'!$S472&lt;='Tablero de control'!$Y472,
         0,
         (('Tablero de control'!$S472-'Tablero de control'!$U472)-('Tablero de control'!$Y472-'Tablero de control'!$U472))*100/('Tablero de control'!$S472-'Tablero de control'!$U472)
       )
     )
   )
)</f>
        <v>0</v>
      </c>
      <c r="AA472" s="302">
        <f>IF('Tablero de control'!$Z472&gt;100,100,'Tablero de control'!$Z472)</f>
        <v>0</v>
      </c>
      <c r="AB472" s="40" t="str">
        <f>IF(
  'Tablero de control'!$U472="NP",
  "NO PROGRAMADA",
  IF(
    OR('Tablero de control'!$Y472="",'Tablero de control'!$Z472&lt;=0),
    "SIN AVANCE",
    IF(
      'Tablero de control'!$Z472&lt;Parametros!$D$4*Parametros!$G$9,
      "MUY DEFICIENTE",
    IF(
      'Tablero de control'!$Z472&lt;Parametros!$D$4*Parametros!$G$8,
      "DEFICIENTE",
   IF(
      'Tablero de control'!$Z472&lt;Parametros!$D$4*Parametros!$G$7,
      "ACEPTABLE",
      IF(
        'Tablero de control'!$Z472&lt;Parametros!$D$4*Parametros!$G$6,
        "BUENO",
        IF(
          'Tablero de control'!$Z472&lt;Parametros!$D$4*Parametros!$G$5,
          "SATISFACTORIO",
          IF(
            'Tablero de control'!$Z472&gt;=Parametros!$D$4*Parametros!$G$4,
            "OPTIMO"
          )
        )
      )
    )
  )
)
)
)</f>
        <v>NO PROGRAMADA</v>
      </c>
      <c r="AC472" s="40"/>
      <c r="AD472" s="40"/>
      <c r="AE472" s="40"/>
      <c r="AF472" s="40"/>
      <c r="AG472" s="59">
        <v>0</v>
      </c>
      <c r="AH472" s="59">
        <v>0</v>
      </c>
      <c r="AI472" s="59">
        <v>0</v>
      </c>
      <c r="AJ472" s="57"/>
      <c r="AK472" s="276">
        <f>IF(
'Tablero de control'!$V472="NP",
 0,
  IF(
     'Tablero de control'!$Q472&lt;&gt;"Reducción",
     'Tablero de control'!$AJ472*100/'Tablero de control'!$V472,
     IF(
       'Tablero de control'!$V472&gt;='Tablero de control'!$AJ472,
       100,
       IF(
         'Tablero de control'!$S472&lt;='Tablero de control'!$AJ472,
         0,
         (('Tablero de control'!$S472-'Tablero de control'!$V472)-('Tablero de control'!$AJ472-'Tablero de control'!$V472))*100/('Tablero de control'!$S472-'Tablero de control'!$V472)
       )
     )
   )
)</f>
        <v>0</v>
      </c>
      <c r="AL472" s="40" t="str">
        <f>IF(
  'Tablero de control'!$V472="NP",
  "NO PROGRAMADA",
  IF(
    OR('Tablero de control'!$AJ472="",'Tablero de control'!$AK472&lt;=0),
    "SIN AVANCE",
    IF(
      'Tablero de control'!$AK472&lt;Parametros!$D$4*Parametros!$G$9,
      "MUY DEFICIENTE",
    IF(
      'Tablero de control'!$AK472&lt;Parametros!$D$4*Parametros!$G$8,
      "DEFICIENTE",
   IF(
      'Tablero de control'!$AK472&lt;Parametros!$D$4*Parametros!$G$7,
      "ACEPTABLE",
      IF(
        'Tablero de control'!$AK472&lt;Parametros!$D$4*Parametros!$G$6,
        "BUENO",
        IF(
          'Tablero de control'!$AK472&lt;Parametros!$D$4*Parametros!$G$5,
          "SATISFACTORIO",
          IF(
            'Tablero de control'!$AK472&gt;=Parametros!$D$4*Parametros!$G$4,
            "OPTIMO"
          )
        )
      )
    )
  )
)
)
)</f>
        <v>SIN AVANCE</v>
      </c>
      <c r="AM472" s="38"/>
      <c r="AN472" s="38"/>
      <c r="AO472" s="38"/>
      <c r="AP472" s="47"/>
      <c r="AQ472" s="276">
        <f>IF(
'Tablero de control'!$W472="NP",
 0,
  IF(
     'Tablero de control'!$Q472&lt;&gt;"Reducción",
     'Tablero de control'!$AP472*100/'Tablero de control'!$W472,
     IF(
       'Tablero de control'!$W472&gt;='Tablero de control'!$AP472,
       100,
       IF(
         'Tablero de control'!$S472&lt;='Tablero de control'!$AP472,
         0,
         (('Tablero de control'!$S472-'Tablero de control'!$W472)-('Tablero de control'!$AP472-'Tablero de control'!$W472))*100/('Tablero de control'!$S472-'Tablero de control'!$W472)
       )
     )
   )
)</f>
        <v>0</v>
      </c>
      <c r="AR472" s="40" t="str">
        <f>IF(
  'Tablero de control'!$W472="NP",
  "NO PROGRAMADA",
  IF(
    OR('Tablero de control'!$AP472="",'Tablero de control'!$AQ472&lt;=0),
    "SIN AVANCE",
    IF(
      'Tablero de control'!$AQ472&lt;Parametros!$D$4*Parametros!$G$9,
      "MUY DEFICIENTE",
    IF(
      'Tablero de control'!$AQ472&lt;Parametros!$D$4*Parametros!$G$8,
      "DEFICIENTE",
   IF(
      'Tablero de control'!$AQ472&lt;Parametros!$D$4*Parametros!$G$7,
      "ACEPTABLE",
      IF(
        'Tablero de control'!$AQ472&lt;Parametros!$D$4*Parametros!$G$6,
        "BUENO",
        IF(
          'Tablero de control'!$AQ472&lt;Parametros!$D$4*Parametros!$G$5,
          "SATISFACTORIO",
          IF(
            'Tablero de control'!$AQ472&gt;=Parametros!$D$4*Parametros!$G$4,
            "OPTIMO"
          )
        )
      )
    )
  )
)
)
)</f>
        <v>SIN AVANCE</v>
      </c>
      <c r="AS472" s="38"/>
      <c r="AT472" s="38"/>
      <c r="AU472" s="38"/>
      <c r="AV472" s="39"/>
      <c r="AW472" s="276">
        <f>IF(
'Tablero de control'!$X472="NP",
 0,
  IF(
     'Tablero de control'!$Q472&lt;&gt;"Reducción",
     'Tablero de control'!$AV472*100/'Tablero de control'!$X472,
     IF(
       'Tablero de control'!$X472&gt;='Tablero de control'!$AV472,
       100,
       IF(
         'Tablero de control'!$S472&lt;='Tablero de control'!$AV472,
         0,
         (('Tablero de control'!$S472-'Tablero de control'!$X472)-('Tablero de control'!$AV472-'Tablero de control'!$X472))*100/('Tablero de control'!$S472-'Tablero de control'!$X472)
       )
     )
   )
)</f>
        <v>0</v>
      </c>
      <c r="AX472" s="46" t="str">
        <f>IF(
  'Tablero de control'!$X472="NP",
  "NO PROGRAMADA",
  IF(
    OR('Tablero de control'!$AV472="",'Tablero de control'!$AW472&lt;=0),
    "SIN AVANCE",
    IF(
      'Tablero de control'!$AW472&lt;Parametros!$D$4*Parametros!$G$9,
      "MUY DEFICIENTE",
    IF(
      'Tablero de control'!$AW472&lt;Parametros!$D$4*Parametros!$G$8,
      "DEFICIENTE",
   IF(
      'Tablero de control'!$AW472&lt;Parametros!$D$4*Parametros!$G$7,
      "ACEPTABLE",
      IF(
        'Tablero de control'!$AW472&lt;Parametros!$D$4*Parametros!$G$6,
        "BUENO",
        IF(
          'Tablero de control'!$AW472&lt;Parametros!$D$4*Parametros!$G$5,
          "SATISFACTORIO",
          IF(
            'Tablero de control'!$AW472&gt;=Parametros!$D$4*Parametros!$G$4,
            "OPTIMO"
          )
        )
      )
    )
  )
)
)
)</f>
        <v>SIN AVANCE</v>
      </c>
      <c r="AY472" s="38"/>
      <c r="AZ472" s="38"/>
      <c r="BA472" s="38"/>
      <c r="BB472" s="285">
        <f>IF('Tablero de control'!$R472="Acumulada",IF('Tablero de control'!$AV472="",IF('Tablero de control'!$AP472="",IF('Tablero de control'!$AJ472="",'Tablero de control'!$Y472,'Tablero de control'!$AJ472),'Tablero de control'!$AP472),'Tablero de control'!$AV472),'Tablero de control'!$Y472+'Tablero de control'!$AJ472+'Tablero de control'!$AP472+'Tablero de control'!$AV472)</f>
        <v>0</v>
      </c>
      <c r="BC472" s="41">
        <f>IF('Tablero de control'!$Q472="mantenimiento",'Tablero de control'!$BB472/COUNTA('Tablero de control'!$U472:$X472)*100,IF('Tablero de control'!$BB472*100/'Tablero de control'!$T472&gt;100,100,'Tablero de control'!$BB472*100/'Tablero de control'!$T472))</f>
        <v>0</v>
      </c>
      <c r="BD472" s="40" t="str">
        <f>IF(
    OR('Tablero de control'!$BB472="",'Tablero de control'!$BC472&lt;=0),
    "SIN AVANCE",
    IF(
      'Tablero de control'!$BC472&lt;Parametros!$D$4*Parametros!$G$9,
      "MUY DEFICIENTE",
    IF(
      'Tablero de control'!$BC472&lt;Parametros!$D$4*Parametros!$G$8,
      "DEFICIENTE",
   IF(
      'Tablero de control'!$BC472&lt;Parametros!$D$4*Parametros!$G$7,
      "ACEPTABLE",
      IF(
        'Tablero de control'!$BC472&lt;Parametros!$D$4*Parametros!$G$6,
        "BUENO",
        IF(
          'Tablero de control'!$BC472&lt;Parametros!$D$4*Parametros!$G$5,
          "SATISFACTORIO",
          IF(
            'Tablero de control'!$BC472&gt;=Parametros!$D$4*Parametros!$G$4,
            "OPTIMO"
          )
        )
      )
    )
  )
)
)</f>
        <v>SIN AVANCE</v>
      </c>
      <c r="BE472" s="336"/>
      <c r="BF472" s="336"/>
      <c r="BG472" s="555"/>
      <c r="BH472" s="281"/>
      <c r="BI472" s="281"/>
      <c r="BJ472" s="281"/>
      <c r="BL472" s="337"/>
      <c r="BN472" s="364">
        <v>0</v>
      </c>
      <c r="BO472" s="363" t="s">
        <v>2626</v>
      </c>
      <c r="BP472" s="363" t="s">
        <v>2614</v>
      </c>
      <c r="BQ472" s="363" t="s">
        <v>2615</v>
      </c>
      <c r="BR472" s="418" t="s">
        <v>2616</v>
      </c>
      <c r="BS472" s="697" t="s">
        <v>2627</v>
      </c>
      <c r="BT472" s="281"/>
    </row>
    <row r="473" spans="1:72" s="42" customFormat="1" ht="77.099999999999994" hidden="1" customHeight="1">
      <c r="A473" s="554" t="s">
        <v>253</v>
      </c>
      <c r="B473" s="53" t="s">
        <v>269</v>
      </c>
      <c r="C473" s="53" t="s">
        <v>326</v>
      </c>
      <c r="D473" s="53" t="s">
        <v>370</v>
      </c>
      <c r="E473" s="53" t="s">
        <v>488</v>
      </c>
      <c r="F473" s="163">
        <v>2.34</v>
      </c>
      <c r="G473" s="194">
        <v>2.5</v>
      </c>
      <c r="H473" s="194" t="s">
        <v>1954</v>
      </c>
      <c r="I473" s="194" t="s">
        <v>1993</v>
      </c>
      <c r="J473" s="325">
        <v>470</v>
      </c>
      <c r="K473" s="53" t="s">
        <v>1011</v>
      </c>
      <c r="L473" s="53">
        <v>3906011</v>
      </c>
      <c r="M473" s="53" t="s">
        <v>1915</v>
      </c>
      <c r="N473" s="53">
        <v>390601100</v>
      </c>
      <c r="O473" s="53" t="s">
        <v>1926</v>
      </c>
      <c r="P473" s="53" t="s">
        <v>2085</v>
      </c>
      <c r="Q473" s="53" t="s">
        <v>32</v>
      </c>
      <c r="R473" s="98" t="s">
        <v>1891</v>
      </c>
      <c r="S473" s="277">
        <v>0</v>
      </c>
      <c r="T473" s="277">
        <v>1</v>
      </c>
      <c r="U473" s="96" t="s">
        <v>13</v>
      </c>
      <c r="V473" s="277">
        <v>1</v>
      </c>
      <c r="W473" s="277">
        <v>1</v>
      </c>
      <c r="X473" s="277">
        <v>1</v>
      </c>
      <c r="Y473" s="273">
        <v>0</v>
      </c>
      <c r="Z473" s="276">
        <f>IF(
'Tablero de control'!$U473="NP",
 0,
  IF(
     'Tablero de control'!$Q473&lt;&gt;"Reducción",
     'Tablero de control'!$Y473*100/'Tablero de control'!$U473,
     IF(
       'Tablero de control'!$U473&gt;='Tablero de control'!$Y473,
       100,
       IF(
         'Tablero de control'!$S473&lt;='Tablero de control'!$Y473,
         0,
         (('Tablero de control'!$S473-'Tablero de control'!$U473)-('Tablero de control'!$Y473-'Tablero de control'!$U473))*100/('Tablero de control'!$S473-'Tablero de control'!$U473)
       )
     )
   )
)</f>
        <v>0</v>
      </c>
      <c r="AA473" s="302">
        <f>IF('Tablero de control'!$Z473&gt;100,100,'Tablero de control'!$Z473)</f>
        <v>0</v>
      </c>
      <c r="AB473" s="40" t="str">
        <f>IF(
  'Tablero de control'!$U473="NP",
  "NO PROGRAMADA",
  IF(
    OR('Tablero de control'!$Y473="",'Tablero de control'!$Z473&lt;=0),
    "SIN AVANCE",
    IF(
      'Tablero de control'!$Z473&lt;Parametros!$D$4*Parametros!$G$9,
      "MUY DEFICIENTE",
    IF(
      'Tablero de control'!$Z473&lt;Parametros!$D$4*Parametros!$G$8,
      "DEFICIENTE",
   IF(
      'Tablero de control'!$Z473&lt;Parametros!$D$4*Parametros!$G$7,
      "ACEPTABLE",
      IF(
        'Tablero de control'!$Z473&lt;Parametros!$D$4*Parametros!$G$6,
        "BUENO",
        IF(
          'Tablero de control'!$Z473&lt;Parametros!$D$4*Parametros!$G$5,
          "SATISFACTORIO",
          IF(
            'Tablero de control'!$Z473&gt;=Parametros!$D$4*Parametros!$G$4,
            "OPTIMO"
          )
        )
      )
    )
  )
)
)
)</f>
        <v>NO PROGRAMADA</v>
      </c>
      <c r="AC473" s="40"/>
      <c r="AD473" s="40"/>
      <c r="AE473" s="40"/>
      <c r="AF473" s="40"/>
      <c r="AG473" s="59">
        <v>0</v>
      </c>
      <c r="AH473" s="59">
        <v>0</v>
      </c>
      <c r="AI473" s="59">
        <v>0</v>
      </c>
      <c r="AJ473" s="57"/>
      <c r="AK473" s="276">
        <f>IF(
'Tablero de control'!$V473="NP",
 0,
  IF(
     'Tablero de control'!$Q473&lt;&gt;"Reducción",
     'Tablero de control'!$AJ473*100/'Tablero de control'!$V473,
     IF(
       'Tablero de control'!$V473&gt;='Tablero de control'!$AJ473,
       100,
       IF(
         'Tablero de control'!$S473&lt;='Tablero de control'!$AJ473,
         0,
         (('Tablero de control'!$S473-'Tablero de control'!$V473)-('Tablero de control'!$AJ473-'Tablero de control'!$V473))*100/('Tablero de control'!$S473-'Tablero de control'!$V473)
       )
     )
   )
)</f>
        <v>0</v>
      </c>
      <c r="AL473" s="40" t="str">
        <f>IF(
  'Tablero de control'!$V473="NP",
  "NO PROGRAMADA",
  IF(
    OR('Tablero de control'!$AJ473="",'Tablero de control'!$AK473&lt;=0),
    "SIN AVANCE",
    IF(
      'Tablero de control'!$AK473&lt;Parametros!$D$4*Parametros!$G$9,
      "MUY DEFICIENTE",
    IF(
      'Tablero de control'!$AK473&lt;Parametros!$D$4*Parametros!$G$8,
      "DEFICIENTE",
   IF(
      'Tablero de control'!$AK473&lt;Parametros!$D$4*Parametros!$G$7,
      "ACEPTABLE",
      IF(
        'Tablero de control'!$AK473&lt;Parametros!$D$4*Parametros!$G$6,
        "BUENO",
        IF(
          'Tablero de control'!$AK473&lt;Parametros!$D$4*Parametros!$G$5,
          "SATISFACTORIO",
          IF(
            'Tablero de control'!$AK473&gt;=Parametros!$D$4*Parametros!$G$4,
            "OPTIMO"
          )
        )
      )
    )
  )
)
)
)</f>
        <v>SIN AVANCE</v>
      </c>
      <c r="AM473" s="38"/>
      <c r="AN473" s="38"/>
      <c r="AO473" s="38"/>
      <c r="AP473" s="47"/>
      <c r="AQ473" s="276">
        <f>IF(
'Tablero de control'!$W473="NP",
 0,
  IF(
     'Tablero de control'!$Q473&lt;&gt;"Reducción",
     'Tablero de control'!$AP473*100/'Tablero de control'!$W473,
     IF(
       'Tablero de control'!$W473&gt;='Tablero de control'!$AP473,
       100,
       IF(
         'Tablero de control'!$S473&lt;='Tablero de control'!$AP473,
         0,
         (('Tablero de control'!$S473-'Tablero de control'!$W473)-('Tablero de control'!$AP473-'Tablero de control'!$W473))*100/('Tablero de control'!$S473-'Tablero de control'!$W473)
       )
     )
   )
)</f>
        <v>0</v>
      </c>
      <c r="AR473" s="40" t="str">
        <f>IF(
  'Tablero de control'!$W473="NP",
  "NO PROGRAMADA",
  IF(
    OR('Tablero de control'!$AP473="",'Tablero de control'!$AQ473&lt;=0),
    "SIN AVANCE",
    IF(
      'Tablero de control'!$AQ473&lt;Parametros!$D$4*Parametros!$G$9,
      "MUY DEFICIENTE",
    IF(
      'Tablero de control'!$AQ473&lt;Parametros!$D$4*Parametros!$G$8,
      "DEFICIENTE",
   IF(
      'Tablero de control'!$AQ473&lt;Parametros!$D$4*Parametros!$G$7,
      "ACEPTABLE",
      IF(
        'Tablero de control'!$AQ473&lt;Parametros!$D$4*Parametros!$G$6,
        "BUENO",
        IF(
          'Tablero de control'!$AQ473&lt;Parametros!$D$4*Parametros!$G$5,
          "SATISFACTORIO",
          IF(
            'Tablero de control'!$AQ473&gt;=Parametros!$D$4*Parametros!$G$4,
            "OPTIMO"
          )
        )
      )
    )
  )
)
)
)</f>
        <v>SIN AVANCE</v>
      </c>
      <c r="AS473" s="38"/>
      <c r="AT473" s="38"/>
      <c r="AU473" s="38"/>
      <c r="AV473" s="39"/>
      <c r="AW473" s="276">
        <f>IF(
'Tablero de control'!$X473="NP",
 0,
  IF(
     'Tablero de control'!$Q473&lt;&gt;"Reducción",
     'Tablero de control'!$AV473*100/'Tablero de control'!$X473,
     IF(
       'Tablero de control'!$X473&gt;='Tablero de control'!$AV473,
       100,
       IF(
         'Tablero de control'!$S473&lt;='Tablero de control'!$AV473,
         0,
         (('Tablero de control'!$S473-'Tablero de control'!$X473)-('Tablero de control'!$AV473-'Tablero de control'!$X473))*100/('Tablero de control'!$S473-'Tablero de control'!$X473)
       )
     )
   )
)</f>
        <v>0</v>
      </c>
      <c r="AX473" s="46" t="str">
        <f>IF(
  'Tablero de control'!$X473="NP",
  "NO PROGRAMADA",
  IF(
    OR('Tablero de control'!$AV473="",'Tablero de control'!$AW473&lt;=0),
    "SIN AVANCE",
    IF(
      'Tablero de control'!$AW473&lt;Parametros!$D$4*Parametros!$G$9,
      "MUY DEFICIENTE",
    IF(
      'Tablero de control'!$AW473&lt;Parametros!$D$4*Parametros!$G$8,
      "DEFICIENTE",
   IF(
      'Tablero de control'!$AW473&lt;Parametros!$D$4*Parametros!$G$7,
      "ACEPTABLE",
      IF(
        'Tablero de control'!$AW473&lt;Parametros!$D$4*Parametros!$G$6,
        "BUENO",
        IF(
          'Tablero de control'!$AW473&lt;Parametros!$D$4*Parametros!$G$5,
          "SATISFACTORIO",
          IF(
            'Tablero de control'!$AW473&gt;=Parametros!$D$4*Parametros!$G$4,
            "OPTIMO"
          )
        )
      )
    )
  )
)
)
)</f>
        <v>SIN AVANCE</v>
      </c>
      <c r="AY473" s="38"/>
      <c r="AZ473" s="38"/>
      <c r="BA473" s="38"/>
      <c r="BB473" s="285">
        <f>IF('Tablero de control'!$R473="Acumulada",IF('Tablero de control'!$AV473="",IF('Tablero de control'!$AP473="",IF('Tablero de control'!$AJ473="",'Tablero de control'!$Y473,'Tablero de control'!$AJ473),'Tablero de control'!$AP473),'Tablero de control'!$AV473),'Tablero de control'!$Y473+'Tablero de control'!$AJ473+'Tablero de control'!$AP473+'Tablero de control'!$AV473)</f>
        <v>0</v>
      </c>
      <c r="BC473" s="41">
        <f>IF('Tablero de control'!$Q473="mantenimiento",'Tablero de control'!$BB473/COUNTA('Tablero de control'!$U473:$X473)*100,IF('Tablero de control'!$BB473*100/'Tablero de control'!$T473&gt;100,100,'Tablero de control'!$BB473*100/'Tablero de control'!$T473))</f>
        <v>0</v>
      </c>
      <c r="BD473" s="40" t="str">
        <f>IF(
    OR('Tablero de control'!$BB473="",'Tablero de control'!$BC473&lt;=0),
    "SIN AVANCE",
    IF(
      'Tablero de control'!$BC473&lt;Parametros!$D$4*Parametros!$G$9,
      "MUY DEFICIENTE",
    IF(
      'Tablero de control'!$BC473&lt;Parametros!$D$4*Parametros!$G$8,
      "DEFICIENTE",
   IF(
      'Tablero de control'!$BC473&lt;Parametros!$D$4*Parametros!$G$7,
      "ACEPTABLE",
      IF(
        'Tablero de control'!$BC473&lt;Parametros!$D$4*Parametros!$G$6,
        "BUENO",
        IF(
          'Tablero de control'!$BC473&lt;Parametros!$D$4*Parametros!$G$5,
          "SATISFACTORIO",
          IF(
            'Tablero de control'!$BC473&gt;=Parametros!$D$4*Parametros!$G$4,
            "OPTIMO"
          )
        )
      )
    )
  )
)
)</f>
        <v>SIN AVANCE</v>
      </c>
      <c r="BE473" s="336"/>
      <c r="BF473" s="336"/>
      <c r="BG473" s="555"/>
      <c r="BH473" s="281"/>
      <c r="BI473" s="281"/>
      <c r="BJ473" s="281"/>
      <c r="BL473" s="337"/>
      <c r="BN473" s="364">
        <v>0</v>
      </c>
      <c r="BO473" s="363" t="s">
        <v>2626</v>
      </c>
      <c r="BP473" s="363" t="s">
        <v>2614</v>
      </c>
      <c r="BQ473" s="363" t="s">
        <v>2615</v>
      </c>
      <c r="BR473" s="418" t="s">
        <v>2616</v>
      </c>
      <c r="BS473" s="697" t="s">
        <v>2627</v>
      </c>
      <c r="BT473" s="281"/>
    </row>
    <row r="474" spans="1:72" s="42" customFormat="1" ht="77.099999999999994" hidden="1" customHeight="1">
      <c r="A474" s="554" t="s">
        <v>253</v>
      </c>
      <c r="B474" s="53" t="s">
        <v>270</v>
      </c>
      <c r="C474" s="53" t="s">
        <v>327</v>
      </c>
      <c r="D474" s="53" t="s">
        <v>372</v>
      </c>
      <c r="E474" s="53" t="s">
        <v>489</v>
      </c>
      <c r="F474" s="54">
        <v>0</v>
      </c>
      <c r="G474" s="54">
        <v>30</v>
      </c>
      <c r="H474" s="54" t="s">
        <v>2135</v>
      </c>
      <c r="I474" s="54" t="s">
        <v>1994</v>
      </c>
      <c r="J474" s="325">
        <v>471</v>
      </c>
      <c r="K474" s="53" t="s">
        <v>1012</v>
      </c>
      <c r="L474" s="53" t="s">
        <v>1438</v>
      </c>
      <c r="M474" s="53" t="s">
        <v>53</v>
      </c>
      <c r="N474" s="293">
        <v>210400100</v>
      </c>
      <c r="O474" s="53" t="s">
        <v>1756</v>
      </c>
      <c r="P474" s="53" t="s">
        <v>2086</v>
      </c>
      <c r="Q474" s="53" t="s">
        <v>33</v>
      </c>
      <c r="R474" s="78" t="s">
        <v>1891</v>
      </c>
      <c r="S474" s="89">
        <v>0</v>
      </c>
      <c r="T474" s="89">
        <v>1</v>
      </c>
      <c r="U474" s="96">
        <v>1</v>
      </c>
      <c r="V474" s="89">
        <v>1</v>
      </c>
      <c r="W474" s="89">
        <v>1</v>
      </c>
      <c r="X474" s="89">
        <v>1</v>
      </c>
      <c r="Y474" s="273">
        <v>0.5</v>
      </c>
      <c r="Z474" s="276">
        <f>IF(
'Tablero de control'!$U474="NP",
 0,
  IF(
     'Tablero de control'!$Q474&lt;&gt;"Reducción",
     'Tablero de control'!$Y474*100/'Tablero de control'!$U474,
     IF(
       'Tablero de control'!$U474&gt;='Tablero de control'!$Y474,
       100,
       IF(
         'Tablero de control'!$S474&lt;='Tablero de control'!$Y474,
         0,
         (('Tablero de control'!$S474-'Tablero de control'!$U474)-('Tablero de control'!$Y474-'Tablero de control'!$U474))*100/('Tablero de control'!$S474-'Tablero de control'!$U474)
       )
     )
   )
)</f>
        <v>50</v>
      </c>
      <c r="AA474" s="302">
        <f>IF('Tablero de control'!$Z474&gt;100,100,'Tablero de control'!$Z474)</f>
        <v>50</v>
      </c>
      <c r="AB474" s="40" t="str">
        <f>IF(
  'Tablero de control'!$U474="NP",
  "NO PROGRAMADA",
  IF(
    OR('Tablero de control'!$Y474="",'Tablero de control'!$Z474&lt;=0),
    "SIN AVANCE",
    IF(
      'Tablero de control'!$Z474&lt;Parametros!$D$4*Parametros!$G$9,
      "MUY DEFICIENTE",
    IF(
      'Tablero de control'!$Z474&lt;Parametros!$D$4*Parametros!$G$8,
      "DEFICIENTE",
   IF(
      'Tablero de control'!$Z474&lt;Parametros!$D$4*Parametros!$G$7,
      "ACEPTABLE",
      IF(
        'Tablero de control'!$Z474&lt;Parametros!$D$4*Parametros!$G$6,
        "BUENO",
        IF(
          'Tablero de control'!$Z474&lt;Parametros!$D$4*Parametros!$G$5,
          "SATISFACTORIO",
          IF(
            'Tablero de control'!$Z474&gt;=Parametros!$D$4*Parametros!$G$4,
            "OPTIMO"
          )
        )
      )
    )
  )
)
)
)</f>
        <v>DEFICIENTE</v>
      </c>
      <c r="AC474" s="40" t="s">
        <v>3845</v>
      </c>
      <c r="AD474" s="40">
        <v>2023003520131</v>
      </c>
      <c r="AE474" s="40"/>
      <c r="AF474" s="40"/>
      <c r="AG474" s="59">
        <v>226051360</v>
      </c>
      <c r="AH474" s="59">
        <v>80194061.329999998</v>
      </c>
      <c r="AI474" s="59">
        <v>15916331.75</v>
      </c>
      <c r="AJ474" s="57"/>
      <c r="AK474" s="276">
        <f>IF(
'Tablero de control'!$V474="NP",
 0,
  IF(
     'Tablero de control'!$Q474&lt;&gt;"Reducción",
     'Tablero de control'!$AJ474*100/'Tablero de control'!$V474,
     IF(
       'Tablero de control'!$V474&gt;='Tablero de control'!$AJ474,
       100,
       IF(
         'Tablero de control'!$S474&lt;='Tablero de control'!$AJ474,
         0,
         (('Tablero de control'!$S474-'Tablero de control'!$V474)-('Tablero de control'!$AJ474-'Tablero de control'!$V474))*100/('Tablero de control'!$S474-'Tablero de control'!$V474)
       )
     )
   )
)</f>
        <v>0</v>
      </c>
      <c r="AL474" s="40" t="str">
        <f>IF(
  'Tablero de control'!$V474="NP",
  "NO PROGRAMADA",
  IF(
    OR('Tablero de control'!$AJ474="",'Tablero de control'!$AK474&lt;=0),
    "SIN AVANCE",
    IF(
      'Tablero de control'!$AK474&lt;Parametros!$D$4*Parametros!$G$9,
      "MUY DEFICIENTE",
    IF(
      'Tablero de control'!$AK474&lt;Parametros!$D$4*Parametros!$G$8,
      "DEFICIENTE",
   IF(
      'Tablero de control'!$AK474&lt;Parametros!$D$4*Parametros!$G$7,
      "ACEPTABLE",
      IF(
        'Tablero de control'!$AK474&lt;Parametros!$D$4*Parametros!$G$6,
        "BUENO",
        IF(
          'Tablero de control'!$AK474&lt;Parametros!$D$4*Parametros!$G$5,
          "SATISFACTORIO",
          IF(
            'Tablero de control'!$AK474&gt;=Parametros!$D$4*Parametros!$G$4,
            "OPTIMO"
          )
        )
      )
    )
  )
)
)
)</f>
        <v>SIN AVANCE</v>
      </c>
      <c r="AM474" s="38"/>
      <c r="AN474" s="38"/>
      <c r="AO474" s="38"/>
      <c r="AP474" s="47"/>
      <c r="AQ474" s="276">
        <f>IF(
'Tablero de control'!$W474="NP",
 0,
  IF(
     'Tablero de control'!$Q474&lt;&gt;"Reducción",
     'Tablero de control'!$AP474*100/'Tablero de control'!$W474,
     IF(
       'Tablero de control'!$W474&gt;='Tablero de control'!$AP474,
       100,
       IF(
         'Tablero de control'!$S474&lt;='Tablero de control'!$AP474,
         0,
         (('Tablero de control'!$S474-'Tablero de control'!$W474)-('Tablero de control'!$AP474-'Tablero de control'!$W474))*100/('Tablero de control'!$S474-'Tablero de control'!$W474)
       )
     )
   )
)</f>
        <v>0</v>
      </c>
      <c r="AR474" s="40" t="str">
        <f>IF(
  'Tablero de control'!$W474="NP",
  "NO PROGRAMADA",
  IF(
    OR('Tablero de control'!$AP474="",'Tablero de control'!$AQ474&lt;=0),
    "SIN AVANCE",
    IF(
      'Tablero de control'!$AQ474&lt;Parametros!$D$4*Parametros!$G$9,
      "MUY DEFICIENTE",
    IF(
      'Tablero de control'!$AQ474&lt;Parametros!$D$4*Parametros!$G$8,
      "DEFICIENTE",
   IF(
      'Tablero de control'!$AQ474&lt;Parametros!$D$4*Parametros!$G$7,
      "ACEPTABLE",
      IF(
        'Tablero de control'!$AQ474&lt;Parametros!$D$4*Parametros!$G$6,
        "BUENO",
        IF(
          'Tablero de control'!$AQ474&lt;Parametros!$D$4*Parametros!$G$5,
          "SATISFACTORIO",
          IF(
            'Tablero de control'!$AQ474&gt;=Parametros!$D$4*Parametros!$G$4,
            "OPTIMO"
          )
        )
      )
    )
  )
)
)
)</f>
        <v>SIN AVANCE</v>
      </c>
      <c r="AS474" s="38"/>
      <c r="AT474" s="38"/>
      <c r="AU474" s="38"/>
      <c r="AV474" s="39"/>
      <c r="AW474" s="276">
        <f>IF(
'Tablero de control'!$X474="NP",
 0,
  IF(
     'Tablero de control'!$Q474&lt;&gt;"Reducción",
     'Tablero de control'!$AV474*100/'Tablero de control'!$X474,
     IF(
       'Tablero de control'!$X474&gt;='Tablero de control'!$AV474,
       100,
       IF(
         'Tablero de control'!$S474&lt;='Tablero de control'!$AV474,
         0,
         (('Tablero de control'!$S474-'Tablero de control'!$X474)-('Tablero de control'!$AV474-'Tablero de control'!$X474))*100/('Tablero de control'!$S474-'Tablero de control'!$X474)
       )
     )
   )
)</f>
        <v>0</v>
      </c>
      <c r="AX474" s="46" t="str">
        <f>IF(
  'Tablero de control'!$X474="NP",
  "NO PROGRAMADA",
  IF(
    OR('Tablero de control'!$AV474="",'Tablero de control'!$AW474&lt;=0),
    "SIN AVANCE",
    IF(
      'Tablero de control'!$AW474&lt;Parametros!$D$4*Parametros!$G$9,
      "MUY DEFICIENTE",
    IF(
      'Tablero de control'!$AW474&lt;Parametros!$D$4*Parametros!$G$8,
      "DEFICIENTE",
   IF(
      'Tablero de control'!$AW474&lt;Parametros!$D$4*Parametros!$G$7,
      "ACEPTABLE",
      IF(
        'Tablero de control'!$AW474&lt;Parametros!$D$4*Parametros!$G$6,
        "BUENO",
        IF(
          'Tablero de control'!$AW474&lt;Parametros!$D$4*Parametros!$G$5,
          "SATISFACTORIO",
          IF(
            'Tablero de control'!$AW474&gt;=Parametros!$D$4*Parametros!$G$4,
            "OPTIMO"
          )
        )
      )
    )
  )
)
)
)</f>
        <v>SIN AVANCE</v>
      </c>
      <c r="AY474" s="38"/>
      <c r="AZ474" s="38"/>
      <c r="BA474" s="38"/>
      <c r="BB474" s="285">
        <f>IF('Tablero de control'!$R474="Acumulada",IF('Tablero de control'!$AV474="",IF('Tablero de control'!$AP474="",IF('Tablero de control'!$AJ474="",'Tablero de control'!$Y474,'Tablero de control'!$AJ474),'Tablero de control'!$AP474),'Tablero de control'!$AV474),'Tablero de control'!$Y474+'Tablero de control'!$AJ474+'Tablero de control'!$AP474+'Tablero de control'!$AV474)</f>
        <v>0.5</v>
      </c>
      <c r="BC474" s="41">
        <f>IF('Tablero de control'!$Q474="mantenimiento",'Tablero de control'!$BB474/COUNTA('Tablero de control'!$U474:$X474)*100,IF('Tablero de control'!$BB474*100/'Tablero de control'!$T474&gt;100,100,'Tablero de control'!$BB474*100/'Tablero de control'!$T474))</f>
        <v>12.5</v>
      </c>
      <c r="BD474" s="40" t="str">
        <f>IF(
    OR('Tablero de control'!$BB474="",'Tablero de control'!$BC474&lt;=0),
    "SIN AVANCE",
    IF(
      'Tablero de control'!$BC474&lt;Parametros!$D$4*Parametros!$G$9,
      "MUY DEFICIENTE",
    IF(
      'Tablero de control'!$BC474&lt;Parametros!$D$4*Parametros!$G$8,
      "DEFICIENTE",
   IF(
      'Tablero de control'!$BC474&lt;Parametros!$D$4*Parametros!$G$7,
      "ACEPTABLE",
      IF(
        'Tablero de control'!$BC474&lt;Parametros!$D$4*Parametros!$G$6,
        "BUENO",
        IF(
          'Tablero de control'!$BC474&lt;Parametros!$D$4*Parametros!$G$5,
          "SATISFACTORIO",
          IF(
            'Tablero de control'!$BC474&gt;=Parametros!$D$4*Parametros!$G$4,
            "OPTIMO"
          )
        )
      )
    )
  )
)
)</f>
        <v>MUY DEFICIENTE</v>
      </c>
      <c r="BE474" s="336"/>
      <c r="BF474" s="336"/>
      <c r="BG474" s="555"/>
      <c r="BH474" s="281"/>
      <c r="BI474" s="281"/>
      <c r="BJ474" s="281"/>
      <c r="BL474" s="337"/>
      <c r="BN474" s="341">
        <v>0.5</v>
      </c>
      <c r="BO474" s="361" t="s">
        <v>2800</v>
      </c>
      <c r="BP474" s="437" t="s">
        <v>2801</v>
      </c>
      <c r="BQ474" s="437" t="s">
        <v>2434</v>
      </c>
      <c r="BR474" s="639" t="s">
        <v>2802</v>
      </c>
      <c r="BS474" s="698"/>
      <c r="BT474" s="281"/>
    </row>
    <row r="475" spans="1:72" s="42" customFormat="1" ht="77.099999999999994" hidden="1" customHeight="1">
      <c r="A475" s="554" t="s">
        <v>253</v>
      </c>
      <c r="B475" s="53" t="s">
        <v>270</v>
      </c>
      <c r="C475" s="53" t="s">
        <v>327</v>
      </c>
      <c r="D475" s="53" t="s">
        <v>372</v>
      </c>
      <c r="E475" s="53" t="s">
        <v>489</v>
      </c>
      <c r="F475" s="54">
        <v>0</v>
      </c>
      <c r="G475" s="54">
        <v>30</v>
      </c>
      <c r="H475" s="54" t="s">
        <v>2135</v>
      </c>
      <c r="I475" s="54" t="s">
        <v>1994</v>
      </c>
      <c r="J475" s="325">
        <v>472</v>
      </c>
      <c r="K475" s="53" t="s">
        <v>1013</v>
      </c>
      <c r="L475" s="53">
        <v>2104002</v>
      </c>
      <c r="M475" s="53" t="s">
        <v>85</v>
      </c>
      <c r="N475" s="53">
        <v>210400200</v>
      </c>
      <c r="O475" s="53" t="s">
        <v>1757</v>
      </c>
      <c r="P475" s="53" t="s">
        <v>2086</v>
      </c>
      <c r="Q475" s="53" t="s">
        <v>33</v>
      </c>
      <c r="R475" s="78" t="s">
        <v>1891</v>
      </c>
      <c r="S475" s="89">
        <v>0</v>
      </c>
      <c r="T475" s="89">
        <v>1</v>
      </c>
      <c r="U475" s="96">
        <v>1</v>
      </c>
      <c r="V475" s="89">
        <v>1</v>
      </c>
      <c r="W475" s="89">
        <v>1</v>
      </c>
      <c r="X475" s="89">
        <v>1</v>
      </c>
      <c r="Y475" s="273">
        <v>0.25</v>
      </c>
      <c r="Z475" s="276">
        <f>IF(
'Tablero de control'!$U475="NP",
 0,
  IF(
     'Tablero de control'!$Q475&lt;&gt;"Reducción",
     'Tablero de control'!$Y475*100/'Tablero de control'!$U475,
     IF(
       'Tablero de control'!$U475&gt;='Tablero de control'!$Y475,
       100,
       IF(
         'Tablero de control'!$S475&lt;='Tablero de control'!$Y475,
         0,
         (('Tablero de control'!$S475-'Tablero de control'!$U475)-('Tablero de control'!$Y475-'Tablero de control'!$U475))*100/('Tablero de control'!$S475-'Tablero de control'!$U475)
       )
     )
   )
)</f>
        <v>25</v>
      </c>
      <c r="AA475" s="302">
        <f>IF('Tablero de control'!$Z475&gt;100,100,'Tablero de control'!$Z475)</f>
        <v>25</v>
      </c>
      <c r="AB475" s="40" t="str">
        <f>IF(
  'Tablero de control'!$U475="NP",
  "NO PROGRAMADA",
  IF(
    OR('Tablero de control'!$Y475="",'Tablero de control'!$Z475&lt;=0),
    "SIN AVANCE",
    IF(
      'Tablero de control'!$Z475&lt;Parametros!$D$4*Parametros!$G$9,
      "MUY DEFICIENTE",
    IF(
      'Tablero de control'!$Z475&lt;Parametros!$D$4*Parametros!$G$8,
      "DEFICIENTE",
   IF(
      'Tablero de control'!$Z475&lt;Parametros!$D$4*Parametros!$G$7,
      "ACEPTABLE",
      IF(
        'Tablero de control'!$Z475&lt;Parametros!$D$4*Parametros!$G$6,
        "BUENO",
        IF(
          'Tablero de control'!$Z475&lt;Parametros!$D$4*Parametros!$G$5,
          "SATISFACTORIO",
          IF(
            'Tablero de control'!$Z475&gt;=Parametros!$D$4*Parametros!$G$4,
            "OPTIMO"
          )
        )
      )
    )
  )
)
)
)</f>
        <v>MUY DEFICIENTE</v>
      </c>
      <c r="AC475" s="40" t="s">
        <v>3845</v>
      </c>
      <c r="AD475" s="40">
        <v>2023003520131</v>
      </c>
      <c r="AE475" s="40"/>
      <c r="AF475" s="40"/>
      <c r="AG475" s="59">
        <v>167081440</v>
      </c>
      <c r="AH475" s="59">
        <v>80194061.329999998</v>
      </c>
      <c r="AI475" s="59">
        <v>15916331.75</v>
      </c>
      <c r="AJ475" s="57"/>
      <c r="AK475" s="276">
        <f>IF(
'Tablero de control'!$V475="NP",
 0,
  IF(
     'Tablero de control'!$Q475&lt;&gt;"Reducción",
     'Tablero de control'!$AJ475*100/'Tablero de control'!$V475,
     IF(
       'Tablero de control'!$V475&gt;='Tablero de control'!$AJ475,
       100,
       IF(
         'Tablero de control'!$S475&lt;='Tablero de control'!$AJ475,
         0,
         (('Tablero de control'!$S475-'Tablero de control'!$V475)-('Tablero de control'!$AJ475-'Tablero de control'!$V475))*100/('Tablero de control'!$S475-'Tablero de control'!$V475)
       )
     )
   )
)</f>
        <v>0</v>
      </c>
      <c r="AL475" s="40" t="str">
        <f>IF(
  'Tablero de control'!$V475="NP",
  "NO PROGRAMADA",
  IF(
    OR('Tablero de control'!$AJ475="",'Tablero de control'!$AK475&lt;=0),
    "SIN AVANCE",
    IF(
      'Tablero de control'!$AK475&lt;Parametros!$D$4*Parametros!$G$9,
      "MUY DEFICIENTE",
    IF(
      'Tablero de control'!$AK475&lt;Parametros!$D$4*Parametros!$G$8,
      "DEFICIENTE",
   IF(
      'Tablero de control'!$AK475&lt;Parametros!$D$4*Parametros!$G$7,
      "ACEPTABLE",
      IF(
        'Tablero de control'!$AK475&lt;Parametros!$D$4*Parametros!$G$6,
        "BUENO",
        IF(
          'Tablero de control'!$AK475&lt;Parametros!$D$4*Parametros!$G$5,
          "SATISFACTORIO",
          IF(
            'Tablero de control'!$AK475&gt;=Parametros!$D$4*Parametros!$G$4,
            "OPTIMO"
          )
        )
      )
    )
  )
)
)
)</f>
        <v>SIN AVANCE</v>
      </c>
      <c r="AM475" s="38"/>
      <c r="AN475" s="38"/>
      <c r="AO475" s="38"/>
      <c r="AP475" s="47"/>
      <c r="AQ475" s="276">
        <f>IF(
'Tablero de control'!$W475="NP",
 0,
  IF(
     'Tablero de control'!$Q475&lt;&gt;"Reducción",
     'Tablero de control'!$AP475*100/'Tablero de control'!$W475,
     IF(
       'Tablero de control'!$W475&gt;='Tablero de control'!$AP475,
       100,
       IF(
         'Tablero de control'!$S475&lt;='Tablero de control'!$AP475,
         0,
         (('Tablero de control'!$S475-'Tablero de control'!$W475)-('Tablero de control'!$AP475-'Tablero de control'!$W475))*100/('Tablero de control'!$S475-'Tablero de control'!$W475)
       )
     )
   )
)</f>
        <v>0</v>
      </c>
      <c r="AR475" s="40" t="str">
        <f>IF(
  'Tablero de control'!$W475="NP",
  "NO PROGRAMADA",
  IF(
    OR('Tablero de control'!$AP475="",'Tablero de control'!$AQ475&lt;=0),
    "SIN AVANCE",
    IF(
      'Tablero de control'!$AQ475&lt;Parametros!$D$4*Parametros!$G$9,
      "MUY DEFICIENTE",
    IF(
      'Tablero de control'!$AQ475&lt;Parametros!$D$4*Parametros!$G$8,
      "DEFICIENTE",
   IF(
      'Tablero de control'!$AQ475&lt;Parametros!$D$4*Parametros!$G$7,
      "ACEPTABLE",
      IF(
        'Tablero de control'!$AQ475&lt;Parametros!$D$4*Parametros!$G$6,
        "BUENO",
        IF(
          'Tablero de control'!$AQ475&lt;Parametros!$D$4*Parametros!$G$5,
          "SATISFACTORIO",
          IF(
            'Tablero de control'!$AQ475&gt;=Parametros!$D$4*Parametros!$G$4,
            "OPTIMO"
          )
        )
      )
    )
  )
)
)
)</f>
        <v>SIN AVANCE</v>
      </c>
      <c r="AS475" s="38"/>
      <c r="AT475" s="38"/>
      <c r="AU475" s="38"/>
      <c r="AV475" s="39"/>
      <c r="AW475" s="276">
        <f>IF(
'Tablero de control'!$X475="NP",
 0,
  IF(
     'Tablero de control'!$Q475&lt;&gt;"Reducción",
     'Tablero de control'!$AV475*100/'Tablero de control'!$X475,
     IF(
       'Tablero de control'!$X475&gt;='Tablero de control'!$AV475,
       100,
       IF(
         'Tablero de control'!$S475&lt;='Tablero de control'!$AV475,
         0,
         (('Tablero de control'!$S475-'Tablero de control'!$X475)-('Tablero de control'!$AV475-'Tablero de control'!$X475))*100/('Tablero de control'!$S475-'Tablero de control'!$X475)
       )
     )
   )
)</f>
        <v>0</v>
      </c>
      <c r="AX475" s="46" t="str">
        <f>IF(
  'Tablero de control'!$X475="NP",
  "NO PROGRAMADA",
  IF(
    OR('Tablero de control'!$AV475="",'Tablero de control'!$AW475&lt;=0),
    "SIN AVANCE",
    IF(
      'Tablero de control'!$AW475&lt;Parametros!$D$4*Parametros!$G$9,
      "MUY DEFICIENTE",
    IF(
      'Tablero de control'!$AW475&lt;Parametros!$D$4*Parametros!$G$8,
      "DEFICIENTE",
   IF(
      'Tablero de control'!$AW475&lt;Parametros!$D$4*Parametros!$G$7,
      "ACEPTABLE",
      IF(
        'Tablero de control'!$AW475&lt;Parametros!$D$4*Parametros!$G$6,
        "BUENO",
        IF(
          'Tablero de control'!$AW475&lt;Parametros!$D$4*Parametros!$G$5,
          "SATISFACTORIO",
          IF(
            'Tablero de control'!$AW475&gt;=Parametros!$D$4*Parametros!$G$4,
            "OPTIMO"
          )
        )
      )
    )
  )
)
)
)</f>
        <v>SIN AVANCE</v>
      </c>
      <c r="AY475" s="38"/>
      <c r="AZ475" s="38"/>
      <c r="BA475" s="38"/>
      <c r="BB475" s="285">
        <f>IF('Tablero de control'!$R475="Acumulada",IF('Tablero de control'!$AV475="",IF('Tablero de control'!$AP475="",IF('Tablero de control'!$AJ475="",'Tablero de control'!$Y475,'Tablero de control'!$AJ475),'Tablero de control'!$AP475),'Tablero de control'!$AV475),'Tablero de control'!$Y475+'Tablero de control'!$AJ475+'Tablero de control'!$AP475+'Tablero de control'!$AV475)</f>
        <v>0.25</v>
      </c>
      <c r="BC475" s="41">
        <f>IF('Tablero de control'!$Q475="mantenimiento",'Tablero de control'!$BB475/COUNTA('Tablero de control'!$U475:$X475)*100,IF('Tablero de control'!$BB475*100/'Tablero de control'!$T475&gt;100,100,'Tablero de control'!$BB475*100/'Tablero de control'!$T475))</f>
        <v>6.25</v>
      </c>
      <c r="BD475" s="40" t="str">
        <f>IF(
    OR('Tablero de control'!$BB475="",'Tablero de control'!$BC475&lt;=0),
    "SIN AVANCE",
    IF(
      'Tablero de control'!$BC475&lt;Parametros!$D$4*Parametros!$G$9,
      "MUY DEFICIENTE",
    IF(
      'Tablero de control'!$BC475&lt;Parametros!$D$4*Parametros!$G$8,
      "DEFICIENTE",
   IF(
      'Tablero de control'!$BC475&lt;Parametros!$D$4*Parametros!$G$7,
      "ACEPTABLE",
      IF(
        'Tablero de control'!$BC475&lt;Parametros!$D$4*Parametros!$G$6,
        "BUENO",
        IF(
          'Tablero de control'!$BC475&lt;Parametros!$D$4*Parametros!$G$5,
          "SATISFACTORIO",
          IF(
            'Tablero de control'!$BC475&gt;=Parametros!$D$4*Parametros!$G$4,
            "OPTIMO"
          )
        )
      )
    )
  )
)
)</f>
        <v>MUY DEFICIENTE</v>
      </c>
      <c r="BE475" s="336"/>
      <c r="BF475" s="336"/>
      <c r="BG475" s="555"/>
      <c r="BH475" s="281"/>
      <c r="BI475" s="281"/>
      <c r="BJ475" s="281"/>
      <c r="BL475" s="337"/>
      <c r="BN475" s="341">
        <v>0.25</v>
      </c>
      <c r="BO475" s="361" t="s">
        <v>2803</v>
      </c>
      <c r="BP475" s="370" t="s">
        <v>2801</v>
      </c>
      <c r="BQ475" s="437" t="s">
        <v>2434</v>
      </c>
      <c r="BR475" s="639" t="s">
        <v>2802</v>
      </c>
      <c r="BS475" s="699"/>
      <c r="BT475" s="281"/>
    </row>
    <row r="476" spans="1:72" s="42" customFormat="1" ht="77.099999999999994" hidden="1" customHeight="1">
      <c r="A476" s="554" t="s">
        <v>253</v>
      </c>
      <c r="B476" s="53" t="s">
        <v>270</v>
      </c>
      <c r="C476" s="53" t="s">
        <v>327</v>
      </c>
      <c r="D476" s="53" t="s">
        <v>372</v>
      </c>
      <c r="E476" s="53" t="s">
        <v>489</v>
      </c>
      <c r="F476" s="54">
        <v>0</v>
      </c>
      <c r="G476" s="54">
        <v>30</v>
      </c>
      <c r="H476" s="54" t="s">
        <v>2135</v>
      </c>
      <c r="I476" s="54" t="s">
        <v>1994</v>
      </c>
      <c r="J476" s="325">
        <v>473</v>
      </c>
      <c r="K476" s="53" t="s">
        <v>1014</v>
      </c>
      <c r="L476" s="53">
        <v>2104008</v>
      </c>
      <c r="M476" s="53" t="s">
        <v>1439</v>
      </c>
      <c r="N476" s="293">
        <v>210400800</v>
      </c>
      <c r="O476" s="53" t="s">
        <v>1758</v>
      </c>
      <c r="P476" s="53" t="s">
        <v>2086</v>
      </c>
      <c r="Q476" s="53" t="s">
        <v>32</v>
      </c>
      <c r="R476" s="78" t="s">
        <v>1891</v>
      </c>
      <c r="S476" s="55">
        <v>48</v>
      </c>
      <c r="T476" s="89">
        <v>12</v>
      </c>
      <c r="U476" s="96" t="s">
        <v>13</v>
      </c>
      <c r="V476" s="89">
        <v>4</v>
      </c>
      <c r="W476" s="89">
        <v>4</v>
      </c>
      <c r="X476" s="89">
        <v>4</v>
      </c>
      <c r="Y476" s="273">
        <v>0</v>
      </c>
      <c r="Z476" s="276">
        <f>IF(
'Tablero de control'!$U476="NP",
 0,
  IF(
     'Tablero de control'!$Q476&lt;&gt;"Reducción",
     'Tablero de control'!$Y476*100/'Tablero de control'!$U476,
     IF(
       'Tablero de control'!$U476&gt;='Tablero de control'!$Y476,
       100,
       IF(
         'Tablero de control'!$S476&lt;='Tablero de control'!$Y476,
         0,
         (('Tablero de control'!$S476-'Tablero de control'!$U476)-('Tablero de control'!$Y476-'Tablero de control'!$U476))*100/('Tablero de control'!$S476-'Tablero de control'!$U476)
       )
     )
   )
)</f>
        <v>0</v>
      </c>
      <c r="AA476" s="302">
        <f>IF('Tablero de control'!$Z476&gt;100,100,'Tablero de control'!$Z476)</f>
        <v>0</v>
      </c>
      <c r="AB476" s="40" t="str">
        <f>IF(
  'Tablero de control'!$U476="NP",
  "NO PROGRAMADA",
  IF(
    OR('Tablero de control'!$Y476="",'Tablero de control'!$Z476&lt;=0),
    "SIN AVANCE",
    IF(
      'Tablero de control'!$Z476&lt;Parametros!$D$4*Parametros!$G$9,
      "MUY DEFICIENTE",
    IF(
      'Tablero de control'!$Z476&lt;Parametros!$D$4*Parametros!$G$8,
      "DEFICIENTE",
   IF(
      'Tablero de control'!$Z476&lt;Parametros!$D$4*Parametros!$G$7,
      "ACEPTABLE",
      IF(
        'Tablero de control'!$Z476&lt;Parametros!$D$4*Parametros!$G$6,
        "BUENO",
        IF(
          'Tablero de control'!$Z476&lt;Parametros!$D$4*Parametros!$G$5,
          "SATISFACTORIO",
          IF(
            'Tablero de control'!$Z476&gt;=Parametros!$D$4*Parametros!$G$4,
            "OPTIMO"
          )
        )
      )
    )
  )
)
)
)</f>
        <v>NO PROGRAMADA</v>
      </c>
      <c r="AC476" s="40"/>
      <c r="AD476" s="40"/>
      <c r="AE476" s="40"/>
      <c r="AF476" s="40"/>
      <c r="AG476" s="59">
        <v>216223040</v>
      </c>
      <c r="AH476" s="59">
        <v>0</v>
      </c>
      <c r="AI476" s="59">
        <v>0</v>
      </c>
      <c r="AJ476" s="57"/>
      <c r="AK476" s="276">
        <f>IF(
'Tablero de control'!$V476="NP",
 0,
  IF(
     'Tablero de control'!$Q476&lt;&gt;"Reducción",
     'Tablero de control'!$AJ476*100/'Tablero de control'!$V476,
     IF(
       'Tablero de control'!$V476&gt;='Tablero de control'!$AJ476,
       100,
       IF(
         'Tablero de control'!$S476&lt;='Tablero de control'!$AJ476,
         0,
         (('Tablero de control'!$S476-'Tablero de control'!$V476)-('Tablero de control'!$AJ476-'Tablero de control'!$V476))*100/('Tablero de control'!$S476-'Tablero de control'!$V476)
       )
     )
   )
)</f>
        <v>0</v>
      </c>
      <c r="AL476" s="40" t="str">
        <f>IF(
  'Tablero de control'!$V476="NP",
  "NO PROGRAMADA",
  IF(
    OR('Tablero de control'!$AJ476="",'Tablero de control'!$AK476&lt;=0),
    "SIN AVANCE",
    IF(
      'Tablero de control'!$AK476&lt;Parametros!$D$4*Parametros!$G$9,
      "MUY DEFICIENTE",
    IF(
      'Tablero de control'!$AK476&lt;Parametros!$D$4*Parametros!$G$8,
      "DEFICIENTE",
   IF(
      'Tablero de control'!$AK476&lt;Parametros!$D$4*Parametros!$G$7,
      "ACEPTABLE",
      IF(
        'Tablero de control'!$AK476&lt;Parametros!$D$4*Parametros!$G$6,
        "BUENO",
        IF(
          'Tablero de control'!$AK476&lt;Parametros!$D$4*Parametros!$G$5,
          "SATISFACTORIO",
          IF(
            'Tablero de control'!$AK476&gt;=Parametros!$D$4*Parametros!$G$4,
            "OPTIMO"
          )
        )
      )
    )
  )
)
)
)</f>
        <v>SIN AVANCE</v>
      </c>
      <c r="AM476" s="38"/>
      <c r="AN476" s="38"/>
      <c r="AO476" s="38"/>
      <c r="AP476" s="47"/>
      <c r="AQ476" s="276">
        <f>IF(
'Tablero de control'!$W476="NP",
 0,
  IF(
     'Tablero de control'!$Q476&lt;&gt;"Reducción",
     'Tablero de control'!$AP476*100/'Tablero de control'!$W476,
     IF(
       'Tablero de control'!$W476&gt;='Tablero de control'!$AP476,
       100,
       IF(
         'Tablero de control'!$S476&lt;='Tablero de control'!$AP476,
         0,
         (('Tablero de control'!$S476-'Tablero de control'!$W476)-('Tablero de control'!$AP476-'Tablero de control'!$W476))*100/('Tablero de control'!$S476-'Tablero de control'!$W476)
       )
     )
   )
)</f>
        <v>0</v>
      </c>
      <c r="AR476" s="40" t="str">
        <f>IF(
  'Tablero de control'!$W476="NP",
  "NO PROGRAMADA",
  IF(
    OR('Tablero de control'!$AP476="",'Tablero de control'!$AQ476&lt;=0),
    "SIN AVANCE",
    IF(
      'Tablero de control'!$AQ476&lt;Parametros!$D$4*Parametros!$G$9,
      "MUY DEFICIENTE",
    IF(
      'Tablero de control'!$AQ476&lt;Parametros!$D$4*Parametros!$G$8,
      "DEFICIENTE",
   IF(
      'Tablero de control'!$AQ476&lt;Parametros!$D$4*Parametros!$G$7,
      "ACEPTABLE",
      IF(
        'Tablero de control'!$AQ476&lt;Parametros!$D$4*Parametros!$G$6,
        "BUENO",
        IF(
          'Tablero de control'!$AQ476&lt;Parametros!$D$4*Parametros!$G$5,
          "SATISFACTORIO",
          IF(
            'Tablero de control'!$AQ476&gt;=Parametros!$D$4*Parametros!$G$4,
            "OPTIMO"
          )
        )
      )
    )
  )
)
)
)</f>
        <v>SIN AVANCE</v>
      </c>
      <c r="AS476" s="38"/>
      <c r="AT476" s="38"/>
      <c r="AU476" s="38"/>
      <c r="AV476" s="39"/>
      <c r="AW476" s="276">
        <f>IF(
'Tablero de control'!$X476="NP",
 0,
  IF(
     'Tablero de control'!$Q476&lt;&gt;"Reducción",
     'Tablero de control'!$AV476*100/'Tablero de control'!$X476,
     IF(
       'Tablero de control'!$X476&gt;='Tablero de control'!$AV476,
       100,
       IF(
         'Tablero de control'!$S476&lt;='Tablero de control'!$AV476,
         0,
         (('Tablero de control'!$S476-'Tablero de control'!$X476)-('Tablero de control'!$AV476-'Tablero de control'!$X476))*100/('Tablero de control'!$S476-'Tablero de control'!$X476)
       )
     )
   )
)</f>
        <v>0</v>
      </c>
      <c r="AX476" s="46" t="str">
        <f>IF(
  'Tablero de control'!$X476="NP",
  "NO PROGRAMADA",
  IF(
    OR('Tablero de control'!$AV476="",'Tablero de control'!$AW476&lt;=0),
    "SIN AVANCE",
    IF(
      'Tablero de control'!$AW476&lt;Parametros!$D$4*Parametros!$G$9,
      "MUY DEFICIENTE",
    IF(
      'Tablero de control'!$AW476&lt;Parametros!$D$4*Parametros!$G$8,
      "DEFICIENTE",
   IF(
      'Tablero de control'!$AW476&lt;Parametros!$D$4*Parametros!$G$7,
      "ACEPTABLE",
      IF(
        'Tablero de control'!$AW476&lt;Parametros!$D$4*Parametros!$G$6,
        "BUENO",
        IF(
          'Tablero de control'!$AW476&lt;Parametros!$D$4*Parametros!$G$5,
          "SATISFACTORIO",
          IF(
            'Tablero de control'!$AW476&gt;=Parametros!$D$4*Parametros!$G$4,
            "OPTIMO"
          )
        )
      )
    )
  )
)
)
)</f>
        <v>SIN AVANCE</v>
      </c>
      <c r="AY476" s="38"/>
      <c r="AZ476" s="38"/>
      <c r="BA476" s="38"/>
      <c r="BB476" s="285">
        <f>IF('Tablero de control'!$R476="Acumulada",IF('Tablero de control'!$AV476="",IF('Tablero de control'!$AP476="",IF('Tablero de control'!$AJ476="",'Tablero de control'!$Y476,'Tablero de control'!$AJ476),'Tablero de control'!$AP476),'Tablero de control'!$AV476),'Tablero de control'!$Y476+'Tablero de control'!$AJ476+'Tablero de control'!$AP476+'Tablero de control'!$AV476)</f>
        <v>0</v>
      </c>
      <c r="BC476" s="41">
        <f>IF('Tablero de control'!$Q476="mantenimiento",'Tablero de control'!$BB476/COUNTA('Tablero de control'!$U476:$X476)*100,IF('Tablero de control'!$BB476*100/'Tablero de control'!$T476&gt;100,100,'Tablero de control'!$BB476*100/'Tablero de control'!$T476))</f>
        <v>0</v>
      </c>
      <c r="BD476" s="40" t="str">
        <f>IF(
    OR('Tablero de control'!$BB476="",'Tablero de control'!$BC476&lt;=0),
    "SIN AVANCE",
    IF(
      'Tablero de control'!$BC476&lt;Parametros!$D$4*Parametros!$G$9,
      "MUY DEFICIENTE",
    IF(
      'Tablero de control'!$BC476&lt;Parametros!$D$4*Parametros!$G$8,
      "DEFICIENTE",
   IF(
      'Tablero de control'!$BC476&lt;Parametros!$D$4*Parametros!$G$7,
      "ACEPTABLE",
      IF(
        'Tablero de control'!$BC476&lt;Parametros!$D$4*Parametros!$G$6,
        "BUENO",
        IF(
          'Tablero de control'!$BC476&lt;Parametros!$D$4*Parametros!$G$5,
          "SATISFACTORIO",
          IF(
            'Tablero de control'!$BC476&gt;=Parametros!$D$4*Parametros!$G$4,
            "OPTIMO"
          )
        )
      )
    )
  )
)
)</f>
        <v>SIN AVANCE</v>
      </c>
      <c r="BE476" s="336"/>
      <c r="BF476" s="336"/>
      <c r="BG476" s="555"/>
      <c r="BH476" s="281"/>
      <c r="BI476" s="281"/>
      <c r="BJ476" s="281"/>
      <c r="BL476" s="337"/>
      <c r="BN476" s="338">
        <v>0</v>
      </c>
      <c r="BO476" s="341" t="s">
        <v>2804</v>
      </c>
      <c r="BP476" s="341" t="s">
        <v>2804</v>
      </c>
      <c r="BQ476" s="341" t="s">
        <v>2804</v>
      </c>
      <c r="BR476" s="640" t="s">
        <v>2804</v>
      </c>
      <c r="BS476" s="640" t="s">
        <v>2804</v>
      </c>
      <c r="BT476" s="281"/>
    </row>
    <row r="477" spans="1:72" s="42" customFormat="1" ht="77.099999999999994" hidden="1" customHeight="1">
      <c r="A477" s="554" t="s">
        <v>253</v>
      </c>
      <c r="B477" s="53" t="s">
        <v>270</v>
      </c>
      <c r="C477" s="53" t="s">
        <v>327</v>
      </c>
      <c r="D477" s="53" t="s">
        <v>372</v>
      </c>
      <c r="E477" s="53" t="s">
        <v>489</v>
      </c>
      <c r="F477" s="54">
        <v>0</v>
      </c>
      <c r="G477" s="54">
        <v>30</v>
      </c>
      <c r="H477" s="54" t="s">
        <v>2135</v>
      </c>
      <c r="I477" s="54" t="s">
        <v>1994</v>
      </c>
      <c r="J477" s="325">
        <v>474</v>
      </c>
      <c r="K477" s="53" t="s">
        <v>1015</v>
      </c>
      <c r="L477" s="53">
        <v>2104013</v>
      </c>
      <c r="M477" s="53" t="s">
        <v>1440</v>
      </c>
      <c r="N477" s="293">
        <v>210401303</v>
      </c>
      <c r="O477" s="53" t="s">
        <v>1759</v>
      </c>
      <c r="P477" s="53" t="s">
        <v>2086</v>
      </c>
      <c r="Q477" s="53" t="s">
        <v>32</v>
      </c>
      <c r="R477" s="78" t="s">
        <v>1890</v>
      </c>
      <c r="S477" s="89">
        <v>107</v>
      </c>
      <c r="T477" s="89">
        <v>137</v>
      </c>
      <c r="U477" s="96" t="s">
        <v>13</v>
      </c>
      <c r="V477" s="89">
        <v>10</v>
      </c>
      <c r="W477" s="89">
        <v>10</v>
      </c>
      <c r="X477" s="89">
        <v>10</v>
      </c>
      <c r="Y477" s="273">
        <v>0</v>
      </c>
      <c r="Z477" s="276">
        <f>IF(
'Tablero de control'!$U477="NP",
 0,
  IF(
     'Tablero de control'!$Q477&lt;&gt;"Reducción",
     'Tablero de control'!$Y477*100/'Tablero de control'!$U477,
     IF(
       'Tablero de control'!$U477&gt;='Tablero de control'!$Y477,
       100,
       IF(
         'Tablero de control'!$S477&lt;='Tablero de control'!$Y477,
         0,
         (('Tablero de control'!$S477-'Tablero de control'!$U477)-('Tablero de control'!$Y477-'Tablero de control'!$U477))*100/('Tablero de control'!$S477-'Tablero de control'!$U477)
       )
     )
   )
)</f>
        <v>0</v>
      </c>
      <c r="AA477" s="302">
        <f>IF('Tablero de control'!$Z477&gt;100,100,'Tablero de control'!$Z477)</f>
        <v>0</v>
      </c>
      <c r="AB477" s="40" t="str">
        <f>IF(
  'Tablero de control'!$U477="NP",
  "NO PROGRAMADA",
  IF(
    OR('Tablero de control'!$Y477="",'Tablero de control'!$Z477&lt;=0),
    "SIN AVANCE",
    IF(
      'Tablero de control'!$Z477&lt;Parametros!$D$4*Parametros!$G$9,
      "MUY DEFICIENTE",
    IF(
      'Tablero de control'!$Z477&lt;Parametros!$D$4*Parametros!$G$8,
      "DEFICIENTE",
   IF(
      'Tablero de control'!$Z477&lt;Parametros!$D$4*Parametros!$G$7,
      "ACEPTABLE",
      IF(
        'Tablero de control'!$Z477&lt;Parametros!$D$4*Parametros!$G$6,
        "BUENO",
        IF(
          'Tablero de control'!$Z477&lt;Parametros!$D$4*Parametros!$G$5,
          "SATISFACTORIO",
          IF(
            'Tablero de control'!$Z477&gt;=Parametros!$D$4*Parametros!$G$4,
            "OPTIMO"
          )
        )
      )
    )
  )
)
)
)</f>
        <v>NO PROGRAMADA</v>
      </c>
      <c r="AC477" s="40"/>
      <c r="AD477" s="40"/>
      <c r="AE477" s="40"/>
      <c r="AF477" s="40"/>
      <c r="AG477" s="59">
        <v>176909760</v>
      </c>
      <c r="AH477" s="59">
        <v>0</v>
      </c>
      <c r="AI477" s="59">
        <v>0</v>
      </c>
      <c r="AJ477" s="57"/>
      <c r="AK477" s="276">
        <f>IF(
'Tablero de control'!$V477="NP",
 0,
  IF(
     'Tablero de control'!$Q477&lt;&gt;"Reducción",
     'Tablero de control'!$AJ477*100/'Tablero de control'!$V477,
     IF(
       'Tablero de control'!$V477&gt;='Tablero de control'!$AJ477,
       100,
       IF(
         'Tablero de control'!$S477&lt;='Tablero de control'!$AJ477,
         0,
         (('Tablero de control'!$S477-'Tablero de control'!$V477)-('Tablero de control'!$AJ477-'Tablero de control'!$V477))*100/('Tablero de control'!$S477-'Tablero de control'!$V477)
       )
     )
   )
)</f>
        <v>0</v>
      </c>
      <c r="AL477" s="40" t="str">
        <f>IF(
  'Tablero de control'!$V477="NP",
  "NO PROGRAMADA",
  IF(
    OR('Tablero de control'!$AJ477="",'Tablero de control'!$AK477&lt;=0),
    "SIN AVANCE",
    IF(
      'Tablero de control'!$AK477&lt;Parametros!$D$4*Parametros!$G$9,
      "MUY DEFICIENTE",
    IF(
      'Tablero de control'!$AK477&lt;Parametros!$D$4*Parametros!$G$8,
      "DEFICIENTE",
   IF(
      'Tablero de control'!$AK477&lt;Parametros!$D$4*Parametros!$G$7,
      "ACEPTABLE",
      IF(
        'Tablero de control'!$AK477&lt;Parametros!$D$4*Parametros!$G$6,
        "BUENO",
        IF(
          'Tablero de control'!$AK477&lt;Parametros!$D$4*Parametros!$G$5,
          "SATISFACTORIO",
          IF(
            'Tablero de control'!$AK477&gt;=Parametros!$D$4*Parametros!$G$4,
            "OPTIMO"
          )
        )
      )
    )
  )
)
)
)</f>
        <v>SIN AVANCE</v>
      </c>
      <c r="AM477" s="38"/>
      <c r="AN477" s="38"/>
      <c r="AO477" s="38"/>
      <c r="AP477" s="47"/>
      <c r="AQ477" s="276">
        <f>IF(
'Tablero de control'!$W477="NP",
 0,
  IF(
     'Tablero de control'!$Q477&lt;&gt;"Reducción",
     'Tablero de control'!$AP477*100/'Tablero de control'!$W477,
     IF(
       'Tablero de control'!$W477&gt;='Tablero de control'!$AP477,
       100,
       IF(
         'Tablero de control'!$S477&lt;='Tablero de control'!$AP477,
         0,
         (('Tablero de control'!$S477-'Tablero de control'!$W477)-('Tablero de control'!$AP477-'Tablero de control'!$W477))*100/('Tablero de control'!$S477-'Tablero de control'!$W477)
       )
     )
   )
)</f>
        <v>0</v>
      </c>
      <c r="AR477" s="40" t="str">
        <f>IF(
  'Tablero de control'!$W477="NP",
  "NO PROGRAMADA",
  IF(
    OR('Tablero de control'!$AP477="",'Tablero de control'!$AQ477&lt;=0),
    "SIN AVANCE",
    IF(
      'Tablero de control'!$AQ477&lt;Parametros!$D$4*Parametros!$G$9,
      "MUY DEFICIENTE",
    IF(
      'Tablero de control'!$AQ477&lt;Parametros!$D$4*Parametros!$G$8,
      "DEFICIENTE",
   IF(
      'Tablero de control'!$AQ477&lt;Parametros!$D$4*Parametros!$G$7,
      "ACEPTABLE",
      IF(
        'Tablero de control'!$AQ477&lt;Parametros!$D$4*Parametros!$G$6,
        "BUENO",
        IF(
          'Tablero de control'!$AQ477&lt;Parametros!$D$4*Parametros!$G$5,
          "SATISFACTORIO",
          IF(
            'Tablero de control'!$AQ477&gt;=Parametros!$D$4*Parametros!$G$4,
            "OPTIMO"
          )
        )
      )
    )
  )
)
)
)</f>
        <v>SIN AVANCE</v>
      </c>
      <c r="AS477" s="38"/>
      <c r="AT477" s="38"/>
      <c r="AU477" s="38"/>
      <c r="AV477" s="39"/>
      <c r="AW477" s="276">
        <f>IF(
'Tablero de control'!$X477="NP",
 0,
  IF(
     'Tablero de control'!$Q477&lt;&gt;"Reducción",
     'Tablero de control'!$AV477*100/'Tablero de control'!$X477,
     IF(
       'Tablero de control'!$X477&gt;='Tablero de control'!$AV477,
       100,
       IF(
         'Tablero de control'!$S477&lt;='Tablero de control'!$AV477,
         0,
         (('Tablero de control'!$S477-'Tablero de control'!$X477)-('Tablero de control'!$AV477-'Tablero de control'!$X477))*100/('Tablero de control'!$S477-'Tablero de control'!$X477)
       )
     )
   )
)</f>
        <v>0</v>
      </c>
      <c r="AX477" s="46" t="str">
        <f>IF(
  'Tablero de control'!$X477="NP",
  "NO PROGRAMADA",
  IF(
    OR('Tablero de control'!$AV477="",'Tablero de control'!$AW477&lt;=0),
    "SIN AVANCE",
    IF(
      'Tablero de control'!$AW477&lt;Parametros!$D$4*Parametros!$G$9,
      "MUY DEFICIENTE",
    IF(
      'Tablero de control'!$AW477&lt;Parametros!$D$4*Parametros!$G$8,
      "DEFICIENTE",
   IF(
      'Tablero de control'!$AW477&lt;Parametros!$D$4*Parametros!$G$7,
      "ACEPTABLE",
      IF(
        'Tablero de control'!$AW477&lt;Parametros!$D$4*Parametros!$G$6,
        "BUENO",
        IF(
          'Tablero de control'!$AW477&lt;Parametros!$D$4*Parametros!$G$5,
          "SATISFACTORIO",
          IF(
            'Tablero de control'!$AW477&gt;=Parametros!$D$4*Parametros!$G$4,
            "OPTIMO"
          )
        )
      )
    )
  )
)
)
)</f>
        <v>SIN AVANCE</v>
      </c>
      <c r="AY477" s="38"/>
      <c r="AZ477" s="38"/>
      <c r="BA477" s="38"/>
      <c r="BB477" s="285">
        <f>IF('Tablero de control'!$R477="Acumulada",IF('Tablero de control'!$AV477="",IF('Tablero de control'!$AP477="",IF('Tablero de control'!$AJ477="",'Tablero de control'!$Y477,'Tablero de control'!$AJ477),'Tablero de control'!$AP477),'Tablero de control'!$AV477),'Tablero de control'!$Y477+'Tablero de control'!$AJ477+'Tablero de control'!$AP477+'Tablero de control'!$AV477)</f>
        <v>0</v>
      </c>
      <c r="BC477" s="41">
        <f>IF('Tablero de control'!$Q477="mantenimiento",'Tablero de control'!$BB477/COUNTA('Tablero de control'!$U477:$X477)*100,IF('Tablero de control'!$BB477*100/'Tablero de control'!$T477&gt;100,100,'Tablero de control'!$BB477*100/'Tablero de control'!$T477))</f>
        <v>0</v>
      </c>
      <c r="BD477" s="40" t="str">
        <f>IF(
    OR('Tablero de control'!$BB477="",'Tablero de control'!$BC477&lt;=0),
    "SIN AVANCE",
    IF(
      'Tablero de control'!$BC477&lt;Parametros!$D$4*Parametros!$G$9,
      "MUY DEFICIENTE",
    IF(
      'Tablero de control'!$BC477&lt;Parametros!$D$4*Parametros!$G$8,
      "DEFICIENTE",
   IF(
      'Tablero de control'!$BC477&lt;Parametros!$D$4*Parametros!$G$7,
      "ACEPTABLE",
      IF(
        'Tablero de control'!$BC477&lt;Parametros!$D$4*Parametros!$G$6,
        "BUENO",
        IF(
          'Tablero de control'!$BC477&lt;Parametros!$D$4*Parametros!$G$5,
          "SATISFACTORIO",
          IF(
            'Tablero de control'!$BC477&gt;=Parametros!$D$4*Parametros!$G$4,
            "OPTIMO"
          )
        )
      )
    )
  )
)
)</f>
        <v>SIN AVANCE</v>
      </c>
      <c r="BE477" s="336"/>
      <c r="BF477" s="336"/>
      <c r="BG477" s="555"/>
      <c r="BH477" s="281"/>
      <c r="BI477" s="281"/>
      <c r="BJ477" s="281"/>
      <c r="BL477" s="337"/>
      <c r="BN477" s="338">
        <v>0</v>
      </c>
      <c r="BO477" s="341" t="s">
        <v>2804</v>
      </c>
      <c r="BP477" s="341" t="s">
        <v>2804</v>
      </c>
      <c r="BQ477" s="341" t="s">
        <v>2804</v>
      </c>
      <c r="BR477" s="640" t="s">
        <v>2804</v>
      </c>
      <c r="BS477" s="640" t="s">
        <v>2804</v>
      </c>
      <c r="BT477" s="281"/>
    </row>
    <row r="478" spans="1:72" s="42" customFormat="1" ht="77.099999999999994" hidden="1" customHeight="1">
      <c r="A478" s="554" t="s">
        <v>253</v>
      </c>
      <c r="B478" s="53" t="s">
        <v>270</v>
      </c>
      <c r="C478" s="53" t="s">
        <v>327</v>
      </c>
      <c r="D478" s="53" t="s">
        <v>372</v>
      </c>
      <c r="E478" s="53" t="s">
        <v>489</v>
      </c>
      <c r="F478" s="54">
        <v>0</v>
      </c>
      <c r="G478" s="54">
        <v>30</v>
      </c>
      <c r="H478" s="54" t="s">
        <v>2135</v>
      </c>
      <c r="I478" s="54" t="s">
        <v>1994</v>
      </c>
      <c r="J478" s="325">
        <v>475</v>
      </c>
      <c r="K478" s="53" t="s">
        <v>1016</v>
      </c>
      <c r="L478" s="53">
        <v>2104010</v>
      </c>
      <c r="M478" s="53" t="s">
        <v>1441</v>
      </c>
      <c r="N478" s="53">
        <v>210401000</v>
      </c>
      <c r="O478" s="53" t="s">
        <v>1760</v>
      </c>
      <c r="P478" s="53" t="s">
        <v>2086</v>
      </c>
      <c r="Q478" s="53" t="s">
        <v>32</v>
      </c>
      <c r="R478" s="78" t="s">
        <v>1891</v>
      </c>
      <c r="S478" s="89">
        <v>0</v>
      </c>
      <c r="T478" s="89">
        <v>150</v>
      </c>
      <c r="U478" s="96" t="s">
        <v>13</v>
      </c>
      <c r="V478" s="89">
        <v>50</v>
      </c>
      <c r="W478" s="89">
        <v>50</v>
      </c>
      <c r="X478" s="89">
        <v>50</v>
      </c>
      <c r="Y478" s="273">
        <v>11</v>
      </c>
      <c r="Z478" s="276">
        <f>IF(
'Tablero de control'!$U478="NP",
 0,
  IF(
     'Tablero de control'!$Q478&lt;&gt;"Reducción",
     'Tablero de control'!$Y478*100/'Tablero de control'!$U478,
     IF(
       'Tablero de control'!$U478&gt;='Tablero de control'!$Y478,
       100,
       IF(
         'Tablero de control'!$S478&lt;='Tablero de control'!$Y478,
         0,
         (('Tablero de control'!$S478-'Tablero de control'!$U478)-('Tablero de control'!$Y478-'Tablero de control'!$U478))*100/('Tablero de control'!$S478-'Tablero de control'!$U478)
       )
     )
   )
)</f>
        <v>0</v>
      </c>
      <c r="AA478" s="302">
        <f>IF('Tablero de control'!$Z478&gt;100,100,'Tablero de control'!$Z478)</f>
        <v>0</v>
      </c>
      <c r="AB478" s="40" t="str">
        <f>IF(
  'Tablero de control'!$U478="NP",
  "NO PROGRAMADA",
  IF(
    OR('Tablero de control'!$Y478="",'Tablero de control'!$Z478&lt;=0),
    "SIN AVANCE",
    IF(
      'Tablero de control'!$Z478&lt;Parametros!$D$4*Parametros!$G$9,
      "MUY DEFICIENTE",
    IF(
      'Tablero de control'!$Z478&lt;Parametros!$D$4*Parametros!$G$8,
      "DEFICIENTE",
   IF(
      'Tablero de control'!$Z478&lt;Parametros!$D$4*Parametros!$G$7,
      "ACEPTABLE",
      IF(
        'Tablero de control'!$Z478&lt;Parametros!$D$4*Parametros!$G$6,
        "BUENO",
        IF(
          'Tablero de control'!$Z478&lt;Parametros!$D$4*Parametros!$G$5,
          "SATISFACTORIO",
          IF(
            'Tablero de control'!$Z478&gt;=Parametros!$D$4*Parametros!$G$4,
            "OPTIMO"
          )
        )
      )
    )
  )
)
)
)</f>
        <v>NO PROGRAMADA</v>
      </c>
      <c r="AC478" s="40"/>
      <c r="AD478" s="40"/>
      <c r="AE478" s="40"/>
      <c r="AF478" s="40"/>
      <c r="AG478" s="59">
        <v>196566400</v>
      </c>
      <c r="AH478" s="59">
        <v>0</v>
      </c>
      <c r="AI478" s="59">
        <v>0</v>
      </c>
      <c r="AJ478" s="57"/>
      <c r="AK478" s="276">
        <f>IF(
'Tablero de control'!$V478="NP",
 0,
  IF(
     'Tablero de control'!$Q478&lt;&gt;"Reducción",
     'Tablero de control'!$AJ478*100/'Tablero de control'!$V478,
     IF(
       'Tablero de control'!$V478&gt;='Tablero de control'!$AJ478,
       100,
       IF(
         'Tablero de control'!$S478&lt;='Tablero de control'!$AJ478,
         0,
         (('Tablero de control'!$S478-'Tablero de control'!$V478)-('Tablero de control'!$AJ478-'Tablero de control'!$V478))*100/('Tablero de control'!$S478-'Tablero de control'!$V478)
       )
     )
   )
)</f>
        <v>0</v>
      </c>
      <c r="AL478" s="40" t="str">
        <f>IF(
  'Tablero de control'!$V478="NP",
  "NO PROGRAMADA",
  IF(
    OR('Tablero de control'!$AJ478="",'Tablero de control'!$AK478&lt;=0),
    "SIN AVANCE",
    IF(
      'Tablero de control'!$AK478&lt;Parametros!$D$4*Parametros!$G$9,
      "MUY DEFICIENTE",
    IF(
      'Tablero de control'!$AK478&lt;Parametros!$D$4*Parametros!$G$8,
      "DEFICIENTE",
   IF(
      'Tablero de control'!$AK478&lt;Parametros!$D$4*Parametros!$G$7,
      "ACEPTABLE",
      IF(
        'Tablero de control'!$AK478&lt;Parametros!$D$4*Parametros!$G$6,
        "BUENO",
        IF(
          'Tablero de control'!$AK478&lt;Parametros!$D$4*Parametros!$G$5,
          "SATISFACTORIO",
          IF(
            'Tablero de control'!$AK478&gt;=Parametros!$D$4*Parametros!$G$4,
            "OPTIMO"
          )
        )
      )
    )
  )
)
)
)</f>
        <v>SIN AVANCE</v>
      </c>
      <c r="AM478" s="38"/>
      <c r="AN478" s="38"/>
      <c r="AO478" s="38"/>
      <c r="AP478" s="47"/>
      <c r="AQ478" s="276">
        <f>IF(
'Tablero de control'!$W478="NP",
 0,
  IF(
     'Tablero de control'!$Q478&lt;&gt;"Reducción",
     'Tablero de control'!$AP478*100/'Tablero de control'!$W478,
     IF(
       'Tablero de control'!$W478&gt;='Tablero de control'!$AP478,
       100,
       IF(
         'Tablero de control'!$S478&lt;='Tablero de control'!$AP478,
         0,
         (('Tablero de control'!$S478-'Tablero de control'!$W478)-('Tablero de control'!$AP478-'Tablero de control'!$W478))*100/('Tablero de control'!$S478-'Tablero de control'!$W478)
       )
     )
   )
)</f>
        <v>0</v>
      </c>
      <c r="AR478" s="40" t="str">
        <f>IF(
  'Tablero de control'!$W478="NP",
  "NO PROGRAMADA",
  IF(
    OR('Tablero de control'!$AP478="",'Tablero de control'!$AQ478&lt;=0),
    "SIN AVANCE",
    IF(
      'Tablero de control'!$AQ478&lt;Parametros!$D$4*Parametros!$G$9,
      "MUY DEFICIENTE",
    IF(
      'Tablero de control'!$AQ478&lt;Parametros!$D$4*Parametros!$G$8,
      "DEFICIENTE",
   IF(
      'Tablero de control'!$AQ478&lt;Parametros!$D$4*Parametros!$G$7,
      "ACEPTABLE",
      IF(
        'Tablero de control'!$AQ478&lt;Parametros!$D$4*Parametros!$G$6,
        "BUENO",
        IF(
          'Tablero de control'!$AQ478&lt;Parametros!$D$4*Parametros!$G$5,
          "SATISFACTORIO",
          IF(
            'Tablero de control'!$AQ478&gt;=Parametros!$D$4*Parametros!$G$4,
            "OPTIMO"
          )
        )
      )
    )
  )
)
)
)</f>
        <v>SIN AVANCE</v>
      </c>
      <c r="AS478" s="38"/>
      <c r="AT478" s="38"/>
      <c r="AU478" s="38"/>
      <c r="AV478" s="39"/>
      <c r="AW478" s="276">
        <f>IF(
'Tablero de control'!$X478="NP",
 0,
  IF(
     'Tablero de control'!$Q478&lt;&gt;"Reducción",
     'Tablero de control'!$AV478*100/'Tablero de control'!$X478,
     IF(
       'Tablero de control'!$X478&gt;='Tablero de control'!$AV478,
       100,
       IF(
         'Tablero de control'!$S478&lt;='Tablero de control'!$AV478,
         0,
         (('Tablero de control'!$S478-'Tablero de control'!$X478)-('Tablero de control'!$AV478-'Tablero de control'!$X478))*100/('Tablero de control'!$S478-'Tablero de control'!$X478)
       )
     )
   )
)</f>
        <v>0</v>
      </c>
      <c r="AX478" s="46" t="str">
        <f>IF(
  'Tablero de control'!$X478="NP",
  "NO PROGRAMADA",
  IF(
    OR('Tablero de control'!$AV478="",'Tablero de control'!$AW478&lt;=0),
    "SIN AVANCE",
    IF(
      'Tablero de control'!$AW478&lt;Parametros!$D$4*Parametros!$G$9,
      "MUY DEFICIENTE",
    IF(
      'Tablero de control'!$AW478&lt;Parametros!$D$4*Parametros!$G$8,
      "DEFICIENTE",
   IF(
      'Tablero de control'!$AW478&lt;Parametros!$D$4*Parametros!$G$7,
      "ACEPTABLE",
      IF(
        'Tablero de control'!$AW478&lt;Parametros!$D$4*Parametros!$G$6,
        "BUENO",
        IF(
          'Tablero de control'!$AW478&lt;Parametros!$D$4*Parametros!$G$5,
          "SATISFACTORIO",
          IF(
            'Tablero de control'!$AW478&gt;=Parametros!$D$4*Parametros!$G$4,
            "OPTIMO"
          )
        )
      )
    )
  )
)
)
)</f>
        <v>SIN AVANCE</v>
      </c>
      <c r="AY478" s="38"/>
      <c r="AZ478" s="38"/>
      <c r="BA478" s="38"/>
      <c r="BB478" s="285">
        <f>IF('Tablero de control'!$R478="Acumulada",IF('Tablero de control'!$AV478="",IF('Tablero de control'!$AP478="",IF('Tablero de control'!$AJ478="",'Tablero de control'!$Y478,'Tablero de control'!$AJ478),'Tablero de control'!$AP478),'Tablero de control'!$AV478),'Tablero de control'!$Y478+'Tablero de control'!$AJ478+'Tablero de control'!$AP478+'Tablero de control'!$AV478)</f>
        <v>11</v>
      </c>
      <c r="BC478" s="41">
        <f>IF('Tablero de control'!$Q478="mantenimiento",'Tablero de control'!$BB478/COUNTA('Tablero de control'!$U478:$X478)*100,IF('Tablero de control'!$BB478*100/'Tablero de control'!$T478&gt;100,100,'Tablero de control'!$BB478*100/'Tablero de control'!$T478))</f>
        <v>7.333333333333333</v>
      </c>
      <c r="BD478" s="40" t="str">
        <f>IF(
    OR('Tablero de control'!$BB478="",'Tablero de control'!$BC478&lt;=0),
    "SIN AVANCE",
    IF(
      'Tablero de control'!$BC478&lt;Parametros!$D$4*Parametros!$G$9,
      "MUY DEFICIENTE",
    IF(
      'Tablero de control'!$BC478&lt;Parametros!$D$4*Parametros!$G$8,
      "DEFICIENTE",
   IF(
      'Tablero de control'!$BC478&lt;Parametros!$D$4*Parametros!$G$7,
      "ACEPTABLE",
      IF(
        'Tablero de control'!$BC478&lt;Parametros!$D$4*Parametros!$G$6,
        "BUENO",
        IF(
          'Tablero de control'!$BC478&lt;Parametros!$D$4*Parametros!$G$5,
          "SATISFACTORIO",
          IF(
            'Tablero de control'!$BC478&gt;=Parametros!$D$4*Parametros!$G$4,
            "OPTIMO"
          )
        )
      )
    )
  )
)
)</f>
        <v>MUY DEFICIENTE</v>
      </c>
      <c r="BE478" s="336"/>
      <c r="BF478" s="336"/>
      <c r="BG478" s="555"/>
      <c r="BH478" s="281"/>
      <c r="BI478" s="281"/>
      <c r="BJ478" s="281"/>
      <c r="BL478" s="337"/>
      <c r="BN478" s="338">
        <v>11</v>
      </c>
      <c r="BO478" s="361" t="s">
        <v>2805</v>
      </c>
      <c r="BP478" s="341" t="s">
        <v>2806</v>
      </c>
      <c r="BQ478" s="341" t="s">
        <v>2807</v>
      </c>
      <c r="BR478" s="639" t="s">
        <v>2802</v>
      </c>
      <c r="BS478" s="639" t="s">
        <v>2808</v>
      </c>
      <c r="BT478" s="281"/>
    </row>
    <row r="479" spans="1:72" s="42" customFormat="1" ht="77.099999999999994" hidden="1" customHeight="1">
      <c r="A479" s="554" t="s">
        <v>253</v>
      </c>
      <c r="B479" s="53" t="s">
        <v>270</v>
      </c>
      <c r="C479" s="53" t="s">
        <v>327</v>
      </c>
      <c r="D479" s="53" t="s">
        <v>372</v>
      </c>
      <c r="E479" s="53" t="s">
        <v>489</v>
      </c>
      <c r="F479" s="54">
        <v>0</v>
      </c>
      <c r="G479" s="54">
        <v>30</v>
      </c>
      <c r="H479" s="54" t="s">
        <v>2135</v>
      </c>
      <c r="I479" s="54" t="s">
        <v>1995</v>
      </c>
      <c r="J479" s="325">
        <v>476</v>
      </c>
      <c r="K479" s="53" t="s">
        <v>1017</v>
      </c>
      <c r="L479" s="53">
        <v>2104002</v>
      </c>
      <c r="M479" s="53" t="s">
        <v>85</v>
      </c>
      <c r="N479" s="53">
        <v>210400200</v>
      </c>
      <c r="O479" s="53" t="s">
        <v>1757</v>
      </c>
      <c r="P479" s="53" t="s">
        <v>2086</v>
      </c>
      <c r="Q479" s="53" t="s">
        <v>32</v>
      </c>
      <c r="R479" s="78" t="s">
        <v>1891</v>
      </c>
      <c r="S479" s="89">
        <v>0</v>
      </c>
      <c r="T479" s="89">
        <v>1</v>
      </c>
      <c r="U479" s="97" t="s">
        <v>13</v>
      </c>
      <c r="V479" s="89">
        <v>1</v>
      </c>
      <c r="W479" s="98" t="s">
        <v>13</v>
      </c>
      <c r="X479" s="98" t="s">
        <v>13</v>
      </c>
      <c r="Y479" s="273">
        <v>0</v>
      </c>
      <c r="Z479" s="276">
        <f>IF(
'Tablero de control'!$U479="NP",
 0,
  IF(
     'Tablero de control'!$Q479&lt;&gt;"Reducción",
     'Tablero de control'!$Y479*100/'Tablero de control'!$U479,
     IF(
       'Tablero de control'!$U479&gt;='Tablero de control'!$Y479,
       100,
       IF(
         'Tablero de control'!$S479&lt;='Tablero de control'!$Y479,
         0,
         (('Tablero de control'!$S479-'Tablero de control'!$U479)-('Tablero de control'!$Y479-'Tablero de control'!$U479))*100/('Tablero de control'!$S479-'Tablero de control'!$U479)
       )
     )
   )
)</f>
        <v>0</v>
      </c>
      <c r="AA479" s="302">
        <f>IF('Tablero de control'!$Z479&gt;100,100,'Tablero de control'!$Z479)</f>
        <v>0</v>
      </c>
      <c r="AB479" s="40" t="str">
        <f>IF(
  'Tablero de control'!$U479="NP",
  "NO PROGRAMADA",
  IF(
    OR('Tablero de control'!$Y479="",'Tablero de control'!$Z479&lt;=0),
    "SIN AVANCE",
    IF(
      'Tablero de control'!$Z479&lt;Parametros!$D$4*Parametros!$G$9,
      "MUY DEFICIENTE",
    IF(
      'Tablero de control'!$Z479&lt;Parametros!$D$4*Parametros!$G$8,
      "DEFICIENTE",
   IF(
      'Tablero de control'!$Z479&lt;Parametros!$D$4*Parametros!$G$7,
      "ACEPTABLE",
      IF(
        'Tablero de control'!$Z479&lt;Parametros!$D$4*Parametros!$G$6,
        "BUENO",
        IF(
          'Tablero de control'!$Z479&lt;Parametros!$D$4*Parametros!$G$5,
          "SATISFACTORIO",
          IF(
            'Tablero de control'!$Z479&gt;=Parametros!$D$4*Parametros!$G$4,
            "OPTIMO"
          )
        )
      )
    )
  )
)
)
)</f>
        <v>NO PROGRAMADA</v>
      </c>
      <c r="AC479" s="40"/>
      <c r="AD479" s="40"/>
      <c r="AE479" s="40"/>
      <c r="AF479" s="40"/>
      <c r="AG479" s="59">
        <v>0</v>
      </c>
      <c r="AH479" s="59">
        <v>0</v>
      </c>
      <c r="AI479" s="59">
        <v>0</v>
      </c>
      <c r="AJ479" s="57"/>
      <c r="AK479" s="276">
        <f>IF(
'Tablero de control'!$V479="NP",
 0,
  IF(
     'Tablero de control'!$Q479&lt;&gt;"Reducción",
     'Tablero de control'!$AJ479*100/'Tablero de control'!$V479,
     IF(
       'Tablero de control'!$V479&gt;='Tablero de control'!$AJ479,
       100,
       IF(
         'Tablero de control'!$S479&lt;='Tablero de control'!$AJ479,
         0,
         (('Tablero de control'!$S479-'Tablero de control'!$V479)-('Tablero de control'!$AJ479-'Tablero de control'!$V479))*100/('Tablero de control'!$S479-'Tablero de control'!$V479)
       )
     )
   )
)</f>
        <v>0</v>
      </c>
      <c r="AL479" s="40" t="str">
        <f>IF(
  'Tablero de control'!$V479="NP",
  "NO PROGRAMADA",
  IF(
    OR('Tablero de control'!$AJ479="",'Tablero de control'!$AK479&lt;=0),
    "SIN AVANCE",
    IF(
      'Tablero de control'!$AK479&lt;Parametros!$D$4*Parametros!$G$9,
      "MUY DEFICIENTE",
    IF(
      'Tablero de control'!$AK479&lt;Parametros!$D$4*Parametros!$G$8,
      "DEFICIENTE",
   IF(
      'Tablero de control'!$AK479&lt;Parametros!$D$4*Parametros!$G$7,
      "ACEPTABLE",
      IF(
        'Tablero de control'!$AK479&lt;Parametros!$D$4*Parametros!$G$6,
        "BUENO",
        IF(
          'Tablero de control'!$AK479&lt;Parametros!$D$4*Parametros!$G$5,
          "SATISFACTORIO",
          IF(
            'Tablero de control'!$AK479&gt;=Parametros!$D$4*Parametros!$G$4,
            "OPTIMO"
          )
        )
      )
    )
  )
)
)
)</f>
        <v>SIN AVANCE</v>
      </c>
      <c r="AM479" s="38"/>
      <c r="AN479" s="38"/>
      <c r="AO479" s="38"/>
      <c r="AP479" s="47"/>
      <c r="AQ479" s="276">
        <f>IF(
'Tablero de control'!$W479="NP",
 0,
  IF(
     'Tablero de control'!$Q479&lt;&gt;"Reducción",
     'Tablero de control'!$AP479*100/'Tablero de control'!$W479,
     IF(
       'Tablero de control'!$W479&gt;='Tablero de control'!$AP479,
       100,
       IF(
         'Tablero de control'!$S479&lt;='Tablero de control'!$AP479,
         0,
         (('Tablero de control'!$S479-'Tablero de control'!$W479)-('Tablero de control'!$AP479-'Tablero de control'!$W479))*100/('Tablero de control'!$S479-'Tablero de control'!$W479)
       )
     )
   )
)</f>
        <v>0</v>
      </c>
      <c r="AR479" s="40" t="str">
        <f>IF(
  'Tablero de control'!$W479="NP",
  "NO PROGRAMADA",
  IF(
    OR('Tablero de control'!$AP479="",'Tablero de control'!$AQ479&lt;=0),
    "SIN AVANCE",
    IF(
      'Tablero de control'!$AQ479&lt;Parametros!$D$4*Parametros!$G$9,
      "MUY DEFICIENTE",
    IF(
      'Tablero de control'!$AQ479&lt;Parametros!$D$4*Parametros!$G$8,
      "DEFICIENTE",
   IF(
      'Tablero de control'!$AQ479&lt;Parametros!$D$4*Parametros!$G$7,
      "ACEPTABLE",
      IF(
        'Tablero de control'!$AQ479&lt;Parametros!$D$4*Parametros!$G$6,
        "BUENO",
        IF(
          'Tablero de control'!$AQ479&lt;Parametros!$D$4*Parametros!$G$5,
          "SATISFACTORIO",
          IF(
            'Tablero de control'!$AQ479&gt;=Parametros!$D$4*Parametros!$G$4,
            "OPTIMO"
          )
        )
      )
    )
  )
)
)
)</f>
        <v>NO PROGRAMADA</v>
      </c>
      <c r="AS479" s="38"/>
      <c r="AT479" s="38"/>
      <c r="AU479" s="38"/>
      <c r="AV479" s="39"/>
      <c r="AW479" s="276">
        <f>IF(
'Tablero de control'!$X479="NP",
 0,
  IF(
     'Tablero de control'!$Q479&lt;&gt;"Reducción",
     'Tablero de control'!$AV479*100/'Tablero de control'!$X479,
     IF(
       'Tablero de control'!$X479&gt;='Tablero de control'!$AV479,
       100,
       IF(
         'Tablero de control'!$S479&lt;='Tablero de control'!$AV479,
         0,
         (('Tablero de control'!$S479-'Tablero de control'!$X479)-('Tablero de control'!$AV479-'Tablero de control'!$X479))*100/('Tablero de control'!$S479-'Tablero de control'!$X479)
       )
     )
   )
)</f>
        <v>0</v>
      </c>
      <c r="AX479" s="46" t="str">
        <f>IF(
  'Tablero de control'!$X479="NP",
  "NO PROGRAMADA",
  IF(
    OR('Tablero de control'!$AV479="",'Tablero de control'!$AW479&lt;=0),
    "SIN AVANCE",
    IF(
      'Tablero de control'!$AW479&lt;Parametros!$D$4*Parametros!$G$9,
      "MUY DEFICIENTE",
    IF(
      'Tablero de control'!$AW479&lt;Parametros!$D$4*Parametros!$G$8,
      "DEFICIENTE",
   IF(
      'Tablero de control'!$AW479&lt;Parametros!$D$4*Parametros!$G$7,
      "ACEPTABLE",
      IF(
        'Tablero de control'!$AW479&lt;Parametros!$D$4*Parametros!$G$6,
        "BUENO",
        IF(
          'Tablero de control'!$AW479&lt;Parametros!$D$4*Parametros!$G$5,
          "SATISFACTORIO",
          IF(
            'Tablero de control'!$AW479&gt;=Parametros!$D$4*Parametros!$G$4,
            "OPTIMO"
          )
        )
      )
    )
  )
)
)
)</f>
        <v>NO PROGRAMADA</v>
      </c>
      <c r="AY479" s="38"/>
      <c r="AZ479" s="38"/>
      <c r="BA479" s="38"/>
      <c r="BB479" s="285">
        <f>IF('Tablero de control'!$R479="Acumulada",IF('Tablero de control'!$AV479="",IF('Tablero de control'!$AP479="",IF('Tablero de control'!$AJ479="",'Tablero de control'!$Y479,'Tablero de control'!$AJ479),'Tablero de control'!$AP479),'Tablero de control'!$AV479),'Tablero de control'!$Y479+'Tablero de control'!$AJ479+'Tablero de control'!$AP479+'Tablero de control'!$AV479)</f>
        <v>0</v>
      </c>
      <c r="BC479" s="41">
        <f>IF('Tablero de control'!$Q479="mantenimiento",'Tablero de control'!$BB479/COUNTA('Tablero de control'!$U479:$X479)*100,IF('Tablero de control'!$BB479*100/'Tablero de control'!$T479&gt;100,100,'Tablero de control'!$BB479*100/'Tablero de control'!$T479))</f>
        <v>0</v>
      </c>
      <c r="BD479" s="40" t="str">
        <f>IF(
    OR('Tablero de control'!$BB479="",'Tablero de control'!$BC479&lt;=0),
    "SIN AVANCE",
    IF(
      'Tablero de control'!$BC479&lt;Parametros!$D$4*Parametros!$G$9,
      "MUY DEFICIENTE",
    IF(
      'Tablero de control'!$BC479&lt;Parametros!$D$4*Parametros!$G$8,
      "DEFICIENTE",
   IF(
      'Tablero de control'!$BC479&lt;Parametros!$D$4*Parametros!$G$7,
      "ACEPTABLE",
      IF(
        'Tablero de control'!$BC479&lt;Parametros!$D$4*Parametros!$G$6,
        "BUENO",
        IF(
          'Tablero de control'!$BC479&lt;Parametros!$D$4*Parametros!$G$5,
          "SATISFACTORIO",
          IF(
            'Tablero de control'!$BC479&gt;=Parametros!$D$4*Parametros!$G$4,
            "OPTIMO"
          )
        )
      )
    )
  )
)
)</f>
        <v>SIN AVANCE</v>
      </c>
      <c r="BE479" s="336"/>
      <c r="BF479" s="336"/>
      <c r="BG479" s="555"/>
      <c r="BH479" s="281"/>
      <c r="BI479" s="281"/>
      <c r="BJ479" s="281"/>
      <c r="BL479" s="337"/>
      <c r="BN479" s="338">
        <v>0</v>
      </c>
      <c r="BO479" s="341" t="s">
        <v>2804</v>
      </c>
      <c r="BP479" s="341" t="s">
        <v>2804</v>
      </c>
      <c r="BQ479" s="341" t="s">
        <v>2804</v>
      </c>
      <c r="BR479" s="640" t="s">
        <v>2804</v>
      </c>
      <c r="BS479" s="640" t="s">
        <v>2804</v>
      </c>
      <c r="BT479" s="281"/>
    </row>
    <row r="480" spans="1:72" s="42" customFormat="1" ht="77.099999999999994" hidden="1" customHeight="1">
      <c r="A480" s="554" t="s">
        <v>253</v>
      </c>
      <c r="B480" s="53" t="s">
        <v>270</v>
      </c>
      <c r="C480" s="53" t="s">
        <v>327</v>
      </c>
      <c r="D480" s="53" t="s">
        <v>372</v>
      </c>
      <c r="E480" s="53" t="s">
        <v>489</v>
      </c>
      <c r="F480" s="54">
        <v>0</v>
      </c>
      <c r="G480" s="54">
        <v>30</v>
      </c>
      <c r="H480" s="54" t="s">
        <v>2135</v>
      </c>
      <c r="I480" s="54" t="s">
        <v>1995</v>
      </c>
      <c r="J480" s="325">
        <v>477</v>
      </c>
      <c r="K480" s="53" t="s">
        <v>1018</v>
      </c>
      <c r="L480" s="53">
        <v>2104020</v>
      </c>
      <c r="M480" s="53" t="s">
        <v>123</v>
      </c>
      <c r="N480" s="53">
        <v>210402000</v>
      </c>
      <c r="O480" s="53" t="s">
        <v>1576</v>
      </c>
      <c r="P480" s="53" t="s">
        <v>2086</v>
      </c>
      <c r="Q480" s="53" t="s">
        <v>33</v>
      </c>
      <c r="R480" s="78" t="s">
        <v>1891</v>
      </c>
      <c r="S480" s="89">
        <v>0</v>
      </c>
      <c r="T480" s="89">
        <v>1</v>
      </c>
      <c r="U480" s="96">
        <v>1</v>
      </c>
      <c r="V480" s="89">
        <v>1</v>
      </c>
      <c r="W480" s="89">
        <v>1</v>
      </c>
      <c r="X480" s="89">
        <v>1</v>
      </c>
      <c r="Y480" s="273">
        <v>0.5</v>
      </c>
      <c r="Z480" s="276">
        <f>IF(
'Tablero de control'!$U480="NP",
 0,
  IF(
     'Tablero de control'!$Q480&lt;&gt;"Reducción",
     'Tablero de control'!$Y480*100/'Tablero de control'!$U480,
     IF(
       'Tablero de control'!$U480&gt;='Tablero de control'!$Y480,
       100,
       IF(
         'Tablero de control'!$S480&lt;='Tablero de control'!$Y480,
         0,
         (('Tablero de control'!$S480-'Tablero de control'!$U480)-('Tablero de control'!$Y480-'Tablero de control'!$U480))*100/('Tablero de control'!$S480-'Tablero de control'!$U480)
       )
     )
   )
)</f>
        <v>50</v>
      </c>
      <c r="AA480" s="302">
        <f>IF('Tablero de control'!$Z480&gt;100,100,'Tablero de control'!$Z480)</f>
        <v>50</v>
      </c>
      <c r="AB480" s="40" t="str">
        <f>IF(
  'Tablero de control'!$U480="NP",
  "NO PROGRAMADA",
  IF(
    OR('Tablero de control'!$Y480="",'Tablero de control'!$Z480&lt;=0),
    "SIN AVANCE",
    IF(
      'Tablero de control'!$Z480&lt;Parametros!$D$4*Parametros!$G$9,
      "MUY DEFICIENTE",
    IF(
      'Tablero de control'!$Z480&lt;Parametros!$D$4*Parametros!$G$8,
      "DEFICIENTE",
   IF(
      'Tablero de control'!$Z480&lt;Parametros!$D$4*Parametros!$G$7,
      "ACEPTABLE",
      IF(
        'Tablero de control'!$Z480&lt;Parametros!$D$4*Parametros!$G$6,
        "BUENO",
        IF(
          'Tablero de control'!$Z480&lt;Parametros!$D$4*Parametros!$G$5,
          "SATISFACTORIO",
          IF(
            'Tablero de control'!$Z480&gt;=Parametros!$D$4*Parametros!$G$4,
            "OPTIMO"
          )
        )
      )
    )
  )
)
)
)</f>
        <v>DEFICIENTE</v>
      </c>
      <c r="AC480" s="40" t="s">
        <v>3845</v>
      </c>
      <c r="AD480" s="40">
        <v>2023003520131</v>
      </c>
      <c r="AE480" s="40"/>
      <c r="AF480" s="40"/>
      <c r="AG480" s="59">
        <v>0</v>
      </c>
      <c r="AH480" s="59">
        <v>80194061.329999998</v>
      </c>
      <c r="AI480" s="59">
        <v>15916331.75</v>
      </c>
      <c r="AJ480" s="57"/>
      <c r="AK480" s="276">
        <f>IF(
'Tablero de control'!$V480="NP",
 0,
  IF(
     'Tablero de control'!$Q480&lt;&gt;"Reducción",
     'Tablero de control'!$AJ480*100/'Tablero de control'!$V480,
     IF(
       'Tablero de control'!$V480&gt;='Tablero de control'!$AJ480,
       100,
       IF(
         'Tablero de control'!$S480&lt;='Tablero de control'!$AJ480,
         0,
         (('Tablero de control'!$S480-'Tablero de control'!$V480)-('Tablero de control'!$AJ480-'Tablero de control'!$V480))*100/('Tablero de control'!$S480-'Tablero de control'!$V480)
       )
     )
   )
)</f>
        <v>0</v>
      </c>
      <c r="AL480" s="40" t="str">
        <f>IF(
  'Tablero de control'!$V480="NP",
  "NO PROGRAMADA",
  IF(
    OR('Tablero de control'!$AJ480="",'Tablero de control'!$AK480&lt;=0),
    "SIN AVANCE",
    IF(
      'Tablero de control'!$AK480&lt;Parametros!$D$4*Parametros!$G$9,
      "MUY DEFICIENTE",
    IF(
      'Tablero de control'!$AK480&lt;Parametros!$D$4*Parametros!$G$8,
      "DEFICIENTE",
   IF(
      'Tablero de control'!$AK480&lt;Parametros!$D$4*Parametros!$G$7,
      "ACEPTABLE",
      IF(
        'Tablero de control'!$AK480&lt;Parametros!$D$4*Parametros!$G$6,
        "BUENO",
        IF(
          'Tablero de control'!$AK480&lt;Parametros!$D$4*Parametros!$G$5,
          "SATISFACTORIO",
          IF(
            'Tablero de control'!$AK480&gt;=Parametros!$D$4*Parametros!$G$4,
            "OPTIMO"
          )
        )
      )
    )
  )
)
)
)</f>
        <v>SIN AVANCE</v>
      </c>
      <c r="AM480" s="38"/>
      <c r="AN480" s="38"/>
      <c r="AO480" s="38"/>
      <c r="AP480" s="47"/>
      <c r="AQ480" s="276">
        <f>IF(
'Tablero de control'!$W480="NP",
 0,
  IF(
     'Tablero de control'!$Q480&lt;&gt;"Reducción",
     'Tablero de control'!$AP480*100/'Tablero de control'!$W480,
     IF(
       'Tablero de control'!$W480&gt;='Tablero de control'!$AP480,
       100,
       IF(
         'Tablero de control'!$S480&lt;='Tablero de control'!$AP480,
         0,
         (('Tablero de control'!$S480-'Tablero de control'!$W480)-('Tablero de control'!$AP480-'Tablero de control'!$W480))*100/('Tablero de control'!$S480-'Tablero de control'!$W480)
       )
     )
   )
)</f>
        <v>0</v>
      </c>
      <c r="AR480" s="40" t="str">
        <f>IF(
  'Tablero de control'!$W480="NP",
  "NO PROGRAMADA",
  IF(
    OR('Tablero de control'!$AP480="",'Tablero de control'!$AQ480&lt;=0),
    "SIN AVANCE",
    IF(
      'Tablero de control'!$AQ480&lt;Parametros!$D$4*Parametros!$G$9,
      "MUY DEFICIENTE",
    IF(
      'Tablero de control'!$AQ480&lt;Parametros!$D$4*Parametros!$G$8,
      "DEFICIENTE",
   IF(
      'Tablero de control'!$AQ480&lt;Parametros!$D$4*Parametros!$G$7,
      "ACEPTABLE",
      IF(
        'Tablero de control'!$AQ480&lt;Parametros!$D$4*Parametros!$G$6,
        "BUENO",
        IF(
          'Tablero de control'!$AQ480&lt;Parametros!$D$4*Parametros!$G$5,
          "SATISFACTORIO",
          IF(
            'Tablero de control'!$AQ480&gt;=Parametros!$D$4*Parametros!$G$4,
            "OPTIMO"
          )
        )
      )
    )
  )
)
)
)</f>
        <v>SIN AVANCE</v>
      </c>
      <c r="AS480" s="38"/>
      <c r="AT480" s="38"/>
      <c r="AU480" s="38"/>
      <c r="AV480" s="39"/>
      <c r="AW480" s="276">
        <f>IF(
'Tablero de control'!$X480="NP",
 0,
  IF(
     'Tablero de control'!$Q480&lt;&gt;"Reducción",
     'Tablero de control'!$AV480*100/'Tablero de control'!$X480,
     IF(
       'Tablero de control'!$X480&gt;='Tablero de control'!$AV480,
       100,
       IF(
         'Tablero de control'!$S480&lt;='Tablero de control'!$AV480,
         0,
         (('Tablero de control'!$S480-'Tablero de control'!$X480)-('Tablero de control'!$AV480-'Tablero de control'!$X480))*100/('Tablero de control'!$S480-'Tablero de control'!$X480)
       )
     )
   )
)</f>
        <v>0</v>
      </c>
      <c r="AX480" s="46" t="str">
        <f>IF(
  'Tablero de control'!$X480="NP",
  "NO PROGRAMADA",
  IF(
    OR('Tablero de control'!$AV480="",'Tablero de control'!$AW480&lt;=0),
    "SIN AVANCE",
    IF(
      'Tablero de control'!$AW480&lt;Parametros!$D$4*Parametros!$G$9,
      "MUY DEFICIENTE",
    IF(
      'Tablero de control'!$AW480&lt;Parametros!$D$4*Parametros!$G$8,
      "DEFICIENTE",
   IF(
      'Tablero de control'!$AW480&lt;Parametros!$D$4*Parametros!$G$7,
      "ACEPTABLE",
      IF(
        'Tablero de control'!$AW480&lt;Parametros!$D$4*Parametros!$G$6,
        "BUENO",
        IF(
          'Tablero de control'!$AW480&lt;Parametros!$D$4*Parametros!$G$5,
          "SATISFACTORIO",
          IF(
            'Tablero de control'!$AW480&gt;=Parametros!$D$4*Parametros!$G$4,
            "OPTIMO"
          )
        )
      )
    )
  )
)
)
)</f>
        <v>SIN AVANCE</v>
      </c>
      <c r="AY480" s="38"/>
      <c r="AZ480" s="38"/>
      <c r="BA480" s="38"/>
      <c r="BB480" s="285">
        <f>IF('Tablero de control'!$R480="Acumulada",IF('Tablero de control'!$AV480="",IF('Tablero de control'!$AP480="",IF('Tablero de control'!$AJ480="",'Tablero de control'!$Y480,'Tablero de control'!$AJ480),'Tablero de control'!$AP480),'Tablero de control'!$AV480),'Tablero de control'!$Y480+'Tablero de control'!$AJ480+'Tablero de control'!$AP480+'Tablero de control'!$AV480)</f>
        <v>0.5</v>
      </c>
      <c r="BC480" s="41">
        <f>IF('Tablero de control'!$Q480="mantenimiento",'Tablero de control'!$BB480/COUNTA('Tablero de control'!$U480:$X480)*100,IF('Tablero de control'!$BB480*100/'Tablero de control'!$T480&gt;100,100,'Tablero de control'!$BB480*100/'Tablero de control'!$T480))</f>
        <v>12.5</v>
      </c>
      <c r="BD480" s="40" t="str">
        <f>IF(
    OR('Tablero de control'!$BB480="",'Tablero de control'!$BC480&lt;=0),
    "SIN AVANCE",
    IF(
      'Tablero de control'!$BC480&lt;Parametros!$D$4*Parametros!$G$9,
      "MUY DEFICIENTE",
    IF(
      'Tablero de control'!$BC480&lt;Parametros!$D$4*Parametros!$G$8,
      "DEFICIENTE",
   IF(
      'Tablero de control'!$BC480&lt;Parametros!$D$4*Parametros!$G$7,
      "ACEPTABLE",
      IF(
        'Tablero de control'!$BC480&lt;Parametros!$D$4*Parametros!$G$6,
        "BUENO",
        IF(
          'Tablero de control'!$BC480&lt;Parametros!$D$4*Parametros!$G$5,
          "SATISFACTORIO",
          IF(
            'Tablero de control'!$BC480&gt;=Parametros!$D$4*Parametros!$G$4,
            "OPTIMO"
          )
        )
      )
    )
  )
)
)</f>
        <v>MUY DEFICIENTE</v>
      </c>
      <c r="BE480" s="336"/>
      <c r="BF480" s="336"/>
      <c r="BG480" s="555"/>
      <c r="BH480" s="281"/>
      <c r="BI480" s="281"/>
      <c r="BJ480" s="281"/>
      <c r="BL480" s="337"/>
      <c r="BN480" s="341">
        <v>0.5</v>
      </c>
      <c r="BO480" s="361" t="s">
        <v>2809</v>
      </c>
      <c r="BP480" s="437" t="s">
        <v>2801</v>
      </c>
      <c r="BQ480" s="437" t="s">
        <v>2434</v>
      </c>
      <c r="BR480" s="641" t="s">
        <v>2802</v>
      </c>
      <c r="BS480" s="699"/>
      <c r="BT480" s="281"/>
    </row>
    <row r="481" spans="1:158" s="42" customFormat="1" ht="77.099999999999994" hidden="1" customHeight="1">
      <c r="A481" s="554" t="s">
        <v>253</v>
      </c>
      <c r="B481" s="53" t="s">
        <v>270</v>
      </c>
      <c r="C481" s="53" t="s">
        <v>328</v>
      </c>
      <c r="D481" s="53" t="s">
        <v>372</v>
      </c>
      <c r="E481" s="53" t="s">
        <v>490</v>
      </c>
      <c r="F481" s="142">
        <v>0.28129999999999999</v>
      </c>
      <c r="G481" s="143">
        <v>0.5</v>
      </c>
      <c r="H481" s="143" t="s">
        <v>2135</v>
      </c>
      <c r="I481" s="143" t="s">
        <v>1996</v>
      </c>
      <c r="J481" s="325">
        <v>478</v>
      </c>
      <c r="K481" s="53" t="s">
        <v>1019</v>
      </c>
      <c r="L481" s="53">
        <v>2101016</v>
      </c>
      <c r="M481" s="53" t="s">
        <v>1442</v>
      </c>
      <c r="N481" s="293">
        <v>210101600</v>
      </c>
      <c r="O481" s="53" t="s">
        <v>1761</v>
      </c>
      <c r="P481" s="53" t="s">
        <v>2086</v>
      </c>
      <c r="Q481" s="53" t="s">
        <v>32</v>
      </c>
      <c r="R481" s="78" t="s">
        <v>1890</v>
      </c>
      <c r="S481" s="89">
        <v>90240</v>
      </c>
      <c r="T481" s="89">
        <v>175576</v>
      </c>
      <c r="U481" s="96">
        <v>122272</v>
      </c>
      <c r="V481" s="89">
        <v>158234</v>
      </c>
      <c r="W481" s="89">
        <v>165401</v>
      </c>
      <c r="X481" s="89">
        <v>175576</v>
      </c>
      <c r="Y481" s="273">
        <v>124672</v>
      </c>
      <c r="Z481" s="276">
        <f>IF(
'Tablero de control'!$U481="NP",
 0,
  IF(
     'Tablero de control'!$Q481&lt;&gt;"Reducción",
     'Tablero de control'!$Y481*100/'Tablero de control'!$U481,
     IF(
       'Tablero de control'!$U481&gt;='Tablero de control'!$Y481,
       100,
       IF(
         'Tablero de control'!$S481&lt;='Tablero de control'!$Y481,
         0,
         (('Tablero de control'!$S481-'Tablero de control'!$U481)-('Tablero de control'!$Y481-'Tablero de control'!$U481))*100/('Tablero de control'!$S481-'Tablero de control'!$U481)
       )
     )
   )
)</f>
        <v>101.96283695367705</v>
      </c>
      <c r="AA481" s="302">
        <f>IF('Tablero de control'!$Z481&gt;100,100,'Tablero de control'!$Z481)</f>
        <v>100</v>
      </c>
      <c r="AB481" s="40" t="str">
        <f>IF(
  'Tablero de control'!$U481="NP",
  "NO PROGRAMADA",
  IF(
    OR('Tablero de control'!$Y481="",'Tablero de control'!$Z481&lt;=0),
    "SIN AVANCE",
    IF(
      'Tablero de control'!$Z481&lt;Parametros!$D$4*Parametros!$G$9,
      "MUY DEFICIENTE",
    IF(
      'Tablero de control'!$Z481&lt;Parametros!$D$4*Parametros!$G$8,
      "DEFICIENTE",
   IF(
      'Tablero de control'!$Z481&lt;Parametros!$D$4*Parametros!$G$7,
      "ACEPTABLE",
      IF(
        'Tablero de control'!$Z481&lt;Parametros!$D$4*Parametros!$G$6,
        "BUENO",
        IF(
          'Tablero de control'!$Z481&lt;Parametros!$D$4*Parametros!$G$5,
          "SATISFACTORIO",
          IF(
            'Tablero de control'!$Z481&gt;=Parametros!$D$4*Parametros!$G$4,
            "OPTIMO"
          )
        )
      )
    )
  )
)
)
)</f>
        <v>OPTIMO</v>
      </c>
      <c r="AC481" s="40" t="s">
        <v>3845</v>
      </c>
      <c r="AD481" s="40">
        <v>2023003520131</v>
      </c>
      <c r="AE481" s="40"/>
      <c r="AF481" s="40"/>
      <c r="AG481" s="59">
        <v>0</v>
      </c>
      <c r="AH481" s="59">
        <v>15170400</v>
      </c>
      <c r="AI481" s="59">
        <v>0</v>
      </c>
      <c r="AJ481" s="57"/>
      <c r="AK481" s="276">
        <f>IF(
'Tablero de control'!$V481="NP",
 0,
  IF(
     'Tablero de control'!$Q481&lt;&gt;"Reducción",
     'Tablero de control'!$AJ481*100/'Tablero de control'!$V481,
     IF(
       'Tablero de control'!$V481&gt;='Tablero de control'!$AJ481,
       100,
       IF(
         'Tablero de control'!$S481&lt;='Tablero de control'!$AJ481,
         0,
         (('Tablero de control'!$S481-'Tablero de control'!$V481)-('Tablero de control'!$AJ481-'Tablero de control'!$V481))*100/('Tablero de control'!$S481-'Tablero de control'!$V481)
       )
     )
   )
)</f>
        <v>0</v>
      </c>
      <c r="AL481" s="40" t="str">
        <f>IF(
  'Tablero de control'!$V481="NP",
  "NO PROGRAMADA",
  IF(
    OR('Tablero de control'!$AJ481="",'Tablero de control'!$AK481&lt;=0),
    "SIN AVANCE",
    IF(
      'Tablero de control'!$AK481&lt;Parametros!$D$4*Parametros!$G$9,
      "MUY DEFICIENTE",
    IF(
      'Tablero de control'!$AK481&lt;Parametros!$D$4*Parametros!$G$8,
      "DEFICIENTE",
   IF(
      'Tablero de control'!$AK481&lt;Parametros!$D$4*Parametros!$G$7,
      "ACEPTABLE",
      IF(
        'Tablero de control'!$AK481&lt;Parametros!$D$4*Parametros!$G$6,
        "BUENO",
        IF(
          'Tablero de control'!$AK481&lt;Parametros!$D$4*Parametros!$G$5,
          "SATISFACTORIO",
          IF(
            'Tablero de control'!$AK481&gt;=Parametros!$D$4*Parametros!$G$4,
            "OPTIMO"
          )
        )
      )
    )
  )
)
)
)</f>
        <v>SIN AVANCE</v>
      </c>
      <c r="AM481" s="38"/>
      <c r="AN481" s="38"/>
      <c r="AO481" s="38"/>
      <c r="AP481" s="47"/>
      <c r="AQ481" s="276">
        <f>IF(
'Tablero de control'!$W481="NP",
 0,
  IF(
     'Tablero de control'!$Q481&lt;&gt;"Reducción",
     'Tablero de control'!$AP481*100/'Tablero de control'!$W481,
     IF(
       'Tablero de control'!$W481&gt;='Tablero de control'!$AP481,
       100,
       IF(
         'Tablero de control'!$S481&lt;='Tablero de control'!$AP481,
         0,
         (('Tablero de control'!$S481-'Tablero de control'!$W481)-('Tablero de control'!$AP481-'Tablero de control'!$W481))*100/('Tablero de control'!$S481-'Tablero de control'!$W481)
       )
     )
   )
)</f>
        <v>0</v>
      </c>
      <c r="AR481" s="40" t="str">
        <f>IF(
  'Tablero de control'!$W481="NP",
  "NO PROGRAMADA",
  IF(
    OR('Tablero de control'!$AP481="",'Tablero de control'!$AQ481&lt;=0),
    "SIN AVANCE",
    IF(
      'Tablero de control'!$AQ481&lt;Parametros!$D$4*Parametros!$G$9,
      "MUY DEFICIENTE",
    IF(
      'Tablero de control'!$AQ481&lt;Parametros!$D$4*Parametros!$G$8,
      "DEFICIENTE",
   IF(
      'Tablero de control'!$AQ481&lt;Parametros!$D$4*Parametros!$G$7,
      "ACEPTABLE",
      IF(
        'Tablero de control'!$AQ481&lt;Parametros!$D$4*Parametros!$G$6,
        "BUENO",
        IF(
          'Tablero de control'!$AQ481&lt;Parametros!$D$4*Parametros!$G$5,
          "SATISFACTORIO",
          IF(
            'Tablero de control'!$AQ481&gt;=Parametros!$D$4*Parametros!$G$4,
            "OPTIMO"
          )
        )
      )
    )
  )
)
)
)</f>
        <v>SIN AVANCE</v>
      </c>
      <c r="AS481" s="38"/>
      <c r="AT481" s="38"/>
      <c r="AU481" s="38"/>
      <c r="AV481" s="39"/>
      <c r="AW481" s="276">
        <f>IF(
'Tablero de control'!$X481="NP",
 0,
  IF(
     'Tablero de control'!$Q481&lt;&gt;"Reducción",
     'Tablero de control'!$AV481*100/'Tablero de control'!$X481,
     IF(
       'Tablero de control'!$X481&gt;='Tablero de control'!$AV481,
       100,
       IF(
         'Tablero de control'!$S481&lt;='Tablero de control'!$AV481,
         0,
         (('Tablero de control'!$S481-'Tablero de control'!$X481)-('Tablero de control'!$AV481-'Tablero de control'!$X481))*100/('Tablero de control'!$S481-'Tablero de control'!$X481)
       )
     )
   )
)</f>
        <v>0</v>
      </c>
      <c r="AX481" s="46" t="str">
        <f>IF(
  'Tablero de control'!$X481="NP",
  "NO PROGRAMADA",
  IF(
    OR('Tablero de control'!$AV481="",'Tablero de control'!$AW481&lt;=0),
    "SIN AVANCE",
    IF(
      'Tablero de control'!$AW481&lt;Parametros!$D$4*Parametros!$G$9,
      "MUY DEFICIENTE",
    IF(
      'Tablero de control'!$AW481&lt;Parametros!$D$4*Parametros!$G$8,
      "DEFICIENTE",
   IF(
      'Tablero de control'!$AW481&lt;Parametros!$D$4*Parametros!$G$7,
      "ACEPTABLE",
      IF(
        'Tablero de control'!$AW481&lt;Parametros!$D$4*Parametros!$G$6,
        "BUENO",
        IF(
          'Tablero de control'!$AW481&lt;Parametros!$D$4*Parametros!$G$5,
          "SATISFACTORIO",
          IF(
            'Tablero de control'!$AW481&gt;=Parametros!$D$4*Parametros!$G$4,
            "OPTIMO"
          )
        )
      )
    )
  )
)
)
)</f>
        <v>SIN AVANCE</v>
      </c>
      <c r="AY481" s="38"/>
      <c r="AZ481" s="38"/>
      <c r="BA481" s="38"/>
      <c r="BB481" s="285">
        <f>IF('Tablero de control'!$R481="Acumulada",IF('Tablero de control'!$AV481="",IF('Tablero de control'!$AP481="",IF('Tablero de control'!$AJ481="",'Tablero de control'!$Y481,'Tablero de control'!$AJ481),'Tablero de control'!$AP481),'Tablero de control'!$AV481),'Tablero de control'!$Y481+'Tablero de control'!$AJ481+'Tablero de control'!$AP481+'Tablero de control'!$AV481)</f>
        <v>124672</v>
      </c>
      <c r="BC481" s="41">
        <f>IF('Tablero de control'!$Q481="mantenimiento",'Tablero de control'!$BB481/COUNTA('Tablero de control'!$U481:$X481)*100,IF('Tablero de control'!$BB481*100/'Tablero de control'!$T481&gt;100,100,'Tablero de control'!$BB481*100/'Tablero de control'!$T481))</f>
        <v>71.007426983186761</v>
      </c>
      <c r="BD481" s="40" t="str">
        <f>IF(
    OR('Tablero de control'!$BB481="",'Tablero de control'!$BC481&lt;=0),
    "SIN AVANCE",
    IF(
      'Tablero de control'!$BC481&lt;Parametros!$D$4*Parametros!$G$9,
      "MUY DEFICIENTE",
    IF(
      'Tablero de control'!$BC481&lt;Parametros!$D$4*Parametros!$G$8,
      "DEFICIENTE",
   IF(
      'Tablero de control'!$BC481&lt;Parametros!$D$4*Parametros!$G$7,
      "ACEPTABLE",
      IF(
        'Tablero de control'!$BC481&lt;Parametros!$D$4*Parametros!$G$6,
        "BUENO",
        IF(
          'Tablero de control'!$BC481&lt;Parametros!$D$4*Parametros!$G$5,
          "SATISFACTORIO",
          IF(
            'Tablero de control'!$BC481&gt;=Parametros!$D$4*Parametros!$G$4,
            "OPTIMO"
          )
        )
      )
    )
  )
)
)</f>
        <v>BUENO</v>
      </c>
      <c r="BE481" s="336"/>
      <c r="BF481" s="336"/>
      <c r="BG481" s="555"/>
      <c r="BH481" s="281"/>
      <c r="BI481" s="281"/>
      <c r="BJ481" s="281"/>
      <c r="BL481" s="337"/>
      <c r="BN481" s="338">
        <v>34432</v>
      </c>
      <c r="BO481" s="361" t="s">
        <v>2810</v>
      </c>
      <c r="BP481" s="361" t="s">
        <v>2811</v>
      </c>
      <c r="BQ481" s="361" t="s">
        <v>2812</v>
      </c>
      <c r="BR481" s="641" t="s">
        <v>2802</v>
      </c>
      <c r="BS481" s="699"/>
      <c r="BT481" s="281"/>
    </row>
    <row r="482" spans="1:158" s="42" customFormat="1" ht="60" hidden="1" customHeight="1">
      <c r="A482" s="554" t="s">
        <v>253</v>
      </c>
      <c r="B482" s="53" t="s">
        <v>270</v>
      </c>
      <c r="C482" s="53" t="s">
        <v>328</v>
      </c>
      <c r="D482" s="53" t="s">
        <v>372</v>
      </c>
      <c r="E482" s="53" t="s">
        <v>490</v>
      </c>
      <c r="F482" s="142">
        <v>0.28129999999999999</v>
      </c>
      <c r="G482" s="143">
        <v>0.5</v>
      </c>
      <c r="H482" s="143" t="s">
        <v>2135</v>
      </c>
      <c r="I482" s="143" t="s">
        <v>1996</v>
      </c>
      <c r="J482" s="325">
        <v>479</v>
      </c>
      <c r="K482" s="53" t="s">
        <v>1020</v>
      </c>
      <c r="L482" s="53">
        <v>2101013</v>
      </c>
      <c r="M482" s="53" t="s">
        <v>1443</v>
      </c>
      <c r="N482" s="293">
        <v>210101300</v>
      </c>
      <c r="O482" s="53" t="s">
        <v>1762</v>
      </c>
      <c r="P482" s="53" t="s">
        <v>2086</v>
      </c>
      <c r="Q482" s="53" t="s">
        <v>32</v>
      </c>
      <c r="R482" s="78" t="s">
        <v>1890</v>
      </c>
      <c r="S482" s="89">
        <v>53188</v>
      </c>
      <c r="T482" s="89">
        <v>150322</v>
      </c>
      <c r="U482" s="96">
        <v>88711</v>
      </c>
      <c r="V482" s="89">
        <v>120526</v>
      </c>
      <c r="W482" s="89">
        <v>136672</v>
      </c>
      <c r="X482" s="89">
        <v>150322</v>
      </c>
      <c r="Y482" s="273">
        <v>87626</v>
      </c>
      <c r="Z482" s="276">
        <f>IF(
'Tablero de control'!$U482="NP",
 0,
  IF(
     'Tablero de control'!$Q482&lt;&gt;"Reducción",
     'Tablero de control'!$Y482*100/'Tablero de control'!$U482,
     IF(
       'Tablero de control'!$U482&gt;='Tablero de control'!$Y482,
       100,
       IF(
         'Tablero de control'!$S482&lt;='Tablero de control'!$Y482,
         0,
         (('Tablero de control'!$S482-'Tablero de control'!$U482)-('Tablero de control'!$Y482-'Tablero de control'!$U482))*100/('Tablero de control'!$S482-'Tablero de control'!$U482)
       )
     )
   )
)</f>
        <v>98.776927325810775</v>
      </c>
      <c r="AA482" s="302">
        <f>IF('Tablero de control'!$Z482&gt;100,100,'Tablero de control'!$Z482)</f>
        <v>98.776927325810775</v>
      </c>
      <c r="AB482" s="40" t="str">
        <f>IF(
  'Tablero de control'!$U482="NP",
  "NO PROGRAMADA",
  IF(
    OR('Tablero de control'!$Y482="",'Tablero de control'!$Z482&lt;=0),
    "SIN AVANCE",
    IF(
      'Tablero de control'!$Z482&lt;Parametros!$D$4*Parametros!$G$9,
      "MUY DEFICIENTE",
    IF(
      'Tablero de control'!$Z482&lt;Parametros!$D$4*Parametros!$G$8,
      "DEFICIENTE",
   IF(
      'Tablero de control'!$Z482&lt;Parametros!$D$4*Parametros!$G$7,
      "ACEPTABLE",
      IF(
        'Tablero de control'!$Z482&lt;Parametros!$D$4*Parametros!$G$6,
        "BUENO",
        IF(
          'Tablero de control'!$Z482&lt;Parametros!$D$4*Parametros!$G$5,
          "SATISFACTORIO",
          IF(
            'Tablero de control'!$Z482&gt;=Parametros!$D$4*Parametros!$G$4,
            "OPTIMO"
          )
        )
      )
    )
  )
)
)
)</f>
        <v>SATISFACTORIO</v>
      </c>
      <c r="AC482" s="40" t="s">
        <v>3845</v>
      </c>
      <c r="AD482" s="40">
        <v>2023003520131</v>
      </c>
      <c r="AE482" s="40"/>
      <c r="AF482" s="40"/>
      <c r="AG482" s="59">
        <v>0</v>
      </c>
      <c r="AH482" s="59">
        <v>15170400</v>
      </c>
      <c r="AI482" s="59">
        <v>0</v>
      </c>
      <c r="AJ482" s="57"/>
      <c r="AK482" s="276">
        <f>IF(
'Tablero de control'!$V482="NP",
 0,
  IF(
     'Tablero de control'!$Q482&lt;&gt;"Reducción",
     'Tablero de control'!$AJ482*100/'Tablero de control'!$V482,
     IF(
       'Tablero de control'!$V482&gt;='Tablero de control'!$AJ482,
       100,
       IF(
         'Tablero de control'!$S482&lt;='Tablero de control'!$AJ482,
         0,
         (('Tablero de control'!$S482-'Tablero de control'!$V482)-('Tablero de control'!$AJ482-'Tablero de control'!$V482))*100/('Tablero de control'!$S482-'Tablero de control'!$V482)
       )
     )
   )
)</f>
        <v>0</v>
      </c>
      <c r="AL482" s="40" t="str">
        <f>IF(
  'Tablero de control'!$V482="NP",
  "NO PROGRAMADA",
  IF(
    OR('Tablero de control'!$AJ482="",'Tablero de control'!$AK482&lt;=0),
    "SIN AVANCE",
    IF(
      'Tablero de control'!$AK482&lt;Parametros!$D$4*Parametros!$G$9,
      "MUY DEFICIENTE",
    IF(
      'Tablero de control'!$AK482&lt;Parametros!$D$4*Parametros!$G$8,
      "DEFICIENTE",
   IF(
      'Tablero de control'!$AK482&lt;Parametros!$D$4*Parametros!$G$7,
      "ACEPTABLE",
      IF(
        'Tablero de control'!$AK482&lt;Parametros!$D$4*Parametros!$G$6,
        "BUENO",
        IF(
          'Tablero de control'!$AK482&lt;Parametros!$D$4*Parametros!$G$5,
          "SATISFACTORIO",
          IF(
            'Tablero de control'!$AK482&gt;=Parametros!$D$4*Parametros!$G$4,
            "OPTIMO"
          )
        )
      )
    )
  )
)
)
)</f>
        <v>SIN AVANCE</v>
      </c>
      <c r="AM482" s="38"/>
      <c r="AN482" s="38"/>
      <c r="AO482" s="38"/>
      <c r="AP482" s="47"/>
      <c r="AQ482" s="276">
        <f>IF(
'Tablero de control'!$W482="NP",
 0,
  IF(
     'Tablero de control'!$Q482&lt;&gt;"Reducción",
     'Tablero de control'!$AP482*100/'Tablero de control'!$W482,
     IF(
       'Tablero de control'!$W482&gt;='Tablero de control'!$AP482,
       100,
       IF(
         'Tablero de control'!$S482&lt;='Tablero de control'!$AP482,
         0,
         (('Tablero de control'!$S482-'Tablero de control'!$W482)-('Tablero de control'!$AP482-'Tablero de control'!$W482))*100/('Tablero de control'!$S482-'Tablero de control'!$W482)
       )
     )
   )
)</f>
        <v>0</v>
      </c>
      <c r="AR482" s="40" t="str">
        <f>IF(
  'Tablero de control'!$W482="NP",
  "NO PROGRAMADA",
  IF(
    OR('Tablero de control'!$AP482="",'Tablero de control'!$AQ482&lt;=0),
    "SIN AVANCE",
    IF(
      'Tablero de control'!$AQ482&lt;Parametros!$D$4*Parametros!$G$9,
      "MUY DEFICIENTE",
    IF(
      'Tablero de control'!$AQ482&lt;Parametros!$D$4*Parametros!$G$8,
      "DEFICIENTE",
   IF(
      'Tablero de control'!$AQ482&lt;Parametros!$D$4*Parametros!$G$7,
      "ACEPTABLE",
      IF(
        'Tablero de control'!$AQ482&lt;Parametros!$D$4*Parametros!$G$6,
        "BUENO",
        IF(
          'Tablero de control'!$AQ482&lt;Parametros!$D$4*Parametros!$G$5,
          "SATISFACTORIO",
          IF(
            'Tablero de control'!$AQ482&gt;=Parametros!$D$4*Parametros!$G$4,
            "OPTIMO"
          )
        )
      )
    )
  )
)
)
)</f>
        <v>SIN AVANCE</v>
      </c>
      <c r="AS482" s="38"/>
      <c r="AT482" s="38"/>
      <c r="AU482" s="38"/>
      <c r="AV482" s="39"/>
      <c r="AW482" s="276">
        <f>IF(
'Tablero de control'!$X482="NP",
 0,
  IF(
     'Tablero de control'!$Q482&lt;&gt;"Reducción",
     'Tablero de control'!$AV482*100/'Tablero de control'!$X482,
     IF(
       'Tablero de control'!$X482&gt;='Tablero de control'!$AV482,
       100,
       IF(
         'Tablero de control'!$S482&lt;='Tablero de control'!$AV482,
         0,
         (('Tablero de control'!$S482-'Tablero de control'!$X482)-('Tablero de control'!$AV482-'Tablero de control'!$X482))*100/('Tablero de control'!$S482-'Tablero de control'!$X482)
       )
     )
   )
)</f>
        <v>0</v>
      </c>
      <c r="AX482" s="46" t="str">
        <f>IF(
  'Tablero de control'!$X482="NP",
  "NO PROGRAMADA",
  IF(
    OR('Tablero de control'!$AV482="",'Tablero de control'!$AW482&lt;=0),
    "SIN AVANCE",
    IF(
      'Tablero de control'!$AW482&lt;Parametros!$D$4*Parametros!$G$9,
      "MUY DEFICIENTE",
    IF(
      'Tablero de control'!$AW482&lt;Parametros!$D$4*Parametros!$G$8,
      "DEFICIENTE",
   IF(
      'Tablero de control'!$AW482&lt;Parametros!$D$4*Parametros!$G$7,
      "ACEPTABLE",
      IF(
        'Tablero de control'!$AW482&lt;Parametros!$D$4*Parametros!$G$6,
        "BUENO",
        IF(
          'Tablero de control'!$AW482&lt;Parametros!$D$4*Parametros!$G$5,
          "SATISFACTORIO",
          IF(
            'Tablero de control'!$AW482&gt;=Parametros!$D$4*Parametros!$G$4,
            "OPTIMO"
          )
        )
      )
    )
  )
)
)
)</f>
        <v>SIN AVANCE</v>
      </c>
      <c r="AY482" s="38"/>
      <c r="AZ482" s="38"/>
      <c r="BA482" s="38"/>
      <c r="BB482" s="285">
        <f>IF('Tablero de control'!$R482="Acumulada",IF('Tablero de control'!$AV482="",IF('Tablero de control'!$AP482="",IF('Tablero de control'!$AJ482="",'Tablero de control'!$Y482,'Tablero de control'!$AJ482),'Tablero de control'!$AP482),'Tablero de control'!$AV482),'Tablero de control'!$Y482+'Tablero de control'!$AJ482+'Tablero de control'!$AP482+'Tablero de control'!$AV482)</f>
        <v>87626</v>
      </c>
      <c r="BC482" s="41">
        <f>IF('Tablero de control'!$Q482="mantenimiento",'Tablero de control'!$BB482/COUNTA('Tablero de control'!$U482:$X482)*100,IF('Tablero de control'!$BB482*100/'Tablero de control'!$T482&gt;100,100,'Tablero de control'!$BB482*100/'Tablero de control'!$T482))</f>
        <v>58.292199411929062</v>
      </c>
      <c r="BD482" s="40" t="str">
        <f>IF(
    OR('Tablero de control'!$BB482="",'Tablero de control'!$BC482&lt;=0),
    "SIN AVANCE",
    IF(
      'Tablero de control'!$BC482&lt;Parametros!$D$4*Parametros!$G$9,
      "MUY DEFICIENTE",
    IF(
      'Tablero de control'!$BC482&lt;Parametros!$D$4*Parametros!$G$8,
      "DEFICIENTE",
   IF(
      'Tablero de control'!$BC482&lt;Parametros!$D$4*Parametros!$G$7,
      "ACEPTABLE",
      IF(
        'Tablero de control'!$BC482&lt;Parametros!$D$4*Parametros!$G$6,
        "BUENO",
        IF(
          'Tablero de control'!$BC482&lt;Parametros!$D$4*Parametros!$G$5,
          "SATISFACTORIO",
          IF(
            'Tablero de control'!$BC482&gt;=Parametros!$D$4*Parametros!$G$4,
            "OPTIMO"
          )
        )
      )
    )
  )
)
)</f>
        <v>ACEPTABLE</v>
      </c>
      <c r="BE482" s="336"/>
      <c r="BF482" s="336"/>
      <c r="BG482" s="555"/>
      <c r="BH482" s="281"/>
      <c r="BI482" s="281"/>
      <c r="BJ482" s="281"/>
      <c r="BL482" s="337"/>
      <c r="BN482" s="338">
        <v>34438</v>
      </c>
      <c r="BO482" s="361" t="s">
        <v>2813</v>
      </c>
      <c r="BP482" s="361" t="s">
        <v>2814</v>
      </c>
      <c r="BQ482" s="361" t="s">
        <v>2812</v>
      </c>
      <c r="BR482" s="641" t="s">
        <v>2802</v>
      </c>
      <c r="BS482" s="699"/>
      <c r="BT482" s="281"/>
    </row>
    <row r="483" spans="1:158" s="42" customFormat="1" ht="60" hidden="1" customHeight="1">
      <c r="A483" s="554" t="s">
        <v>253</v>
      </c>
      <c r="B483" s="53" t="s">
        <v>270</v>
      </c>
      <c r="C483" s="53" t="s">
        <v>328</v>
      </c>
      <c r="D483" s="53" t="s">
        <v>372</v>
      </c>
      <c r="E483" s="53" t="s">
        <v>490</v>
      </c>
      <c r="F483" s="142">
        <v>0.28129999999999999</v>
      </c>
      <c r="G483" s="143">
        <v>0.5</v>
      </c>
      <c r="H483" s="143" t="s">
        <v>2135</v>
      </c>
      <c r="I483" s="143" t="s">
        <v>1996</v>
      </c>
      <c r="J483" s="325">
        <v>480</v>
      </c>
      <c r="K483" s="53" t="s">
        <v>1021</v>
      </c>
      <c r="L483" s="53" t="s">
        <v>1444</v>
      </c>
      <c r="M483" s="53" t="s">
        <v>1445</v>
      </c>
      <c r="N483" s="53">
        <v>210101400</v>
      </c>
      <c r="O483" s="53" t="s">
        <v>1763</v>
      </c>
      <c r="P483" s="53" t="s">
        <v>2086</v>
      </c>
      <c r="Q483" s="53" t="s">
        <v>32</v>
      </c>
      <c r="R483" s="78" t="s">
        <v>1891</v>
      </c>
      <c r="S483" s="89">
        <v>0</v>
      </c>
      <c r="T483" s="89">
        <v>3</v>
      </c>
      <c r="U483" s="96" t="s">
        <v>13</v>
      </c>
      <c r="V483" s="96" t="s">
        <v>13</v>
      </c>
      <c r="W483" s="96" t="s">
        <v>13</v>
      </c>
      <c r="X483" s="89">
        <v>3</v>
      </c>
      <c r="Y483" s="273">
        <v>0</v>
      </c>
      <c r="Z483" s="276">
        <f>IF(
'Tablero de control'!$U483="NP",
 0,
  IF(
     'Tablero de control'!$Q483&lt;&gt;"Reducción",
     'Tablero de control'!$Y483*100/'Tablero de control'!$U483,
     IF(
       'Tablero de control'!$U483&gt;='Tablero de control'!$Y483,
       100,
       IF(
         'Tablero de control'!$S483&lt;='Tablero de control'!$Y483,
         0,
         (('Tablero de control'!$S483-'Tablero de control'!$U483)-('Tablero de control'!$Y483-'Tablero de control'!$U483))*100/('Tablero de control'!$S483-'Tablero de control'!$U483)
       )
     )
   )
)</f>
        <v>0</v>
      </c>
      <c r="AA483" s="302">
        <f>IF('Tablero de control'!$Z483&gt;100,100,'Tablero de control'!$Z483)</f>
        <v>0</v>
      </c>
      <c r="AB483" s="40" t="str">
        <f>IF(
  'Tablero de control'!$U483="NP",
  "NO PROGRAMADA",
  IF(
    OR('Tablero de control'!$Y483="",'Tablero de control'!$Z483&lt;=0),
    "SIN AVANCE",
    IF(
      'Tablero de control'!$Z483&lt;Parametros!$D$4*Parametros!$G$9,
      "MUY DEFICIENTE",
    IF(
      'Tablero de control'!$Z483&lt;Parametros!$D$4*Parametros!$G$8,
      "DEFICIENTE",
   IF(
      'Tablero de control'!$Z483&lt;Parametros!$D$4*Parametros!$G$7,
      "ACEPTABLE",
      IF(
        'Tablero de control'!$Z483&lt;Parametros!$D$4*Parametros!$G$6,
        "BUENO",
        IF(
          'Tablero de control'!$Z483&lt;Parametros!$D$4*Parametros!$G$5,
          "SATISFACTORIO",
          IF(
            'Tablero de control'!$Z483&gt;=Parametros!$D$4*Parametros!$G$4,
            "OPTIMO"
          )
        )
      )
    )
  )
)
)
)</f>
        <v>NO PROGRAMADA</v>
      </c>
      <c r="AC483" s="40"/>
      <c r="AD483" s="40"/>
      <c r="AE483" s="40"/>
      <c r="AF483" s="40"/>
      <c r="AG483" s="59">
        <v>0</v>
      </c>
      <c r="AH483" s="59">
        <v>0</v>
      </c>
      <c r="AI483" s="59">
        <v>0</v>
      </c>
      <c r="AJ483" s="57"/>
      <c r="AK483" s="276">
        <f>IF(
'Tablero de control'!$V483="NP",
 0,
  IF(
     'Tablero de control'!$Q483&lt;&gt;"Reducción",
     'Tablero de control'!$AJ483*100/'Tablero de control'!$V483,
     IF(
       'Tablero de control'!$V483&gt;='Tablero de control'!$AJ483,
       100,
       IF(
         'Tablero de control'!$S483&lt;='Tablero de control'!$AJ483,
         0,
         (('Tablero de control'!$S483-'Tablero de control'!$V483)-('Tablero de control'!$AJ483-'Tablero de control'!$V483))*100/('Tablero de control'!$S483-'Tablero de control'!$V483)
       )
     )
   )
)</f>
        <v>0</v>
      </c>
      <c r="AL483" s="40" t="str">
        <f>IF(
  'Tablero de control'!$V483="NP",
  "NO PROGRAMADA",
  IF(
    OR('Tablero de control'!$AJ483="",'Tablero de control'!$AK483&lt;=0),
    "SIN AVANCE",
    IF(
      'Tablero de control'!$AK483&lt;Parametros!$D$4*Parametros!$G$9,
      "MUY DEFICIENTE",
    IF(
      'Tablero de control'!$AK483&lt;Parametros!$D$4*Parametros!$G$8,
      "DEFICIENTE",
   IF(
      'Tablero de control'!$AK483&lt;Parametros!$D$4*Parametros!$G$7,
      "ACEPTABLE",
      IF(
        'Tablero de control'!$AK483&lt;Parametros!$D$4*Parametros!$G$6,
        "BUENO",
        IF(
          'Tablero de control'!$AK483&lt;Parametros!$D$4*Parametros!$G$5,
          "SATISFACTORIO",
          IF(
            'Tablero de control'!$AK483&gt;=Parametros!$D$4*Parametros!$G$4,
            "OPTIMO"
          )
        )
      )
    )
  )
)
)
)</f>
        <v>NO PROGRAMADA</v>
      </c>
      <c r="AM483" s="38"/>
      <c r="AN483" s="38"/>
      <c r="AO483" s="38"/>
      <c r="AP483" s="47"/>
      <c r="AQ483" s="276">
        <f>IF(
'Tablero de control'!$W483="NP",
 0,
  IF(
     'Tablero de control'!$Q483&lt;&gt;"Reducción",
     'Tablero de control'!$AP483*100/'Tablero de control'!$W483,
     IF(
       'Tablero de control'!$W483&gt;='Tablero de control'!$AP483,
       100,
       IF(
         'Tablero de control'!$S483&lt;='Tablero de control'!$AP483,
         0,
         (('Tablero de control'!$S483-'Tablero de control'!$W483)-('Tablero de control'!$AP483-'Tablero de control'!$W483))*100/('Tablero de control'!$S483-'Tablero de control'!$W483)
       )
     )
   )
)</f>
        <v>0</v>
      </c>
      <c r="AR483" s="40" t="str">
        <f>IF(
  'Tablero de control'!$W483="NP",
  "NO PROGRAMADA",
  IF(
    OR('Tablero de control'!$AP483="",'Tablero de control'!$AQ483&lt;=0),
    "SIN AVANCE",
    IF(
      'Tablero de control'!$AQ483&lt;Parametros!$D$4*Parametros!$G$9,
      "MUY DEFICIENTE",
    IF(
      'Tablero de control'!$AQ483&lt;Parametros!$D$4*Parametros!$G$8,
      "DEFICIENTE",
   IF(
      'Tablero de control'!$AQ483&lt;Parametros!$D$4*Parametros!$G$7,
      "ACEPTABLE",
      IF(
        'Tablero de control'!$AQ483&lt;Parametros!$D$4*Parametros!$G$6,
        "BUENO",
        IF(
          'Tablero de control'!$AQ483&lt;Parametros!$D$4*Parametros!$G$5,
          "SATISFACTORIO",
          IF(
            'Tablero de control'!$AQ483&gt;=Parametros!$D$4*Parametros!$G$4,
            "OPTIMO"
          )
        )
      )
    )
  )
)
)
)</f>
        <v>NO PROGRAMADA</v>
      </c>
      <c r="AS483" s="38"/>
      <c r="AT483" s="38"/>
      <c r="AU483" s="38"/>
      <c r="AV483" s="39"/>
      <c r="AW483" s="276">
        <f>IF(
'Tablero de control'!$X483="NP",
 0,
  IF(
     'Tablero de control'!$Q483&lt;&gt;"Reducción",
     'Tablero de control'!$AV483*100/'Tablero de control'!$X483,
     IF(
       'Tablero de control'!$X483&gt;='Tablero de control'!$AV483,
       100,
       IF(
         'Tablero de control'!$S483&lt;='Tablero de control'!$AV483,
         0,
         (('Tablero de control'!$S483-'Tablero de control'!$X483)-('Tablero de control'!$AV483-'Tablero de control'!$X483))*100/('Tablero de control'!$S483-'Tablero de control'!$X483)
       )
     )
   )
)</f>
        <v>0</v>
      </c>
      <c r="AX483" s="46" t="str">
        <f>IF(
  'Tablero de control'!$X483="NP",
  "NO PROGRAMADA",
  IF(
    OR('Tablero de control'!$AV483="",'Tablero de control'!$AW483&lt;=0),
    "SIN AVANCE",
    IF(
      'Tablero de control'!$AW483&lt;Parametros!$D$4*Parametros!$G$9,
      "MUY DEFICIENTE",
    IF(
      'Tablero de control'!$AW483&lt;Parametros!$D$4*Parametros!$G$8,
      "DEFICIENTE",
   IF(
      'Tablero de control'!$AW483&lt;Parametros!$D$4*Parametros!$G$7,
      "ACEPTABLE",
      IF(
        'Tablero de control'!$AW483&lt;Parametros!$D$4*Parametros!$G$6,
        "BUENO",
        IF(
          'Tablero de control'!$AW483&lt;Parametros!$D$4*Parametros!$G$5,
          "SATISFACTORIO",
          IF(
            'Tablero de control'!$AW483&gt;=Parametros!$D$4*Parametros!$G$4,
            "OPTIMO"
          )
        )
      )
    )
  )
)
)
)</f>
        <v>SIN AVANCE</v>
      </c>
      <c r="AY483" s="38"/>
      <c r="AZ483" s="38"/>
      <c r="BA483" s="38"/>
      <c r="BB483" s="285">
        <f>IF('Tablero de control'!$R483="Acumulada",IF('Tablero de control'!$AV483="",IF('Tablero de control'!$AP483="",IF('Tablero de control'!$AJ483="",'Tablero de control'!$Y483,'Tablero de control'!$AJ483),'Tablero de control'!$AP483),'Tablero de control'!$AV483),'Tablero de control'!$Y483+'Tablero de control'!$AJ483+'Tablero de control'!$AP483+'Tablero de control'!$AV483)</f>
        <v>0</v>
      </c>
      <c r="BC483" s="41">
        <f>IF('Tablero de control'!$Q483="mantenimiento",'Tablero de control'!$BB483/COUNTA('Tablero de control'!$U483:$X483)*100,IF('Tablero de control'!$BB483*100/'Tablero de control'!$T483&gt;100,100,'Tablero de control'!$BB483*100/'Tablero de control'!$T483))</f>
        <v>0</v>
      </c>
      <c r="BD483" s="40" t="str">
        <f>IF(
    OR('Tablero de control'!$BB483="",'Tablero de control'!$BC483&lt;=0),
    "SIN AVANCE",
    IF(
      'Tablero de control'!$BC483&lt;Parametros!$D$4*Parametros!$G$9,
      "MUY DEFICIENTE",
    IF(
      'Tablero de control'!$BC483&lt;Parametros!$D$4*Parametros!$G$8,
      "DEFICIENTE",
   IF(
      'Tablero de control'!$BC483&lt;Parametros!$D$4*Parametros!$G$7,
      "ACEPTABLE",
      IF(
        'Tablero de control'!$BC483&lt;Parametros!$D$4*Parametros!$G$6,
        "BUENO",
        IF(
          'Tablero de control'!$BC483&lt;Parametros!$D$4*Parametros!$G$5,
          "SATISFACTORIO",
          IF(
            'Tablero de control'!$BC483&gt;=Parametros!$D$4*Parametros!$G$4,
            "OPTIMO"
          )
        )
      )
    )
  )
)
)</f>
        <v>SIN AVANCE</v>
      </c>
      <c r="BE483" s="336"/>
      <c r="BF483" s="336"/>
      <c r="BG483" s="555"/>
      <c r="BH483" s="281"/>
      <c r="BI483" s="281"/>
      <c r="BJ483" s="281"/>
      <c r="BL483" s="337"/>
      <c r="BN483" s="338">
        <v>0</v>
      </c>
      <c r="BO483" s="341" t="s">
        <v>2804</v>
      </c>
      <c r="BP483" s="341" t="s">
        <v>2804</v>
      </c>
      <c r="BQ483" s="341" t="s">
        <v>2804</v>
      </c>
      <c r="BR483" s="640" t="s">
        <v>2804</v>
      </c>
      <c r="BS483" s="640" t="s">
        <v>2804</v>
      </c>
      <c r="BT483" s="281"/>
    </row>
    <row r="484" spans="1:158" s="42" customFormat="1" ht="60" hidden="1" customHeight="1">
      <c r="A484" s="554" t="s">
        <v>253</v>
      </c>
      <c r="B484" s="53" t="s">
        <v>270</v>
      </c>
      <c r="C484" s="53" t="s">
        <v>329</v>
      </c>
      <c r="D484" s="53" t="s">
        <v>372</v>
      </c>
      <c r="E484" s="53" t="s">
        <v>491</v>
      </c>
      <c r="F484" s="86">
        <v>0.91900000000000004</v>
      </c>
      <c r="G484" s="76">
        <v>0.95</v>
      </c>
      <c r="H484" s="76" t="s">
        <v>2135</v>
      </c>
      <c r="I484" s="76" t="s">
        <v>1997</v>
      </c>
      <c r="J484" s="325">
        <v>481</v>
      </c>
      <c r="K484" s="53" t="s">
        <v>1022</v>
      </c>
      <c r="L484" s="53">
        <v>2102062</v>
      </c>
      <c r="M484" s="53" t="s">
        <v>1446</v>
      </c>
      <c r="N484" s="53">
        <v>210206200</v>
      </c>
      <c r="O484" s="53" t="s">
        <v>221</v>
      </c>
      <c r="P484" s="53" t="s">
        <v>2086</v>
      </c>
      <c r="Q484" s="53" t="s">
        <v>32</v>
      </c>
      <c r="R484" s="131" t="s">
        <v>1891</v>
      </c>
      <c r="S484" s="144">
        <v>1693</v>
      </c>
      <c r="T484" s="144">
        <v>550</v>
      </c>
      <c r="U484" s="97" t="s">
        <v>13</v>
      </c>
      <c r="V484" s="144">
        <v>250</v>
      </c>
      <c r="W484" s="144">
        <v>150</v>
      </c>
      <c r="X484" s="144">
        <v>150</v>
      </c>
      <c r="Y484" s="273">
        <v>0</v>
      </c>
      <c r="Z484" s="276">
        <f>IF(
'Tablero de control'!$U484="NP",
 0,
  IF(
     'Tablero de control'!$Q484&lt;&gt;"Reducción",
     'Tablero de control'!$Y484*100/'Tablero de control'!$U484,
     IF(
       'Tablero de control'!$U484&gt;='Tablero de control'!$Y484,
       100,
       IF(
         'Tablero de control'!$S484&lt;='Tablero de control'!$Y484,
         0,
         (('Tablero de control'!$S484-'Tablero de control'!$U484)-('Tablero de control'!$Y484-'Tablero de control'!$U484))*100/('Tablero de control'!$S484-'Tablero de control'!$U484)
       )
     )
   )
)</f>
        <v>0</v>
      </c>
      <c r="AA484" s="302">
        <f>IF('Tablero de control'!$Z484&gt;100,100,'Tablero de control'!$Z484)</f>
        <v>0</v>
      </c>
      <c r="AB484" s="40" t="str">
        <f>IF(
  'Tablero de control'!$U484="NP",
  "NO PROGRAMADA",
  IF(
    OR('Tablero de control'!$Y484="",'Tablero de control'!$Z484&lt;=0),
    "SIN AVANCE",
    IF(
      'Tablero de control'!$Z484&lt;Parametros!$D$4*Parametros!$G$9,
      "MUY DEFICIENTE",
    IF(
      'Tablero de control'!$Z484&lt;Parametros!$D$4*Parametros!$G$8,
      "DEFICIENTE",
   IF(
      'Tablero de control'!$Z484&lt;Parametros!$D$4*Parametros!$G$7,
      "ACEPTABLE",
      IF(
        'Tablero de control'!$Z484&lt;Parametros!$D$4*Parametros!$G$6,
        "BUENO",
        IF(
          'Tablero de control'!$Z484&lt;Parametros!$D$4*Parametros!$G$5,
          "SATISFACTORIO",
          IF(
            'Tablero de control'!$Z484&gt;=Parametros!$D$4*Parametros!$G$4,
            "OPTIMO"
          )
        )
      )
    )
  )
)
)
)</f>
        <v>NO PROGRAMADA</v>
      </c>
      <c r="AC484" s="40"/>
      <c r="AD484" s="40"/>
      <c r="AE484" s="40"/>
      <c r="AF484" s="40"/>
      <c r="AG484" s="59">
        <v>0</v>
      </c>
      <c r="AH484" s="59">
        <v>15170400</v>
      </c>
      <c r="AI484" s="59">
        <v>0</v>
      </c>
      <c r="AJ484" s="57"/>
      <c r="AK484" s="276">
        <f>IF(
'Tablero de control'!$V484="NP",
 0,
  IF(
     'Tablero de control'!$Q484&lt;&gt;"Reducción",
     'Tablero de control'!$AJ484*100/'Tablero de control'!$V484,
     IF(
       'Tablero de control'!$V484&gt;='Tablero de control'!$AJ484,
       100,
       IF(
         'Tablero de control'!$S484&lt;='Tablero de control'!$AJ484,
         0,
         (('Tablero de control'!$S484-'Tablero de control'!$V484)-('Tablero de control'!$AJ484-'Tablero de control'!$V484))*100/('Tablero de control'!$S484-'Tablero de control'!$V484)
       )
     )
   )
)</f>
        <v>0</v>
      </c>
      <c r="AL484" s="40" t="str">
        <f>IF(
  'Tablero de control'!$V484="NP",
  "NO PROGRAMADA",
  IF(
    OR('Tablero de control'!$AJ484="",'Tablero de control'!$AK484&lt;=0),
    "SIN AVANCE",
    IF(
      'Tablero de control'!$AK484&lt;Parametros!$D$4*Parametros!$G$9,
      "MUY DEFICIENTE",
    IF(
      'Tablero de control'!$AK484&lt;Parametros!$D$4*Parametros!$G$8,
      "DEFICIENTE",
   IF(
      'Tablero de control'!$AK484&lt;Parametros!$D$4*Parametros!$G$7,
      "ACEPTABLE",
      IF(
        'Tablero de control'!$AK484&lt;Parametros!$D$4*Parametros!$G$6,
        "BUENO",
        IF(
          'Tablero de control'!$AK484&lt;Parametros!$D$4*Parametros!$G$5,
          "SATISFACTORIO",
          IF(
            'Tablero de control'!$AK484&gt;=Parametros!$D$4*Parametros!$G$4,
            "OPTIMO"
          )
        )
      )
    )
  )
)
)
)</f>
        <v>SIN AVANCE</v>
      </c>
      <c r="AM484" s="38"/>
      <c r="AN484" s="38"/>
      <c r="AO484" s="38"/>
      <c r="AP484" s="47"/>
      <c r="AQ484" s="276">
        <f>IF(
'Tablero de control'!$W484="NP",
 0,
  IF(
     'Tablero de control'!$Q484&lt;&gt;"Reducción",
     'Tablero de control'!$AP484*100/'Tablero de control'!$W484,
     IF(
       'Tablero de control'!$W484&gt;='Tablero de control'!$AP484,
       100,
       IF(
         'Tablero de control'!$S484&lt;='Tablero de control'!$AP484,
         0,
         (('Tablero de control'!$S484-'Tablero de control'!$W484)-('Tablero de control'!$AP484-'Tablero de control'!$W484))*100/('Tablero de control'!$S484-'Tablero de control'!$W484)
       )
     )
   )
)</f>
        <v>0</v>
      </c>
      <c r="AR484" s="40" t="str">
        <f>IF(
  'Tablero de control'!$W484="NP",
  "NO PROGRAMADA",
  IF(
    OR('Tablero de control'!$AP484="",'Tablero de control'!$AQ484&lt;=0),
    "SIN AVANCE",
    IF(
      'Tablero de control'!$AQ484&lt;Parametros!$D$4*Parametros!$G$9,
      "MUY DEFICIENTE",
    IF(
      'Tablero de control'!$AQ484&lt;Parametros!$D$4*Parametros!$G$8,
      "DEFICIENTE",
   IF(
      'Tablero de control'!$AQ484&lt;Parametros!$D$4*Parametros!$G$7,
      "ACEPTABLE",
      IF(
        'Tablero de control'!$AQ484&lt;Parametros!$D$4*Parametros!$G$6,
        "BUENO",
        IF(
          'Tablero de control'!$AQ484&lt;Parametros!$D$4*Parametros!$G$5,
          "SATISFACTORIO",
          IF(
            'Tablero de control'!$AQ484&gt;=Parametros!$D$4*Parametros!$G$4,
            "OPTIMO"
          )
        )
      )
    )
  )
)
)
)</f>
        <v>SIN AVANCE</v>
      </c>
      <c r="AS484" s="38"/>
      <c r="AT484" s="38"/>
      <c r="AU484" s="38"/>
      <c r="AV484" s="39"/>
      <c r="AW484" s="276">
        <f>IF(
'Tablero de control'!$X484="NP",
 0,
  IF(
     'Tablero de control'!$Q484&lt;&gt;"Reducción",
     'Tablero de control'!$AV484*100/'Tablero de control'!$X484,
     IF(
       'Tablero de control'!$X484&gt;='Tablero de control'!$AV484,
       100,
       IF(
         'Tablero de control'!$S484&lt;='Tablero de control'!$AV484,
         0,
         (('Tablero de control'!$S484-'Tablero de control'!$X484)-('Tablero de control'!$AV484-'Tablero de control'!$X484))*100/('Tablero de control'!$S484-'Tablero de control'!$X484)
       )
     )
   )
)</f>
        <v>0</v>
      </c>
      <c r="AX484" s="46" t="str">
        <f>IF(
  'Tablero de control'!$X484="NP",
  "NO PROGRAMADA",
  IF(
    OR('Tablero de control'!$AV484="",'Tablero de control'!$AW484&lt;=0),
    "SIN AVANCE",
    IF(
      'Tablero de control'!$AW484&lt;Parametros!$D$4*Parametros!$G$9,
      "MUY DEFICIENTE",
    IF(
      'Tablero de control'!$AW484&lt;Parametros!$D$4*Parametros!$G$8,
      "DEFICIENTE",
   IF(
      'Tablero de control'!$AW484&lt;Parametros!$D$4*Parametros!$G$7,
      "ACEPTABLE",
      IF(
        'Tablero de control'!$AW484&lt;Parametros!$D$4*Parametros!$G$6,
        "BUENO",
        IF(
          'Tablero de control'!$AW484&lt;Parametros!$D$4*Parametros!$G$5,
          "SATISFACTORIO",
          IF(
            'Tablero de control'!$AW484&gt;=Parametros!$D$4*Parametros!$G$4,
            "OPTIMO"
          )
        )
      )
    )
  )
)
)
)</f>
        <v>SIN AVANCE</v>
      </c>
      <c r="AY484" s="38"/>
      <c r="AZ484" s="38"/>
      <c r="BA484" s="38"/>
      <c r="BB484" s="285">
        <f>IF('Tablero de control'!$R484="Acumulada",IF('Tablero de control'!$AV484="",IF('Tablero de control'!$AP484="",IF('Tablero de control'!$AJ484="",'Tablero de control'!$Y484,'Tablero de control'!$AJ484),'Tablero de control'!$AP484),'Tablero de control'!$AV484),'Tablero de control'!$Y484+'Tablero de control'!$AJ484+'Tablero de control'!$AP484+'Tablero de control'!$AV484)</f>
        <v>0</v>
      </c>
      <c r="BC484" s="41">
        <f>IF('Tablero de control'!$Q484="mantenimiento",'Tablero de control'!$BB484/COUNTA('Tablero de control'!$U484:$X484)*100,IF('Tablero de control'!$BB484*100/'Tablero de control'!$T484&gt;100,100,'Tablero de control'!$BB484*100/'Tablero de control'!$T484))</f>
        <v>0</v>
      </c>
      <c r="BD484" s="40" t="str">
        <f>IF(
    OR('Tablero de control'!$BB484="",'Tablero de control'!$BC484&lt;=0),
    "SIN AVANCE",
    IF(
      'Tablero de control'!$BC484&lt;Parametros!$D$4*Parametros!$G$9,
      "MUY DEFICIENTE",
    IF(
      'Tablero de control'!$BC484&lt;Parametros!$D$4*Parametros!$G$8,
      "DEFICIENTE",
   IF(
      'Tablero de control'!$BC484&lt;Parametros!$D$4*Parametros!$G$7,
      "ACEPTABLE",
      IF(
        'Tablero de control'!$BC484&lt;Parametros!$D$4*Parametros!$G$6,
        "BUENO",
        IF(
          'Tablero de control'!$BC484&lt;Parametros!$D$4*Parametros!$G$5,
          "SATISFACTORIO",
          IF(
            'Tablero de control'!$BC484&gt;=Parametros!$D$4*Parametros!$G$4,
            "OPTIMO"
          )
        )
      )
    )
  )
)
)</f>
        <v>SIN AVANCE</v>
      </c>
      <c r="BE484" s="336"/>
      <c r="BF484" s="336"/>
      <c r="BG484" s="555"/>
      <c r="BH484" s="281"/>
      <c r="BI484" s="281"/>
      <c r="BJ484" s="281"/>
      <c r="BL484" s="337"/>
      <c r="BN484" s="338">
        <v>0</v>
      </c>
      <c r="BO484" s="341" t="s">
        <v>2804</v>
      </c>
      <c r="BP484" s="341" t="s">
        <v>2804</v>
      </c>
      <c r="BQ484" s="341" t="s">
        <v>2804</v>
      </c>
      <c r="BR484" s="640" t="s">
        <v>2804</v>
      </c>
      <c r="BS484" s="640" t="s">
        <v>2804</v>
      </c>
      <c r="BT484" s="281"/>
      <c r="FB484" s="42">
        <v>1500000</v>
      </c>
    </row>
    <row r="485" spans="1:158" s="42" customFormat="1" ht="60" hidden="1" customHeight="1">
      <c r="A485" s="554" t="s">
        <v>253</v>
      </c>
      <c r="B485" s="53" t="s">
        <v>270</v>
      </c>
      <c r="C485" s="53" t="s">
        <v>329</v>
      </c>
      <c r="D485" s="53" t="s">
        <v>372</v>
      </c>
      <c r="E485" s="53" t="s">
        <v>491</v>
      </c>
      <c r="F485" s="86">
        <v>0.91900000000000004</v>
      </c>
      <c r="G485" s="76">
        <v>0.95</v>
      </c>
      <c r="H485" s="76" t="s">
        <v>2135</v>
      </c>
      <c r="I485" s="76" t="s">
        <v>1997</v>
      </c>
      <c r="J485" s="325">
        <v>482</v>
      </c>
      <c r="K485" s="53" t="s">
        <v>1023</v>
      </c>
      <c r="L485" s="53">
        <v>2102058</v>
      </c>
      <c r="M485" s="53" t="s">
        <v>1023</v>
      </c>
      <c r="N485" s="293">
        <v>210205800</v>
      </c>
      <c r="O485" s="53" t="s">
        <v>147</v>
      </c>
      <c r="P485" s="53" t="s">
        <v>2086</v>
      </c>
      <c r="Q485" s="53" t="s">
        <v>32</v>
      </c>
      <c r="R485" s="131" t="s">
        <v>1891</v>
      </c>
      <c r="S485" s="144">
        <v>0</v>
      </c>
      <c r="T485" s="144">
        <v>3</v>
      </c>
      <c r="U485" s="97" t="s">
        <v>13</v>
      </c>
      <c r="V485" s="144">
        <v>1</v>
      </c>
      <c r="W485" s="144">
        <v>1</v>
      </c>
      <c r="X485" s="144">
        <v>1</v>
      </c>
      <c r="Y485" s="273">
        <v>0</v>
      </c>
      <c r="Z485" s="276">
        <f>IF(
'Tablero de control'!$U485="NP",
 0,
  IF(
     'Tablero de control'!$Q485&lt;&gt;"Reducción",
     'Tablero de control'!$Y485*100/'Tablero de control'!$U485,
     IF(
       'Tablero de control'!$U485&gt;='Tablero de control'!$Y485,
       100,
       IF(
         'Tablero de control'!$S485&lt;='Tablero de control'!$Y485,
         0,
         (('Tablero de control'!$S485-'Tablero de control'!$U485)-('Tablero de control'!$Y485-'Tablero de control'!$U485))*100/('Tablero de control'!$S485-'Tablero de control'!$U485)
       )
     )
   )
)</f>
        <v>0</v>
      </c>
      <c r="AA485" s="302">
        <f>IF('Tablero de control'!$Z485&gt;100,100,'Tablero de control'!$Z485)</f>
        <v>0</v>
      </c>
      <c r="AB485" s="40" t="str">
        <f>IF(
  'Tablero de control'!$U485="NP",
  "NO PROGRAMADA",
  IF(
    OR('Tablero de control'!$Y485="",'Tablero de control'!$Z485&lt;=0),
    "SIN AVANCE",
    IF(
      'Tablero de control'!$Z485&lt;Parametros!$D$4*Parametros!$G$9,
      "MUY DEFICIENTE",
    IF(
      'Tablero de control'!$Z485&lt;Parametros!$D$4*Parametros!$G$8,
      "DEFICIENTE",
   IF(
      'Tablero de control'!$Z485&lt;Parametros!$D$4*Parametros!$G$7,
      "ACEPTABLE",
      IF(
        'Tablero de control'!$Z485&lt;Parametros!$D$4*Parametros!$G$6,
        "BUENO",
        IF(
          'Tablero de control'!$Z485&lt;Parametros!$D$4*Parametros!$G$5,
          "SATISFACTORIO",
          IF(
            'Tablero de control'!$Z485&gt;=Parametros!$D$4*Parametros!$G$4,
            "OPTIMO"
          )
        )
      )
    )
  )
)
)
)</f>
        <v>NO PROGRAMADA</v>
      </c>
      <c r="AC485" s="40"/>
      <c r="AD485" s="40"/>
      <c r="AE485" s="40"/>
      <c r="AF485" s="40"/>
      <c r="AG485" s="59">
        <v>0</v>
      </c>
      <c r="AH485" s="59">
        <v>0</v>
      </c>
      <c r="AI485" s="59">
        <v>0</v>
      </c>
      <c r="AJ485" s="57"/>
      <c r="AK485" s="276">
        <f>IF(
'Tablero de control'!$V485="NP",
 0,
  IF(
     'Tablero de control'!$Q485&lt;&gt;"Reducción",
     'Tablero de control'!$AJ485*100/'Tablero de control'!$V485,
     IF(
       'Tablero de control'!$V485&gt;='Tablero de control'!$AJ485,
       100,
       IF(
         'Tablero de control'!$S485&lt;='Tablero de control'!$AJ485,
         0,
         (('Tablero de control'!$S485-'Tablero de control'!$V485)-('Tablero de control'!$AJ485-'Tablero de control'!$V485))*100/('Tablero de control'!$S485-'Tablero de control'!$V485)
       )
     )
   )
)</f>
        <v>0</v>
      </c>
      <c r="AL485" s="40" t="str">
        <f>IF(
  'Tablero de control'!$V485="NP",
  "NO PROGRAMADA",
  IF(
    OR('Tablero de control'!$AJ485="",'Tablero de control'!$AK485&lt;=0),
    "SIN AVANCE",
    IF(
      'Tablero de control'!$AK485&lt;Parametros!$D$4*Parametros!$G$9,
      "MUY DEFICIENTE",
    IF(
      'Tablero de control'!$AK485&lt;Parametros!$D$4*Parametros!$G$8,
      "DEFICIENTE",
   IF(
      'Tablero de control'!$AK485&lt;Parametros!$D$4*Parametros!$G$7,
      "ACEPTABLE",
      IF(
        'Tablero de control'!$AK485&lt;Parametros!$D$4*Parametros!$G$6,
        "BUENO",
        IF(
          'Tablero de control'!$AK485&lt;Parametros!$D$4*Parametros!$G$5,
          "SATISFACTORIO",
          IF(
            'Tablero de control'!$AK485&gt;=Parametros!$D$4*Parametros!$G$4,
            "OPTIMO"
          )
        )
      )
    )
  )
)
)
)</f>
        <v>SIN AVANCE</v>
      </c>
      <c r="AM485" s="38"/>
      <c r="AN485" s="38"/>
      <c r="AO485" s="38"/>
      <c r="AP485" s="289"/>
      <c r="AQ485" s="276">
        <f>IF(
'Tablero de control'!$W485="NP",
 0,
  IF(
     'Tablero de control'!$Q485&lt;&gt;"Reducción",
     'Tablero de control'!$AP485*100/'Tablero de control'!$W485,
     IF(
       'Tablero de control'!$W485&gt;='Tablero de control'!$AP485,
       100,
       IF(
         'Tablero de control'!$S485&lt;='Tablero de control'!$AP485,
         0,
         (('Tablero de control'!$S485-'Tablero de control'!$W485)-('Tablero de control'!$AP485-'Tablero de control'!$W485))*100/('Tablero de control'!$S485-'Tablero de control'!$W485)
       )
     )
   )
)</f>
        <v>0</v>
      </c>
      <c r="AR485" s="40" t="str">
        <f>IF(
  'Tablero de control'!$W485="NP",
  "NO PROGRAMADA",
  IF(
    OR('Tablero de control'!$AP485="",'Tablero de control'!$AQ485&lt;=0),
    "SIN AVANCE",
    IF(
      'Tablero de control'!$AQ485&lt;Parametros!$D$4*Parametros!$G$9,
      "MUY DEFICIENTE",
    IF(
      'Tablero de control'!$AQ485&lt;Parametros!$D$4*Parametros!$G$8,
      "DEFICIENTE",
   IF(
      'Tablero de control'!$AQ485&lt;Parametros!$D$4*Parametros!$G$7,
      "ACEPTABLE",
      IF(
        'Tablero de control'!$AQ485&lt;Parametros!$D$4*Parametros!$G$6,
        "BUENO",
        IF(
          'Tablero de control'!$AQ485&lt;Parametros!$D$4*Parametros!$G$5,
          "SATISFACTORIO",
          IF(
            'Tablero de control'!$AQ485&gt;=Parametros!$D$4*Parametros!$G$4,
            "OPTIMO"
          )
        )
      )
    )
  )
)
)
)</f>
        <v>SIN AVANCE</v>
      </c>
      <c r="AS485" s="38"/>
      <c r="AT485" s="38"/>
      <c r="AU485" s="38"/>
      <c r="AV485" s="39"/>
      <c r="AW485" s="276">
        <f>IF(
'Tablero de control'!$X485="NP",
 0,
  IF(
     'Tablero de control'!$Q485&lt;&gt;"Reducción",
     'Tablero de control'!$AV485*100/'Tablero de control'!$X485,
     IF(
       'Tablero de control'!$X485&gt;='Tablero de control'!$AV485,
       100,
       IF(
         'Tablero de control'!$S485&lt;='Tablero de control'!$AV485,
         0,
         (('Tablero de control'!$S485-'Tablero de control'!$X485)-('Tablero de control'!$AV485-'Tablero de control'!$X485))*100/('Tablero de control'!$S485-'Tablero de control'!$X485)
       )
     )
   )
)</f>
        <v>0</v>
      </c>
      <c r="AX485" s="46" t="str">
        <f>IF(
  'Tablero de control'!$X485="NP",
  "NO PROGRAMADA",
  IF(
    OR('Tablero de control'!$AV485="",'Tablero de control'!$AW485&lt;=0),
    "SIN AVANCE",
    IF(
      'Tablero de control'!$AW485&lt;Parametros!$D$4*Parametros!$G$9,
      "MUY DEFICIENTE",
    IF(
      'Tablero de control'!$AW485&lt;Parametros!$D$4*Parametros!$G$8,
      "DEFICIENTE",
   IF(
      'Tablero de control'!$AW485&lt;Parametros!$D$4*Parametros!$G$7,
      "ACEPTABLE",
      IF(
        'Tablero de control'!$AW485&lt;Parametros!$D$4*Parametros!$G$6,
        "BUENO",
        IF(
          'Tablero de control'!$AW485&lt;Parametros!$D$4*Parametros!$G$5,
          "SATISFACTORIO",
          IF(
            'Tablero de control'!$AW485&gt;=Parametros!$D$4*Parametros!$G$4,
            "OPTIMO"
          )
        )
      )
    )
  )
)
)
)</f>
        <v>SIN AVANCE</v>
      </c>
      <c r="AY485" s="38"/>
      <c r="AZ485" s="38"/>
      <c r="BA485" s="38"/>
      <c r="BB485" s="285">
        <f>IF('Tablero de control'!$R485="Acumulada",IF('Tablero de control'!$AV485="",IF('Tablero de control'!$AP485="",IF('Tablero de control'!$AJ485="",'Tablero de control'!$Y485,'Tablero de control'!$AJ485),'Tablero de control'!$AP485),'Tablero de control'!$AV485),'Tablero de control'!$Y485+'Tablero de control'!$AJ485+'Tablero de control'!$AP485+'Tablero de control'!$AV485)</f>
        <v>0</v>
      </c>
      <c r="BC485" s="41">
        <f>IF('Tablero de control'!$Q485="mantenimiento",'Tablero de control'!$BB485/COUNTA('Tablero de control'!$U485:$X485)*100,IF('Tablero de control'!$BB485*100/'Tablero de control'!$T485&gt;100,100,'Tablero de control'!$BB485*100/'Tablero de control'!$T485))</f>
        <v>0</v>
      </c>
      <c r="BD485" s="40" t="str">
        <f>IF(
    OR('Tablero de control'!$BB485="",'Tablero de control'!$BC485&lt;=0),
    "SIN AVANCE",
    IF(
      'Tablero de control'!$BC485&lt;Parametros!$D$4*Parametros!$G$9,
      "MUY DEFICIENTE",
    IF(
      'Tablero de control'!$BC485&lt;Parametros!$D$4*Parametros!$G$8,
      "DEFICIENTE",
   IF(
      'Tablero de control'!$BC485&lt;Parametros!$D$4*Parametros!$G$7,
      "ACEPTABLE",
      IF(
        'Tablero de control'!$BC485&lt;Parametros!$D$4*Parametros!$G$6,
        "BUENO",
        IF(
          'Tablero de control'!$BC485&lt;Parametros!$D$4*Parametros!$G$5,
          "SATISFACTORIO",
          IF(
            'Tablero de control'!$BC485&gt;=Parametros!$D$4*Parametros!$G$4,
            "OPTIMO"
          )
        )
      )
    )
  )
)
)</f>
        <v>SIN AVANCE</v>
      </c>
      <c r="BE485" s="336"/>
      <c r="BF485" s="336"/>
      <c r="BG485" s="555"/>
      <c r="BH485" s="281"/>
      <c r="BI485" s="281"/>
      <c r="BJ485" s="281"/>
      <c r="BL485" s="337"/>
      <c r="BN485" s="338">
        <v>0</v>
      </c>
      <c r="BO485" s="341" t="s">
        <v>2804</v>
      </c>
      <c r="BP485" s="341" t="s">
        <v>2804</v>
      </c>
      <c r="BQ485" s="341" t="s">
        <v>2804</v>
      </c>
      <c r="BR485" s="640" t="s">
        <v>2804</v>
      </c>
      <c r="BS485" s="640" t="s">
        <v>2804</v>
      </c>
      <c r="BT485" s="281"/>
    </row>
    <row r="486" spans="1:158" s="42" customFormat="1" ht="60" hidden="1" customHeight="1">
      <c r="A486" s="554" t="s">
        <v>253</v>
      </c>
      <c r="B486" s="53" t="s">
        <v>270</v>
      </c>
      <c r="C486" s="53" t="s">
        <v>329</v>
      </c>
      <c r="D486" s="53" t="s">
        <v>372</v>
      </c>
      <c r="E486" s="53" t="s">
        <v>491</v>
      </c>
      <c r="F486" s="86">
        <v>0.91900000000000004</v>
      </c>
      <c r="G486" s="76">
        <v>0.95</v>
      </c>
      <c r="H486" s="76" t="s">
        <v>2135</v>
      </c>
      <c r="I486" s="76" t="s">
        <v>1997</v>
      </c>
      <c r="J486" s="325">
        <v>483</v>
      </c>
      <c r="K486" s="53" t="s">
        <v>1024</v>
      </c>
      <c r="L486" s="53">
        <v>2102038</v>
      </c>
      <c r="M486" s="53" t="s">
        <v>1447</v>
      </c>
      <c r="N486" s="53">
        <v>210203800</v>
      </c>
      <c r="O486" s="53" t="s">
        <v>146</v>
      </c>
      <c r="P486" s="53" t="s">
        <v>2086</v>
      </c>
      <c r="Q486" s="53" t="s">
        <v>32</v>
      </c>
      <c r="R486" s="131" t="s">
        <v>1891</v>
      </c>
      <c r="S486" s="145">
        <v>0</v>
      </c>
      <c r="T486" s="144">
        <v>1</v>
      </c>
      <c r="U486" s="97" t="s">
        <v>13</v>
      </c>
      <c r="V486" s="97" t="s">
        <v>13</v>
      </c>
      <c r="W486" s="144">
        <v>1</v>
      </c>
      <c r="X486" s="97" t="s">
        <v>13</v>
      </c>
      <c r="Y486" s="273">
        <v>0</v>
      </c>
      <c r="Z486" s="276">
        <f>IF(
'Tablero de control'!$U486="NP",
 0,
  IF(
     'Tablero de control'!$Q486&lt;&gt;"Reducción",
     'Tablero de control'!$Y486*100/'Tablero de control'!$U486,
     IF(
       'Tablero de control'!$U486&gt;='Tablero de control'!$Y486,
       100,
       IF(
         'Tablero de control'!$S486&lt;='Tablero de control'!$Y486,
         0,
         (('Tablero de control'!$S486-'Tablero de control'!$U486)-('Tablero de control'!$Y486-'Tablero de control'!$U486))*100/('Tablero de control'!$S486-'Tablero de control'!$U486)
       )
     )
   )
)</f>
        <v>0</v>
      </c>
      <c r="AA486" s="302">
        <f>IF('Tablero de control'!$Z486&gt;100,100,'Tablero de control'!$Z486)</f>
        <v>0</v>
      </c>
      <c r="AB486" s="40" t="str">
        <f>IF(
  'Tablero de control'!$U486="NP",
  "NO PROGRAMADA",
  IF(
    OR('Tablero de control'!$Y486="",'Tablero de control'!$Z486&lt;=0),
    "SIN AVANCE",
    IF(
      'Tablero de control'!$Z486&lt;Parametros!$D$4*Parametros!$G$9,
      "MUY DEFICIENTE",
    IF(
      'Tablero de control'!$Z486&lt;Parametros!$D$4*Parametros!$G$8,
      "DEFICIENTE",
   IF(
      'Tablero de control'!$Z486&lt;Parametros!$D$4*Parametros!$G$7,
      "ACEPTABLE",
      IF(
        'Tablero de control'!$Z486&lt;Parametros!$D$4*Parametros!$G$6,
        "BUENO",
        IF(
          'Tablero de control'!$Z486&lt;Parametros!$D$4*Parametros!$G$5,
          "SATISFACTORIO",
          IF(
            'Tablero de control'!$Z486&gt;=Parametros!$D$4*Parametros!$G$4,
            "OPTIMO"
          )
        )
      )
    )
  )
)
)
)</f>
        <v>NO PROGRAMADA</v>
      </c>
      <c r="AC486" s="40"/>
      <c r="AD486" s="40"/>
      <c r="AE486" s="40"/>
      <c r="AF486" s="40"/>
      <c r="AG486" s="59">
        <v>0</v>
      </c>
      <c r="AH486" s="59">
        <v>0</v>
      </c>
      <c r="AI486" s="59">
        <v>0</v>
      </c>
      <c r="AJ486" s="57"/>
      <c r="AK486" s="276">
        <f>IF(
'Tablero de control'!$V486="NP",
 0,
  IF(
     'Tablero de control'!$Q486&lt;&gt;"Reducción",
     'Tablero de control'!$AJ486*100/'Tablero de control'!$V486,
     IF(
       'Tablero de control'!$V486&gt;='Tablero de control'!$AJ486,
       100,
       IF(
         'Tablero de control'!$S486&lt;='Tablero de control'!$AJ486,
         0,
         (('Tablero de control'!$S486-'Tablero de control'!$V486)-('Tablero de control'!$AJ486-'Tablero de control'!$V486))*100/('Tablero de control'!$S486-'Tablero de control'!$V486)
       )
     )
   )
)</f>
        <v>0</v>
      </c>
      <c r="AL486" s="40" t="str">
        <f>IF(
  'Tablero de control'!$V486="NP",
  "NO PROGRAMADA",
  IF(
    OR('Tablero de control'!$AJ486="",'Tablero de control'!$AK486&lt;=0),
    "SIN AVANCE",
    IF(
      'Tablero de control'!$AK486&lt;Parametros!$D$4*Parametros!$G$9,
      "MUY DEFICIENTE",
    IF(
      'Tablero de control'!$AK486&lt;Parametros!$D$4*Parametros!$G$8,
      "DEFICIENTE",
   IF(
      'Tablero de control'!$AK486&lt;Parametros!$D$4*Parametros!$G$7,
      "ACEPTABLE",
      IF(
        'Tablero de control'!$AK486&lt;Parametros!$D$4*Parametros!$G$6,
        "BUENO",
        IF(
          'Tablero de control'!$AK486&lt;Parametros!$D$4*Parametros!$G$5,
          "SATISFACTORIO",
          IF(
            'Tablero de control'!$AK486&gt;=Parametros!$D$4*Parametros!$G$4,
            "OPTIMO"
          )
        )
      )
    )
  )
)
)
)</f>
        <v>NO PROGRAMADA</v>
      </c>
      <c r="AM486" s="38"/>
      <c r="AN486" s="38"/>
      <c r="AO486" s="38"/>
      <c r="AP486" s="289"/>
      <c r="AQ486" s="276">
        <f>IF(
'Tablero de control'!$W486="NP",
 0,
  IF(
     'Tablero de control'!$Q486&lt;&gt;"Reducción",
     'Tablero de control'!$AP486*100/'Tablero de control'!$W486,
     IF(
       'Tablero de control'!$W486&gt;='Tablero de control'!$AP486,
       100,
       IF(
         'Tablero de control'!$S486&lt;='Tablero de control'!$AP486,
         0,
         (('Tablero de control'!$S486-'Tablero de control'!$W486)-('Tablero de control'!$AP486-'Tablero de control'!$W486))*100/('Tablero de control'!$S486-'Tablero de control'!$W486)
       )
     )
   )
)</f>
        <v>0</v>
      </c>
      <c r="AR486" s="40" t="str">
        <f>IF(
  'Tablero de control'!$W486="NP",
  "NO PROGRAMADA",
  IF(
    OR('Tablero de control'!$AP486="",'Tablero de control'!$AQ486&lt;=0),
    "SIN AVANCE",
    IF(
      'Tablero de control'!$AQ486&lt;Parametros!$D$4*Parametros!$G$9,
      "MUY DEFICIENTE",
    IF(
      'Tablero de control'!$AQ486&lt;Parametros!$D$4*Parametros!$G$8,
      "DEFICIENTE",
   IF(
      'Tablero de control'!$AQ486&lt;Parametros!$D$4*Parametros!$G$7,
      "ACEPTABLE",
      IF(
        'Tablero de control'!$AQ486&lt;Parametros!$D$4*Parametros!$G$6,
        "BUENO",
        IF(
          'Tablero de control'!$AQ486&lt;Parametros!$D$4*Parametros!$G$5,
          "SATISFACTORIO",
          IF(
            'Tablero de control'!$AQ486&gt;=Parametros!$D$4*Parametros!$G$4,
            "OPTIMO"
          )
        )
      )
    )
  )
)
)
)</f>
        <v>SIN AVANCE</v>
      </c>
      <c r="AS486" s="38"/>
      <c r="AT486" s="38"/>
      <c r="AU486" s="38"/>
      <c r="AV486" s="39"/>
      <c r="AW486" s="276">
        <f>IF(
'Tablero de control'!$X486="NP",
 0,
  IF(
     'Tablero de control'!$Q486&lt;&gt;"Reducción",
     'Tablero de control'!$AV486*100/'Tablero de control'!$X486,
     IF(
       'Tablero de control'!$X486&gt;='Tablero de control'!$AV486,
       100,
       IF(
         'Tablero de control'!$S486&lt;='Tablero de control'!$AV486,
         0,
         (('Tablero de control'!$S486-'Tablero de control'!$X486)-('Tablero de control'!$AV486-'Tablero de control'!$X486))*100/('Tablero de control'!$S486-'Tablero de control'!$X486)
       )
     )
   )
)</f>
        <v>0</v>
      </c>
      <c r="AX486" s="46" t="str">
        <f>IF(
  'Tablero de control'!$X486="NP",
  "NO PROGRAMADA",
  IF(
    OR('Tablero de control'!$AV486="",'Tablero de control'!$AW486&lt;=0),
    "SIN AVANCE",
    IF(
      'Tablero de control'!$AW486&lt;Parametros!$D$4*Parametros!$G$9,
      "MUY DEFICIENTE",
    IF(
      'Tablero de control'!$AW486&lt;Parametros!$D$4*Parametros!$G$8,
      "DEFICIENTE",
   IF(
      'Tablero de control'!$AW486&lt;Parametros!$D$4*Parametros!$G$7,
      "ACEPTABLE",
      IF(
        'Tablero de control'!$AW486&lt;Parametros!$D$4*Parametros!$G$6,
        "BUENO",
        IF(
          'Tablero de control'!$AW486&lt;Parametros!$D$4*Parametros!$G$5,
          "SATISFACTORIO",
          IF(
            'Tablero de control'!$AW486&gt;=Parametros!$D$4*Parametros!$G$4,
            "OPTIMO"
          )
        )
      )
    )
  )
)
)
)</f>
        <v>NO PROGRAMADA</v>
      </c>
      <c r="AY486" s="38"/>
      <c r="AZ486" s="38"/>
      <c r="BA486" s="38"/>
      <c r="BB486" s="285">
        <f>IF('Tablero de control'!$R486="Acumulada",IF('Tablero de control'!$AV486="",IF('Tablero de control'!$AP486="",IF('Tablero de control'!$AJ486="",'Tablero de control'!$Y486,'Tablero de control'!$AJ486),'Tablero de control'!$AP486),'Tablero de control'!$AV486),'Tablero de control'!$Y486+'Tablero de control'!$AJ486+'Tablero de control'!$AP486+'Tablero de control'!$AV486)</f>
        <v>0</v>
      </c>
      <c r="BC486" s="41">
        <f>IF('Tablero de control'!$Q486="mantenimiento",'Tablero de control'!$BB486/COUNTA('Tablero de control'!$U486:$X486)*100,IF('Tablero de control'!$BB486*100/'Tablero de control'!$T486&gt;100,100,'Tablero de control'!$BB486*100/'Tablero de control'!$T486))</f>
        <v>0</v>
      </c>
      <c r="BD486" s="40" t="str">
        <f>IF(
    OR('Tablero de control'!$BB486="",'Tablero de control'!$BC486&lt;=0),
    "SIN AVANCE",
    IF(
      'Tablero de control'!$BC486&lt;Parametros!$D$4*Parametros!$G$9,
      "MUY DEFICIENTE",
    IF(
      'Tablero de control'!$BC486&lt;Parametros!$D$4*Parametros!$G$8,
      "DEFICIENTE",
   IF(
      'Tablero de control'!$BC486&lt;Parametros!$D$4*Parametros!$G$7,
      "ACEPTABLE",
      IF(
        'Tablero de control'!$BC486&lt;Parametros!$D$4*Parametros!$G$6,
        "BUENO",
        IF(
          'Tablero de control'!$BC486&lt;Parametros!$D$4*Parametros!$G$5,
          "SATISFACTORIO",
          IF(
            'Tablero de control'!$BC486&gt;=Parametros!$D$4*Parametros!$G$4,
            "OPTIMO"
          )
        )
      )
    )
  )
)
)</f>
        <v>SIN AVANCE</v>
      </c>
      <c r="BE486" s="336"/>
      <c r="BF486" s="336"/>
      <c r="BG486" s="555"/>
      <c r="BH486" s="281"/>
      <c r="BI486" s="281"/>
      <c r="BJ486" s="281"/>
      <c r="BL486" s="337"/>
      <c r="BN486" s="338">
        <v>0</v>
      </c>
      <c r="BO486" s="341" t="s">
        <v>2804</v>
      </c>
      <c r="BP486" s="341" t="s">
        <v>2804</v>
      </c>
      <c r="BQ486" s="341" t="s">
        <v>2804</v>
      </c>
      <c r="BR486" s="640" t="s">
        <v>2804</v>
      </c>
      <c r="BS486" s="640" t="s">
        <v>2804</v>
      </c>
      <c r="BT486" s="281"/>
    </row>
    <row r="487" spans="1:158" s="42" customFormat="1" ht="45" hidden="1" customHeight="1">
      <c r="A487" s="554" t="s">
        <v>253</v>
      </c>
      <c r="B487" s="53" t="s">
        <v>270</v>
      </c>
      <c r="C487" s="53" t="s">
        <v>329</v>
      </c>
      <c r="D487" s="53" t="s">
        <v>372</v>
      </c>
      <c r="E487" s="53" t="s">
        <v>491</v>
      </c>
      <c r="F487" s="86">
        <v>0.91900000000000004</v>
      </c>
      <c r="G487" s="76">
        <v>0.95</v>
      </c>
      <c r="H487" s="76" t="s">
        <v>2135</v>
      </c>
      <c r="I487" s="76" t="s">
        <v>1997</v>
      </c>
      <c r="J487" s="325">
        <v>484</v>
      </c>
      <c r="K487" s="53" t="s">
        <v>1025</v>
      </c>
      <c r="L487" s="53">
        <v>2102002</v>
      </c>
      <c r="M487" s="53" t="s">
        <v>1448</v>
      </c>
      <c r="N487" s="53">
        <v>210200200</v>
      </c>
      <c r="O487" s="53" t="s">
        <v>1764</v>
      </c>
      <c r="P487" s="53" t="s">
        <v>2086</v>
      </c>
      <c r="Q487" s="53" t="s">
        <v>32</v>
      </c>
      <c r="R487" s="131" t="s">
        <v>1891</v>
      </c>
      <c r="S487" s="145">
        <v>4</v>
      </c>
      <c r="T487" s="144">
        <v>4</v>
      </c>
      <c r="U487" s="97" t="s">
        <v>13</v>
      </c>
      <c r="V487" s="144">
        <v>1</v>
      </c>
      <c r="W487" s="144">
        <v>2</v>
      </c>
      <c r="X487" s="144">
        <v>1</v>
      </c>
      <c r="Y487" s="273">
        <v>0</v>
      </c>
      <c r="Z487" s="276">
        <f>IF(
'Tablero de control'!$U487="NP",
 0,
  IF(
     'Tablero de control'!$Q487&lt;&gt;"Reducción",
     'Tablero de control'!$Y487*100/'Tablero de control'!$U487,
     IF(
       'Tablero de control'!$U487&gt;='Tablero de control'!$Y487,
       100,
       IF(
         'Tablero de control'!$S487&lt;='Tablero de control'!$Y487,
         0,
         (('Tablero de control'!$S487-'Tablero de control'!$U487)-('Tablero de control'!$Y487-'Tablero de control'!$U487))*100/('Tablero de control'!$S487-'Tablero de control'!$U487)
       )
     )
   )
)</f>
        <v>0</v>
      </c>
      <c r="AA487" s="302">
        <f>IF('Tablero de control'!$Z487&gt;100,100,'Tablero de control'!$Z487)</f>
        <v>0</v>
      </c>
      <c r="AB487" s="40" t="str">
        <f>IF(
  'Tablero de control'!$U487="NP",
  "NO PROGRAMADA",
  IF(
    OR('Tablero de control'!$Y487="",'Tablero de control'!$Z487&lt;=0),
    "SIN AVANCE",
    IF(
      'Tablero de control'!$Z487&lt;Parametros!$D$4*Parametros!$G$9,
      "MUY DEFICIENTE",
    IF(
      'Tablero de control'!$Z487&lt;Parametros!$D$4*Parametros!$G$8,
      "DEFICIENTE",
   IF(
      'Tablero de control'!$Z487&lt;Parametros!$D$4*Parametros!$G$7,
      "ACEPTABLE",
      IF(
        'Tablero de control'!$Z487&lt;Parametros!$D$4*Parametros!$G$6,
        "BUENO",
        IF(
          'Tablero de control'!$Z487&lt;Parametros!$D$4*Parametros!$G$5,
          "SATISFACTORIO",
          IF(
            'Tablero de control'!$Z487&gt;=Parametros!$D$4*Parametros!$G$4,
            "OPTIMO"
          )
        )
      )
    )
  )
)
)
)</f>
        <v>NO PROGRAMADA</v>
      </c>
      <c r="AC487" s="40"/>
      <c r="AD487" s="40"/>
      <c r="AE487" s="40"/>
      <c r="AF487" s="40"/>
      <c r="AG487" s="59">
        <v>0</v>
      </c>
      <c r="AH487" s="59">
        <v>0</v>
      </c>
      <c r="AI487" s="59">
        <v>0</v>
      </c>
      <c r="AJ487" s="57"/>
      <c r="AK487" s="276">
        <f>IF(
'Tablero de control'!$V487="NP",
 0,
  IF(
     'Tablero de control'!$Q487&lt;&gt;"Reducción",
     'Tablero de control'!$AJ487*100/'Tablero de control'!$V487,
     IF(
       'Tablero de control'!$V487&gt;='Tablero de control'!$AJ487,
       100,
       IF(
         'Tablero de control'!$S487&lt;='Tablero de control'!$AJ487,
         0,
         (('Tablero de control'!$S487-'Tablero de control'!$V487)-('Tablero de control'!$AJ487-'Tablero de control'!$V487))*100/('Tablero de control'!$S487-'Tablero de control'!$V487)
       )
     )
   )
)</f>
        <v>0</v>
      </c>
      <c r="AL487" s="40" t="str">
        <f>IF(
  'Tablero de control'!$V487="NP",
  "NO PROGRAMADA",
  IF(
    OR('Tablero de control'!$AJ487="",'Tablero de control'!$AK487&lt;=0),
    "SIN AVANCE",
    IF(
      'Tablero de control'!$AK487&lt;Parametros!$D$4*Parametros!$G$9,
      "MUY DEFICIENTE",
    IF(
      'Tablero de control'!$AK487&lt;Parametros!$D$4*Parametros!$G$8,
      "DEFICIENTE",
   IF(
      'Tablero de control'!$AK487&lt;Parametros!$D$4*Parametros!$G$7,
      "ACEPTABLE",
      IF(
        'Tablero de control'!$AK487&lt;Parametros!$D$4*Parametros!$G$6,
        "BUENO",
        IF(
          'Tablero de control'!$AK487&lt;Parametros!$D$4*Parametros!$G$5,
          "SATISFACTORIO",
          IF(
            'Tablero de control'!$AK487&gt;=Parametros!$D$4*Parametros!$G$4,
            "OPTIMO"
          )
        )
      )
    )
  )
)
)
)</f>
        <v>SIN AVANCE</v>
      </c>
      <c r="AM487" s="38"/>
      <c r="AN487" s="38"/>
      <c r="AO487" s="38"/>
      <c r="AP487" s="289"/>
      <c r="AQ487" s="276">
        <f>IF(
'Tablero de control'!$W487="NP",
 0,
  IF(
     'Tablero de control'!$Q487&lt;&gt;"Reducción",
     'Tablero de control'!$AP487*100/'Tablero de control'!$W487,
     IF(
       'Tablero de control'!$W487&gt;='Tablero de control'!$AP487,
       100,
       IF(
         'Tablero de control'!$S487&lt;='Tablero de control'!$AP487,
         0,
         (('Tablero de control'!$S487-'Tablero de control'!$W487)-('Tablero de control'!$AP487-'Tablero de control'!$W487))*100/('Tablero de control'!$S487-'Tablero de control'!$W487)
       )
     )
   )
)</f>
        <v>0</v>
      </c>
      <c r="AR487" s="40" t="str">
        <f>IF(
  'Tablero de control'!$W487="NP",
  "NO PROGRAMADA",
  IF(
    OR('Tablero de control'!$AP487="",'Tablero de control'!$AQ487&lt;=0),
    "SIN AVANCE",
    IF(
      'Tablero de control'!$AQ487&lt;Parametros!$D$4*Parametros!$G$9,
      "MUY DEFICIENTE",
    IF(
      'Tablero de control'!$AQ487&lt;Parametros!$D$4*Parametros!$G$8,
      "DEFICIENTE",
   IF(
      'Tablero de control'!$AQ487&lt;Parametros!$D$4*Parametros!$G$7,
      "ACEPTABLE",
      IF(
        'Tablero de control'!$AQ487&lt;Parametros!$D$4*Parametros!$G$6,
        "BUENO",
        IF(
          'Tablero de control'!$AQ487&lt;Parametros!$D$4*Parametros!$G$5,
          "SATISFACTORIO",
          IF(
            'Tablero de control'!$AQ487&gt;=Parametros!$D$4*Parametros!$G$4,
            "OPTIMO"
          )
        )
      )
    )
  )
)
)
)</f>
        <v>SIN AVANCE</v>
      </c>
      <c r="AS487" s="38"/>
      <c r="AT487" s="38"/>
      <c r="AU487" s="38"/>
      <c r="AV487" s="39"/>
      <c r="AW487" s="276">
        <f>IF(
'Tablero de control'!$X487="NP",
 0,
  IF(
     'Tablero de control'!$Q487&lt;&gt;"Reducción",
     'Tablero de control'!$AV487*100/'Tablero de control'!$X487,
     IF(
       'Tablero de control'!$X487&gt;='Tablero de control'!$AV487,
       100,
       IF(
         'Tablero de control'!$S487&lt;='Tablero de control'!$AV487,
         0,
         (('Tablero de control'!$S487-'Tablero de control'!$X487)-('Tablero de control'!$AV487-'Tablero de control'!$X487))*100/('Tablero de control'!$S487-'Tablero de control'!$X487)
       )
     )
   )
)</f>
        <v>0</v>
      </c>
      <c r="AX487" s="46" t="str">
        <f>IF(
  'Tablero de control'!$X487="NP",
  "NO PROGRAMADA",
  IF(
    OR('Tablero de control'!$AV487="",'Tablero de control'!$AW487&lt;=0),
    "SIN AVANCE",
    IF(
      'Tablero de control'!$AW487&lt;Parametros!$D$4*Parametros!$G$9,
      "MUY DEFICIENTE",
    IF(
      'Tablero de control'!$AW487&lt;Parametros!$D$4*Parametros!$G$8,
      "DEFICIENTE",
   IF(
      'Tablero de control'!$AW487&lt;Parametros!$D$4*Parametros!$G$7,
      "ACEPTABLE",
      IF(
        'Tablero de control'!$AW487&lt;Parametros!$D$4*Parametros!$G$6,
        "BUENO",
        IF(
          'Tablero de control'!$AW487&lt;Parametros!$D$4*Parametros!$G$5,
          "SATISFACTORIO",
          IF(
            'Tablero de control'!$AW487&gt;=Parametros!$D$4*Parametros!$G$4,
            "OPTIMO"
          )
        )
      )
    )
  )
)
)
)</f>
        <v>SIN AVANCE</v>
      </c>
      <c r="AY487" s="38"/>
      <c r="AZ487" s="38"/>
      <c r="BA487" s="38"/>
      <c r="BB487" s="285">
        <f>IF('Tablero de control'!$R487="Acumulada",IF('Tablero de control'!$AV487="",IF('Tablero de control'!$AP487="",IF('Tablero de control'!$AJ487="",'Tablero de control'!$Y487,'Tablero de control'!$AJ487),'Tablero de control'!$AP487),'Tablero de control'!$AV487),'Tablero de control'!$Y487+'Tablero de control'!$AJ487+'Tablero de control'!$AP487+'Tablero de control'!$AV487)</f>
        <v>0</v>
      </c>
      <c r="BC487" s="41">
        <f>IF('Tablero de control'!$Q487="mantenimiento",'Tablero de control'!$BB487/COUNTA('Tablero de control'!$U487:$X487)*100,IF('Tablero de control'!$BB487*100/'Tablero de control'!$T487&gt;100,100,'Tablero de control'!$BB487*100/'Tablero de control'!$T487))</f>
        <v>0</v>
      </c>
      <c r="BD487" s="40" t="str">
        <f>IF(
    OR('Tablero de control'!$BB487="",'Tablero de control'!$BC487&lt;=0),
    "SIN AVANCE",
    IF(
      'Tablero de control'!$BC487&lt;Parametros!$D$4*Parametros!$G$9,
      "MUY DEFICIENTE",
    IF(
      'Tablero de control'!$BC487&lt;Parametros!$D$4*Parametros!$G$8,
      "DEFICIENTE",
   IF(
      'Tablero de control'!$BC487&lt;Parametros!$D$4*Parametros!$G$7,
      "ACEPTABLE",
      IF(
        'Tablero de control'!$BC487&lt;Parametros!$D$4*Parametros!$G$6,
        "BUENO",
        IF(
          'Tablero de control'!$BC487&lt;Parametros!$D$4*Parametros!$G$5,
          "SATISFACTORIO",
          IF(
            'Tablero de control'!$BC487&gt;=Parametros!$D$4*Parametros!$G$4,
            "OPTIMO"
          )
        )
      )
    )
  )
)
)</f>
        <v>SIN AVANCE</v>
      </c>
      <c r="BE487" s="336"/>
      <c r="BF487" s="336"/>
      <c r="BG487" s="555"/>
      <c r="BH487" s="281"/>
      <c r="BI487" s="281"/>
      <c r="BJ487" s="281"/>
      <c r="BL487" s="337"/>
      <c r="BN487" s="338">
        <v>0</v>
      </c>
      <c r="BO487" s="341" t="s">
        <v>2804</v>
      </c>
      <c r="BP487" s="341" t="s">
        <v>2804</v>
      </c>
      <c r="BQ487" s="341" t="s">
        <v>2804</v>
      </c>
      <c r="BR487" s="640" t="s">
        <v>2804</v>
      </c>
      <c r="BS487" s="640" t="s">
        <v>2804</v>
      </c>
      <c r="BT487" s="281"/>
    </row>
    <row r="488" spans="1:158" s="42" customFormat="1" ht="38.25" hidden="1" customHeight="1">
      <c r="A488" s="554" t="s">
        <v>253</v>
      </c>
      <c r="B488" s="53" t="s">
        <v>270</v>
      </c>
      <c r="C488" s="53" t="s">
        <v>329</v>
      </c>
      <c r="D488" s="53" t="s">
        <v>372</v>
      </c>
      <c r="E488" s="53" t="s">
        <v>491</v>
      </c>
      <c r="F488" s="86">
        <v>0.91900000000000004</v>
      </c>
      <c r="G488" s="76">
        <v>0.95</v>
      </c>
      <c r="H488" s="76" t="s">
        <v>2135</v>
      </c>
      <c r="I488" s="76" t="s">
        <v>1997</v>
      </c>
      <c r="J488" s="325">
        <v>485</v>
      </c>
      <c r="K488" s="53" t="s">
        <v>1026</v>
      </c>
      <c r="L488" s="53">
        <v>2102021</v>
      </c>
      <c r="M488" s="53" t="s">
        <v>1449</v>
      </c>
      <c r="N488" s="53">
        <v>210202100</v>
      </c>
      <c r="O488" s="53" t="s">
        <v>1449</v>
      </c>
      <c r="P488" s="53" t="s">
        <v>2086</v>
      </c>
      <c r="Q488" s="53" t="s">
        <v>32</v>
      </c>
      <c r="R488" s="131" t="s">
        <v>1891</v>
      </c>
      <c r="S488" s="146">
        <v>715.91</v>
      </c>
      <c r="T488" s="144">
        <v>300</v>
      </c>
      <c r="U488" s="97" t="s">
        <v>13</v>
      </c>
      <c r="V488" s="144">
        <v>100</v>
      </c>
      <c r="W488" s="144">
        <v>100</v>
      </c>
      <c r="X488" s="144">
        <v>100</v>
      </c>
      <c r="Y488" s="273">
        <v>0</v>
      </c>
      <c r="Z488" s="276">
        <f>IF(
'Tablero de control'!$U488="NP",
 0,
  IF(
     'Tablero de control'!$Q488&lt;&gt;"Reducción",
     'Tablero de control'!$Y488*100/'Tablero de control'!$U488,
     IF(
       'Tablero de control'!$U488&gt;='Tablero de control'!$Y488,
       100,
       IF(
         'Tablero de control'!$S488&lt;='Tablero de control'!$Y488,
         0,
         (('Tablero de control'!$S488-'Tablero de control'!$U488)-('Tablero de control'!$Y488-'Tablero de control'!$U488))*100/('Tablero de control'!$S488-'Tablero de control'!$U488)
       )
     )
   )
)</f>
        <v>0</v>
      </c>
      <c r="AA488" s="302">
        <f>IF('Tablero de control'!$Z488&gt;100,100,'Tablero de control'!$Z488)</f>
        <v>0</v>
      </c>
      <c r="AB488" s="40" t="str">
        <f>IF(
  'Tablero de control'!$U488="NP",
  "NO PROGRAMADA",
  IF(
    OR('Tablero de control'!$Y488="",'Tablero de control'!$Z488&lt;=0),
    "SIN AVANCE",
    IF(
      'Tablero de control'!$Z488&lt;Parametros!$D$4*Parametros!$G$9,
      "MUY DEFICIENTE",
    IF(
      'Tablero de control'!$Z488&lt;Parametros!$D$4*Parametros!$G$8,
      "DEFICIENTE",
   IF(
      'Tablero de control'!$Z488&lt;Parametros!$D$4*Parametros!$G$7,
      "ACEPTABLE",
      IF(
        'Tablero de control'!$Z488&lt;Parametros!$D$4*Parametros!$G$6,
        "BUENO",
        IF(
          'Tablero de control'!$Z488&lt;Parametros!$D$4*Parametros!$G$5,
          "SATISFACTORIO",
          IF(
            'Tablero de control'!$Z488&gt;=Parametros!$D$4*Parametros!$G$4,
            "OPTIMO"
          )
        )
      )
    )
  )
)
)
)</f>
        <v>NO PROGRAMADA</v>
      </c>
      <c r="AC488" s="40"/>
      <c r="AD488" s="40"/>
      <c r="AE488" s="40"/>
      <c r="AF488" s="40"/>
      <c r="AG488" s="59">
        <v>0</v>
      </c>
      <c r="AH488" s="59">
        <v>0</v>
      </c>
      <c r="AI488" s="59">
        <v>0</v>
      </c>
      <c r="AJ488" s="57"/>
      <c r="AK488" s="276">
        <f>IF(
'Tablero de control'!$V488="NP",
 0,
  IF(
     'Tablero de control'!$Q488&lt;&gt;"Reducción",
     'Tablero de control'!$AJ488*100/'Tablero de control'!$V488,
     IF(
       'Tablero de control'!$V488&gt;='Tablero de control'!$AJ488,
       100,
       IF(
         'Tablero de control'!$S488&lt;='Tablero de control'!$AJ488,
         0,
         (('Tablero de control'!$S488-'Tablero de control'!$V488)-('Tablero de control'!$AJ488-'Tablero de control'!$V488))*100/('Tablero de control'!$S488-'Tablero de control'!$V488)
       )
     )
   )
)</f>
        <v>0</v>
      </c>
      <c r="AL488" s="40" t="str">
        <f>IF(
  'Tablero de control'!$V488="NP",
  "NO PROGRAMADA",
  IF(
    OR('Tablero de control'!$AJ488="",'Tablero de control'!$AK488&lt;=0),
    "SIN AVANCE",
    IF(
      'Tablero de control'!$AK488&lt;Parametros!$D$4*Parametros!$G$9,
      "MUY DEFICIENTE",
    IF(
      'Tablero de control'!$AK488&lt;Parametros!$D$4*Parametros!$G$8,
      "DEFICIENTE",
   IF(
      'Tablero de control'!$AK488&lt;Parametros!$D$4*Parametros!$G$7,
      "ACEPTABLE",
      IF(
        'Tablero de control'!$AK488&lt;Parametros!$D$4*Parametros!$G$6,
        "BUENO",
        IF(
          'Tablero de control'!$AK488&lt;Parametros!$D$4*Parametros!$G$5,
          "SATISFACTORIO",
          IF(
            'Tablero de control'!$AK488&gt;=Parametros!$D$4*Parametros!$G$4,
            "OPTIMO"
          )
        )
      )
    )
  )
)
)
)</f>
        <v>SIN AVANCE</v>
      </c>
      <c r="AM488" s="38"/>
      <c r="AN488" s="38"/>
      <c r="AO488" s="38"/>
      <c r="AP488" s="289"/>
      <c r="AQ488" s="276">
        <f>IF(
'Tablero de control'!$W488="NP",
 0,
  IF(
     'Tablero de control'!$Q488&lt;&gt;"Reducción",
     'Tablero de control'!$AP488*100/'Tablero de control'!$W488,
     IF(
       'Tablero de control'!$W488&gt;='Tablero de control'!$AP488,
       100,
       IF(
         'Tablero de control'!$S488&lt;='Tablero de control'!$AP488,
         0,
         (('Tablero de control'!$S488-'Tablero de control'!$W488)-('Tablero de control'!$AP488-'Tablero de control'!$W488))*100/('Tablero de control'!$S488-'Tablero de control'!$W488)
       )
     )
   )
)</f>
        <v>0</v>
      </c>
      <c r="AR488" s="40" t="str">
        <f>IF(
  'Tablero de control'!$W488="NP",
  "NO PROGRAMADA",
  IF(
    OR('Tablero de control'!$AP488="",'Tablero de control'!$AQ488&lt;=0),
    "SIN AVANCE",
    IF(
      'Tablero de control'!$AQ488&lt;Parametros!$D$4*Parametros!$G$9,
      "MUY DEFICIENTE",
    IF(
      'Tablero de control'!$AQ488&lt;Parametros!$D$4*Parametros!$G$8,
      "DEFICIENTE",
   IF(
      'Tablero de control'!$AQ488&lt;Parametros!$D$4*Parametros!$G$7,
      "ACEPTABLE",
      IF(
        'Tablero de control'!$AQ488&lt;Parametros!$D$4*Parametros!$G$6,
        "BUENO",
        IF(
          'Tablero de control'!$AQ488&lt;Parametros!$D$4*Parametros!$G$5,
          "SATISFACTORIO",
          IF(
            'Tablero de control'!$AQ488&gt;=Parametros!$D$4*Parametros!$G$4,
            "OPTIMO"
          )
        )
      )
    )
  )
)
)
)</f>
        <v>SIN AVANCE</v>
      </c>
      <c r="AS488" s="38"/>
      <c r="AT488" s="38"/>
      <c r="AU488" s="38"/>
      <c r="AV488" s="39"/>
      <c r="AW488" s="276">
        <f>IF(
'Tablero de control'!$X488="NP",
 0,
  IF(
     'Tablero de control'!$Q488&lt;&gt;"Reducción",
     'Tablero de control'!$AV488*100/'Tablero de control'!$X488,
     IF(
       'Tablero de control'!$X488&gt;='Tablero de control'!$AV488,
       100,
       IF(
         'Tablero de control'!$S488&lt;='Tablero de control'!$AV488,
         0,
         (('Tablero de control'!$S488-'Tablero de control'!$X488)-('Tablero de control'!$AV488-'Tablero de control'!$X488))*100/('Tablero de control'!$S488-'Tablero de control'!$X488)
       )
     )
   )
)</f>
        <v>0</v>
      </c>
      <c r="AX488" s="46" t="str">
        <f>IF(
  'Tablero de control'!$X488="NP",
  "NO PROGRAMADA",
  IF(
    OR('Tablero de control'!$AV488="",'Tablero de control'!$AW488&lt;=0),
    "SIN AVANCE",
    IF(
      'Tablero de control'!$AW488&lt;Parametros!$D$4*Parametros!$G$9,
      "MUY DEFICIENTE",
    IF(
      'Tablero de control'!$AW488&lt;Parametros!$D$4*Parametros!$G$8,
      "DEFICIENTE",
   IF(
      'Tablero de control'!$AW488&lt;Parametros!$D$4*Parametros!$G$7,
      "ACEPTABLE",
      IF(
        'Tablero de control'!$AW488&lt;Parametros!$D$4*Parametros!$G$6,
        "BUENO",
        IF(
          'Tablero de control'!$AW488&lt;Parametros!$D$4*Parametros!$G$5,
          "SATISFACTORIO",
          IF(
            'Tablero de control'!$AW488&gt;=Parametros!$D$4*Parametros!$G$4,
            "OPTIMO"
          )
        )
      )
    )
  )
)
)
)</f>
        <v>SIN AVANCE</v>
      </c>
      <c r="AY488" s="38"/>
      <c r="AZ488" s="38"/>
      <c r="BA488" s="38"/>
      <c r="BB488" s="285">
        <f>IF('Tablero de control'!$R488="Acumulada",IF('Tablero de control'!$AV488="",IF('Tablero de control'!$AP488="",IF('Tablero de control'!$AJ488="",'Tablero de control'!$Y488,'Tablero de control'!$AJ488),'Tablero de control'!$AP488),'Tablero de control'!$AV488),'Tablero de control'!$Y488+'Tablero de control'!$AJ488+'Tablero de control'!$AP488+'Tablero de control'!$AV488)</f>
        <v>0</v>
      </c>
      <c r="BC488" s="41">
        <f>IF('Tablero de control'!$Q488="mantenimiento",'Tablero de control'!$BB488/COUNTA('Tablero de control'!$U488:$X488)*100,IF('Tablero de control'!$BB488*100/'Tablero de control'!$T488&gt;100,100,'Tablero de control'!$BB488*100/'Tablero de control'!$T488))</f>
        <v>0</v>
      </c>
      <c r="BD488" s="40" t="str">
        <f>IF(
    OR('Tablero de control'!$BB488="",'Tablero de control'!$BC488&lt;=0),
    "SIN AVANCE",
    IF(
      'Tablero de control'!$BC488&lt;Parametros!$D$4*Parametros!$G$9,
      "MUY DEFICIENTE",
    IF(
      'Tablero de control'!$BC488&lt;Parametros!$D$4*Parametros!$G$8,
      "DEFICIENTE",
   IF(
      'Tablero de control'!$BC488&lt;Parametros!$D$4*Parametros!$G$7,
      "ACEPTABLE",
      IF(
        'Tablero de control'!$BC488&lt;Parametros!$D$4*Parametros!$G$6,
        "BUENO",
        IF(
          'Tablero de control'!$BC488&lt;Parametros!$D$4*Parametros!$G$5,
          "SATISFACTORIO",
          IF(
            'Tablero de control'!$BC488&gt;=Parametros!$D$4*Parametros!$G$4,
            "OPTIMO"
          )
        )
      )
    )
  )
)
)</f>
        <v>SIN AVANCE</v>
      </c>
      <c r="BE488" s="336"/>
      <c r="BF488" s="336"/>
      <c r="BG488" s="555"/>
      <c r="BH488" s="281"/>
      <c r="BI488" s="281"/>
      <c r="BJ488" s="281"/>
      <c r="BL488" s="337"/>
      <c r="BN488" s="338">
        <v>0</v>
      </c>
      <c r="BO488" s="341" t="s">
        <v>2804</v>
      </c>
      <c r="BP488" s="341" t="s">
        <v>2804</v>
      </c>
      <c r="BQ488" s="341" t="s">
        <v>2804</v>
      </c>
      <c r="BR488" s="640" t="s">
        <v>2804</v>
      </c>
      <c r="BS488" s="640" t="s">
        <v>2804</v>
      </c>
      <c r="BT488" s="281"/>
    </row>
    <row r="489" spans="1:158" s="42" customFormat="1" ht="54.75" hidden="1" customHeight="1">
      <c r="A489" s="554" t="s">
        <v>253</v>
      </c>
      <c r="B489" s="53" t="s">
        <v>270</v>
      </c>
      <c r="C489" s="53" t="s">
        <v>329</v>
      </c>
      <c r="D489" s="53" t="s">
        <v>372</v>
      </c>
      <c r="E489" s="53" t="s">
        <v>491</v>
      </c>
      <c r="F489" s="86">
        <v>0.91900000000000004</v>
      </c>
      <c r="G489" s="76">
        <v>0.95</v>
      </c>
      <c r="H489" s="76" t="s">
        <v>2135</v>
      </c>
      <c r="I489" s="76" t="s">
        <v>1997</v>
      </c>
      <c r="J489" s="325">
        <v>486</v>
      </c>
      <c r="K489" s="53" t="s">
        <v>1027</v>
      </c>
      <c r="L489" s="53">
        <v>2102044</v>
      </c>
      <c r="M489" s="53" t="s">
        <v>1450</v>
      </c>
      <c r="N489" s="53">
        <v>210204401</v>
      </c>
      <c r="O489" s="53" t="s">
        <v>1765</v>
      </c>
      <c r="P489" s="53" t="s">
        <v>2086</v>
      </c>
      <c r="Q489" s="53" t="s">
        <v>32</v>
      </c>
      <c r="R489" s="131" t="s">
        <v>1891</v>
      </c>
      <c r="S489" s="144">
        <v>3708</v>
      </c>
      <c r="T489" s="144">
        <v>1200</v>
      </c>
      <c r="U489" s="97" t="s">
        <v>13</v>
      </c>
      <c r="V489" s="144">
        <v>400</v>
      </c>
      <c r="W489" s="144">
        <v>400</v>
      </c>
      <c r="X489" s="144">
        <v>400</v>
      </c>
      <c r="Y489" s="273">
        <v>0</v>
      </c>
      <c r="Z489" s="276">
        <f>IF(
'Tablero de control'!$U489="NP",
 0,
  IF(
     'Tablero de control'!$Q489&lt;&gt;"Reducción",
     'Tablero de control'!$Y489*100/'Tablero de control'!$U489,
     IF(
       'Tablero de control'!$U489&gt;='Tablero de control'!$Y489,
       100,
       IF(
         'Tablero de control'!$S489&lt;='Tablero de control'!$Y489,
         0,
         (('Tablero de control'!$S489-'Tablero de control'!$U489)-('Tablero de control'!$Y489-'Tablero de control'!$U489))*100/('Tablero de control'!$S489-'Tablero de control'!$U489)
       )
     )
   )
)</f>
        <v>0</v>
      </c>
      <c r="AA489" s="302">
        <f>IF('Tablero de control'!$Z489&gt;100,100,'Tablero de control'!$Z489)</f>
        <v>0</v>
      </c>
      <c r="AB489" s="40" t="str">
        <f>IF(
  'Tablero de control'!$U489="NP",
  "NO PROGRAMADA",
  IF(
    OR('Tablero de control'!$Y489="",'Tablero de control'!$Z489&lt;=0),
    "SIN AVANCE",
    IF(
      'Tablero de control'!$Z489&lt;Parametros!$D$4*Parametros!$G$9,
      "MUY DEFICIENTE",
    IF(
      'Tablero de control'!$Z489&lt;Parametros!$D$4*Parametros!$G$8,
      "DEFICIENTE",
   IF(
      'Tablero de control'!$Z489&lt;Parametros!$D$4*Parametros!$G$7,
      "ACEPTABLE",
      IF(
        'Tablero de control'!$Z489&lt;Parametros!$D$4*Parametros!$G$6,
        "BUENO",
        IF(
          'Tablero de control'!$Z489&lt;Parametros!$D$4*Parametros!$G$5,
          "SATISFACTORIO",
          IF(
            'Tablero de control'!$Z489&gt;=Parametros!$D$4*Parametros!$G$4,
            "OPTIMO"
          )
        )
      )
    )
  )
)
)
)</f>
        <v>NO PROGRAMADA</v>
      </c>
      <c r="AC489" s="40"/>
      <c r="AD489" s="40"/>
      <c r="AE489" s="40"/>
      <c r="AF489" s="40"/>
      <c r="AG489" s="59">
        <v>0</v>
      </c>
      <c r="AH489" s="59">
        <v>0</v>
      </c>
      <c r="AI489" s="59">
        <v>0</v>
      </c>
      <c r="AJ489" s="57"/>
      <c r="AK489" s="276">
        <f>IF(
'Tablero de control'!$V489="NP",
 0,
  IF(
     'Tablero de control'!$Q489&lt;&gt;"Reducción",
     'Tablero de control'!$AJ489*100/'Tablero de control'!$V489,
     IF(
       'Tablero de control'!$V489&gt;='Tablero de control'!$AJ489,
       100,
       IF(
         'Tablero de control'!$S489&lt;='Tablero de control'!$AJ489,
         0,
         (('Tablero de control'!$S489-'Tablero de control'!$V489)-('Tablero de control'!$AJ489-'Tablero de control'!$V489))*100/('Tablero de control'!$S489-'Tablero de control'!$V489)
       )
     )
   )
)</f>
        <v>0</v>
      </c>
      <c r="AL489" s="40" t="str">
        <f>IF(
  'Tablero de control'!$V489="NP",
  "NO PROGRAMADA",
  IF(
    OR('Tablero de control'!$AJ489="",'Tablero de control'!$AK489&lt;=0),
    "SIN AVANCE",
    IF(
      'Tablero de control'!$AK489&lt;Parametros!$D$4*Parametros!$G$9,
      "MUY DEFICIENTE",
    IF(
      'Tablero de control'!$AK489&lt;Parametros!$D$4*Parametros!$G$8,
      "DEFICIENTE",
   IF(
      'Tablero de control'!$AK489&lt;Parametros!$D$4*Parametros!$G$7,
      "ACEPTABLE",
      IF(
        'Tablero de control'!$AK489&lt;Parametros!$D$4*Parametros!$G$6,
        "BUENO",
        IF(
          'Tablero de control'!$AK489&lt;Parametros!$D$4*Parametros!$G$5,
          "SATISFACTORIO",
          IF(
            'Tablero de control'!$AK489&gt;=Parametros!$D$4*Parametros!$G$4,
            "OPTIMO"
          )
        )
      )
    )
  )
)
)
)</f>
        <v>SIN AVANCE</v>
      </c>
      <c r="AM489" s="38"/>
      <c r="AN489" s="38"/>
      <c r="AO489" s="38"/>
      <c r="AP489" s="289"/>
      <c r="AQ489" s="276">
        <f>IF(
'Tablero de control'!$W489="NP",
 0,
  IF(
     'Tablero de control'!$Q489&lt;&gt;"Reducción",
     'Tablero de control'!$AP489*100/'Tablero de control'!$W489,
     IF(
       'Tablero de control'!$W489&gt;='Tablero de control'!$AP489,
       100,
       IF(
         'Tablero de control'!$S489&lt;='Tablero de control'!$AP489,
         0,
         (('Tablero de control'!$S489-'Tablero de control'!$W489)-('Tablero de control'!$AP489-'Tablero de control'!$W489))*100/('Tablero de control'!$S489-'Tablero de control'!$W489)
       )
     )
   )
)</f>
        <v>0</v>
      </c>
      <c r="AR489" s="40" t="str">
        <f>IF(
  'Tablero de control'!$W489="NP",
  "NO PROGRAMADA",
  IF(
    OR('Tablero de control'!$AP489="",'Tablero de control'!$AQ489&lt;=0),
    "SIN AVANCE",
    IF(
      'Tablero de control'!$AQ489&lt;Parametros!$D$4*Parametros!$G$9,
      "MUY DEFICIENTE",
    IF(
      'Tablero de control'!$AQ489&lt;Parametros!$D$4*Parametros!$G$8,
      "DEFICIENTE",
   IF(
      'Tablero de control'!$AQ489&lt;Parametros!$D$4*Parametros!$G$7,
      "ACEPTABLE",
      IF(
        'Tablero de control'!$AQ489&lt;Parametros!$D$4*Parametros!$G$6,
        "BUENO",
        IF(
          'Tablero de control'!$AQ489&lt;Parametros!$D$4*Parametros!$G$5,
          "SATISFACTORIO",
          IF(
            'Tablero de control'!$AQ489&gt;=Parametros!$D$4*Parametros!$G$4,
            "OPTIMO"
          )
        )
      )
    )
  )
)
)
)</f>
        <v>SIN AVANCE</v>
      </c>
      <c r="AS489" s="38"/>
      <c r="AT489" s="38"/>
      <c r="AU489" s="38"/>
      <c r="AV489" s="39"/>
      <c r="AW489" s="276">
        <f>IF(
'Tablero de control'!$X489="NP",
 0,
  IF(
     'Tablero de control'!$Q489&lt;&gt;"Reducción",
     'Tablero de control'!$AV489*100/'Tablero de control'!$X489,
     IF(
       'Tablero de control'!$X489&gt;='Tablero de control'!$AV489,
       100,
       IF(
         'Tablero de control'!$S489&lt;='Tablero de control'!$AV489,
         0,
         (('Tablero de control'!$S489-'Tablero de control'!$X489)-('Tablero de control'!$AV489-'Tablero de control'!$X489))*100/('Tablero de control'!$S489-'Tablero de control'!$X489)
       )
     )
   )
)</f>
        <v>0</v>
      </c>
      <c r="AX489" s="46" t="str">
        <f>IF(
  'Tablero de control'!$X489="NP",
  "NO PROGRAMADA",
  IF(
    OR('Tablero de control'!$AV489="",'Tablero de control'!$AW489&lt;=0),
    "SIN AVANCE",
    IF(
      'Tablero de control'!$AW489&lt;Parametros!$D$4*Parametros!$G$9,
      "MUY DEFICIENTE",
    IF(
      'Tablero de control'!$AW489&lt;Parametros!$D$4*Parametros!$G$8,
      "DEFICIENTE",
   IF(
      'Tablero de control'!$AW489&lt;Parametros!$D$4*Parametros!$G$7,
      "ACEPTABLE",
      IF(
        'Tablero de control'!$AW489&lt;Parametros!$D$4*Parametros!$G$6,
        "BUENO",
        IF(
          'Tablero de control'!$AW489&lt;Parametros!$D$4*Parametros!$G$5,
          "SATISFACTORIO",
          IF(
            'Tablero de control'!$AW489&gt;=Parametros!$D$4*Parametros!$G$4,
            "OPTIMO"
          )
        )
      )
    )
  )
)
)
)</f>
        <v>SIN AVANCE</v>
      </c>
      <c r="AY489" s="38"/>
      <c r="AZ489" s="38"/>
      <c r="BA489" s="38"/>
      <c r="BB489" s="285">
        <f>IF('Tablero de control'!$R489="Acumulada",IF('Tablero de control'!$AV489="",IF('Tablero de control'!$AP489="",IF('Tablero de control'!$AJ489="",'Tablero de control'!$Y489,'Tablero de control'!$AJ489),'Tablero de control'!$AP489),'Tablero de control'!$AV489),'Tablero de control'!$Y489+'Tablero de control'!$AJ489+'Tablero de control'!$AP489+'Tablero de control'!$AV489)</f>
        <v>0</v>
      </c>
      <c r="BC489" s="41">
        <f>IF('Tablero de control'!$Q489="mantenimiento",'Tablero de control'!$BB489/COUNTA('Tablero de control'!$U489:$X489)*100,IF('Tablero de control'!$BB489*100/'Tablero de control'!$T489&gt;100,100,'Tablero de control'!$BB489*100/'Tablero de control'!$T489))</f>
        <v>0</v>
      </c>
      <c r="BD489" s="40" t="str">
        <f>IF(
    OR('Tablero de control'!$BB489="",'Tablero de control'!$BC489&lt;=0),
    "SIN AVANCE",
    IF(
      'Tablero de control'!$BC489&lt;Parametros!$D$4*Parametros!$G$9,
      "MUY DEFICIENTE",
    IF(
      'Tablero de control'!$BC489&lt;Parametros!$D$4*Parametros!$G$8,
      "DEFICIENTE",
   IF(
      'Tablero de control'!$BC489&lt;Parametros!$D$4*Parametros!$G$7,
      "ACEPTABLE",
      IF(
        'Tablero de control'!$BC489&lt;Parametros!$D$4*Parametros!$G$6,
        "BUENO",
        IF(
          'Tablero de control'!$BC489&lt;Parametros!$D$4*Parametros!$G$5,
          "SATISFACTORIO",
          IF(
            'Tablero de control'!$BC489&gt;=Parametros!$D$4*Parametros!$G$4,
            "OPTIMO"
          )
        )
      )
    )
  )
)
)</f>
        <v>SIN AVANCE</v>
      </c>
      <c r="BE489" s="336"/>
      <c r="BF489" s="336"/>
      <c r="BG489" s="555"/>
      <c r="BH489" s="281"/>
      <c r="BI489" s="281"/>
      <c r="BJ489" s="281"/>
      <c r="BL489" s="337"/>
      <c r="BN489" s="338">
        <v>0</v>
      </c>
      <c r="BO489" s="361" t="s">
        <v>2815</v>
      </c>
      <c r="BP489" s="361" t="s">
        <v>2815</v>
      </c>
      <c r="BQ489" s="361" t="s">
        <v>2815</v>
      </c>
      <c r="BR489" s="639" t="s">
        <v>2815</v>
      </c>
      <c r="BS489" s="639" t="s">
        <v>2816</v>
      </c>
      <c r="BT489" s="281"/>
    </row>
    <row r="490" spans="1:158" s="42" customFormat="1" ht="50.1" hidden="1" customHeight="1">
      <c r="A490" s="554" t="s">
        <v>253</v>
      </c>
      <c r="B490" s="53" t="s">
        <v>270</v>
      </c>
      <c r="C490" s="53" t="s">
        <v>330</v>
      </c>
      <c r="D490" s="53" t="s">
        <v>372</v>
      </c>
      <c r="E490" s="53" t="s">
        <v>492</v>
      </c>
      <c r="F490" s="86">
        <v>0.98440000000000005</v>
      </c>
      <c r="G490" s="76">
        <v>1</v>
      </c>
      <c r="H490" s="76" t="s">
        <v>2135</v>
      </c>
      <c r="I490" s="76" t="s">
        <v>1998</v>
      </c>
      <c r="J490" s="325">
        <v>487</v>
      </c>
      <c r="K490" s="53" t="s">
        <v>1028</v>
      </c>
      <c r="L490" s="53" t="s">
        <v>1451</v>
      </c>
      <c r="M490" s="53" t="s">
        <v>53</v>
      </c>
      <c r="N490" s="293">
        <v>210302500</v>
      </c>
      <c r="O490" s="53" t="s">
        <v>105</v>
      </c>
      <c r="P490" s="53" t="s">
        <v>2086</v>
      </c>
      <c r="Q490" s="53" t="s">
        <v>32</v>
      </c>
      <c r="R490" s="78" t="s">
        <v>1891</v>
      </c>
      <c r="S490" s="89">
        <v>0</v>
      </c>
      <c r="T490" s="89">
        <v>4</v>
      </c>
      <c r="U490" s="96">
        <v>1</v>
      </c>
      <c r="V490" s="89">
        <v>1</v>
      </c>
      <c r="W490" s="89">
        <v>1</v>
      </c>
      <c r="X490" s="89">
        <v>1</v>
      </c>
      <c r="Y490" s="273">
        <v>0.8</v>
      </c>
      <c r="Z490" s="276">
        <f>IF(
'Tablero de control'!$U490="NP",
 0,
  IF(
     'Tablero de control'!$Q490&lt;&gt;"Reducción",
     'Tablero de control'!$Y490*100/'Tablero de control'!$U490,
     IF(
       'Tablero de control'!$U490&gt;='Tablero de control'!$Y490,
       100,
       IF(
         'Tablero de control'!$S490&lt;='Tablero de control'!$Y490,
         0,
         (('Tablero de control'!$S490-'Tablero de control'!$U490)-('Tablero de control'!$Y490-'Tablero de control'!$U490))*100/('Tablero de control'!$S490-'Tablero de control'!$U490)
       )
     )
   )
)</f>
        <v>80</v>
      </c>
      <c r="AA490" s="302">
        <f>IF('Tablero de control'!$Z490&gt;100,100,'Tablero de control'!$Z490)</f>
        <v>80</v>
      </c>
      <c r="AB490" s="40" t="str">
        <f>IF(
  'Tablero de control'!$U490="NP",
  "NO PROGRAMADA",
  IF(
    OR('Tablero de control'!$Y490="",'Tablero de control'!$Z490&lt;=0),
    "SIN AVANCE",
    IF(
      'Tablero de control'!$Z490&lt;Parametros!$D$4*Parametros!$G$9,
      "MUY DEFICIENTE",
    IF(
      'Tablero de control'!$Z490&lt;Parametros!$D$4*Parametros!$G$8,
      "DEFICIENTE",
   IF(
      'Tablero de control'!$Z490&lt;Parametros!$D$4*Parametros!$G$7,
      "ACEPTABLE",
      IF(
        'Tablero de control'!$Z490&lt;Parametros!$D$4*Parametros!$G$6,
        "BUENO",
        IF(
          'Tablero de control'!$Z490&lt;Parametros!$D$4*Parametros!$G$5,
          "SATISFACTORIO",
          IF(
            'Tablero de control'!$Z490&gt;=Parametros!$D$4*Parametros!$G$4,
            "OPTIMO"
          )
        )
      )
    )
  )
)
)
)</f>
        <v>BUENO</v>
      </c>
      <c r="AC490" s="40" t="s">
        <v>3845</v>
      </c>
      <c r="AD490" s="40">
        <v>2023003520131</v>
      </c>
      <c r="AE490" s="40"/>
      <c r="AF490" s="40"/>
      <c r="AG490" s="59">
        <v>0</v>
      </c>
      <c r="AH490" s="59">
        <v>45511200</v>
      </c>
      <c r="AI490" s="59">
        <v>15916331.75</v>
      </c>
      <c r="AJ490" s="57"/>
      <c r="AK490" s="276">
        <f>IF(
'Tablero de control'!$V490="NP",
 0,
  IF(
     'Tablero de control'!$Q490&lt;&gt;"Reducción",
     'Tablero de control'!$AJ490*100/'Tablero de control'!$V490,
     IF(
       'Tablero de control'!$V490&gt;='Tablero de control'!$AJ490,
       100,
       IF(
         'Tablero de control'!$S490&lt;='Tablero de control'!$AJ490,
         0,
         (('Tablero de control'!$S490-'Tablero de control'!$V490)-('Tablero de control'!$AJ490-'Tablero de control'!$V490))*100/('Tablero de control'!$S490-'Tablero de control'!$V490)
       )
     )
   )
)</f>
        <v>0</v>
      </c>
      <c r="AL490" s="40" t="str">
        <f>IF(
  'Tablero de control'!$V490="NP",
  "NO PROGRAMADA",
  IF(
    OR('Tablero de control'!$AJ490="",'Tablero de control'!$AK490&lt;=0),
    "SIN AVANCE",
    IF(
      'Tablero de control'!$AK490&lt;Parametros!$D$4*Parametros!$G$9,
      "MUY DEFICIENTE",
    IF(
      'Tablero de control'!$AK490&lt;Parametros!$D$4*Parametros!$G$8,
      "DEFICIENTE",
   IF(
      'Tablero de control'!$AK490&lt;Parametros!$D$4*Parametros!$G$7,
      "ACEPTABLE",
      IF(
        'Tablero de control'!$AK490&lt;Parametros!$D$4*Parametros!$G$6,
        "BUENO",
        IF(
          'Tablero de control'!$AK490&lt;Parametros!$D$4*Parametros!$G$5,
          "SATISFACTORIO",
          IF(
            'Tablero de control'!$AK490&gt;=Parametros!$D$4*Parametros!$G$4,
            "OPTIMO"
          )
        )
      )
    )
  )
)
)
)</f>
        <v>SIN AVANCE</v>
      </c>
      <c r="AM490" s="38"/>
      <c r="AN490" s="38"/>
      <c r="AO490" s="38"/>
      <c r="AP490" s="289"/>
      <c r="AQ490" s="276">
        <f>IF(
'Tablero de control'!$W490="NP",
 0,
  IF(
     'Tablero de control'!$Q490&lt;&gt;"Reducción",
     'Tablero de control'!$AP490*100/'Tablero de control'!$W490,
     IF(
       'Tablero de control'!$W490&gt;='Tablero de control'!$AP490,
       100,
       IF(
         'Tablero de control'!$S490&lt;='Tablero de control'!$AP490,
         0,
         (('Tablero de control'!$S490-'Tablero de control'!$W490)-('Tablero de control'!$AP490-'Tablero de control'!$W490))*100/('Tablero de control'!$S490-'Tablero de control'!$W490)
       )
     )
   )
)</f>
        <v>0</v>
      </c>
      <c r="AR490" s="40" t="str">
        <f>IF(
  'Tablero de control'!$W490="NP",
  "NO PROGRAMADA",
  IF(
    OR('Tablero de control'!$AP490="",'Tablero de control'!$AQ490&lt;=0),
    "SIN AVANCE",
    IF(
      'Tablero de control'!$AQ490&lt;Parametros!$D$4*Parametros!$G$9,
      "MUY DEFICIENTE",
    IF(
      'Tablero de control'!$AQ490&lt;Parametros!$D$4*Parametros!$G$8,
      "DEFICIENTE",
   IF(
      'Tablero de control'!$AQ490&lt;Parametros!$D$4*Parametros!$G$7,
      "ACEPTABLE",
      IF(
        'Tablero de control'!$AQ490&lt;Parametros!$D$4*Parametros!$G$6,
        "BUENO",
        IF(
          'Tablero de control'!$AQ490&lt;Parametros!$D$4*Parametros!$G$5,
          "SATISFACTORIO",
          IF(
            'Tablero de control'!$AQ490&gt;=Parametros!$D$4*Parametros!$G$4,
            "OPTIMO"
          )
        )
      )
    )
  )
)
)
)</f>
        <v>SIN AVANCE</v>
      </c>
      <c r="AS490" s="38"/>
      <c r="AT490" s="38"/>
      <c r="AU490" s="38"/>
      <c r="AV490" s="39"/>
      <c r="AW490" s="276">
        <f>IF(
'Tablero de control'!$X490="NP",
 0,
  IF(
     'Tablero de control'!$Q490&lt;&gt;"Reducción",
     'Tablero de control'!$AV490*100/'Tablero de control'!$X490,
     IF(
       'Tablero de control'!$X490&gt;='Tablero de control'!$AV490,
       100,
       IF(
         'Tablero de control'!$S490&lt;='Tablero de control'!$AV490,
         0,
         (('Tablero de control'!$S490-'Tablero de control'!$X490)-('Tablero de control'!$AV490-'Tablero de control'!$X490))*100/('Tablero de control'!$S490-'Tablero de control'!$X490)
       )
     )
   )
)</f>
        <v>0</v>
      </c>
      <c r="AX490" s="46" t="str">
        <f>IF(
  'Tablero de control'!$X490="NP",
  "NO PROGRAMADA",
  IF(
    OR('Tablero de control'!$AV490="",'Tablero de control'!$AW490&lt;=0),
    "SIN AVANCE",
    IF(
      'Tablero de control'!$AW490&lt;Parametros!$D$4*Parametros!$G$9,
      "MUY DEFICIENTE",
    IF(
      'Tablero de control'!$AW490&lt;Parametros!$D$4*Parametros!$G$8,
      "DEFICIENTE",
   IF(
      'Tablero de control'!$AW490&lt;Parametros!$D$4*Parametros!$G$7,
      "ACEPTABLE",
      IF(
        'Tablero de control'!$AW490&lt;Parametros!$D$4*Parametros!$G$6,
        "BUENO",
        IF(
          'Tablero de control'!$AW490&lt;Parametros!$D$4*Parametros!$G$5,
          "SATISFACTORIO",
          IF(
            'Tablero de control'!$AW490&gt;=Parametros!$D$4*Parametros!$G$4,
            "OPTIMO"
          )
        )
      )
    )
  )
)
)
)</f>
        <v>SIN AVANCE</v>
      </c>
      <c r="AY490" s="38"/>
      <c r="AZ490" s="38"/>
      <c r="BA490" s="38"/>
      <c r="BB490" s="285">
        <f>IF('Tablero de control'!$R490="Acumulada",IF('Tablero de control'!$AV490="",IF('Tablero de control'!$AP490="",IF('Tablero de control'!$AJ490="",'Tablero de control'!$Y490,'Tablero de control'!$AJ490),'Tablero de control'!$AP490),'Tablero de control'!$AV490),'Tablero de control'!$Y490+'Tablero de control'!$AJ490+'Tablero de control'!$AP490+'Tablero de control'!$AV490)</f>
        <v>0.8</v>
      </c>
      <c r="BC490" s="41">
        <f>IF('Tablero de control'!$Q490="mantenimiento",'Tablero de control'!$BB490/COUNTA('Tablero de control'!$U490:$X490)*100,IF('Tablero de control'!$BB490*100/'Tablero de control'!$T490&gt;100,100,'Tablero de control'!$BB490*100/'Tablero de control'!$T490))</f>
        <v>20</v>
      </c>
      <c r="BD490" s="40" t="str">
        <f>IF(
    OR('Tablero de control'!$BB490="",'Tablero de control'!$BC490&lt;=0),
    "SIN AVANCE",
    IF(
      'Tablero de control'!$BC490&lt;Parametros!$D$4*Parametros!$G$9,
      "MUY DEFICIENTE",
    IF(
      'Tablero de control'!$BC490&lt;Parametros!$D$4*Parametros!$G$8,
      "DEFICIENTE",
   IF(
      'Tablero de control'!$BC490&lt;Parametros!$D$4*Parametros!$G$7,
      "ACEPTABLE",
      IF(
        'Tablero de control'!$BC490&lt;Parametros!$D$4*Parametros!$G$6,
        "BUENO",
        IF(
          'Tablero de control'!$BC490&lt;Parametros!$D$4*Parametros!$G$5,
          "SATISFACTORIO",
          IF(
            'Tablero de control'!$BC490&gt;=Parametros!$D$4*Parametros!$G$4,
            "OPTIMO"
          )
        )
      )
    )
  )
)
)</f>
        <v>MUY DEFICIENTE</v>
      </c>
      <c r="BE490" s="336"/>
      <c r="BF490" s="336"/>
      <c r="BG490" s="555"/>
      <c r="BH490" s="281"/>
      <c r="BI490" s="281"/>
      <c r="BJ490" s="281"/>
      <c r="BL490" s="337"/>
      <c r="BN490" s="341">
        <v>0.8</v>
      </c>
      <c r="BO490" s="361" t="s">
        <v>2817</v>
      </c>
      <c r="BP490" s="437" t="s">
        <v>2801</v>
      </c>
      <c r="BQ490" s="341" t="s">
        <v>2818</v>
      </c>
      <c r="BR490" s="641" t="s">
        <v>2802</v>
      </c>
      <c r="BS490" s="699"/>
      <c r="BT490" s="281"/>
    </row>
    <row r="491" spans="1:158" s="42" customFormat="1" ht="50.1" customHeight="1">
      <c r="A491" s="554" t="s">
        <v>254</v>
      </c>
      <c r="B491" s="53" t="s">
        <v>271</v>
      </c>
      <c r="C491" s="53" t="s">
        <v>331</v>
      </c>
      <c r="D491" s="53" t="s">
        <v>373</v>
      </c>
      <c r="E491" s="53" t="s">
        <v>493</v>
      </c>
      <c r="F491" s="85">
        <v>0</v>
      </c>
      <c r="G491" s="63">
        <v>1000</v>
      </c>
      <c r="H491" s="63" t="s">
        <v>1955</v>
      </c>
      <c r="I491" s="63" t="s">
        <v>1999</v>
      </c>
      <c r="J491" s="325">
        <v>488</v>
      </c>
      <c r="K491" s="53" t="s">
        <v>1029</v>
      </c>
      <c r="L491" s="53">
        <v>3202049</v>
      </c>
      <c r="M491" s="53" t="s">
        <v>1452</v>
      </c>
      <c r="N491" s="53">
        <v>320204900</v>
      </c>
      <c r="O491" s="53" t="s">
        <v>1766</v>
      </c>
      <c r="P491" s="53" t="s">
        <v>2087</v>
      </c>
      <c r="Q491" s="53" t="s">
        <v>32</v>
      </c>
      <c r="R491" s="118" t="s">
        <v>1891</v>
      </c>
      <c r="S491" s="110">
        <v>341</v>
      </c>
      <c r="T491" s="111">
        <v>400</v>
      </c>
      <c r="U491" s="96">
        <v>100</v>
      </c>
      <c r="V491" s="111">
        <v>100</v>
      </c>
      <c r="W491" s="111">
        <v>100</v>
      </c>
      <c r="X491" s="111">
        <v>100</v>
      </c>
      <c r="Y491" s="273">
        <v>83.6</v>
      </c>
      <c r="Z491" s="276">
        <f>IF(
'Tablero de control'!$U491="NP",
 0,
  IF(
     'Tablero de control'!$Q491&lt;&gt;"Reducción",
     'Tablero de control'!$Y491*100/'Tablero de control'!$U491,
     IF(
       'Tablero de control'!$U491&gt;='Tablero de control'!$Y491,
       100,
       IF(
         'Tablero de control'!$S491&lt;='Tablero de control'!$Y491,
         0,
         (('Tablero de control'!$S491-'Tablero de control'!$U491)-('Tablero de control'!$Y491-'Tablero de control'!$U491))*100/('Tablero de control'!$S491-'Tablero de control'!$U491)
       )
     )
   )
)</f>
        <v>83.6</v>
      </c>
      <c r="AA491" s="302">
        <f>IF('Tablero de control'!$Z491&gt;100,100,'Tablero de control'!$Z491)</f>
        <v>83.6</v>
      </c>
      <c r="AB491" s="40" t="str">
        <f>IF(
  'Tablero de control'!$U491="NP",
  "NO PROGRAMADA",
  IF(
    OR('Tablero de control'!$Y491="",'Tablero de control'!$Z491&lt;=0),
    "SIN AVANCE",
    IF(
      'Tablero de control'!$Z491&lt;Parametros!$D$4*Parametros!$G$9,
      "MUY DEFICIENTE",
    IF(
      'Tablero de control'!$Z491&lt;Parametros!$D$4*Parametros!$G$8,
      "DEFICIENTE",
   IF(
      'Tablero de control'!$Z491&lt;Parametros!$D$4*Parametros!$G$7,
      "ACEPTABLE",
      IF(
        'Tablero de control'!$Z491&lt;Parametros!$D$4*Parametros!$G$6,
        "BUENO",
        IF(
          'Tablero de control'!$Z491&lt;Parametros!$D$4*Parametros!$G$5,
          "SATISFACTORIO",
          IF(
            'Tablero de control'!$Z491&gt;=Parametros!$D$4*Parametros!$G$4,
            "OPTIMO"
          )
        )
      )
    )
  )
)
)
)</f>
        <v>BUENO</v>
      </c>
      <c r="AC491" s="40" t="s">
        <v>3859</v>
      </c>
      <c r="AD491" s="40">
        <v>2023003520060</v>
      </c>
      <c r="AE491" s="40"/>
      <c r="AF491" s="40"/>
      <c r="AG491" s="59">
        <v>253250000</v>
      </c>
      <c r="AH491" s="59">
        <v>67256300</v>
      </c>
      <c r="AI491" s="59">
        <v>33002500</v>
      </c>
      <c r="AJ491" s="57"/>
      <c r="AK491" s="276">
        <f>IF(
'Tablero de control'!$V491="NP",
 0,
  IF(
     'Tablero de control'!$Q491&lt;&gt;"Reducción",
     'Tablero de control'!$AJ491*100/'Tablero de control'!$V491,
     IF(
       'Tablero de control'!$V491&gt;='Tablero de control'!$AJ491,
       100,
       IF(
         'Tablero de control'!$S491&lt;='Tablero de control'!$AJ491,
         0,
         (('Tablero de control'!$S491-'Tablero de control'!$V491)-('Tablero de control'!$AJ491-'Tablero de control'!$V491))*100/('Tablero de control'!$S491-'Tablero de control'!$V491)
       )
     )
   )
)</f>
        <v>0</v>
      </c>
      <c r="AL491" s="40" t="str">
        <f>IF(
  'Tablero de control'!$V491="NP",
  "NO PROGRAMADA",
  IF(
    OR('Tablero de control'!$AJ491="",'Tablero de control'!$AK491&lt;=0),
    "SIN AVANCE",
    IF(
      'Tablero de control'!$AK491&lt;Parametros!$D$4*Parametros!$G$9,
      "MUY DEFICIENTE",
    IF(
      'Tablero de control'!$AK491&lt;Parametros!$D$4*Parametros!$G$8,
      "DEFICIENTE",
   IF(
      'Tablero de control'!$AK491&lt;Parametros!$D$4*Parametros!$G$7,
      "ACEPTABLE",
      IF(
        'Tablero de control'!$AK491&lt;Parametros!$D$4*Parametros!$G$6,
        "BUENO",
        IF(
          'Tablero de control'!$AK491&lt;Parametros!$D$4*Parametros!$G$5,
          "SATISFACTORIO",
          IF(
            'Tablero de control'!$AK491&gt;=Parametros!$D$4*Parametros!$G$4,
            "OPTIMO"
          )
        )
      )
    )
  )
)
)
)</f>
        <v>SIN AVANCE</v>
      </c>
      <c r="AM491" s="38"/>
      <c r="AN491" s="38"/>
      <c r="AO491" s="38"/>
      <c r="AP491" s="289"/>
      <c r="AQ491" s="276">
        <f>IF(
'Tablero de control'!$W491="NP",
 0,
  IF(
     'Tablero de control'!$Q491&lt;&gt;"Reducción",
     'Tablero de control'!$AP491*100/'Tablero de control'!$W491,
     IF(
       'Tablero de control'!$W491&gt;='Tablero de control'!$AP491,
       100,
       IF(
         'Tablero de control'!$S491&lt;='Tablero de control'!$AP491,
         0,
         (('Tablero de control'!$S491-'Tablero de control'!$W491)-('Tablero de control'!$AP491-'Tablero de control'!$W491))*100/('Tablero de control'!$S491-'Tablero de control'!$W491)
       )
     )
   )
)</f>
        <v>0</v>
      </c>
      <c r="AR491" s="40" t="str">
        <f>IF(
  'Tablero de control'!$W491="NP",
  "NO PROGRAMADA",
  IF(
    OR('Tablero de control'!$AP491="",'Tablero de control'!$AQ491&lt;=0),
    "SIN AVANCE",
    IF(
      'Tablero de control'!$AQ491&lt;Parametros!$D$4*Parametros!$G$9,
      "MUY DEFICIENTE",
    IF(
      'Tablero de control'!$AQ491&lt;Parametros!$D$4*Parametros!$G$8,
      "DEFICIENTE",
   IF(
      'Tablero de control'!$AQ491&lt;Parametros!$D$4*Parametros!$G$7,
      "ACEPTABLE",
      IF(
        'Tablero de control'!$AQ491&lt;Parametros!$D$4*Parametros!$G$6,
        "BUENO",
        IF(
          'Tablero de control'!$AQ491&lt;Parametros!$D$4*Parametros!$G$5,
          "SATISFACTORIO",
          IF(
            'Tablero de control'!$AQ491&gt;=Parametros!$D$4*Parametros!$G$4,
            "OPTIMO"
          )
        )
      )
    )
  )
)
)
)</f>
        <v>SIN AVANCE</v>
      </c>
      <c r="AS491" s="38"/>
      <c r="AT491" s="38"/>
      <c r="AU491" s="38"/>
      <c r="AV491" s="39"/>
      <c r="AW491" s="276">
        <f>IF(
'Tablero de control'!$X491="NP",
 0,
  IF(
     'Tablero de control'!$Q491&lt;&gt;"Reducción",
     'Tablero de control'!$AV491*100/'Tablero de control'!$X491,
     IF(
       'Tablero de control'!$X491&gt;='Tablero de control'!$AV491,
       100,
       IF(
         'Tablero de control'!$S491&lt;='Tablero de control'!$AV491,
         0,
         (('Tablero de control'!$S491-'Tablero de control'!$X491)-('Tablero de control'!$AV491-'Tablero de control'!$X491))*100/('Tablero de control'!$S491-'Tablero de control'!$X491)
       )
     )
   )
)</f>
        <v>0</v>
      </c>
      <c r="AX491" s="46" t="str">
        <f>IF(
  'Tablero de control'!$X491="NP",
  "NO PROGRAMADA",
  IF(
    OR('Tablero de control'!$AV491="",'Tablero de control'!$AW491&lt;=0),
    "SIN AVANCE",
    IF(
      'Tablero de control'!$AW491&lt;Parametros!$D$4*Parametros!$G$9,
      "MUY DEFICIENTE",
    IF(
      'Tablero de control'!$AW491&lt;Parametros!$D$4*Parametros!$G$8,
      "DEFICIENTE",
   IF(
      'Tablero de control'!$AW491&lt;Parametros!$D$4*Parametros!$G$7,
      "ACEPTABLE",
      IF(
        'Tablero de control'!$AW491&lt;Parametros!$D$4*Parametros!$G$6,
        "BUENO",
        IF(
          'Tablero de control'!$AW491&lt;Parametros!$D$4*Parametros!$G$5,
          "SATISFACTORIO",
          IF(
            'Tablero de control'!$AW491&gt;=Parametros!$D$4*Parametros!$G$4,
            "OPTIMO"
          )
        )
      )
    )
  )
)
)
)</f>
        <v>SIN AVANCE</v>
      </c>
      <c r="AY491" s="38"/>
      <c r="AZ491" s="38"/>
      <c r="BA491" s="38"/>
      <c r="BB491" s="285">
        <f>IF('Tablero de control'!$R491="Acumulada",IF('Tablero de control'!$AV491="",IF('Tablero de control'!$AP491="",IF('Tablero de control'!$AJ491="",'Tablero de control'!$Y491,'Tablero de control'!$AJ491),'Tablero de control'!$AP491),'Tablero de control'!$AV491),'Tablero de control'!$Y491+'Tablero de control'!$AJ491+'Tablero de control'!$AP491+'Tablero de control'!$AV491)</f>
        <v>83.6</v>
      </c>
      <c r="BC491" s="41">
        <f>IF('Tablero de control'!$Q491="mantenimiento",'Tablero de control'!$BB491/COUNTA('Tablero de control'!$U491:$X491)*100,IF('Tablero de control'!$BB491*100/'Tablero de control'!$T491&gt;100,100,'Tablero de control'!$BB491*100/'Tablero de control'!$T491))</f>
        <v>20.9</v>
      </c>
      <c r="BD491" s="40" t="str">
        <f>IF(
    OR('Tablero de control'!$BB491="",'Tablero de control'!$BC491&lt;=0),
    "SIN AVANCE",
    IF(
      'Tablero de control'!$BC491&lt;Parametros!$D$4*Parametros!$G$9,
      "MUY DEFICIENTE",
    IF(
      'Tablero de control'!$BC491&lt;Parametros!$D$4*Parametros!$G$8,
      "DEFICIENTE",
   IF(
      'Tablero de control'!$BC491&lt;Parametros!$D$4*Parametros!$G$7,
      "ACEPTABLE",
      IF(
        'Tablero de control'!$BC491&lt;Parametros!$D$4*Parametros!$G$6,
        "BUENO",
        IF(
          'Tablero de control'!$BC491&lt;Parametros!$D$4*Parametros!$G$5,
          "SATISFACTORIO",
          IF(
            'Tablero de control'!$BC491&gt;=Parametros!$D$4*Parametros!$G$4,
            "OPTIMO"
          )
        )
      )
    )
  )
)
)</f>
        <v>MUY DEFICIENTE</v>
      </c>
      <c r="BE491" s="336"/>
      <c r="BF491" s="336"/>
      <c r="BG491" s="555"/>
      <c r="BH491" s="281"/>
      <c r="BI491" s="281"/>
      <c r="BJ491" s="281"/>
      <c r="BL491" s="337"/>
      <c r="BN491" s="373">
        <v>83.6</v>
      </c>
      <c r="BO491" s="374" t="s">
        <v>2309</v>
      </c>
      <c r="BP491" s="374" t="s">
        <v>2310</v>
      </c>
      <c r="BQ491" s="737" t="s">
        <v>2311</v>
      </c>
      <c r="BR491" s="642" t="s">
        <v>2312</v>
      </c>
      <c r="BS491" s="700" t="s">
        <v>2313</v>
      </c>
      <c r="BT491" s="281"/>
    </row>
    <row r="492" spans="1:158" s="42" customFormat="1" ht="50.1" customHeight="1">
      <c r="A492" s="554" t="s">
        <v>254</v>
      </c>
      <c r="B492" s="53" t="s">
        <v>271</v>
      </c>
      <c r="C492" s="53" t="s">
        <v>331</v>
      </c>
      <c r="D492" s="53" t="s">
        <v>373</v>
      </c>
      <c r="E492" s="53" t="s">
        <v>493</v>
      </c>
      <c r="F492" s="85">
        <v>0</v>
      </c>
      <c r="G492" s="63">
        <v>1000</v>
      </c>
      <c r="H492" s="63" t="s">
        <v>1955</v>
      </c>
      <c r="I492" s="63" t="s">
        <v>1999</v>
      </c>
      <c r="J492" s="325">
        <v>489</v>
      </c>
      <c r="K492" s="53" t="s">
        <v>1030</v>
      </c>
      <c r="L492" s="53">
        <v>3202004</v>
      </c>
      <c r="M492" s="53" t="s">
        <v>1453</v>
      </c>
      <c r="N492" s="53">
        <v>320200400</v>
      </c>
      <c r="O492" s="53" t="s">
        <v>1576</v>
      </c>
      <c r="P492" s="53" t="s">
        <v>2087</v>
      </c>
      <c r="Q492" s="53" t="s">
        <v>32</v>
      </c>
      <c r="R492" s="118" t="s">
        <v>1891</v>
      </c>
      <c r="S492" s="111">
        <v>1</v>
      </c>
      <c r="T492" s="111">
        <v>5</v>
      </c>
      <c r="U492" s="97" t="s">
        <v>13</v>
      </c>
      <c r="V492" s="111">
        <v>2</v>
      </c>
      <c r="W492" s="111">
        <v>2</v>
      </c>
      <c r="X492" s="111">
        <v>1</v>
      </c>
      <c r="Y492" s="273">
        <v>0</v>
      </c>
      <c r="Z492" s="276">
        <f>IF(
'Tablero de control'!$U492="NP",
 0,
  IF(
     'Tablero de control'!$Q492&lt;&gt;"Reducción",
     'Tablero de control'!$Y492*100/'Tablero de control'!$U492,
     IF(
       'Tablero de control'!$U492&gt;='Tablero de control'!$Y492,
       100,
       IF(
         'Tablero de control'!$S492&lt;='Tablero de control'!$Y492,
         0,
         (('Tablero de control'!$S492-'Tablero de control'!$U492)-('Tablero de control'!$Y492-'Tablero de control'!$U492))*100/('Tablero de control'!$S492-'Tablero de control'!$U492)
       )
     )
   )
)</f>
        <v>0</v>
      </c>
      <c r="AA492" s="302">
        <f>IF('Tablero de control'!$Z492&gt;100,100,'Tablero de control'!$Z492)</f>
        <v>0</v>
      </c>
      <c r="AB492" s="40" t="str">
        <f>IF(
  'Tablero de control'!$U492="NP",
  "NO PROGRAMADA",
  IF(
    OR('Tablero de control'!$Y492="",'Tablero de control'!$Z492&lt;=0),
    "SIN AVANCE",
    IF(
      'Tablero de control'!$Z492&lt;Parametros!$D$4*Parametros!$G$9,
      "MUY DEFICIENTE",
    IF(
      'Tablero de control'!$Z492&lt;Parametros!$D$4*Parametros!$G$8,
      "DEFICIENTE",
   IF(
      'Tablero de control'!$Z492&lt;Parametros!$D$4*Parametros!$G$7,
      "ACEPTABLE",
      IF(
        'Tablero de control'!$Z492&lt;Parametros!$D$4*Parametros!$G$6,
        "BUENO",
        IF(
          'Tablero de control'!$Z492&lt;Parametros!$D$4*Parametros!$G$5,
          "SATISFACTORIO",
          IF(
            'Tablero de control'!$Z492&gt;=Parametros!$D$4*Parametros!$G$4,
            "OPTIMO"
          )
        )
      )
    )
  )
)
)
)</f>
        <v>NO PROGRAMADA</v>
      </c>
      <c r="AC492" s="40"/>
      <c r="AD492" s="40"/>
      <c r="AE492" s="40"/>
      <c r="AF492" s="40"/>
      <c r="AG492" s="59">
        <v>0</v>
      </c>
      <c r="AH492" s="59">
        <v>0</v>
      </c>
      <c r="AI492" s="59">
        <v>0</v>
      </c>
      <c r="AJ492" s="57"/>
      <c r="AK492" s="276">
        <f>IF(
'Tablero de control'!$V492="NP",
 0,
  IF(
     'Tablero de control'!$Q492&lt;&gt;"Reducción",
     'Tablero de control'!$AJ492*100/'Tablero de control'!$V492,
     IF(
       'Tablero de control'!$V492&gt;='Tablero de control'!$AJ492,
       100,
       IF(
         'Tablero de control'!$S492&lt;='Tablero de control'!$AJ492,
         0,
         (('Tablero de control'!$S492-'Tablero de control'!$V492)-('Tablero de control'!$AJ492-'Tablero de control'!$V492))*100/('Tablero de control'!$S492-'Tablero de control'!$V492)
       )
     )
   )
)</f>
        <v>0</v>
      </c>
      <c r="AL492" s="40" t="str">
        <f>IF(
  'Tablero de control'!$V492="NP",
  "NO PROGRAMADA",
  IF(
    OR('Tablero de control'!$AJ492="",'Tablero de control'!$AK492&lt;=0),
    "SIN AVANCE",
    IF(
      'Tablero de control'!$AK492&lt;Parametros!$D$4*Parametros!$G$9,
      "MUY DEFICIENTE",
    IF(
      'Tablero de control'!$AK492&lt;Parametros!$D$4*Parametros!$G$8,
      "DEFICIENTE",
   IF(
      'Tablero de control'!$AK492&lt;Parametros!$D$4*Parametros!$G$7,
      "ACEPTABLE",
      IF(
        'Tablero de control'!$AK492&lt;Parametros!$D$4*Parametros!$G$6,
        "BUENO",
        IF(
          'Tablero de control'!$AK492&lt;Parametros!$D$4*Parametros!$G$5,
          "SATISFACTORIO",
          IF(
            'Tablero de control'!$AK492&gt;=Parametros!$D$4*Parametros!$G$4,
            "OPTIMO"
          )
        )
      )
    )
  )
)
)
)</f>
        <v>SIN AVANCE</v>
      </c>
      <c r="AM492" s="38"/>
      <c r="AN492" s="38"/>
      <c r="AO492" s="38"/>
      <c r="AP492" s="289"/>
      <c r="AQ492" s="276">
        <f>IF(
'Tablero de control'!$W492="NP",
 0,
  IF(
     'Tablero de control'!$Q492&lt;&gt;"Reducción",
     'Tablero de control'!$AP492*100/'Tablero de control'!$W492,
     IF(
       'Tablero de control'!$W492&gt;='Tablero de control'!$AP492,
       100,
       IF(
         'Tablero de control'!$S492&lt;='Tablero de control'!$AP492,
         0,
         (('Tablero de control'!$S492-'Tablero de control'!$W492)-('Tablero de control'!$AP492-'Tablero de control'!$W492))*100/('Tablero de control'!$S492-'Tablero de control'!$W492)
       )
     )
   )
)</f>
        <v>0</v>
      </c>
      <c r="AR492" s="40" t="str">
        <f>IF(
  'Tablero de control'!$W492="NP",
  "NO PROGRAMADA",
  IF(
    OR('Tablero de control'!$AP492="",'Tablero de control'!$AQ492&lt;=0),
    "SIN AVANCE",
    IF(
      'Tablero de control'!$AQ492&lt;Parametros!$D$4*Parametros!$G$9,
      "MUY DEFICIENTE",
    IF(
      'Tablero de control'!$AQ492&lt;Parametros!$D$4*Parametros!$G$8,
      "DEFICIENTE",
   IF(
      'Tablero de control'!$AQ492&lt;Parametros!$D$4*Parametros!$G$7,
      "ACEPTABLE",
      IF(
        'Tablero de control'!$AQ492&lt;Parametros!$D$4*Parametros!$G$6,
        "BUENO",
        IF(
          'Tablero de control'!$AQ492&lt;Parametros!$D$4*Parametros!$G$5,
          "SATISFACTORIO",
          IF(
            'Tablero de control'!$AQ492&gt;=Parametros!$D$4*Parametros!$G$4,
            "OPTIMO"
          )
        )
      )
    )
  )
)
)
)</f>
        <v>SIN AVANCE</v>
      </c>
      <c r="AS492" s="38"/>
      <c r="AT492" s="38"/>
      <c r="AU492" s="38"/>
      <c r="AV492" s="39"/>
      <c r="AW492" s="276">
        <f>IF(
'Tablero de control'!$X492="NP",
 0,
  IF(
     'Tablero de control'!$Q492&lt;&gt;"Reducción",
     'Tablero de control'!$AV492*100/'Tablero de control'!$X492,
     IF(
       'Tablero de control'!$X492&gt;='Tablero de control'!$AV492,
       100,
       IF(
         'Tablero de control'!$S492&lt;='Tablero de control'!$AV492,
         0,
         (('Tablero de control'!$S492-'Tablero de control'!$X492)-('Tablero de control'!$AV492-'Tablero de control'!$X492))*100/('Tablero de control'!$S492-'Tablero de control'!$X492)
       )
     )
   )
)</f>
        <v>0</v>
      </c>
      <c r="AX492" s="46" t="str">
        <f>IF(
  'Tablero de control'!$X492="NP",
  "NO PROGRAMADA",
  IF(
    OR('Tablero de control'!$AV492="",'Tablero de control'!$AW492&lt;=0),
    "SIN AVANCE",
    IF(
      'Tablero de control'!$AW492&lt;Parametros!$D$4*Parametros!$G$9,
      "MUY DEFICIENTE",
    IF(
      'Tablero de control'!$AW492&lt;Parametros!$D$4*Parametros!$G$8,
      "DEFICIENTE",
   IF(
      'Tablero de control'!$AW492&lt;Parametros!$D$4*Parametros!$G$7,
      "ACEPTABLE",
      IF(
        'Tablero de control'!$AW492&lt;Parametros!$D$4*Parametros!$G$6,
        "BUENO",
        IF(
          'Tablero de control'!$AW492&lt;Parametros!$D$4*Parametros!$G$5,
          "SATISFACTORIO",
          IF(
            'Tablero de control'!$AW492&gt;=Parametros!$D$4*Parametros!$G$4,
            "OPTIMO"
          )
        )
      )
    )
  )
)
)
)</f>
        <v>SIN AVANCE</v>
      </c>
      <c r="AY492" s="38"/>
      <c r="AZ492" s="38"/>
      <c r="BA492" s="38"/>
      <c r="BB492" s="285">
        <f>IF('Tablero de control'!$R492="Acumulada",IF('Tablero de control'!$AV492="",IF('Tablero de control'!$AP492="",IF('Tablero de control'!$AJ492="",'Tablero de control'!$Y492,'Tablero de control'!$AJ492),'Tablero de control'!$AP492),'Tablero de control'!$AV492),'Tablero de control'!$Y492+'Tablero de control'!$AJ492+'Tablero de control'!$AP492+'Tablero de control'!$AV492)</f>
        <v>0</v>
      </c>
      <c r="BC492" s="41">
        <f>IF('Tablero de control'!$Q492="mantenimiento",'Tablero de control'!$BB492/COUNTA('Tablero de control'!$U492:$X492)*100,IF('Tablero de control'!$BB492*100/'Tablero de control'!$T492&gt;100,100,'Tablero de control'!$BB492*100/'Tablero de control'!$T492))</f>
        <v>0</v>
      </c>
      <c r="BD492" s="40" t="str">
        <f>IF(
    OR('Tablero de control'!$BB492="",'Tablero de control'!$BC492&lt;=0),
    "SIN AVANCE",
    IF(
      'Tablero de control'!$BC492&lt;Parametros!$D$4*Parametros!$G$9,
      "MUY DEFICIENTE",
    IF(
      'Tablero de control'!$BC492&lt;Parametros!$D$4*Parametros!$G$8,
      "DEFICIENTE",
   IF(
      'Tablero de control'!$BC492&lt;Parametros!$D$4*Parametros!$G$7,
      "ACEPTABLE",
      IF(
        'Tablero de control'!$BC492&lt;Parametros!$D$4*Parametros!$G$6,
        "BUENO",
        IF(
          'Tablero de control'!$BC492&lt;Parametros!$D$4*Parametros!$G$5,
          "SATISFACTORIO",
          IF(
            'Tablero de control'!$BC492&gt;=Parametros!$D$4*Parametros!$G$4,
            "OPTIMO"
          )
        )
      )
    )
  )
)
)</f>
        <v>SIN AVANCE</v>
      </c>
      <c r="BE492" s="336"/>
      <c r="BF492" s="336"/>
      <c r="BG492" s="555"/>
      <c r="BH492" s="281"/>
      <c r="BI492" s="281"/>
      <c r="BJ492" s="281"/>
      <c r="BL492" s="337"/>
      <c r="BN492" s="373" t="s">
        <v>2314</v>
      </c>
      <c r="BO492" s="374" t="s">
        <v>2315</v>
      </c>
      <c r="BP492" s="374" t="s">
        <v>2316</v>
      </c>
      <c r="BQ492" s="374" t="s">
        <v>2316</v>
      </c>
      <c r="BR492" s="643" t="s">
        <v>2316</v>
      </c>
      <c r="BS492" s="700" t="s">
        <v>2316</v>
      </c>
      <c r="BT492" s="281"/>
    </row>
    <row r="493" spans="1:158" s="42" customFormat="1" ht="50.1" customHeight="1">
      <c r="A493" s="554" t="s">
        <v>254</v>
      </c>
      <c r="B493" s="53" t="s">
        <v>271</v>
      </c>
      <c r="C493" s="53" t="s">
        <v>331</v>
      </c>
      <c r="D493" s="53" t="s">
        <v>373</v>
      </c>
      <c r="E493" s="53" t="s">
        <v>493</v>
      </c>
      <c r="F493" s="85">
        <v>0</v>
      </c>
      <c r="G493" s="63">
        <v>1000</v>
      </c>
      <c r="H493" s="63" t="s">
        <v>1955</v>
      </c>
      <c r="I493" s="63" t="s">
        <v>1999</v>
      </c>
      <c r="J493" s="325">
        <v>490</v>
      </c>
      <c r="K493" s="53" t="s">
        <v>1031</v>
      </c>
      <c r="L493" s="53">
        <v>3202001</v>
      </c>
      <c r="M493" s="53" t="s">
        <v>1454</v>
      </c>
      <c r="N493" s="53">
        <v>320200100</v>
      </c>
      <c r="O493" s="53" t="s">
        <v>105</v>
      </c>
      <c r="P493" s="53" t="s">
        <v>2087</v>
      </c>
      <c r="Q493" s="53" t="s">
        <v>32</v>
      </c>
      <c r="R493" s="118" t="s">
        <v>1891</v>
      </c>
      <c r="S493" s="111">
        <v>2</v>
      </c>
      <c r="T493" s="112">
        <v>4</v>
      </c>
      <c r="U493" s="96">
        <v>1</v>
      </c>
      <c r="V493" s="111">
        <v>1</v>
      </c>
      <c r="W493" s="111">
        <v>1</v>
      </c>
      <c r="X493" s="111">
        <v>1</v>
      </c>
      <c r="Y493" s="273">
        <v>1</v>
      </c>
      <c r="Z493" s="276">
        <f>IF(
'Tablero de control'!$U493="NP",
 0,
  IF(
     'Tablero de control'!$Q493&lt;&gt;"Reducción",
     'Tablero de control'!$Y493*100/'Tablero de control'!$U493,
     IF(
       'Tablero de control'!$U493&gt;='Tablero de control'!$Y493,
       100,
       IF(
         'Tablero de control'!$S493&lt;='Tablero de control'!$Y493,
         0,
         (('Tablero de control'!$S493-'Tablero de control'!$U493)-('Tablero de control'!$Y493-'Tablero de control'!$U493))*100/('Tablero de control'!$S493-'Tablero de control'!$U493)
       )
     )
   )
)</f>
        <v>100</v>
      </c>
      <c r="AA493" s="302">
        <f>IF('Tablero de control'!$Z493&gt;100,100,'Tablero de control'!$Z493)</f>
        <v>100</v>
      </c>
      <c r="AB493" s="40" t="str">
        <f>IF(
  'Tablero de control'!$U493="NP",
  "NO PROGRAMADA",
  IF(
    OR('Tablero de control'!$Y493="",'Tablero de control'!$Z493&lt;=0),
    "SIN AVANCE",
    IF(
      'Tablero de control'!$Z493&lt;Parametros!$D$4*Parametros!$G$9,
      "MUY DEFICIENTE",
    IF(
      'Tablero de control'!$Z493&lt;Parametros!$D$4*Parametros!$G$8,
      "DEFICIENTE",
   IF(
      'Tablero de control'!$Z493&lt;Parametros!$D$4*Parametros!$G$7,
      "ACEPTABLE",
      IF(
        'Tablero de control'!$Z493&lt;Parametros!$D$4*Parametros!$G$6,
        "BUENO",
        IF(
          'Tablero de control'!$Z493&lt;Parametros!$D$4*Parametros!$G$5,
          "SATISFACTORIO",
          IF(
            'Tablero de control'!$Z493&gt;=Parametros!$D$4*Parametros!$G$4,
            "OPTIMO"
          )
        )
      )
    )
  )
)
)
)</f>
        <v>OPTIMO</v>
      </c>
      <c r="AC493" s="40" t="s">
        <v>3859</v>
      </c>
      <c r="AD493" s="40">
        <v>2023003520060</v>
      </c>
      <c r="AE493" s="40"/>
      <c r="AF493" s="40"/>
      <c r="AG493" s="59">
        <v>253250000</v>
      </c>
      <c r="AH493" s="59">
        <v>67256300</v>
      </c>
      <c r="AI493" s="59">
        <v>33002500</v>
      </c>
      <c r="AJ493" s="57"/>
      <c r="AK493" s="276">
        <f>IF(
'Tablero de control'!$V493="NP",
 0,
  IF(
     'Tablero de control'!$Q493&lt;&gt;"Reducción",
     'Tablero de control'!$AJ493*100/'Tablero de control'!$V493,
     IF(
       'Tablero de control'!$V493&gt;='Tablero de control'!$AJ493,
       100,
       IF(
         'Tablero de control'!$S493&lt;='Tablero de control'!$AJ493,
         0,
         (('Tablero de control'!$S493-'Tablero de control'!$V493)-('Tablero de control'!$AJ493-'Tablero de control'!$V493))*100/('Tablero de control'!$S493-'Tablero de control'!$V493)
       )
     )
   )
)</f>
        <v>0</v>
      </c>
      <c r="AL493" s="40" t="str">
        <f>IF(
  'Tablero de control'!$V493="NP",
  "NO PROGRAMADA",
  IF(
    OR('Tablero de control'!$AJ493="",'Tablero de control'!$AK493&lt;=0),
    "SIN AVANCE",
    IF(
      'Tablero de control'!$AK493&lt;Parametros!$D$4*Parametros!$G$9,
      "MUY DEFICIENTE",
    IF(
      'Tablero de control'!$AK493&lt;Parametros!$D$4*Parametros!$G$8,
      "DEFICIENTE",
   IF(
      'Tablero de control'!$AK493&lt;Parametros!$D$4*Parametros!$G$7,
      "ACEPTABLE",
      IF(
        'Tablero de control'!$AK493&lt;Parametros!$D$4*Parametros!$G$6,
        "BUENO",
        IF(
          'Tablero de control'!$AK493&lt;Parametros!$D$4*Parametros!$G$5,
          "SATISFACTORIO",
          IF(
            'Tablero de control'!$AK493&gt;=Parametros!$D$4*Parametros!$G$4,
            "OPTIMO"
          )
        )
      )
    )
  )
)
)
)</f>
        <v>SIN AVANCE</v>
      </c>
      <c r="AM493" s="38"/>
      <c r="AN493" s="38"/>
      <c r="AO493" s="38"/>
      <c r="AP493" s="289"/>
      <c r="AQ493" s="276">
        <f>IF(
'Tablero de control'!$W493="NP",
 0,
  IF(
     'Tablero de control'!$Q493&lt;&gt;"Reducción",
     'Tablero de control'!$AP493*100/'Tablero de control'!$W493,
     IF(
       'Tablero de control'!$W493&gt;='Tablero de control'!$AP493,
       100,
       IF(
         'Tablero de control'!$S493&lt;='Tablero de control'!$AP493,
         0,
         (('Tablero de control'!$S493-'Tablero de control'!$W493)-('Tablero de control'!$AP493-'Tablero de control'!$W493))*100/('Tablero de control'!$S493-'Tablero de control'!$W493)
       )
     )
   )
)</f>
        <v>0</v>
      </c>
      <c r="AR493" s="40" t="str">
        <f>IF(
  'Tablero de control'!$W493="NP",
  "NO PROGRAMADA",
  IF(
    OR('Tablero de control'!$AP493="",'Tablero de control'!$AQ493&lt;=0),
    "SIN AVANCE",
    IF(
      'Tablero de control'!$AQ493&lt;Parametros!$D$4*Parametros!$G$9,
      "MUY DEFICIENTE",
    IF(
      'Tablero de control'!$AQ493&lt;Parametros!$D$4*Parametros!$G$8,
      "DEFICIENTE",
   IF(
      'Tablero de control'!$AQ493&lt;Parametros!$D$4*Parametros!$G$7,
      "ACEPTABLE",
      IF(
        'Tablero de control'!$AQ493&lt;Parametros!$D$4*Parametros!$G$6,
        "BUENO",
        IF(
          'Tablero de control'!$AQ493&lt;Parametros!$D$4*Parametros!$G$5,
          "SATISFACTORIO",
          IF(
            'Tablero de control'!$AQ493&gt;=Parametros!$D$4*Parametros!$G$4,
            "OPTIMO"
          )
        )
      )
    )
  )
)
)
)</f>
        <v>SIN AVANCE</v>
      </c>
      <c r="AS493" s="38"/>
      <c r="AT493" s="38"/>
      <c r="AU493" s="38"/>
      <c r="AV493" s="39"/>
      <c r="AW493" s="276">
        <f>IF(
'Tablero de control'!$X493="NP",
 0,
  IF(
     'Tablero de control'!$Q493&lt;&gt;"Reducción",
     'Tablero de control'!$AV493*100/'Tablero de control'!$X493,
     IF(
       'Tablero de control'!$X493&gt;='Tablero de control'!$AV493,
       100,
       IF(
         'Tablero de control'!$S493&lt;='Tablero de control'!$AV493,
         0,
         (('Tablero de control'!$S493-'Tablero de control'!$X493)-('Tablero de control'!$AV493-'Tablero de control'!$X493))*100/('Tablero de control'!$S493-'Tablero de control'!$X493)
       )
     )
   )
)</f>
        <v>0</v>
      </c>
      <c r="AX493" s="46" t="str">
        <f>IF(
  'Tablero de control'!$X493="NP",
  "NO PROGRAMADA",
  IF(
    OR('Tablero de control'!$AV493="",'Tablero de control'!$AW493&lt;=0),
    "SIN AVANCE",
    IF(
      'Tablero de control'!$AW493&lt;Parametros!$D$4*Parametros!$G$9,
      "MUY DEFICIENTE",
    IF(
      'Tablero de control'!$AW493&lt;Parametros!$D$4*Parametros!$G$8,
      "DEFICIENTE",
   IF(
      'Tablero de control'!$AW493&lt;Parametros!$D$4*Parametros!$G$7,
      "ACEPTABLE",
      IF(
        'Tablero de control'!$AW493&lt;Parametros!$D$4*Parametros!$G$6,
        "BUENO",
        IF(
          'Tablero de control'!$AW493&lt;Parametros!$D$4*Parametros!$G$5,
          "SATISFACTORIO",
          IF(
            'Tablero de control'!$AW493&gt;=Parametros!$D$4*Parametros!$G$4,
            "OPTIMO"
          )
        )
      )
    )
  )
)
)
)</f>
        <v>SIN AVANCE</v>
      </c>
      <c r="AY493" s="38"/>
      <c r="AZ493" s="38"/>
      <c r="BA493" s="38"/>
      <c r="BB493" s="285">
        <f>IF('Tablero de control'!$R493="Acumulada",IF('Tablero de control'!$AV493="",IF('Tablero de control'!$AP493="",IF('Tablero de control'!$AJ493="",'Tablero de control'!$Y493,'Tablero de control'!$AJ493),'Tablero de control'!$AP493),'Tablero de control'!$AV493),'Tablero de control'!$Y493+'Tablero de control'!$AJ493+'Tablero de control'!$AP493+'Tablero de control'!$AV493)</f>
        <v>1</v>
      </c>
      <c r="BC493" s="41">
        <f>IF('Tablero de control'!$Q493="mantenimiento",'Tablero de control'!$BB493/COUNTA('Tablero de control'!$U493:$X493)*100,IF('Tablero de control'!$BB493*100/'Tablero de control'!$T493&gt;100,100,'Tablero de control'!$BB493*100/'Tablero de control'!$T493))</f>
        <v>25</v>
      </c>
      <c r="BD493" s="40" t="str">
        <f>IF(
    OR('Tablero de control'!$BB493="",'Tablero de control'!$BC493&lt;=0),
    "SIN AVANCE",
    IF(
      'Tablero de control'!$BC493&lt;Parametros!$D$4*Parametros!$G$9,
      "MUY DEFICIENTE",
    IF(
      'Tablero de control'!$BC493&lt;Parametros!$D$4*Parametros!$G$8,
      "DEFICIENTE",
   IF(
      'Tablero de control'!$BC493&lt;Parametros!$D$4*Parametros!$G$7,
      "ACEPTABLE",
      IF(
        'Tablero de control'!$BC493&lt;Parametros!$D$4*Parametros!$G$6,
        "BUENO",
        IF(
          'Tablero de control'!$BC493&lt;Parametros!$D$4*Parametros!$G$5,
          "SATISFACTORIO",
          IF(
            'Tablero de control'!$BC493&gt;=Parametros!$D$4*Parametros!$G$4,
            "OPTIMO"
          )
        )
      )
    )
  )
)
)</f>
        <v>MUY DEFICIENTE</v>
      </c>
      <c r="BE493" s="336"/>
      <c r="BF493" s="336"/>
      <c r="BG493" s="555"/>
      <c r="BH493" s="281"/>
      <c r="BI493" s="281"/>
      <c r="BJ493" s="281"/>
      <c r="BL493" s="337"/>
      <c r="BN493" s="373">
        <v>1</v>
      </c>
      <c r="BO493" s="374" t="s">
        <v>2317</v>
      </c>
      <c r="BP493" s="374" t="s">
        <v>2318</v>
      </c>
      <c r="BQ493" s="374" t="s">
        <v>2319</v>
      </c>
      <c r="BR493" s="642" t="s">
        <v>2320</v>
      </c>
      <c r="BS493" s="700"/>
      <c r="BT493" s="281"/>
    </row>
    <row r="494" spans="1:158" s="42" customFormat="1" ht="50.1" customHeight="1">
      <c r="A494" s="554" t="s">
        <v>254</v>
      </c>
      <c r="B494" s="53" t="s">
        <v>271</v>
      </c>
      <c r="C494" s="53" t="s">
        <v>332</v>
      </c>
      <c r="D494" s="53" t="s">
        <v>373</v>
      </c>
      <c r="E494" s="53" t="s">
        <v>494</v>
      </c>
      <c r="F494" s="63">
        <v>341</v>
      </c>
      <c r="G494" s="66">
        <v>1900</v>
      </c>
      <c r="H494" s="66" t="s">
        <v>1955</v>
      </c>
      <c r="I494" s="66" t="s">
        <v>2000</v>
      </c>
      <c r="J494" s="325">
        <v>491</v>
      </c>
      <c r="K494" s="53" t="s">
        <v>1032</v>
      </c>
      <c r="L494" s="53">
        <v>3202038</v>
      </c>
      <c r="M494" s="53" t="s">
        <v>1455</v>
      </c>
      <c r="N494" s="53">
        <v>320203800</v>
      </c>
      <c r="O494" s="53" t="s">
        <v>1767</v>
      </c>
      <c r="P494" s="53" t="s">
        <v>2087</v>
      </c>
      <c r="Q494" s="53" t="s">
        <v>32</v>
      </c>
      <c r="R494" s="118" t="s">
        <v>1891</v>
      </c>
      <c r="S494" s="110">
        <v>7351</v>
      </c>
      <c r="T494" s="113">
        <v>275000</v>
      </c>
      <c r="U494" s="96">
        <v>25000</v>
      </c>
      <c r="V494" s="113">
        <v>50000</v>
      </c>
      <c r="W494" s="113">
        <v>100000</v>
      </c>
      <c r="X494" s="113">
        <v>100000</v>
      </c>
      <c r="Y494" s="273">
        <v>16867</v>
      </c>
      <c r="Z494" s="276">
        <f>IF(
'Tablero de control'!$U494="NP",
 0,
  IF(
     'Tablero de control'!$Q494&lt;&gt;"Reducción",
     'Tablero de control'!$Y494*100/'Tablero de control'!$U494,
     IF(
       'Tablero de control'!$U494&gt;='Tablero de control'!$Y494,
       100,
       IF(
         'Tablero de control'!$S494&lt;='Tablero de control'!$Y494,
         0,
         (('Tablero de control'!$S494-'Tablero de control'!$U494)-('Tablero de control'!$Y494-'Tablero de control'!$U494))*100/('Tablero de control'!$S494-'Tablero de control'!$U494)
       )
     )
   )
)</f>
        <v>67.468000000000004</v>
      </c>
      <c r="AA494" s="302">
        <f>IF('Tablero de control'!$Z494&gt;100,100,'Tablero de control'!$Z494)</f>
        <v>67.468000000000004</v>
      </c>
      <c r="AB494" s="40" t="str">
        <f>IF(
  'Tablero de control'!$U494="NP",
  "NO PROGRAMADA",
  IF(
    OR('Tablero de control'!$Y494="",'Tablero de control'!$Z494&lt;=0),
    "SIN AVANCE",
    IF(
      'Tablero de control'!$Z494&lt;Parametros!$D$4*Parametros!$G$9,
      "MUY DEFICIENTE",
    IF(
      'Tablero de control'!$Z494&lt;Parametros!$D$4*Parametros!$G$8,
      "DEFICIENTE",
   IF(
      'Tablero de control'!$Z494&lt;Parametros!$D$4*Parametros!$G$7,
      "ACEPTABLE",
      IF(
        'Tablero de control'!$Z494&lt;Parametros!$D$4*Parametros!$G$6,
        "BUENO",
        IF(
          'Tablero de control'!$Z494&lt;Parametros!$D$4*Parametros!$G$5,
          "SATISFACTORIO",
          IF(
            'Tablero de control'!$Z494&gt;=Parametros!$D$4*Parametros!$G$4,
            "OPTIMO"
          )
        )
      )
    )
  )
)
)
)</f>
        <v>ACEPTABLE</v>
      </c>
      <c r="AC494" s="40"/>
      <c r="AD494" s="40"/>
      <c r="AE494" s="40"/>
      <c r="AF494" s="40"/>
      <c r="AG494" s="59">
        <v>0</v>
      </c>
      <c r="AH494" s="59">
        <v>0</v>
      </c>
      <c r="AI494" s="59">
        <v>0</v>
      </c>
      <c r="AJ494" s="57"/>
      <c r="AK494" s="276">
        <f>IF(
'Tablero de control'!$V494="NP",
 0,
  IF(
     'Tablero de control'!$Q494&lt;&gt;"Reducción",
     'Tablero de control'!$AJ494*100/'Tablero de control'!$V494,
     IF(
       'Tablero de control'!$V494&gt;='Tablero de control'!$AJ494,
       100,
       IF(
         'Tablero de control'!$S494&lt;='Tablero de control'!$AJ494,
         0,
         (('Tablero de control'!$S494-'Tablero de control'!$V494)-('Tablero de control'!$AJ494-'Tablero de control'!$V494))*100/('Tablero de control'!$S494-'Tablero de control'!$V494)
       )
     )
   )
)</f>
        <v>0</v>
      </c>
      <c r="AL494" s="40" t="str">
        <f>IF(
  'Tablero de control'!$V494="NP",
  "NO PROGRAMADA",
  IF(
    OR('Tablero de control'!$AJ494="",'Tablero de control'!$AK494&lt;=0),
    "SIN AVANCE",
    IF(
      'Tablero de control'!$AK494&lt;Parametros!$D$4*Parametros!$G$9,
      "MUY DEFICIENTE",
    IF(
      'Tablero de control'!$AK494&lt;Parametros!$D$4*Parametros!$G$8,
      "DEFICIENTE",
   IF(
      'Tablero de control'!$AK494&lt;Parametros!$D$4*Parametros!$G$7,
      "ACEPTABLE",
      IF(
        'Tablero de control'!$AK494&lt;Parametros!$D$4*Parametros!$G$6,
        "BUENO",
        IF(
          'Tablero de control'!$AK494&lt;Parametros!$D$4*Parametros!$G$5,
          "SATISFACTORIO",
          IF(
            'Tablero de control'!$AK494&gt;=Parametros!$D$4*Parametros!$G$4,
            "OPTIMO"
          )
        )
      )
    )
  )
)
)
)</f>
        <v>SIN AVANCE</v>
      </c>
      <c r="AM494" s="38"/>
      <c r="AN494" s="38"/>
      <c r="AO494" s="38"/>
      <c r="AP494" s="289"/>
      <c r="AQ494" s="276">
        <f>IF(
'Tablero de control'!$W494="NP",
 0,
  IF(
     'Tablero de control'!$Q494&lt;&gt;"Reducción",
     'Tablero de control'!$AP494*100/'Tablero de control'!$W494,
     IF(
       'Tablero de control'!$W494&gt;='Tablero de control'!$AP494,
       100,
       IF(
         'Tablero de control'!$S494&lt;='Tablero de control'!$AP494,
         0,
         (('Tablero de control'!$S494-'Tablero de control'!$W494)-('Tablero de control'!$AP494-'Tablero de control'!$W494))*100/('Tablero de control'!$S494-'Tablero de control'!$W494)
       )
     )
   )
)</f>
        <v>0</v>
      </c>
      <c r="AR494" s="40" t="str">
        <f>IF(
  'Tablero de control'!$W494="NP",
  "NO PROGRAMADA",
  IF(
    OR('Tablero de control'!$AP494="",'Tablero de control'!$AQ494&lt;=0),
    "SIN AVANCE",
    IF(
      'Tablero de control'!$AQ494&lt;Parametros!$D$4*Parametros!$G$9,
      "MUY DEFICIENTE",
    IF(
      'Tablero de control'!$AQ494&lt;Parametros!$D$4*Parametros!$G$8,
      "DEFICIENTE",
   IF(
      'Tablero de control'!$AQ494&lt;Parametros!$D$4*Parametros!$G$7,
      "ACEPTABLE",
      IF(
        'Tablero de control'!$AQ494&lt;Parametros!$D$4*Parametros!$G$6,
        "BUENO",
        IF(
          'Tablero de control'!$AQ494&lt;Parametros!$D$4*Parametros!$G$5,
          "SATISFACTORIO",
          IF(
            'Tablero de control'!$AQ494&gt;=Parametros!$D$4*Parametros!$G$4,
            "OPTIMO"
          )
        )
      )
    )
  )
)
)
)</f>
        <v>SIN AVANCE</v>
      </c>
      <c r="AS494" s="38"/>
      <c r="AT494" s="38"/>
      <c r="AU494" s="38"/>
      <c r="AV494" s="39"/>
      <c r="AW494" s="276">
        <f>IF(
'Tablero de control'!$X494="NP",
 0,
  IF(
     'Tablero de control'!$Q494&lt;&gt;"Reducción",
     'Tablero de control'!$AV494*100/'Tablero de control'!$X494,
     IF(
       'Tablero de control'!$X494&gt;='Tablero de control'!$AV494,
       100,
       IF(
         'Tablero de control'!$S494&lt;='Tablero de control'!$AV494,
         0,
         (('Tablero de control'!$S494-'Tablero de control'!$X494)-('Tablero de control'!$AV494-'Tablero de control'!$X494))*100/('Tablero de control'!$S494-'Tablero de control'!$X494)
       )
     )
   )
)</f>
        <v>0</v>
      </c>
      <c r="AX494" s="46" t="str">
        <f>IF(
  'Tablero de control'!$X494="NP",
  "NO PROGRAMADA",
  IF(
    OR('Tablero de control'!$AV494="",'Tablero de control'!$AW494&lt;=0),
    "SIN AVANCE",
    IF(
      'Tablero de control'!$AW494&lt;Parametros!$D$4*Parametros!$G$9,
      "MUY DEFICIENTE",
    IF(
      'Tablero de control'!$AW494&lt;Parametros!$D$4*Parametros!$G$8,
      "DEFICIENTE",
   IF(
      'Tablero de control'!$AW494&lt;Parametros!$D$4*Parametros!$G$7,
      "ACEPTABLE",
      IF(
        'Tablero de control'!$AW494&lt;Parametros!$D$4*Parametros!$G$6,
        "BUENO",
        IF(
          'Tablero de control'!$AW494&lt;Parametros!$D$4*Parametros!$G$5,
          "SATISFACTORIO",
          IF(
            'Tablero de control'!$AW494&gt;=Parametros!$D$4*Parametros!$G$4,
            "OPTIMO"
          )
        )
      )
    )
  )
)
)
)</f>
        <v>SIN AVANCE</v>
      </c>
      <c r="AY494" s="38"/>
      <c r="AZ494" s="38"/>
      <c r="BA494" s="38"/>
      <c r="BB494" s="285">
        <f>IF('Tablero de control'!$R494="Acumulada",IF('Tablero de control'!$AV494="",IF('Tablero de control'!$AP494="",IF('Tablero de control'!$AJ494="",'Tablero de control'!$Y494,'Tablero de control'!$AJ494),'Tablero de control'!$AP494),'Tablero de control'!$AV494),'Tablero de control'!$Y494+'Tablero de control'!$AJ494+'Tablero de control'!$AP494+'Tablero de control'!$AV494)</f>
        <v>16867</v>
      </c>
      <c r="BC494" s="41">
        <f>IF('Tablero de control'!$Q494="mantenimiento",'Tablero de control'!$BB494/COUNTA('Tablero de control'!$U494:$X494)*100,IF('Tablero de control'!$BB494*100/'Tablero de control'!$T494&gt;100,100,'Tablero de control'!$BB494*100/'Tablero de control'!$T494))</f>
        <v>6.133454545454545</v>
      </c>
      <c r="BD494" s="40" t="str">
        <f>IF(
    OR('Tablero de control'!$BB494="",'Tablero de control'!$BC494&lt;=0),
    "SIN AVANCE",
    IF(
      'Tablero de control'!$BC494&lt;Parametros!$D$4*Parametros!$G$9,
      "MUY DEFICIENTE",
    IF(
      'Tablero de control'!$BC494&lt;Parametros!$D$4*Parametros!$G$8,
      "DEFICIENTE",
   IF(
      'Tablero de control'!$BC494&lt;Parametros!$D$4*Parametros!$G$7,
      "ACEPTABLE",
      IF(
        'Tablero de control'!$BC494&lt;Parametros!$D$4*Parametros!$G$6,
        "BUENO",
        IF(
          'Tablero de control'!$BC494&lt;Parametros!$D$4*Parametros!$G$5,
          "SATISFACTORIO",
          IF(
            'Tablero de control'!$BC494&gt;=Parametros!$D$4*Parametros!$G$4,
            "OPTIMO"
          )
        )
      )
    )
  )
)
)</f>
        <v>MUY DEFICIENTE</v>
      </c>
      <c r="BE494" s="336"/>
      <c r="BF494" s="336"/>
      <c r="BG494" s="555"/>
      <c r="BH494" s="281"/>
      <c r="BI494" s="281"/>
      <c r="BJ494" s="281"/>
      <c r="BL494" s="337"/>
      <c r="BN494" s="375">
        <v>16867</v>
      </c>
      <c r="BO494" s="374" t="s">
        <v>2321</v>
      </c>
      <c r="BP494" s="374" t="s">
        <v>2322</v>
      </c>
      <c r="BQ494" s="374" t="s">
        <v>2323</v>
      </c>
      <c r="BR494" s="642" t="s">
        <v>2312</v>
      </c>
      <c r="BS494" s="700" t="s">
        <v>2324</v>
      </c>
      <c r="BT494" s="281"/>
    </row>
    <row r="495" spans="1:158" s="42" customFormat="1" ht="50.1" customHeight="1">
      <c r="A495" s="554" t="s">
        <v>254</v>
      </c>
      <c r="B495" s="53" t="s">
        <v>271</v>
      </c>
      <c r="C495" s="53" t="s">
        <v>332</v>
      </c>
      <c r="D495" s="53" t="s">
        <v>373</v>
      </c>
      <c r="E495" s="53" t="s">
        <v>494</v>
      </c>
      <c r="F495" s="63">
        <v>341</v>
      </c>
      <c r="G495" s="66">
        <v>1900</v>
      </c>
      <c r="H495" s="66" t="s">
        <v>1955</v>
      </c>
      <c r="I495" s="66" t="s">
        <v>2000</v>
      </c>
      <c r="J495" s="325">
        <v>492</v>
      </c>
      <c r="K495" s="53" t="s">
        <v>1033</v>
      </c>
      <c r="L495" s="53">
        <v>3201003</v>
      </c>
      <c r="M495" s="53" t="s">
        <v>1456</v>
      </c>
      <c r="N495" s="293">
        <v>320100300</v>
      </c>
      <c r="O495" s="53" t="s">
        <v>1768</v>
      </c>
      <c r="P495" s="53" t="s">
        <v>2088</v>
      </c>
      <c r="Q495" s="53" t="s">
        <v>32</v>
      </c>
      <c r="R495" s="118" t="s">
        <v>1891</v>
      </c>
      <c r="S495" s="110">
        <v>3</v>
      </c>
      <c r="T495" s="111">
        <v>5</v>
      </c>
      <c r="U495" s="96">
        <v>1</v>
      </c>
      <c r="V495" s="111">
        <v>1</v>
      </c>
      <c r="W495" s="111">
        <v>2</v>
      </c>
      <c r="X495" s="111">
        <v>1</v>
      </c>
      <c r="Y495" s="273">
        <v>2</v>
      </c>
      <c r="Z495" s="276">
        <f>IF(
'Tablero de control'!$U495="NP",
 0,
  IF(
     'Tablero de control'!$Q495&lt;&gt;"Reducción",
     'Tablero de control'!$Y495*100/'Tablero de control'!$U495,
     IF(
       'Tablero de control'!$U495&gt;='Tablero de control'!$Y495,
       100,
       IF(
         'Tablero de control'!$S495&lt;='Tablero de control'!$Y495,
         0,
         (('Tablero de control'!$S495-'Tablero de control'!$U495)-('Tablero de control'!$Y495-'Tablero de control'!$U495))*100/('Tablero de control'!$S495-'Tablero de control'!$U495)
       )
     )
   )
)</f>
        <v>200</v>
      </c>
      <c r="AA495" s="302">
        <f>IF('Tablero de control'!$Z495&gt;100,100,'Tablero de control'!$Z495)</f>
        <v>100</v>
      </c>
      <c r="AB495" s="40" t="str">
        <f>IF(
  'Tablero de control'!$U495="NP",
  "NO PROGRAMADA",
  IF(
    OR('Tablero de control'!$Y495="",'Tablero de control'!$Z495&lt;=0),
    "SIN AVANCE",
    IF(
      'Tablero de control'!$Z495&lt;Parametros!$D$4*Parametros!$G$9,
      "MUY DEFICIENTE",
    IF(
      'Tablero de control'!$Z495&lt;Parametros!$D$4*Parametros!$G$8,
      "DEFICIENTE",
   IF(
      'Tablero de control'!$Z495&lt;Parametros!$D$4*Parametros!$G$7,
      "ACEPTABLE",
      IF(
        'Tablero de control'!$Z495&lt;Parametros!$D$4*Parametros!$G$6,
        "BUENO",
        IF(
          'Tablero de control'!$Z495&lt;Parametros!$D$4*Parametros!$G$5,
          "SATISFACTORIO",
          IF(
            'Tablero de control'!$Z495&gt;=Parametros!$D$4*Parametros!$G$4,
            "OPTIMO"
          )
        )
      )
    )
  )
)
)
)</f>
        <v>OPTIMO</v>
      </c>
      <c r="AC495" s="40"/>
      <c r="AD495" s="40"/>
      <c r="AE495" s="40"/>
      <c r="AF495" s="40"/>
      <c r="AG495" s="59">
        <v>0</v>
      </c>
      <c r="AH495" s="59">
        <v>0</v>
      </c>
      <c r="AI495" s="59">
        <v>0</v>
      </c>
      <c r="AJ495" s="57"/>
      <c r="AK495" s="276">
        <f>IF(
'Tablero de control'!$V495="NP",
 0,
  IF(
     'Tablero de control'!$Q495&lt;&gt;"Reducción",
     'Tablero de control'!$AJ495*100/'Tablero de control'!$V495,
     IF(
       'Tablero de control'!$V495&gt;='Tablero de control'!$AJ495,
       100,
       IF(
         'Tablero de control'!$S495&lt;='Tablero de control'!$AJ495,
         0,
         (('Tablero de control'!$S495-'Tablero de control'!$V495)-('Tablero de control'!$AJ495-'Tablero de control'!$V495))*100/('Tablero de control'!$S495-'Tablero de control'!$V495)
       )
     )
   )
)</f>
        <v>0</v>
      </c>
      <c r="AL495" s="40" t="str">
        <f>IF(
  'Tablero de control'!$V495="NP",
  "NO PROGRAMADA",
  IF(
    OR('Tablero de control'!$AJ495="",'Tablero de control'!$AK495&lt;=0),
    "SIN AVANCE",
    IF(
      'Tablero de control'!$AK495&lt;Parametros!$D$4*Parametros!$G$9,
      "MUY DEFICIENTE",
    IF(
      'Tablero de control'!$AK495&lt;Parametros!$D$4*Parametros!$G$8,
      "DEFICIENTE",
   IF(
      'Tablero de control'!$AK495&lt;Parametros!$D$4*Parametros!$G$7,
      "ACEPTABLE",
      IF(
        'Tablero de control'!$AK495&lt;Parametros!$D$4*Parametros!$G$6,
        "BUENO",
        IF(
          'Tablero de control'!$AK495&lt;Parametros!$D$4*Parametros!$G$5,
          "SATISFACTORIO",
          IF(
            'Tablero de control'!$AK495&gt;=Parametros!$D$4*Parametros!$G$4,
            "OPTIMO"
          )
        )
      )
    )
  )
)
)
)</f>
        <v>SIN AVANCE</v>
      </c>
      <c r="AM495" s="38"/>
      <c r="AN495" s="38"/>
      <c r="AO495" s="38"/>
      <c r="AP495" s="289"/>
      <c r="AQ495" s="276">
        <f>IF(
'Tablero de control'!$W495="NP",
 0,
  IF(
     'Tablero de control'!$Q495&lt;&gt;"Reducción",
     'Tablero de control'!$AP495*100/'Tablero de control'!$W495,
     IF(
       'Tablero de control'!$W495&gt;='Tablero de control'!$AP495,
       100,
       IF(
         'Tablero de control'!$S495&lt;='Tablero de control'!$AP495,
         0,
         (('Tablero de control'!$S495-'Tablero de control'!$W495)-('Tablero de control'!$AP495-'Tablero de control'!$W495))*100/('Tablero de control'!$S495-'Tablero de control'!$W495)
       )
     )
   )
)</f>
        <v>0</v>
      </c>
      <c r="AR495" s="40" t="str">
        <f>IF(
  'Tablero de control'!$W495="NP",
  "NO PROGRAMADA",
  IF(
    OR('Tablero de control'!$AP495="",'Tablero de control'!$AQ495&lt;=0),
    "SIN AVANCE",
    IF(
      'Tablero de control'!$AQ495&lt;Parametros!$D$4*Parametros!$G$9,
      "MUY DEFICIENTE",
    IF(
      'Tablero de control'!$AQ495&lt;Parametros!$D$4*Parametros!$G$8,
      "DEFICIENTE",
   IF(
      'Tablero de control'!$AQ495&lt;Parametros!$D$4*Parametros!$G$7,
      "ACEPTABLE",
      IF(
        'Tablero de control'!$AQ495&lt;Parametros!$D$4*Parametros!$G$6,
        "BUENO",
        IF(
          'Tablero de control'!$AQ495&lt;Parametros!$D$4*Parametros!$G$5,
          "SATISFACTORIO",
          IF(
            'Tablero de control'!$AQ495&gt;=Parametros!$D$4*Parametros!$G$4,
            "OPTIMO"
          )
        )
      )
    )
  )
)
)
)</f>
        <v>SIN AVANCE</v>
      </c>
      <c r="AS495" s="38"/>
      <c r="AT495" s="38"/>
      <c r="AU495" s="38"/>
      <c r="AV495" s="39"/>
      <c r="AW495" s="276">
        <f>IF(
'Tablero de control'!$X495="NP",
 0,
  IF(
     'Tablero de control'!$Q495&lt;&gt;"Reducción",
     'Tablero de control'!$AV495*100/'Tablero de control'!$X495,
     IF(
       'Tablero de control'!$X495&gt;='Tablero de control'!$AV495,
       100,
       IF(
         'Tablero de control'!$S495&lt;='Tablero de control'!$AV495,
         0,
         (('Tablero de control'!$S495-'Tablero de control'!$X495)-('Tablero de control'!$AV495-'Tablero de control'!$X495))*100/('Tablero de control'!$S495-'Tablero de control'!$X495)
       )
     )
   )
)</f>
        <v>0</v>
      </c>
      <c r="AX495" s="46" t="str">
        <f>IF(
  'Tablero de control'!$X495="NP",
  "NO PROGRAMADA",
  IF(
    OR('Tablero de control'!$AV495="",'Tablero de control'!$AW495&lt;=0),
    "SIN AVANCE",
    IF(
      'Tablero de control'!$AW495&lt;Parametros!$D$4*Parametros!$G$9,
      "MUY DEFICIENTE",
    IF(
      'Tablero de control'!$AW495&lt;Parametros!$D$4*Parametros!$G$8,
      "DEFICIENTE",
   IF(
      'Tablero de control'!$AW495&lt;Parametros!$D$4*Parametros!$G$7,
      "ACEPTABLE",
      IF(
        'Tablero de control'!$AW495&lt;Parametros!$D$4*Parametros!$G$6,
        "BUENO",
        IF(
          'Tablero de control'!$AW495&lt;Parametros!$D$4*Parametros!$G$5,
          "SATISFACTORIO",
          IF(
            'Tablero de control'!$AW495&gt;=Parametros!$D$4*Parametros!$G$4,
            "OPTIMO"
          )
        )
      )
    )
  )
)
)
)</f>
        <v>SIN AVANCE</v>
      </c>
      <c r="AY495" s="38"/>
      <c r="AZ495" s="38"/>
      <c r="BA495" s="38"/>
      <c r="BB495" s="285">
        <f>IF('Tablero de control'!$R495="Acumulada",IF('Tablero de control'!$AV495="",IF('Tablero de control'!$AP495="",IF('Tablero de control'!$AJ495="",'Tablero de control'!$Y495,'Tablero de control'!$AJ495),'Tablero de control'!$AP495),'Tablero de control'!$AV495),'Tablero de control'!$Y495+'Tablero de control'!$AJ495+'Tablero de control'!$AP495+'Tablero de control'!$AV495)</f>
        <v>2</v>
      </c>
      <c r="BC495" s="41">
        <f>IF('Tablero de control'!$Q495="mantenimiento",'Tablero de control'!$BB495/COUNTA('Tablero de control'!$U495:$X495)*100,IF('Tablero de control'!$BB495*100/'Tablero de control'!$T495&gt;100,100,'Tablero de control'!$BB495*100/'Tablero de control'!$T495))</f>
        <v>40</v>
      </c>
      <c r="BD495" s="40" t="str">
        <f>IF(
    OR('Tablero de control'!$BB495="",'Tablero de control'!$BC495&lt;=0),
    "SIN AVANCE",
    IF(
      'Tablero de control'!$BC495&lt;Parametros!$D$4*Parametros!$G$9,
      "MUY DEFICIENTE",
    IF(
      'Tablero de control'!$BC495&lt;Parametros!$D$4*Parametros!$G$8,
      "DEFICIENTE",
   IF(
      'Tablero de control'!$BC495&lt;Parametros!$D$4*Parametros!$G$7,
      "ACEPTABLE",
      IF(
        'Tablero de control'!$BC495&lt;Parametros!$D$4*Parametros!$G$6,
        "BUENO",
        IF(
          'Tablero de control'!$BC495&lt;Parametros!$D$4*Parametros!$G$5,
          "SATISFACTORIO",
          IF(
            'Tablero de control'!$BC495&gt;=Parametros!$D$4*Parametros!$G$4,
            "OPTIMO"
          )
        )
      )
    )
  )
)
)</f>
        <v>DEFICIENTE</v>
      </c>
      <c r="BE495" s="336"/>
      <c r="BF495" s="336"/>
      <c r="BG495" s="555"/>
      <c r="BH495" s="281"/>
      <c r="BI495" s="281"/>
      <c r="BJ495" s="281"/>
      <c r="BL495" s="337"/>
      <c r="BN495" s="376">
        <v>2</v>
      </c>
      <c r="BO495" s="374" t="s">
        <v>2325</v>
      </c>
      <c r="BP495" s="374" t="s">
        <v>2326</v>
      </c>
      <c r="BQ495" s="374" t="s">
        <v>2327</v>
      </c>
      <c r="BR495" s="642" t="s">
        <v>2328</v>
      </c>
      <c r="BS495" s="700" t="s">
        <v>2329</v>
      </c>
      <c r="BT495" s="281"/>
    </row>
    <row r="496" spans="1:158" s="42" customFormat="1" ht="50.1" customHeight="1">
      <c r="A496" s="554" t="s">
        <v>254</v>
      </c>
      <c r="B496" s="53" t="s">
        <v>271</v>
      </c>
      <c r="C496" s="53" t="s">
        <v>332</v>
      </c>
      <c r="D496" s="53" t="s">
        <v>373</v>
      </c>
      <c r="E496" s="53" t="s">
        <v>494</v>
      </c>
      <c r="F496" s="63">
        <v>341</v>
      </c>
      <c r="G496" s="66">
        <v>1900</v>
      </c>
      <c r="H496" s="66" t="s">
        <v>1955</v>
      </c>
      <c r="I496" s="66" t="s">
        <v>2000</v>
      </c>
      <c r="J496" s="325">
        <v>493</v>
      </c>
      <c r="K496" s="53" t="s">
        <v>1034</v>
      </c>
      <c r="L496" s="53">
        <v>3204056</v>
      </c>
      <c r="M496" s="53" t="s">
        <v>98</v>
      </c>
      <c r="N496" s="53">
        <v>320405600</v>
      </c>
      <c r="O496" s="53" t="s">
        <v>1769</v>
      </c>
      <c r="P496" s="53" t="s">
        <v>2089</v>
      </c>
      <c r="Q496" s="53" t="s">
        <v>33</v>
      </c>
      <c r="R496" s="118" t="s">
        <v>1891</v>
      </c>
      <c r="S496" s="111">
        <v>0</v>
      </c>
      <c r="T496" s="111">
        <v>1</v>
      </c>
      <c r="U496" s="97" t="s">
        <v>13</v>
      </c>
      <c r="V496" s="111">
        <v>1</v>
      </c>
      <c r="W496" s="111">
        <v>1</v>
      </c>
      <c r="X496" s="111">
        <v>1</v>
      </c>
      <c r="Y496" s="273">
        <v>0</v>
      </c>
      <c r="Z496" s="276">
        <f>IF(
'Tablero de control'!$U496="NP",
 0,
  IF(
     'Tablero de control'!$Q496&lt;&gt;"Reducción",
     'Tablero de control'!$Y496*100/'Tablero de control'!$U496,
     IF(
       'Tablero de control'!$U496&gt;='Tablero de control'!$Y496,
       100,
       IF(
         'Tablero de control'!$S496&lt;='Tablero de control'!$Y496,
         0,
         (('Tablero de control'!$S496-'Tablero de control'!$U496)-('Tablero de control'!$Y496-'Tablero de control'!$U496))*100/('Tablero de control'!$S496-'Tablero de control'!$U496)
       )
     )
   )
)</f>
        <v>0</v>
      </c>
      <c r="AA496" s="302">
        <f>IF('Tablero de control'!$Z496&gt;100,100,'Tablero de control'!$Z496)</f>
        <v>0</v>
      </c>
      <c r="AB496" s="40" t="str">
        <f>IF(
  'Tablero de control'!$U496="NP",
  "NO PROGRAMADA",
  IF(
    OR('Tablero de control'!$Y496="",'Tablero de control'!$Z496&lt;=0),
    "SIN AVANCE",
    IF(
      'Tablero de control'!$Z496&lt;Parametros!$D$4*Parametros!$G$9,
      "MUY DEFICIENTE",
    IF(
      'Tablero de control'!$Z496&lt;Parametros!$D$4*Parametros!$G$8,
      "DEFICIENTE",
   IF(
      'Tablero de control'!$Z496&lt;Parametros!$D$4*Parametros!$G$7,
      "ACEPTABLE",
      IF(
        'Tablero de control'!$Z496&lt;Parametros!$D$4*Parametros!$G$6,
        "BUENO",
        IF(
          'Tablero de control'!$Z496&lt;Parametros!$D$4*Parametros!$G$5,
          "SATISFACTORIO",
          IF(
            'Tablero de control'!$Z496&gt;=Parametros!$D$4*Parametros!$G$4,
            "OPTIMO"
          )
        )
      )
    )
  )
)
)
)</f>
        <v>NO PROGRAMADA</v>
      </c>
      <c r="AC496" s="40"/>
      <c r="AD496" s="40"/>
      <c r="AE496" s="40"/>
      <c r="AF496" s="40"/>
      <c r="AG496" s="59">
        <v>0</v>
      </c>
      <c r="AH496" s="59">
        <v>0</v>
      </c>
      <c r="AI496" s="59">
        <v>0</v>
      </c>
      <c r="AJ496" s="57"/>
      <c r="AK496" s="276">
        <f>IF(
'Tablero de control'!$V496="NP",
 0,
  IF(
     'Tablero de control'!$Q496&lt;&gt;"Reducción",
     'Tablero de control'!$AJ496*100/'Tablero de control'!$V496,
     IF(
       'Tablero de control'!$V496&gt;='Tablero de control'!$AJ496,
       100,
       IF(
         'Tablero de control'!$S496&lt;='Tablero de control'!$AJ496,
         0,
         (('Tablero de control'!$S496-'Tablero de control'!$V496)-('Tablero de control'!$AJ496-'Tablero de control'!$V496))*100/('Tablero de control'!$S496-'Tablero de control'!$V496)
       )
     )
   )
)</f>
        <v>0</v>
      </c>
      <c r="AL496" s="40" t="str">
        <f>IF(
  'Tablero de control'!$V496="NP",
  "NO PROGRAMADA",
  IF(
    OR('Tablero de control'!$AJ496="",'Tablero de control'!$AK496&lt;=0),
    "SIN AVANCE",
    IF(
      'Tablero de control'!$AK496&lt;Parametros!$D$4*Parametros!$G$9,
      "MUY DEFICIENTE",
    IF(
      'Tablero de control'!$AK496&lt;Parametros!$D$4*Parametros!$G$8,
      "DEFICIENTE",
   IF(
      'Tablero de control'!$AK496&lt;Parametros!$D$4*Parametros!$G$7,
      "ACEPTABLE",
      IF(
        'Tablero de control'!$AK496&lt;Parametros!$D$4*Parametros!$G$6,
        "BUENO",
        IF(
          'Tablero de control'!$AK496&lt;Parametros!$D$4*Parametros!$G$5,
          "SATISFACTORIO",
          IF(
            'Tablero de control'!$AK496&gt;=Parametros!$D$4*Parametros!$G$4,
            "OPTIMO"
          )
        )
      )
    )
  )
)
)
)</f>
        <v>SIN AVANCE</v>
      </c>
      <c r="AM496" s="38"/>
      <c r="AN496" s="38"/>
      <c r="AO496" s="38"/>
      <c r="AP496" s="289"/>
      <c r="AQ496" s="276">
        <f>IF(
'Tablero de control'!$W496="NP",
 0,
  IF(
     'Tablero de control'!$Q496&lt;&gt;"Reducción",
     'Tablero de control'!$AP496*100/'Tablero de control'!$W496,
     IF(
       'Tablero de control'!$W496&gt;='Tablero de control'!$AP496,
       100,
       IF(
         'Tablero de control'!$S496&lt;='Tablero de control'!$AP496,
         0,
         (('Tablero de control'!$S496-'Tablero de control'!$W496)-('Tablero de control'!$AP496-'Tablero de control'!$W496))*100/('Tablero de control'!$S496-'Tablero de control'!$W496)
       )
     )
   )
)</f>
        <v>0</v>
      </c>
      <c r="AR496" s="40" t="str">
        <f>IF(
  'Tablero de control'!$W496="NP",
  "NO PROGRAMADA",
  IF(
    OR('Tablero de control'!$AP496="",'Tablero de control'!$AQ496&lt;=0),
    "SIN AVANCE",
    IF(
      'Tablero de control'!$AQ496&lt;Parametros!$D$4*Parametros!$G$9,
      "MUY DEFICIENTE",
    IF(
      'Tablero de control'!$AQ496&lt;Parametros!$D$4*Parametros!$G$8,
      "DEFICIENTE",
   IF(
      'Tablero de control'!$AQ496&lt;Parametros!$D$4*Parametros!$G$7,
      "ACEPTABLE",
      IF(
        'Tablero de control'!$AQ496&lt;Parametros!$D$4*Parametros!$G$6,
        "BUENO",
        IF(
          'Tablero de control'!$AQ496&lt;Parametros!$D$4*Parametros!$G$5,
          "SATISFACTORIO",
          IF(
            'Tablero de control'!$AQ496&gt;=Parametros!$D$4*Parametros!$G$4,
            "OPTIMO"
          )
        )
      )
    )
  )
)
)
)</f>
        <v>SIN AVANCE</v>
      </c>
      <c r="AS496" s="38"/>
      <c r="AT496" s="38"/>
      <c r="AU496" s="38"/>
      <c r="AV496" s="39"/>
      <c r="AW496" s="276">
        <f>IF(
'Tablero de control'!$X496="NP",
 0,
  IF(
     'Tablero de control'!$Q496&lt;&gt;"Reducción",
     'Tablero de control'!$AV496*100/'Tablero de control'!$X496,
     IF(
       'Tablero de control'!$X496&gt;='Tablero de control'!$AV496,
       100,
       IF(
         'Tablero de control'!$S496&lt;='Tablero de control'!$AV496,
         0,
         (('Tablero de control'!$S496-'Tablero de control'!$X496)-('Tablero de control'!$AV496-'Tablero de control'!$X496))*100/('Tablero de control'!$S496-'Tablero de control'!$X496)
       )
     )
   )
)</f>
        <v>0</v>
      </c>
      <c r="AX496" s="46" t="str">
        <f>IF(
  'Tablero de control'!$X496="NP",
  "NO PROGRAMADA",
  IF(
    OR('Tablero de control'!$AV496="",'Tablero de control'!$AW496&lt;=0),
    "SIN AVANCE",
    IF(
      'Tablero de control'!$AW496&lt;Parametros!$D$4*Parametros!$G$9,
      "MUY DEFICIENTE",
    IF(
      'Tablero de control'!$AW496&lt;Parametros!$D$4*Parametros!$G$8,
      "DEFICIENTE",
   IF(
      'Tablero de control'!$AW496&lt;Parametros!$D$4*Parametros!$G$7,
      "ACEPTABLE",
      IF(
        'Tablero de control'!$AW496&lt;Parametros!$D$4*Parametros!$G$6,
        "BUENO",
        IF(
          'Tablero de control'!$AW496&lt;Parametros!$D$4*Parametros!$G$5,
          "SATISFACTORIO",
          IF(
            'Tablero de control'!$AW496&gt;=Parametros!$D$4*Parametros!$G$4,
            "OPTIMO"
          )
        )
      )
    )
  )
)
)
)</f>
        <v>SIN AVANCE</v>
      </c>
      <c r="AY496" s="38"/>
      <c r="AZ496" s="38"/>
      <c r="BA496" s="38"/>
      <c r="BB496" s="285">
        <f>IF('Tablero de control'!$R496="Acumulada",IF('Tablero de control'!$AV496="",IF('Tablero de control'!$AP496="",IF('Tablero de control'!$AJ496="",'Tablero de control'!$Y496,'Tablero de control'!$AJ496),'Tablero de control'!$AP496),'Tablero de control'!$AV496),'Tablero de control'!$Y496+'Tablero de control'!$AJ496+'Tablero de control'!$AP496+'Tablero de control'!$AV496)</f>
        <v>0</v>
      </c>
      <c r="BC496" s="41">
        <f>IF('Tablero de control'!$Q496="mantenimiento",'Tablero de control'!$BB496/COUNTA('Tablero de control'!$U496:$X496)*100,IF('Tablero de control'!$BB496*100/'Tablero de control'!$T496&gt;100,100,'Tablero de control'!$BB496*100/'Tablero de control'!$T496))</f>
        <v>0</v>
      </c>
      <c r="BD496" s="40" t="str">
        <f>IF(
    OR('Tablero de control'!$BB496="",'Tablero de control'!$BC496&lt;=0),
    "SIN AVANCE",
    IF(
      'Tablero de control'!$BC496&lt;Parametros!$D$4*Parametros!$G$9,
      "MUY DEFICIENTE",
    IF(
      'Tablero de control'!$BC496&lt;Parametros!$D$4*Parametros!$G$8,
      "DEFICIENTE",
   IF(
      'Tablero de control'!$BC496&lt;Parametros!$D$4*Parametros!$G$7,
      "ACEPTABLE",
      IF(
        'Tablero de control'!$BC496&lt;Parametros!$D$4*Parametros!$G$6,
        "BUENO",
        IF(
          'Tablero de control'!$BC496&lt;Parametros!$D$4*Parametros!$G$5,
          "SATISFACTORIO",
          IF(
            'Tablero de control'!$BC496&gt;=Parametros!$D$4*Parametros!$G$4,
            "OPTIMO"
          )
        )
      )
    )
  )
)
)</f>
        <v>SIN AVANCE</v>
      </c>
      <c r="BE496" s="336"/>
      <c r="BF496" s="336"/>
      <c r="BG496" s="555"/>
      <c r="BH496" s="281"/>
      <c r="BI496" s="281"/>
      <c r="BJ496" s="281"/>
      <c r="BL496" s="337"/>
      <c r="BN496" s="373">
        <v>0</v>
      </c>
      <c r="BO496" s="374" t="s">
        <v>2315</v>
      </c>
      <c r="BP496" s="374" t="s">
        <v>2316</v>
      </c>
      <c r="BQ496" s="374" t="s">
        <v>2316</v>
      </c>
      <c r="BR496" s="643" t="s">
        <v>2316</v>
      </c>
      <c r="BS496" s="700" t="s">
        <v>2316</v>
      </c>
      <c r="BT496" s="281"/>
    </row>
    <row r="497" spans="1:72" s="42" customFormat="1" ht="50.1" customHeight="1">
      <c r="A497" s="554" t="s">
        <v>254</v>
      </c>
      <c r="B497" s="53" t="s">
        <v>271</v>
      </c>
      <c r="C497" s="53" t="s">
        <v>332</v>
      </c>
      <c r="D497" s="53" t="s">
        <v>373</v>
      </c>
      <c r="E497" s="53" t="s">
        <v>494</v>
      </c>
      <c r="F497" s="63">
        <v>341</v>
      </c>
      <c r="G497" s="66">
        <v>1900</v>
      </c>
      <c r="H497" s="66" t="s">
        <v>1955</v>
      </c>
      <c r="I497" s="66" t="s">
        <v>2000</v>
      </c>
      <c r="J497" s="325">
        <v>494</v>
      </c>
      <c r="K497" s="53" t="s">
        <v>1035</v>
      </c>
      <c r="L497" s="53">
        <v>3204048</v>
      </c>
      <c r="M497" s="53" t="s">
        <v>1457</v>
      </c>
      <c r="N497" s="53">
        <v>320404800</v>
      </c>
      <c r="O497" s="53" t="s">
        <v>1770</v>
      </c>
      <c r="P497" s="53" t="s">
        <v>2090</v>
      </c>
      <c r="Q497" s="53" t="s">
        <v>33</v>
      </c>
      <c r="R497" s="118" t="s">
        <v>1891</v>
      </c>
      <c r="S497" s="111">
        <v>0</v>
      </c>
      <c r="T497" s="111">
        <v>1</v>
      </c>
      <c r="U497" s="96">
        <v>1</v>
      </c>
      <c r="V497" s="111">
        <v>1</v>
      </c>
      <c r="W497" s="111">
        <v>1</v>
      </c>
      <c r="X497" s="111">
        <v>1</v>
      </c>
      <c r="Y497" s="273">
        <v>0</v>
      </c>
      <c r="Z497" s="276">
        <f>IF(
'Tablero de control'!$U497="NP",
 0,
  IF(
     'Tablero de control'!$Q497&lt;&gt;"Reducción",
     'Tablero de control'!$Y497*100/'Tablero de control'!$U497,
     IF(
       'Tablero de control'!$U497&gt;='Tablero de control'!$Y497,
       100,
       IF(
         'Tablero de control'!$S497&lt;='Tablero de control'!$Y497,
         0,
         (('Tablero de control'!$S497-'Tablero de control'!$U497)-('Tablero de control'!$Y497-'Tablero de control'!$U497))*100/('Tablero de control'!$S497-'Tablero de control'!$U497)
       )
     )
   )
)</f>
        <v>0</v>
      </c>
      <c r="AA497" s="302">
        <f>IF('Tablero de control'!$Z497&gt;100,100,'Tablero de control'!$Z497)</f>
        <v>0</v>
      </c>
      <c r="AB497" s="40" t="str">
        <f>IF(
  'Tablero de control'!$U497="NP",
  "NO PROGRAMADA",
  IF(
    OR('Tablero de control'!$Y497="",'Tablero de control'!$Z497&lt;=0),
    "SIN AVANCE",
    IF(
      'Tablero de control'!$Z497&lt;Parametros!$D$4*Parametros!$G$9,
      "MUY DEFICIENTE",
    IF(
      'Tablero de control'!$Z497&lt;Parametros!$D$4*Parametros!$G$8,
      "DEFICIENTE",
   IF(
      'Tablero de control'!$Z497&lt;Parametros!$D$4*Parametros!$G$7,
      "ACEPTABLE",
      IF(
        'Tablero de control'!$Z497&lt;Parametros!$D$4*Parametros!$G$6,
        "BUENO",
        IF(
          'Tablero de control'!$Z497&lt;Parametros!$D$4*Parametros!$G$5,
          "SATISFACTORIO",
          IF(
            'Tablero de control'!$Z497&gt;=Parametros!$D$4*Parametros!$G$4,
            "OPTIMO"
          )
        )
      )
    )
  )
)
)
)</f>
        <v>SIN AVANCE</v>
      </c>
      <c r="AC497" s="40"/>
      <c r="AD497" s="40"/>
      <c r="AE497" s="40"/>
      <c r="AF497" s="40"/>
      <c r="AG497" s="59">
        <v>0</v>
      </c>
      <c r="AH497" s="59">
        <v>0</v>
      </c>
      <c r="AI497" s="59">
        <v>0</v>
      </c>
      <c r="AJ497" s="57"/>
      <c r="AK497" s="276">
        <f>IF(
'Tablero de control'!$V497="NP",
 0,
  IF(
     'Tablero de control'!$Q497&lt;&gt;"Reducción",
     'Tablero de control'!$AJ497*100/'Tablero de control'!$V497,
     IF(
       'Tablero de control'!$V497&gt;='Tablero de control'!$AJ497,
       100,
       IF(
         'Tablero de control'!$S497&lt;='Tablero de control'!$AJ497,
         0,
         (('Tablero de control'!$S497-'Tablero de control'!$V497)-('Tablero de control'!$AJ497-'Tablero de control'!$V497))*100/('Tablero de control'!$S497-'Tablero de control'!$V497)
       )
     )
   )
)</f>
        <v>0</v>
      </c>
      <c r="AL497" s="40" t="str">
        <f>IF(
  'Tablero de control'!$V497="NP",
  "NO PROGRAMADA",
  IF(
    OR('Tablero de control'!$AJ497="",'Tablero de control'!$AK497&lt;=0),
    "SIN AVANCE",
    IF(
      'Tablero de control'!$AK497&lt;Parametros!$D$4*Parametros!$G$9,
      "MUY DEFICIENTE",
    IF(
      'Tablero de control'!$AK497&lt;Parametros!$D$4*Parametros!$G$8,
      "DEFICIENTE",
   IF(
      'Tablero de control'!$AK497&lt;Parametros!$D$4*Parametros!$G$7,
      "ACEPTABLE",
      IF(
        'Tablero de control'!$AK497&lt;Parametros!$D$4*Parametros!$G$6,
        "BUENO",
        IF(
          'Tablero de control'!$AK497&lt;Parametros!$D$4*Parametros!$G$5,
          "SATISFACTORIO",
          IF(
            'Tablero de control'!$AK497&gt;=Parametros!$D$4*Parametros!$G$4,
            "OPTIMO"
          )
        )
      )
    )
  )
)
)
)</f>
        <v>SIN AVANCE</v>
      </c>
      <c r="AM497" s="38"/>
      <c r="AN497" s="38"/>
      <c r="AO497" s="38"/>
      <c r="AP497" s="289"/>
      <c r="AQ497" s="276">
        <f>IF(
'Tablero de control'!$W497="NP",
 0,
  IF(
     'Tablero de control'!$Q497&lt;&gt;"Reducción",
     'Tablero de control'!$AP497*100/'Tablero de control'!$W497,
     IF(
       'Tablero de control'!$W497&gt;='Tablero de control'!$AP497,
       100,
       IF(
         'Tablero de control'!$S497&lt;='Tablero de control'!$AP497,
         0,
         (('Tablero de control'!$S497-'Tablero de control'!$W497)-('Tablero de control'!$AP497-'Tablero de control'!$W497))*100/('Tablero de control'!$S497-'Tablero de control'!$W497)
       )
     )
   )
)</f>
        <v>0</v>
      </c>
      <c r="AR497" s="40" t="str">
        <f>IF(
  'Tablero de control'!$W497="NP",
  "NO PROGRAMADA",
  IF(
    OR('Tablero de control'!$AP497="",'Tablero de control'!$AQ497&lt;=0),
    "SIN AVANCE",
    IF(
      'Tablero de control'!$AQ497&lt;Parametros!$D$4*Parametros!$G$9,
      "MUY DEFICIENTE",
    IF(
      'Tablero de control'!$AQ497&lt;Parametros!$D$4*Parametros!$G$8,
      "DEFICIENTE",
   IF(
      'Tablero de control'!$AQ497&lt;Parametros!$D$4*Parametros!$G$7,
      "ACEPTABLE",
      IF(
        'Tablero de control'!$AQ497&lt;Parametros!$D$4*Parametros!$G$6,
        "BUENO",
        IF(
          'Tablero de control'!$AQ497&lt;Parametros!$D$4*Parametros!$G$5,
          "SATISFACTORIO",
          IF(
            'Tablero de control'!$AQ497&gt;=Parametros!$D$4*Parametros!$G$4,
            "OPTIMO"
          )
        )
      )
    )
  )
)
)
)</f>
        <v>SIN AVANCE</v>
      </c>
      <c r="AS497" s="38"/>
      <c r="AT497" s="38"/>
      <c r="AU497" s="38"/>
      <c r="AV497" s="39"/>
      <c r="AW497" s="276">
        <f>IF(
'Tablero de control'!$X497="NP",
 0,
  IF(
     'Tablero de control'!$Q497&lt;&gt;"Reducción",
     'Tablero de control'!$AV497*100/'Tablero de control'!$X497,
     IF(
       'Tablero de control'!$X497&gt;='Tablero de control'!$AV497,
       100,
       IF(
         'Tablero de control'!$S497&lt;='Tablero de control'!$AV497,
         0,
         (('Tablero de control'!$S497-'Tablero de control'!$X497)-('Tablero de control'!$AV497-'Tablero de control'!$X497))*100/('Tablero de control'!$S497-'Tablero de control'!$X497)
       )
     )
   )
)</f>
        <v>0</v>
      </c>
      <c r="AX497" s="46" t="str">
        <f>IF(
  'Tablero de control'!$X497="NP",
  "NO PROGRAMADA",
  IF(
    OR('Tablero de control'!$AV497="",'Tablero de control'!$AW497&lt;=0),
    "SIN AVANCE",
    IF(
      'Tablero de control'!$AW497&lt;Parametros!$D$4*Parametros!$G$9,
      "MUY DEFICIENTE",
    IF(
      'Tablero de control'!$AW497&lt;Parametros!$D$4*Parametros!$G$8,
      "DEFICIENTE",
   IF(
      'Tablero de control'!$AW497&lt;Parametros!$D$4*Parametros!$G$7,
      "ACEPTABLE",
      IF(
        'Tablero de control'!$AW497&lt;Parametros!$D$4*Parametros!$G$6,
        "BUENO",
        IF(
          'Tablero de control'!$AW497&lt;Parametros!$D$4*Parametros!$G$5,
          "SATISFACTORIO",
          IF(
            'Tablero de control'!$AW497&gt;=Parametros!$D$4*Parametros!$G$4,
            "OPTIMO"
          )
        )
      )
    )
  )
)
)
)</f>
        <v>SIN AVANCE</v>
      </c>
      <c r="AY497" s="38"/>
      <c r="AZ497" s="38"/>
      <c r="BA497" s="38"/>
      <c r="BB497" s="285">
        <f>IF('Tablero de control'!$R497="Acumulada",IF('Tablero de control'!$AV497="",IF('Tablero de control'!$AP497="",IF('Tablero de control'!$AJ497="",'Tablero de control'!$Y497,'Tablero de control'!$AJ497),'Tablero de control'!$AP497),'Tablero de control'!$AV497),'Tablero de control'!$Y497+'Tablero de control'!$AJ497+'Tablero de control'!$AP497+'Tablero de control'!$AV497)</f>
        <v>0</v>
      </c>
      <c r="BC497" s="41">
        <f>IF('Tablero de control'!$Q497="mantenimiento",'Tablero de control'!$BB497/COUNTA('Tablero de control'!$U497:$X497)*100,IF('Tablero de control'!$BB497*100/'Tablero de control'!$T497&gt;100,100,'Tablero de control'!$BB497*100/'Tablero de control'!$T497))</f>
        <v>0</v>
      </c>
      <c r="BD497" s="40" t="str">
        <f>IF(
    OR('Tablero de control'!$BB497="",'Tablero de control'!$BC497&lt;=0),
    "SIN AVANCE",
    IF(
      'Tablero de control'!$BC497&lt;Parametros!$D$4*Parametros!$G$9,
      "MUY DEFICIENTE",
    IF(
      'Tablero de control'!$BC497&lt;Parametros!$D$4*Parametros!$G$8,
      "DEFICIENTE",
   IF(
      'Tablero de control'!$BC497&lt;Parametros!$D$4*Parametros!$G$7,
      "ACEPTABLE",
      IF(
        'Tablero de control'!$BC497&lt;Parametros!$D$4*Parametros!$G$6,
        "BUENO",
        IF(
          'Tablero de control'!$BC497&lt;Parametros!$D$4*Parametros!$G$5,
          "SATISFACTORIO",
          IF(
            'Tablero de control'!$BC497&gt;=Parametros!$D$4*Parametros!$G$4,
            "OPTIMO"
          )
        )
      )
    )
  )
)
)</f>
        <v>SIN AVANCE</v>
      </c>
      <c r="BE497" s="336"/>
      <c r="BF497" s="336"/>
      <c r="BG497" s="555"/>
      <c r="BH497" s="281"/>
      <c r="BI497" s="281"/>
      <c r="BJ497" s="281"/>
      <c r="BL497" s="337"/>
      <c r="BN497" s="377">
        <v>0</v>
      </c>
      <c r="BO497" s="374"/>
      <c r="BP497" s="374" t="s">
        <v>2330</v>
      </c>
      <c r="BQ497" s="374" t="s">
        <v>2184</v>
      </c>
      <c r="BR497" s="642" t="s">
        <v>2331</v>
      </c>
      <c r="BS497" s="701"/>
      <c r="BT497" s="281"/>
    </row>
    <row r="498" spans="1:72" s="42" customFormat="1" ht="50.1" customHeight="1">
      <c r="A498" s="554" t="s">
        <v>254</v>
      </c>
      <c r="B498" s="53" t="s">
        <v>271</v>
      </c>
      <c r="C498" s="53" t="s">
        <v>332</v>
      </c>
      <c r="D498" s="53" t="s">
        <v>373</v>
      </c>
      <c r="E498" s="53" t="s">
        <v>494</v>
      </c>
      <c r="F498" s="63">
        <v>341</v>
      </c>
      <c r="G498" s="66">
        <v>1900</v>
      </c>
      <c r="H498" s="66" t="s">
        <v>1955</v>
      </c>
      <c r="I498" s="66" t="s">
        <v>2000</v>
      </c>
      <c r="J498" s="325">
        <v>495</v>
      </c>
      <c r="K498" s="53" t="s">
        <v>1036</v>
      </c>
      <c r="L498" s="53">
        <v>3202005</v>
      </c>
      <c r="M498" s="53" t="s">
        <v>97</v>
      </c>
      <c r="N498" s="53">
        <v>320205000</v>
      </c>
      <c r="O498" s="53" t="s">
        <v>1773</v>
      </c>
      <c r="P498" s="53" t="s">
        <v>2091</v>
      </c>
      <c r="Q498" s="53" t="s">
        <v>32</v>
      </c>
      <c r="R498" s="118" t="s">
        <v>1891</v>
      </c>
      <c r="S498" s="111">
        <v>900</v>
      </c>
      <c r="T498" s="111">
        <v>2000</v>
      </c>
      <c r="U498" s="96">
        <v>300</v>
      </c>
      <c r="V498" s="114">
        <v>600</v>
      </c>
      <c r="W498" s="114">
        <v>600</v>
      </c>
      <c r="X498" s="114">
        <v>500</v>
      </c>
      <c r="Y498" s="273">
        <v>1200</v>
      </c>
      <c r="Z498" s="276">
        <f>IF(
'Tablero de control'!$U498="NP",
 0,
  IF(
     'Tablero de control'!$Q498&lt;&gt;"Reducción",
     'Tablero de control'!$Y498*100/'Tablero de control'!$U498,
     IF(
       'Tablero de control'!$U498&gt;='Tablero de control'!$Y498,
       100,
       IF(
         'Tablero de control'!$S498&lt;='Tablero de control'!$Y498,
         0,
         (('Tablero de control'!$S498-'Tablero de control'!$U498)-('Tablero de control'!$Y498-'Tablero de control'!$U498))*100/('Tablero de control'!$S498-'Tablero de control'!$U498)
       )
     )
   )
)</f>
        <v>400</v>
      </c>
      <c r="AA498" s="302">
        <f>IF('Tablero de control'!$Z498&gt;100,100,'Tablero de control'!$Z498)</f>
        <v>100</v>
      </c>
      <c r="AB498" s="40" t="str">
        <f>IF(
  'Tablero de control'!$U498="NP",
  "NO PROGRAMADA",
  IF(
    OR('Tablero de control'!$Y498="",'Tablero de control'!$Z498&lt;=0),
    "SIN AVANCE",
    IF(
      'Tablero de control'!$Z498&lt;Parametros!$D$4*Parametros!$G$9,
      "MUY DEFICIENTE",
    IF(
      'Tablero de control'!$Z498&lt;Parametros!$D$4*Parametros!$G$8,
      "DEFICIENTE",
   IF(
      'Tablero de control'!$Z498&lt;Parametros!$D$4*Parametros!$G$7,
      "ACEPTABLE",
      IF(
        'Tablero de control'!$Z498&lt;Parametros!$D$4*Parametros!$G$6,
        "BUENO",
        IF(
          'Tablero de control'!$Z498&lt;Parametros!$D$4*Parametros!$G$5,
          "SATISFACTORIO",
          IF(
            'Tablero de control'!$Z498&gt;=Parametros!$D$4*Parametros!$G$4,
            "OPTIMO"
          )
        )
      )
    )
  )
)
)
)</f>
        <v>OPTIMO</v>
      </c>
      <c r="AC498" s="40" t="s">
        <v>3860</v>
      </c>
      <c r="AD498" s="40">
        <v>2023003520074</v>
      </c>
      <c r="AE498" s="40"/>
      <c r="AF498" s="40"/>
      <c r="AG498" s="59">
        <v>948777661</v>
      </c>
      <c r="AH498" s="59">
        <v>72063928</v>
      </c>
      <c r="AI498" s="59">
        <v>34720985</v>
      </c>
      <c r="AJ498" s="57"/>
      <c r="AK498" s="276">
        <f>IF(
'Tablero de control'!$V498="NP",
 0,
  IF(
     'Tablero de control'!$Q498&lt;&gt;"Reducción",
     'Tablero de control'!$AJ498*100/'Tablero de control'!$V498,
     IF(
       'Tablero de control'!$V498&gt;='Tablero de control'!$AJ498,
       100,
       IF(
         'Tablero de control'!$S498&lt;='Tablero de control'!$AJ498,
         0,
         (('Tablero de control'!$S498-'Tablero de control'!$V498)-('Tablero de control'!$AJ498-'Tablero de control'!$V498))*100/('Tablero de control'!$S498-'Tablero de control'!$V498)
       )
     )
   )
)</f>
        <v>0</v>
      </c>
      <c r="AL498" s="40" t="str">
        <f>IF(
  'Tablero de control'!$V498="NP",
  "NO PROGRAMADA",
  IF(
    OR('Tablero de control'!$AJ498="",'Tablero de control'!$AK498&lt;=0),
    "SIN AVANCE",
    IF(
      'Tablero de control'!$AK498&lt;Parametros!$D$4*Parametros!$G$9,
      "MUY DEFICIENTE",
    IF(
      'Tablero de control'!$AK498&lt;Parametros!$D$4*Parametros!$G$8,
      "DEFICIENTE",
   IF(
      'Tablero de control'!$AK498&lt;Parametros!$D$4*Parametros!$G$7,
      "ACEPTABLE",
      IF(
        'Tablero de control'!$AK498&lt;Parametros!$D$4*Parametros!$G$6,
        "BUENO",
        IF(
          'Tablero de control'!$AK498&lt;Parametros!$D$4*Parametros!$G$5,
          "SATISFACTORIO",
          IF(
            'Tablero de control'!$AK498&gt;=Parametros!$D$4*Parametros!$G$4,
            "OPTIMO"
          )
        )
      )
    )
  )
)
)
)</f>
        <v>SIN AVANCE</v>
      </c>
      <c r="AM498" s="38"/>
      <c r="AN498" s="38"/>
      <c r="AO498" s="38"/>
      <c r="AP498" s="289"/>
      <c r="AQ498" s="276">
        <f>IF(
'Tablero de control'!$W498="NP",
 0,
  IF(
     'Tablero de control'!$Q498&lt;&gt;"Reducción",
     'Tablero de control'!$AP498*100/'Tablero de control'!$W498,
     IF(
       'Tablero de control'!$W498&gt;='Tablero de control'!$AP498,
       100,
       IF(
         'Tablero de control'!$S498&lt;='Tablero de control'!$AP498,
         0,
         (('Tablero de control'!$S498-'Tablero de control'!$W498)-('Tablero de control'!$AP498-'Tablero de control'!$W498))*100/('Tablero de control'!$S498-'Tablero de control'!$W498)
       )
     )
   )
)</f>
        <v>0</v>
      </c>
      <c r="AR498" s="40" t="str">
        <f>IF(
  'Tablero de control'!$W498="NP",
  "NO PROGRAMADA",
  IF(
    OR('Tablero de control'!$AP498="",'Tablero de control'!$AQ498&lt;=0),
    "SIN AVANCE",
    IF(
      'Tablero de control'!$AQ498&lt;Parametros!$D$4*Parametros!$G$9,
      "MUY DEFICIENTE",
    IF(
      'Tablero de control'!$AQ498&lt;Parametros!$D$4*Parametros!$G$8,
      "DEFICIENTE",
   IF(
      'Tablero de control'!$AQ498&lt;Parametros!$D$4*Parametros!$G$7,
      "ACEPTABLE",
      IF(
        'Tablero de control'!$AQ498&lt;Parametros!$D$4*Parametros!$G$6,
        "BUENO",
        IF(
          'Tablero de control'!$AQ498&lt;Parametros!$D$4*Parametros!$G$5,
          "SATISFACTORIO",
          IF(
            'Tablero de control'!$AQ498&gt;=Parametros!$D$4*Parametros!$G$4,
            "OPTIMO"
          )
        )
      )
    )
  )
)
)
)</f>
        <v>SIN AVANCE</v>
      </c>
      <c r="AS498" s="38"/>
      <c r="AT498" s="38"/>
      <c r="AU498" s="38"/>
      <c r="AV498" s="39"/>
      <c r="AW498" s="276">
        <f>IF(
'Tablero de control'!$X498="NP",
 0,
  IF(
     'Tablero de control'!$Q498&lt;&gt;"Reducción",
     'Tablero de control'!$AV498*100/'Tablero de control'!$X498,
     IF(
       'Tablero de control'!$X498&gt;='Tablero de control'!$AV498,
       100,
       IF(
         'Tablero de control'!$S498&lt;='Tablero de control'!$AV498,
         0,
         (('Tablero de control'!$S498-'Tablero de control'!$X498)-('Tablero de control'!$AV498-'Tablero de control'!$X498))*100/('Tablero de control'!$S498-'Tablero de control'!$X498)
       )
     )
   )
)</f>
        <v>0</v>
      </c>
      <c r="AX498" s="46" t="str">
        <f>IF(
  'Tablero de control'!$X498="NP",
  "NO PROGRAMADA",
  IF(
    OR('Tablero de control'!$AV498="",'Tablero de control'!$AW498&lt;=0),
    "SIN AVANCE",
    IF(
      'Tablero de control'!$AW498&lt;Parametros!$D$4*Parametros!$G$9,
      "MUY DEFICIENTE",
    IF(
      'Tablero de control'!$AW498&lt;Parametros!$D$4*Parametros!$G$8,
      "DEFICIENTE",
   IF(
      'Tablero de control'!$AW498&lt;Parametros!$D$4*Parametros!$G$7,
      "ACEPTABLE",
      IF(
        'Tablero de control'!$AW498&lt;Parametros!$D$4*Parametros!$G$6,
        "BUENO",
        IF(
          'Tablero de control'!$AW498&lt;Parametros!$D$4*Parametros!$G$5,
          "SATISFACTORIO",
          IF(
            'Tablero de control'!$AW498&gt;=Parametros!$D$4*Parametros!$G$4,
            "OPTIMO"
          )
        )
      )
    )
  )
)
)
)</f>
        <v>SIN AVANCE</v>
      </c>
      <c r="AY498" s="38"/>
      <c r="AZ498" s="38"/>
      <c r="BA498" s="38"/>
      <c r="BB498" s="285">
        <f>IF('Tablero de control'!$R498="Acumulada",IF('Tablero de control'!$AV498="",IF('Tablero de control'!$AP498="",IF('Tablero de control'!$AJ498="",'Tablero de control'!$Y498,'Tablero de control'!$AJ498),'Tablero de control'!$AP498),'Tablero de control'!$AV498),'Tablero de control'!$Y498+'Tablero de control'!$AJ498+'Tablero de control'!$AP498+'Tablero de control'!$AV498)</f>
        <v>1200</v>
      </c>
      <c r="BC498" s="41">
        <f>IF('Tablero de control'!$Q498="mantenimiento",'Tablero de control'!$BB498/COUNTA('Tablero de control'!$U498:$X498)*100,IF('Tablero de control'!$BB498*100/'Tablero de control'!$T498&gt;100,100,'Tablero de control'!$BB498*100/'Tablero de control'!$T498))</f>
        <v>60</v>
      </c>
      <c r="BD498" s="40" t="str">
        <f>IF(
    OR('Tablero de control'!$BB498="",'Tablero de control'!$BC498&lt;=0),
    "SIN AVANCE",
    IF(
      'Tablero de control'!$BC498&lt;Parametros!$D$4*Parametros!$G$9,
      "MUY DEFICIENTE",
    IF(
      'Tablero de control'!$BC498&lt;Parametros!$D$4*Parametros!$G$8,
      "DEFICIENTE",
   IF(
      'Tablero de control'!$BC498&lt;Parametros!$D$4*Parametros!$G$7,
      "ACEPTABLE",
      IF(
        'Tablero de control'!$BC498&lt;Parametros!$D$4*Parametros!$G$6,
        "BUENO",
        IF(
          'Tablero de control'!$BC498&lt;Parametros!$D$4*Parametros!$G$5,
          "SATISFACTORIO",
          IF(
            'Tablero de control'!$BC498&gt;=Parametros!$D$4*Parametros!$G$4,
            "OPTIMO"
          )
        )
      )
    )
  )
)
)</f>
        <v>ACEPTABLE</v>
      </c>
      <c r="BE498" s="336"/>
      <c r="BF498" s="336"/>
      <c r="BG498" s="555"/>
      <c r="BH498" s="281"/>
      <c r="BI498" s="281"/>
      <c r="BJ498" s="281"/>
      <c r="BL498" s="337"/>
      <c r="BN498" s="376">
        <v>1200</v>
      </c>
      <c r="BO498" s="374" t="s">
        <v>2332</v>
      </c>
      <c r="BP498" s="374" t="s">
        <v>2333</v>
      </c>
      <c r="BQ498" s="374" t="s">
        <v>2334</v>
      </c>
      <c r="BR498" s="643" t="s">
        <v>2335</v>
      </c>
      <c r="BS498" s="700" t="s">
        <v>2336</v>
      </c>
      <c r="BT498" s="281"/>
    </row>
    <row r="499" spans="1:72" s="42" customFormat="1" ht="50.1" customHeight="1">
      <c r="A499" s="554" t="s">
        <v>254</v>
      </c>
      <c r="B499" s="53" t="s">
        <v>271</v>
      </c>
      <c r="C499" s="53" t="s">
        <v>332</v>
      </c>
      <c r="D499" s="53" t="s">
        <v>373</v>
      </c>
      <c r="E499" s="53" t="s">
        <v>494</v>
      </c>
      <c r="F499" s="63">
        <v>341</v>
      </c>
      <c r="G499" s="66">
        <v>1900</v>
      </c>
      <c r="H499" s="66" t="s">
        <v>1955</v>
      </c>
      <c r="I499" s="66" t="s">
        <v>2000</v>
      </c>
      <c r="J499" s="325">
        <v>496</v>
      </c>
      <c r="K499" s="53" t="s">
        <v>1037</v>
      </c>
      <c r="L499" s="53" t="s">
        <v>1916</v>
      </c>
      <c r="M499" s="53" t="s">
        <v>1917</v>
      </c>
      <c r="N499" s="53">
        <v>320200200</v>
      </c>
      <c r="O499" s="53" t="s">
        <v>1824</v>
      </c>
      <c r="P499" s="53" t="s">
        <v>2091</v>
      </c>
      <c r="Q499" s="53" t="s">
        <v>33</v>
      </c>
      <c r="R499" s="118" t="s">
        <v>1891</v>
      </c>
      <c r="S499" s="111">
        <v>0</v>
      </c>
      <c r="T499" s="111">
        <v>1</v>
      </c>
      <c r="U499" s="97" t="s">
        <v>13</v>
      </c>
      <c r="V499" s="111">
        <v>1</v>
      </c>
      <c r="W499" s="111">
        <v>1</v>
      </c>
      <c r="X499" s="111">
        <v>1</v>
      </c>
      <c r="Y499" s="273">
        <v>1</v>
      </c>
      <c r="Z499" s="276">
        <f>IF(
'Tablero de control'!$U499="NP",
 0,
  IF(
     'Tablero de control'!$Q499&lt;&gt;"Reducción",
     'Tablero de control'!$Y499*100/'Tablero de control'!$U499,
     IF(
       'Tablero de control'!$U499&gt;='Tablero de control'!$Y499,
       100,
       IF(
         'Tablero de control'!$S499&lt;='Tablero de control'!$Y499,
         0,
         (('Tablero de control'!$S499-'Tablero de control'!$U499)-('Tablero de control'!$Y499-'Tablero de control'!$U499))*100/('Tablero de control'!$S499-'Tablero de control'!$U499)
       )
     )
   )
)</f>
        <v>0</v>
      </c>
      <c r="AA499" s="302">
        <f>IF('Tablero de control'!$Z499&gt;100,100,'Tablero de control'!$Z499)</f>
        <v>0</v>
      </c>
      <c r="AB499" s="40" t="str">
        <f>IF(
  'Tablero de control'!$U499="NP",
  "NO PROGRAMADA",
  IF(
    OR('Tablero de control'!$Y499="",'Tablero de control'!$Z499&lt;=0),
    "SIN AVANCE",
    IF(
      'Tablero de control'!$Z499&lt;Parametros!$D$4*Parametros!$G$9,
      "MUY DEFICIENTE",
    IF(
      'Tablero de control'!$Z499&lt;Parametros!$D$4*Parametros!$G$8,
      "DEFICIENTE",
   IF(
      'Tablero de control'!$Z499&lt;Parametros!$D$4*Parametros!$G$7,
      "ACEPTABLE",
      IF(
        'Tablero de control'!$Z499&lt;Parametros!$D$4*Parametros!$G$6,
        "BUENO",
        IF(
          'Tablero de control'!$Z499&lt;Parametros!$D$4*Parametros!$G$5,
          "SATISFACTORIO",
          IF(
            'Tablero de control'!$Z499&gt;=Parametros!$D$4*Parametros!$G$4,
            "OPTIMO"
          )
        )
      )
    )
  )
)
)
)</f>
        <v>NO PROGRAMADA</v>
      </c>
      <c r="AC499" s="40"/>
      <c r="AD499" s="40"/>
      <c r="AE499" s="40"/>
      <c r="AF499" s="40"/>
      <c r="AG499" s="59">
        <v>0</v>
      </c>
      <c r="AH499" s="59">
        <v>0</v>
      </c>
      <c r="AI499" s="59">
        <v>0</v>
      </c>
      <c r="AJ499" s="57"/>
      <c r="AK499" s="276">
        <f>IF(
'Tablero de control'!$V499="NP",
 0,
  IF(
     'Tablero de control'!$Q499&lt;&gt;"Reducción",
     'Tablero de control'!$AJ499*100/'Tablero de control'!$V499,
     IF(
       'Tablero de control'!$V499&gt;='Tablero de control'!$AJ499,
       100,
       IF(
         'Tablero de control'!$S499&lt;='Tablero de control'!$AJ499,
         0,
         (('Tablero de control'!$S499-'Tablero de control'!$V499)-('Tablero de control'!$AJ499-'Tablero de control'!$V499))*100/('Tablero de control'!$S499-'Tablero de control'!$V499)
       )
     )
   )
)</f>
        <v>0</v>
      </c>
      <c r="AL499" s="40" t="str">
        <f>IF(
  'Tablero de control'!$V499="NP",
  "NO PROGRAMADA",
  IF(
    OR('Tablero de control'!$AJ499="",'Tablero de control'!$AK499&lt;=0),
    "SIN AVANCE",
    IF(
      'Tablero de control'!$AK499&lt;Parametros!$D$4*Parametros!$G$9,
      "MUY DEFICIENTE",
    IF(
      'Tablero de control'!$AK499&lt;Parametros!$D$4*Parametros!$G$8,
      "DEFICIENTE",
   IF(
      'Tablero de control'!$AK499&lt;Parametros!$D$4*Parametros!$G$7,
      "ACEPTABLE",
      IF(
        'Tablero de control'!$AK499&lt;Parametros!$D$4*Parametros!$G$6,
        "BUENO",
        IF(
          'Tablero de control'!$AK499&lt;Parametros!$D$4*Parametros!$G$5,
          "SATISFACTORIO",
          IF(
            'Tablero de control'!$AK499&gt;=Parametros!$D$4*Parametros!$G$4,
            "OPTIMO"
          )
        )
      )
    )
  )
)
)
)</f>
        <v>SIN AVANCE</v>
      </c>
      <c r="AM499" s="38"/>
      <c r="AN499" s="38"/>
      <c r="AO499" s="38"/>
      <c r="AP499" s="289"/>
      <c r="AQ499" s="276">
        <f>IF(
'Tablero de control'!$W499="NP",
 0,
  IF(
     'Tablero de control'!$Q499&lt;&gt;"Reducción",
     'Tablero de control'!$AP499*100/'Tablero de control'!$W499,
     IF(
       'Tablero de control'!$W499&gt;='Tablero de control'!$AP499,
       100,
       IF(
         'Tablero de control'!$S499&lt;='Tablero de control'!$AP499,
         0,
         (('Tablero de control'!$S499-'Tablero de control'!$W499)-('Tablero de control'!$AP499-'Tablero de control'!$W499))*100/('Tablero de control'!$S499-'Tablero de control'!$W499)
       )
     )
   )
)</f>
        <v>0</v>
      </c>
      <c r="AR499" s="40" t="str">
        <f>IF(
  'Tablero de control'!$W499="NP",
  "NO PROGRAMADA",
  IF(
    OR('Tablero de control'!$AP499="",'Tablero de control'!$AQ499&lt;=0),
    "SIN AVANCE",
    IF(
      'Tablero de control'!$AQ499&lt;Parametros!$D$4*Parametros!$G$9,
      "MUY DEFICIENTE",
    IF(
      'Tablero de control'!$AQ499&lt;Parametros!$D$4*Parametros!$G$8,
      "DEFICIENTE",
   IF(
      'Tablero de control'!$AQ499&lt;Parametros!$D$4*Parametros!$G$7,
      "ACEPTABLE",
      IF(
        'Tablero de control'!$AQ499&lt;Parametros!$D$4*Parametros!$G$6,
        "BUENO",
        IF(
          'Tablero de control'!$AQ499&lt;Parametros!$D$4*Parametros!$G$5,
          "SATISFACTORIO",
          IF(
            'Tablero de control'!$AQ499&gt;=Parametros!$D$4*Parametros!$G$4,
            "OPTIMO"
          )
        )
      )
    )
  )
)
)
)</f>
        <v>SIN AVANCE</v>
      </c>
      <c r="AS499" s="38"/>
      <c r="AT499" s="38"/>
      <c r="AU499" s="38"/>
      <c r="AV499" s="39"/>
      <c r="AW499" s="276">
        <f>IF(
'Tablero de control'!$X499="NP",
 0,
  IF(
     'Tablero de control'!$Q499&lt;&gt;"Reducción",
     'Tablero de control'!$AV499*100/'Tablero de control'!$X499,
     IF(
       'Tablero de control'!$X499&gt;='Tablero de control'!$AV499,
       100,
       IF(
         'Tablero de control'!$S499&lt;='Tablero de control'!$AV499,
         0,
         (('Tablero de control'!$S499-'Tablero de control'!$X499)-('Tablero de control'!$AV499-'Tablero de control'!$X499))*100/('Tablero de control'!$S499-'Tablero de control'!$X499)
       )
     )
   )
)</f>
        <v>0</v>
      </c>
      <c r="AX499" s="46" t="str">
        <f>IF(
  'Tablero de control'!$X499="NP",
  "NO PROGRAMADA",
  IF(
    OR('Tablero de control'!$AV499="",'Tablero de control'!$AW499&lt;=0),
    "SIN AVANCE",
    IF(
      'Tablero de control'!$AW499&lt;Parametros!$D$4*Parametros!$G$9,
      "MUY DEFICIENTE",
    IF(
      'Tablero de control'!$AW499&lt;Parametros!$D$4*Parametros!$G$8,
      "DEFICIENTE",
   IF(
      'Tablero de control'!$AW499&lt;Parametros!$D$4*Parametros!$G$7,
      "ACEPTABLE",
      IF(
        'Tablero de control'!$AW499&lt;Parametros!$D$4*Parametros!$G$6,
        "BUENO",
        IF(
          'Tablero de control'!$AW499&lt;Parametros!$D$4*Parametros!$G$5,
          "SATISFACTORIO",
          IF(
            'Tablero de control'!$AW499&gt;=Parametros!$D$4*Parametros!$G$4,
            "OPTIMO"
          )
        )
      )
    )
  )
)
)
)</f>
        <v>SIN AVANCE</v>
      </c>
      <c r="AY499" s="38"/>
      <c r="AZ499" s="38"/>
      <c r="BA499" s="38"/>
      <c r="BB499" s="285">
        <f>IF('Tablero de control'!$R499="Acumulada",IF('Tablero de control'!$AV499="",IF('Tablero de control'!$AP499="",IF('Tablero de control'!$AJ499="",'Tablero de control'!$Y499,'Tablero de control'!$AJ499),'Tablero de control'!$AP499),'Tablero de control'!$AV499),'Tablero de control'!$Y499+'Tablero de control'!$AJ499+'Tablero de control'!$AP499+'Tablero de control'!$AV499)</f>
        <v>1</v>
      </c>
      <c r="BC499" s="41">
        <f>IF('Tablero de control'!$Q499="mantenimiento",'Tablero de control'!$BB499/COUNTA('Tablero de control'!$U499:$X499)*100,IF('Tablero de control'!$BB499*100/'Tablero de control'!$T499&gt;100,100,'Tablero de control'!$BB499*100/'Tablero de control'!$T499))</f>
        <v>25</v>
      </c>
      <c r="BD499" s="40" t="str">
        <f>IF(
    OR('Tablero de control'!$BB499="",'Tablero de control'!$BC499&lt;=0),
    "SIN AVANCE",
    IF(
      'Tablero de control'!$BC499&lt;Parametros!$D$4*Parametros!$G$9,
      "MUY DEFICIENTE",
    IF(
      'Tablero de control'!$BC499&lt;Parametros!$D$4*Parametros!$G$8,
      "DEFICIENTE",
   IF(
      'Tablero de control'!$BC499&lt;Parametros!$D$4*Parametros!$G$7,
      "ACEPTABLE",
      IF(
        'Tablero de control'!$BC499&lt;Parametros!$D$4*Parametros!$G$6,
        "BUENO",
        IF(
          'Tablero de control'!$BC499&lt;Parametros!$D$4*Parametros!$G$5,
          "SATISFACTORIO",
          IF(
            'Tablero de control'!$BC499&gt;=Parametros!$D$4*Parametros!$G$4,
            "OPTIMO"
          )
        )
      )
    )
  )
)
)</f>
        <v>MUY DEFICIENTE</v>
      </c>
      <c r="BE499" s="336"/>
      <c r="BF499" s="336"/>
      <c r="BG499" s="555"/>
      <c r="BH499" s="281"/>
      <c r="BI499" s="281"/>
      <c r="BJ499" s="281"/>
      <c r="BL499" s="337"/>
      <c r="BN499" s="378">
        <v>1</v>
      </c>
      <c r="BO499" s="732"/>
      <c r="BP499" s="374" t="s">
        <v>2337</v>
      </c>
      <c r="BQ499" s="374" t="s">
        <v>2338</v>
      </c>
      <c r="BR499" s="642" t="s">
        <v>2331</v>
      </c>
      <c r="BS499" s="700"/>
      <c r="BT499" s="281"/>
    </row>
    <row r="500" spans="1:72" s="42" customFormat="1" ht="50.1" customHeight="1">
      <c r="A500" s="554" t="s">
        <v>254</v>
      </c>
      <c r="B500" s="53" t="s">
        <v>271</v>
      </c>
      <c r="C500" s="53" t="s">
        <v>332</v>
      </c>
      <c r="D500" s="53" t="s">
        <v>373</v>
      </c>
      <c r="E500" s="53" t="s">
        <v>494</v>
      </c>
      <c r="F500" s="63">
        <v>341</v>
      </c>
      <c r="G500" s="66">
        <v>1900</v>
      </c>
      <c r="H500" s="66" t="s">
        <v>1955</v>
      </c>
      <c r="I500" s="66" t="s">
        <v>2000</v>
      </c>
      <c r="J500" s="325">
        <v>497</v>
      </c>
      <c r="K500" s="53" t="s">
        <v>1038</v>
      </c>
      <c r="L500" s="53">
        <v>3202043</v>
      </c>
      <c r="M500" s="53" t="s">
        <v>1458</v>
      </c>
      <c r="N500" s="53">
        <v>320204300</v>
      </c>
      <c r="O500" s="53" t="s">
        <v>1771</v>
      </c>
      <c r="P500" s="53" t="s">
        <v>2090</v>
      </c>
      <c r="Q500" s="53" t="s">
        <v>32</v>
      </c>
      <c r="R500" s="118" t="s">
        <v>1891</v>
      </c>
      <c r="S500" s="111">
        <v>1678</v>
      </c>
      <c r="T500" s="111">
        <v>1900</v>
      </c>
      <c r="U500" s="96">
        <v>600</v>
      </c>
      <c r="V500" s="111">
        <v>500</v>
      </c>
      <c r="W500" s="111">
        <v>400</v>
      </c>
      <c r="X500" s="111">
        <v>400</v>
      </c>
      <c r="Y500" s="273">
        <v>1802.3</v>
      </c>
      <c r="Z500" s="276">
        <f>IF(
'Tablero de control'!$U500="NP",
 0,
  IF(
     'Tablero de control'!$Q500&lt;&gt;"Reducción",
     'Tablero de control'!$Y500*100/'Tablero de control'!$U500,
     IF(
       'Tablero de control'!$U500&gt;='Tablero de control'!$Y500,
       100,
       IF(
         'Tablero de control'!$S500&lt;='Tablero de control'!$Y500,
         0,
         (('Tablero de control'!$S500-'Tablero de control'!$U500)-('Tablero de control'!$Y500-'Tablero de control'!$U500))*100/('Tablero de control'!$S500-'Tablero de control'!$U500)
       )
     )
   )
)</f>
        <v>300.38333333333333</v>
      </c>
      <c r="AA500" s="302">
        <f>IF('Tablero de control'!$Z500&gt;100,100,'Tablero de control'!$Z500)</f>
        <v>100</v>
      </c>
      <c r="AB500" s="40" t="str">
        <f>IF(
  'Tablero de control'!$U500="NP",
  "NO PROGRAMADA",
  IF(
    OR('Tablero de control'!$Y500="",'Tablero de control'!$Z500&lt;=0),
    "SIN AVANCE",
    IF(
      'Tablero de control'!$Z500&lt;Parametros!$D$4*Parametros!$G$9,
      "MUY DEFICIENTE",
    IF(
      'Tablero de control'!$Z500&lt;Parametros!$D$4*Parametros!$G$8,
      "DEFICIENTE",
   IF(
      'Tablero de control'!$Z500&lt;Parametros!$D$4*Parametros!$G$7,
      "ACEPTABLE",
      IF(
        'Tablero de control'!$Z500&lt;Parametros!$D$4*Parametros!$G$6,
        "BUENO",
        IF(
          'Tablero de control'!$Z500&lt;Parametros!$D$4*Parametros!$G$5,
          "SATISFACTORIO",
          IF(
            'Tablero de control'!$Z500&gt;=Parametros!$D$4*Parametros!$G$4,
            "OPTIMO"
          )
        )
      )
    )
  )
)
)
)</f>
        <v>OPTIMO</v>
      </c>
      <c r="AC500" s="40" t="s">
        <v>3860</v>
      </c>
      <c r="AD500" s="40">
        <v>2023003520074</v>
      </c>
      <c r="AE500" s="40"/>
      <c r="AF500" s="40"/>
      <c r="AG500" s="59">
        <v>1533435291.1900001</v>
      </c>
      <c r="AH500" s="59">
        <v>84093232</v>
      </c>
      <c r="AI500" s="59">
        <v>42219500.399999999</v>
      </c>
      <c r="AJ500" s="57"/>
      <c r="AK500" s="276">
        <f>IF(
'Tablero de control'!$V500="NP",
 0,
  IF(
     'Tablero de control'!$Q500&lt;&gt;"Reducción",
     'Tablero de control'!$AJ500*100/'Tablero de control'!$V500,
     IF(
       'Tablero de control'!$V500&gt;='Tablero de control'!$AJ500,
       100,
       IF(
         'Tablero de control'!$S500&lt;='Tablero de control'!$AJ500,
         0,
         (('Tablero de control'!$S500-'Tablero de control'!$V500)-('Tablero de control'!$AJ500-'Tablero de control'!$V500))*100/('Tablero de control'!$S500-'Tablero de control'!$V500)
       )
     )
   )
)</f>
        <v>0</v>
      </c>
      <c r="AL500" s="40" t="str">
        <f>IF(
  'Tablero de control'!$V500="NP",
  "NO PROGRAMADA",
  IF(
    OR('Tablero de control'!$AJ500="",'Tablero de control'!$AK500&lt;=0),
    "SIN AVANCE",
    IF(
      'Tablero de control'!$AK500&lt;Parametros!$D$4*Parametros!$G$9,
      "MUY DEFICIENTE",
    IF(
      'Tablero de control'!$AK500&lt;Parametros!$D$4*Parametros!$G$8,
      "DEFICIENTE",
   IF(
      'Tablero de control'!$AK500&lt;Parametros!$D$4*Parametros!$G$7,
      "ACEPTABLE",
      IF(
        'Tablero de control'!$AK500&lt;Parametros!$D$4*Parametros!$G$6,
        "BUENO",
        IF(
          'Tablero de control'!$AK500&lt;Parametros!$D$4*Parametros!$G$5,
          "SATISFACTORIO",
          IF(
            'Tablero de control'!$AK500&gt;=Parametros!$D$4*Parametros!$G$4,
            "OPTIMO"
          )
        )
      )
    )
  )
)
)
)</f>
        <v>SIN AVANCE</v>
      </c>
      <c r="AM500" s="38"/>
      <c r="AN500" s="38"/>
      <c r="AO500" s="38"/>
      <c r="AP500" s="289"/>
      <c r="AQ500" s="276">
        <f>IF(
'Tablero de control'!$W500="NP",
 0,
  IF(
     'Tablero de control'!$Q500&lt;&gt;"Reducción",
     'Tablero de control'!$AP500*100/'Tablero de control'!$W500,
     IF(
       'Tablero de control'!$W500&gt;='Tablero de control'!$AP500,
       100,
       IF(
         'Tablero de control'!$S500&lt;='Tablero de control'!$AP500,
         0,
         (('Tablero de control'!$S500-'Tablero de control'!$W500)-('Tablero de control'!$AP500-'Tablero de control'!$W500))*100/('Tablero de control'!$S500-'Tablero de control'!$W500)
       )
     )
   )
)</f>
        <v>0</v>
      </c>
      <c r="AR500" s="40" t="str">
        <f>IF(
  'Tablero de control'!$W500="NP",
  "NO PROGRAMADA",
  IF(
    OR('Tablero de control'!$AP500="",'Tablero de control'!$AQ500&lt;=0),
    "SIN AVANCE",
    IF(
      'Tablero de control'!$AQ500&lt;Parametros!$D$4*Parametros!$G$9,
      "MUY DEFICIENTE",
    IF(
      'Tablero de control'!$AQ500&lt;Parametros!$D$4*Parametros!$G$8,
      "DEFICIENTE",
   IF(
      'Tablero de control'!$AQ500&lt;Parametros!$D$4*Parametros!$G$7,
      "ACEPTABLE",
      IF(
        'Tablero de control'!$AQ500&lt;Parametros!$D$4*Parametros!$G$6,
        "BUENO",
        IF(
          'Tablero de control'!$AQ500&lt;Parametros!$D$4*Parametros!$G$5,
          "SATISFACTORIO",
          IF(
            'Tablero de control'!$AQ500&gt;=Parametros!$D$4*Parametros!$G$4,
            "OPTIMO"
          )
        )
      )
    )
  )
)
)
)</f>
        <v>SIN AVANCE</v>
      </c>
      <c r="AS500" s="38"/>
      <c r="AT500" s="38"/>
      <c r="AU500" s="38"/>
      <c r="AV500" s="39"/>
      <c r="AW500" s="276">
        <f>IF(
'Tablero de control'!$X500="NP",
 0,
  IF(
     'Tablero de control'!$Q500&lt;&gt;"Reducción",
     'Tablero de control'!$AV500*100/'Tablero de control'!$X500,
     IF(
       'Tablero de control'!$X500&gt;='Tablero de control'!$AV500,
       100,
       IF(
         'Tablero de control'!$S500&lt;='Tablero de control'!$AV500,
         0,
         (('Tablero de control'!$S500-'Tablero de control'!$X500)-('Tablero de control'!$AV500-'Tablero de control'!$X500))*100/('Tablero de control'!$S500-'Tablero de control'!$X500)
       )
     )
   )
)</f>
        <v>0</v>
      </c>
      <c r="AX500" s="46" t="str">
        <f>IF(
  'Tablero de control'!$X500="NP",
  "NO PROGRAMADA",
  IF(
    OR('Tablero de control'!$AV500="",'Tablero de control'!$AW500&lt;=0),
    "SIN AVANCE",
    IF(
      'Tablero de control'!$AW500&lt;Parametros!$D$4*Parametros!$G$9,
      "MUY DEFICIENTE",
    IF(
      'Tablero de control'!$AW500&lt;Parametros!$D$4*Parametros!$G$8,
      "DEFICIENTE",
   IF(
      'Tablero de control'!$AW500&lt;Parametros!$D$4*Parametros!$G$7,
      "ACEPTABLE",
      IF(
        'Tablero de control'!$AW500&lt;Parametros!$D$4*Parametros!$G$6,
        "BUENO",
        IF(
          'Tablero de control'!$AW500&lt;Parametros!$D$4*Parametros!$G$5,
          "SATISFACTORIO",
          IF(
            'Tablero de control'!$AW500&gt;=Parametros!$D$4*Parametros!$G$4,
            "OPTIMO"
          )
        )
      )
    )
  )
)
)
)</f>
        <v>SIN AVANCE</v>
      </c>
      <c r="AY500" s="38"/>
      <c r="AZ500" s="38"/>
      <c r="BA500" s="38"/>
      <c r="BB500" s="285">
        <f>IF('Tablero de control'!$R500="Acumulada",IF('Tablero de control'!$AV500="",IF('Tablero de control'!$AP500="",IF('Tablero de control'!$AJ500="",'Tablero de control'!$Y500,'Tablero de control'!$AJ500),'Tablero de control'!$AP500),'Tablero de control'!$AV500),'Tablero de control'!$Y500+'Tablero de control'!$AJ500+'Tablero de control'!$AP500+'Tablero de control'!$AV500)</f>
        <v>1802.3</v>
      </c>
      <c r="BC500" s="41">
        <f>IF('Tablero de control'!$Q500="mantenimiento",'Tablero de control'!$BB500/COUNTA('Tablero de control'!$U500:$X500)*100,IF('Tablero de control'!$BB500*100/'Tablero de control'!$T500&gt;100,100,'Tablero de control'!$BB500*100/'Tablero de control'!$T500))</f>
        <v>94.857894736842098</v>
      </c>
      <c r="BD500" s="40" t="str">
        <f>IF(
    OR('Tablero de control'!$BB500="",'Tablero de control'!$BC500&lt;=0),
    "SIN AVANCE",
    IF(
      'Tablero de control'!$BC500&lt;Parametros!$D$4*Parametros!$G$9,
      "MUY DEFICIENTE",
    IF(
      'Tablero de control'!$BC500&lt;Parametros!$D$4*Parametros!$G$8,
      "DEFICIENTE",
   IF(
      'Tablero de control'!$BC500&lt;Parametros!$D$4*Parametros!$G$7,
      "ACEPTABLE",
      IF(
        'Tablero de control'!$BC500&lt;Parametros!$D$4*Parametros!$G$6,
        "BUENO",
        IF(
          'Tablero de control'!$BC500&lt;Parametros!$D$4*Parametros!$G$5,
          "SATISFACTORIO",
          IF(
            'Tablero de control'!$BC500&gt;=Parametros!$D$4*Parametros!$G$4,
            "OPTIMO"
          )
        )
      )
    )
  )
)
)</f>
        <v>SATISFACTORIO</v>
      </c>
      <c r="BE500" s="336"/>
      <c r="BF500" s="336"/>
      <c r="BG500" s="555"/>
      <c r="BH500" s="281"/>
      <c r="BI500" s="281"/>
      <c r="BJ500" s="281"/>
      <c r="BL500" s="337"/>
      <c r="BN500" s="376">
        <v>1802.3</v>
      </c>
      <c r="BO500" s="374" t="s">
        <v>2339</v>
      </c>
      <c r="BP500" s="374" t="s">
        <v>2340</v>
      </c>
      <c r="BQ500" s="374" t="s">
        <v>2341</v>
      </c>
      <c r="BR500" s="643" t="s">
        <v>2342</v>
      </c>
      <c r="BS500" s="700" t="s">
        <v>2343</v>
      </c>
      <c r="BT500" s="281"/>
    </row>
    <row r="501" spans="1:72" s="42" customFormat="1" ht="50.1" customHeight="1">
      <c r="A501" s="554" t="s">
        <v>254</v>
      </c>
      <c r="B501" s="53" t="s">
        <v>271</v>
      </c>
      <c r="C501" s="53" t="s">
        <v>332</v>
      </c>
      <c r="D501" s="53" t="s">
        <v>373</v>
      </c>
      <c r="E501" s="53" t="s">
        <v>494</v>
      </c>
      <c r="F501" s="63">
        <v>341</v>
      </c>
      <c r="G501" s="66">
        <v>1900</v>
      </c>
      <c r="H501" s="66" t="s">
        <v>1955</v>
      </c>
      <c r="I501" s="66" t="s">
        <v>2000</v>
      </c>
      <c r="J501" s="325">
        <v>498</v>
      </c>
      <c r="K501" s="53" t="s">
        <v>1039</v>
      </c>
      <c r="L501" s="53">
        <v>3202001</v>
      </c>
      <c r="M501" s="53" t="s">
        <v>1459</v>
      </c>
      <c r="N501" s="53">
        <v>320200112</v>
      </c>
      <c r="O501" s="53" t="s">
        <v>1772</v>
      </c>
      <c r="P501" s="53" t="s">
        <v>2092</v>
      </c>
      <c r="Q501" s="53" t="s">
        <v>32</v>
      </c>
      <c r="R501" s="118" t="s">
        <v>1891</v>
      </c>
      <c r="S501" s="111">
        <v>0</v>
      </c>
      <c r="T501" s="111">
        <v>2</v>
      </c>
      <c r="U501" s="96">
        <v>1</v>
      </c>
      <c r="V501" s="111">
        <v>1</v>
      </c>
      <c r="W501" s="98" t="s">
        <v>13</v>
      </c>
      <c r="X501" s="98" t="s">
        <v>13</v>
      </c>
      <c r="Y501" s="273">
        <v>1</v>
      </c>
      <c r="Z501" s="276">
        <f>IF(
'Tablero de control'!$U501="NP",
 0,
  IF(
     'Tablero de control'!$Q501&lt;&gt;"Reducción",
     'Tablero de control'!$Y501*100/'Tablero de control'!$U501,
     IF(
       'Tablero de control'!$U501&gt;='Tablero de control'!$Y501,
       100,
       IF(
         'Tablero de control'!$S501&lt;='Tablero de control'!$Y501,
         0,
         (('Tablero de control'!$S501-'Tablero de control'!$U501)-('Tablero de control'!$Y501-'Tablero de control'!$U501))*100/('Tablero de control'!$S501-'Tablero de control'!$U501)
       )
     )
   )
)</f>
        <v>100</v>
      </c>
      <c r="AA501" s="302">
        <f>IF('Tablero de control'!$Z501&gt;100,100,'Tablero de control'!$Z501)</f>
        <v>100</v>
      </c>
      <c r="AB501" s="40" t="str">
        <f>IF(
  'Tablero de control'!$U501="NP",
  "NO PROGRAMADA",
  IF(
    OR('Tablero de control'!$Y501="",'Tablero de control'!$Z501&lt;=0),
    "SIN AVANCE",
    IF(
      'Tablero de control'!$Z501&lt;Parametros!$D$4*Parametros!$G$9,
      "MUY DEFICIENTE",
    IF(
      'Tablero de control'!$Z501&lt;Parametros!$D$4*Parametros!$G$8,
      "DEFICIENTE",
   IF(
      'Tablero de control'!$Z501&lt;Parametros!$D$4*Parametros!$G$7,
      "ACEPTABLE",
      IF(
        'Tablero de control'!$Z501&lt;Parametros!$D$4*Parametros!$G$6,
        "BUENO",
        IF(
          'Tablero de control'!$Z501&lt;Parametros!$D$4*Parametros!$G$5,
          "SATISFACTORIO",
          IF(
            'Tablero de control'!$Z501&gt;=Parametros!$D$4*Parametros!$G$4,
            "OPTIMO"
          )
        )
      )
    )
  )
)
)
)</f>
        <v>OPTIMO</v>
      </c>
      <c r="AC501" s="40"/>
      <c r="AD501" s="40"/>
      <c r="AE501" s="40"/>
      <c r="AF501" s="40"/>
      <c r="AG501" s="59">
        <v>0</v>
      </c>
      <c r="AH501" s="59">
        <v>0</v>
      </c>
      <c r="AI501" s="59">
        <v>0</v>
      </c>
      <c r="AJ501" s="57"/>
      <c r="AK501" s="276">
        <f>IF(
'Tablero de control'!$V501="NP",
 0,
  IF(
     'Tablero de control'!$Q501&lt;&gt;"Reducción",
     'Tablero de control'!$AJ501*100/'Tablero de control'!$V501,
     IF(
       'Tablero de control'!$V501&gt;='Tablero de control'!$AJ501,
       100,
       IF(
         'Tablero de control'!$S501&lt;='Tablero de control'!$AJ501,
         0,
         (('Tablero de control'!$S501-'Tablero de control'!$V501)-('Tablero de control'!$AJ501-'Tablero de control'!$V501))*100/('Tablero de control'!$S501-'Tablero de control'!$V501)
       )
     )
   )
)</f>
        <v>0</v>
      </c>
      <c r="AL501" s="40" t="str">
        <f>IF(
  'Tablero de control'!$V501="NP",
  "NO PROGRAMADA",
  IF(
    OR('Tablero de control'!$AJ501="",'Tablero de control'!$AK501&lt;=0),
    "SIN AVANCE",
    IF(
      'Tablero de control'!$AK501&lt;Parametros!$D$4*Parametros!$G$9,
      "MUY DEFICIENTE",
    IF(
      'Tablero de control'!$AK501&lt;Parametros!$D$4*Parametros!$G$8,
      "DEFICIENTE",
   IF(
      'Tablero de control'!$AK501&lt;Parametros!$D$4*Parametros!$G$7,
      "ACEPTABLE",
      IF(
        'Tablero de control'!$AK501&lt;Parametros!$D$4*Parametros!$G$6,
        "BUENO",
        IF(
          'Tablero de control'!$AK501&lt;Parametros!$D$4*Parametros!$G$5,
          "SATISFACTORIO",
          IF(
            'Tablero de control'!$AK501&gt;=Parametros!$D$4*Parametros!$G$4,
            "OPTIMO"
          )
        )
      )
    )
  )
)
)
)</f>
        <v>SIN AVANCE</v>
      </c>
      <c r="AM501" s="38"/>
      <c r="AN501" s="38"/>
      <c r="AO501" s="38"/>
      <c r="AP501" s="289"/>
      <c r="AQ501" s="276">
        <f>IF(
'Tablero de control'!$W501="NP",
 0,
  IF(
     'Tablero de control'!$Q501&lt;&gt;"Reducción",
     'Tablero de control'!$AP501*100/'Tablero de control'!$W501,
     IF(
       'Tablero de control'!$W501&gt;='Tablero de control'!$AP501,
       100,
       IF(
         'Tablero de control'!$S501&lt;='Tablero de control'!$AP501,
         0,
         (('Tablero de control'!$S501-'Tablero de control'!$W501)-('Tablero de control'!$AP501-'Tablero de control'!$W501))*100/('Tablero de control'!$S501-'Tablero de control'!$W501)
       )
     )
   )
)</f>
        <v>0</v>
      </c>
      <c r="AR501" s="40" t="str">
        <f>IF(
  'Tablero de control'!$W501="NP",
  "NO PROGRAMADA",
  IF(
    OR('Tablero de control'!$AP501="",'Tablero de control'!$AQ501&lt;=0),
    "SIN AVANCE",
    IF(
      'Tablero de control'!$AQ501&lt;Parametros!$D$4*Parametros!$G$9,
      "MUY DEFICIENTE",
    IF(
      'Tablero de control'!$AQ501&lt;Parametros!$D$4*Parametros!$G$8,
      "DEFICIENTE",
   IF(
      'Tablero de control'!$AQ501&lt;Parametros!$D$4*Parametros!$G$7,
      "ACEPTABLE",
      IF(
        'Tablero de control'!$AQ501&lt;Parametros!$D$4*Parametros!$G$6,
        "BUENO",
        IF(
          'Tablero de control'!$AQ501&lt;Parametros!$D$4*Parametros!$G$5,
          "SATISFACTORIO",
          IF(
            'Tablero de control'!$AQ501&gt;=Parametros!$D$4*Parametros!$G$4,
            "OPTIMO"
          )
        )
      )
    )
  )
)
)
)</f>
        <v>NO PROGRAMADA</v>
      </c>
      <c r="AS501" s="38"/>
      <c r="AT501" s="38"/>
      <c r="AU501" s="38"/>
      <c r="AV501" s="39"/>
      <c r="AW501" s="276">
        <f>IF(
'Tablero de control'!$X501="NP",
 0,
  IF(
     'Tablero de control'!$Q501&lt;&gt;"Reducción",
     'Tablero de control'!$AV501*100/'Tablero de control'!$X501,
     IF(
       'Tablero de control'!$X501&gt;='Tablero de control'!$AV501,
       100,
       IF(
         'Tablero de control'!$S501&lt;='Tablero de control'!$AV501,
         0,
         (('Tablero de control'!$S501-'Tablero de control'!$X501)-('Tablero de control'!$AV501-'Tablero de control'!$X501))*100/('Tablero de control'!$S501-'Tablero de control'!$X501)
       )
     )
   )
)</f>
        <v>0</v>
      </c>
      <c r="AX501" s="46" t="str">
        <f>IF(
  'Tablero de control'!$X501="NP",
  "NO PROGRAMADA",
  IF(
    OR('Tablero de control'!$AV501="",'Tablero de control'!$AW501&lt;=0),
    "SIN AVANCE",
    IF(
      'Tablero de control'!$AW501&lt;Parametros!$D$4*Parametros!$G$9,
      "MUY DEFICIENTE",
    IF(
      'Tablero de control'!$AW501&lt;Parametros!$D$4*Parametros!$G$8,
      "DEFICIENTE",
   IF(
      'Tablero de control'!$AW501&lt;Parametros!$D$4*Parametros!$G$7,
      "ACEPTABLE",
      IF(
        'Tablero de control'!$AW501&lt;Parametros!$D$4*Parametros!$G$6,
        "BUENO",
        IF(
          'Tablero de control'!$AW501&lt;Parametros!$D$4*Parametros!$G$5,
          "SATISFACTORIO",
          IF(
            'Tablero de control'!$AW501&gt;=Parametros!$D$4*Parametros!$G$4,
            "OPTIMO"
          )
        )
      )
    )
  )
)
)
)</f>
        <v>NO PROGRAMADA</v>
      </c>
      <c r="AY501" s="38"/>
      <c r="AZ501" s="38"/>
      <c r="BA501" s="38"/>
      <c r="BB501" s="285">
        <f>IF('Tablero de control'!$R501="Acumulada",IF('Tablero de control'!$AV501="",IF('Tablero de control'!$AP501="",IF('Tablero de control'!$AJ501="",'Tablero de control'!$Y501,'Tablero de control'!$AJ501),'Tablero de control'!$AP501),'Tablero de control'!$AV501),'Tablero de control'!$Y501+'Tablero de control'!$AJ501+'Tablero de control'!$AP501+'Tablero de control'!$AV501)</f>
        <v>1</v>
      </c>
      <c r="BC501" s="41">
        <f>IF('Tablero de control'!$Q501="mantenimiento",'Tablero de control'!$BB501/COUNTA('Tablero de control'!$U501:$X501)*100,IF('Tablero de control'!$BB501*100/'Tablero de control'!$T501&gt;100,100,'Tablero de control'!$BB501*100/'Tablero de control'!$T501))</f>
        <v>50</v>
      </c>
      <c r="BD501" s="40" t="str">
        <f>IF(
    OR('Tablero de control'!$BB501="",'Tablero de control'!$BC501&lt;=0),
    "SIN AVANCE",
    IF(
      'Tablero de control'!$BC501&lt;Parametros!$D$4*Parametros!$G$9,
      "MUY DEFICIENTE",
    IF(
      'Tablero de control'!$BC501&lt;Parametros!$D$4*Parametros!$G$8,
      "DEFICIENTE",
   IF(
      'Tablero de control'!$BC501&lt;Parametros!$D$4*Parametros!$G$7,
      "ACEPTABLE",
      IF(
        'Tablero de control'!$BC501&lt;Parametros!$D$4*Parametros!$G$6,
        "BUENO",
        IF(
          'Tablero de control'!$BC501&lt;Parametros!$D$4*Parametros!$G$5,
          "SATISFACTORIO",
          IF(
            'Tablero de control'!$BC501&gt;=Parametros!$D$4*Parametros!$G$4,
            "OPTIMO"
          )
        )
      )
    )
  )
)
)</f>
        <v>DEFICIENTE</v>
      </c>
      <c r="BE501" s="336"/>
      <c r="BF501" s="336"/>
      <c r="BG501" s="555"/>
      <c r="BH501" s="281"/>
      <c r="BI501" s="281"/>
      <c r="BJ501" s="281"/>
      <c r="BL501" s="337"/>
      <c r="BN501" s="376">
        <v>1</v>
      </c>
      <c r="BO501" s="374" t="s">
        <v>2344</v>
      </c>
      <c r="BP501" s="374" t="s">
        <v>2345</v>
      </c>
      <c r="BQ501" s="374" t="s">
        <v>2346</v>
      </c>
      <c r="BR501" s="643"/>
      <c r="BS501" s="700"/>
      <c r="BT501" s="281"/>
    </row>
    <row r="502" spans="1:72" s="42" customFormat="1" ht="50.1" customHeight="1">
      <c r="A502" s="554" t="s">
        <v>254</v>
      </c>
      <c r="B502" s="53" t="s">
        <v>271</v>
      </c>
      <c r="C502" s="53" t="s">
        <v>332</v>
      </c>
      <c r="D502" s="53" t="s">
        <v>373</v>
      </c>
      <c r="E502" s="53" t="s">
        <v>494</v>
      </c>
      <c r="F502" s="63">
        <v>341</v>
      </c>
      <c r="G502" s="66">
        <v>1900</v>
      </c>
      <c r="H502" s="66" t="s">
        <v>1955</v>
      </c>
      <c r="I502" s="66" t="s">
        <v>2000</v>
      </c>
      <c r="J502" s="325">
        <v>499</v>
      </c>
      <c r="K502" s="53" t="s">
        <v>1040</v>
      </c>
      <c r="L502" s="53">
        <v>3202005</v>
      </c>
      <c r="M502" s="53" t="s">
        <v>97</v>
      </c>
      <c r="N502" s="53">
        <v>320200500</v>
      </c>
      <c r="O502" s="53" t="s">
        <v>1773</v>
      </c>
      <c r="P502" s="53" t="s">
        <v>2093</v>
      </c>
      <c r="Q502" s="53" t="s">
        <v>32</v>
      </c>
      <c r="R502" s="118" t="s">
        <v>1891</v>
      </c>
      <c r="S502" s="110">
        <v>341</v>
      </c>
      <c r="T502" s="111">
        <v>400</v>
      </c>
      <c r="U502" s="96">
        <v>100</v>
      </c>
      <c r="V502" s="111">
        <v>100</v>
      </c>
      <c r="W502" s="111">
        <v>100</v>
      </c>
      <c r="X502" s="111">
        <v>100</v>
      </c>
      <c r="Y502" s="273">
        <v>140</v>
      </c>
      <c r="Z502" s="276">
        <f>IF(
'Tablero de control'!$U502="NP",
 0,
  IF(
     'Tablero de control'!$Q502&lt;&gt;"Reducción",
     'Tablero de control'!$Y502*100/'Tablero de control'!$U502,
     IF(
       'Tablero de control'!$U502&gt;='Tablero de control'!$Y502,
       100,
       IF(
         'Tablero de control'!$S502&lt;='Tablero de control'!$Y502,
         0,
         (('Tablero de control'!$S502-'Tablero de control'!$U502)-('Tablero de control'!$Y502-'Tablero de control'!$U502))*100/('Tablero de control'!$S502-'Tablero de control'!$U502)
       )
     )
   )
)</f>
        <v>140</v>
      </c>
      <c r="AA502" s="302">
        <f>IF('Tablero de control'!$Z502&gt;100,100,'Tablero de control'!$Z502)</f>
        <v>100</v>
      </c>
      <c r="AB502" s="40" t="str">
        <f>IF(
  'Tablero de control'!$U502="NP",
  "NO PROGRAMADA",
  IF(
    OR('Tablero de control'!$Y502="",'Tablero de control'!$Z502&lt;=0),
    "SIN AVANCE",
    IF(
      'Tablero de control'!$Z502&lt;Parametros!$D$4*Parametros!$G$9,
      "MUY DEFICIENTE",
    IF(
      'Tablero de control'!$Z502&lt;Parametros!$D$4*Parametros!$G$8,
      "DEFICIENTE",
   IF(
      'Tablero de control'!$Z502&lt;Parametros!$D$4*Parametros!$G$7,
      "ACEPTABLE",
      IF(
        'Tablero de control'!$Z502&lt;Parametros!$D$4*Parametros!$G$6,
        "BUENO",
        IF(
          'Tablero de control'!$Z502&lt;Parametros!$D$4*Parametros!$G$5,
          "SATISFACTORIO",
          IF(
            'Tablero de control'!$Z502&gt;=Parametros!$D$4*Parametros!$G$4,
            "OPTIMO"
          )
        )
      )
    )
  )
)
)
)</f>
        <v>OPTIMO</v>
      </c>
      <c r="AC502" s="40"/>
      <c r="AD502" s="40"/>
      <c r="AE502" s="40"/>
      <c r="AF502" s="40"/>
      <c r="AG502" s="59">
        <v>32662782</v>
      </c>
      <c r="AH502" s="59">
        <v>36335920</v>
      </c>
      <c r="AI502" s="59">
        <v>12856914</v>
      </c>
      <c r="AJ502" s="57"/>
      <c r="AK502" s="276">
        <f>IF(
'Tablero de control'!$V502="NP",
 0,
  IF(
     'Tablero de control'!$Q502&lt;&gt;"Reducción",
     'Tablero de control'!$AJ502*100/'Tablero de control'!$V502,
     IF(
       'Tablero de control'!$V502&gt;='Tablero de control'!$AJ502,
       100,
       IF(
         'Tablero de control'!$S502&lt;='Tablero de control'!$AJ502,
         0,
         (('Tablero de control'!$S502-'Tablero de control'!$V502)-('Tablero de control'!$AJ502-'Tablero de control'!$V502))*100/('Tablero de control'!$S502-'Tablero de control'!$V502)
       )
     )
   )
)</f>
        <v>0</v>
      </c>
      <c r="AL502" s="40" t="str">
        <f>IF(
  'Tablero de control'!$V502="NP",
  "NO PROGRAMADA",
  IF(
    OR('Tablero de control'!$AJ502="",'Tablero de control'!$AK502&lt;=0),
    "SIN AVANCE",
    IF(
      'Tablero de control'!$AK502&lt;Parametros!$D$4*Parametros!$G$9,
      "MUY DEFICIENTE",
    IF(
      'Tablero de control'!$AK502&lt;Parametros!$D$4*Parametros!$G$8,
      "DEFICIENTE",
   IF(
      'Tablero de control'!$AK502&lt;Parametros!$D$4*Parametros!$G$7,
      "ACEPTABLE",
      IF(
        'Tablero de control'!$AK502&lt;Parametros!$D$4*Parametros!$G$6,
        "BUENO",
        IF(
          'Tablero de control'!$AK502&lt;Parametros!$D$4*Parametros!$G$5,
          "SATISFACTORIO",
          IF(
            'Tablero de control'!$AK502&gt;=Parametros!$D$4*Parametros!$G$4,
            "OPTIMO"
          )
        )
      )
    )
  )
)
)
)</f>
        <v>SIN AVANCE</v>
      </c>
      <c r="AM502" s="38"/>
      <c r="AN502" s="38"/>
      <c r="AO502" s="38"/>
      <c r="AP502" s="289"/>
      <c r="AQ502" s="276">
        <f>IF(
'Tablero de control'!$W502="NP",
 0,
  IF(
     'Tablero de control'!$Q502&lt;&gt;"Reducción",
     'Tablero de control'!$AP502*100/'Tablero de control'!$W502,
     IF(
       'Tablero de control'!$W502&gt;='Tablero de control'!$AP502,
       100,
       IF(
         'Tablero de control'!$S502&lt;='Tablero de control'!$AP502,
         0,
         (('Tablero de control'!$S502-'Tablero de control'!$W502)-('Tablero de control'!$AP502-'Tablero de control'!$W502))*100/('Tablero de control'!$S502-'Tablero de control'!$W502)
       )
     )
   )
)</f>
        <v>0</v>
      </c>
      <c r="AR502" s="40" t="str">
        <f>IF(
  'Tablero de control'!$W502="NP",
  "NO PROGRAMADA",
  IF(
    OR('Tablero de control'!$AP502="",'Tablero de control'!$AQ502&lt;=0),
    "SIN AVANCE",
    IF(
      'Tablero de control'!$AQ502&lt;Parametros!$D$4*Parametros!$G$9,
      "MUY DEFICIENTE",
    IF(
      'Tablero de control'!$AQ502&lt;Parametros!$D$4*Parametros!$G$8,
      "DEFICIENTE",
   IF(
      'Tablero de control'!$AQ502&lt;Parametros!$D$4*Parametros!$G$7,
      "ACEPTABLE",
      IF(
        'Tablero de control'!$AQ502&lt;Parametros!$D$4*Parametros!$G$6,
        "BUENO",
        IF(
          'Tablero de control'!$AQ502&lt;Parametros!$D$4*Parametros!$G$5,
          "SATISFACTORIO",
          IF(
            'Tablero de control'!$AQ502&gt;=Parametros!$D$4*Parametros!$G$4,
            "OPTIMO"
          )
        )
      )
    )
  )
)
)
)</f>
        <v>SIN AVANCE</v>
      </c>
      <c r="AS502" s="38"/>
      <c r="AT502" s="38"/>
      <c r="AU502" s="38"/>
      <c r="AV502" s="39"/>
      <c r="AW502" s="276">
        <f>IF(
'Tablero de control'!$X502="NP",
 0,
  IF(
     'Tablero de control'!$Q502&lt;&gt;"Reducción",
     'Tablero de control'!$AV502*100/'Tablero de control'!$X502,
     IF(
       'Tablero de control'!$X502&gt;='Tablero de control'!$AV502,
       100,
       IF(
         'Tablero de control'!$S502&lt;='Tablero de control'!$AV502,
         0,
         (('Tablero de control'!$S502-'Tablero de control'!$X502)-('Tablero de control'!$AV502-'Tablero de control'!$X502))*100/('Tablero de control'!$S502-'Tablero de control'!$X502)
       )
     )
   )
)</f>
        <v>0</v>
      </c>
      <c r="AX502" s="46" t="str">
        <f>IF(
  'Tablero de control'!$X502="NP",
  "NO PROGRAMADA",
  IF(
    OR('Tablero de control'!$AV502="",'Tablero de control'!$AW502&lt;=0),
    "SIN AVANCE",
    IF(
      'Tablero de control'!$AW502&lt;Parametros!$D$4*Parametros!$G$9,
      "MUY DEFICIENTE",
    IF(
      'Tablero de control'!$AW502&lt;Parametros!$D$4*Parametros!$G$8,
      "DEFICIENTE",
   IF(
      'Tablero de control'!$AW502&lt;Parametros!$D$4*Parametros!$G$7,
      "ACEPTABLE",
      IF(
        'Tablero de control'!$AW502&lt;Parametros!$D$4*Parametros!$G$6,
        "BUENO",
        IF(
          'Tablero de control'!$AW502&lt;Parametros!$D$4*Parametros!$G$5,
          "SATISFACTORIO",
          IF(
            'Tablero de control'!$AW502&gt;=Parametros!$D$4*Parametros!$G$4,
            "OPTIMO"
          )
        )
      )
    )
  )
)
)
)</f>
        <v>SIN AVANCE</v>
      </c>
      <c r="AY502" s="38"/>
      <c r="AZ502" s="38"/>
      <c r="BA502" s="38"/>
      <c r="BB502" s="285">
        <f>IF('Tablero de control'!$R502="Acumulada",IF('Tablero de control'!$AV502="",IF('Tablero de control'!$AP502="",IF('Tablero de control'!$AJ502="",'Tablero de control'!$Y502,'Tablero de control'!$AJ502),'Tablero de control'!$AP502),'Tablero de control'!$AV502),'Tablero de control'!$Y502+'Tablero de control'!$AJ502+'Tablero de control'!$AP502+'Tablero de control'!$AV502)</f>
        <v>140</v>
      </c>
      <c r="BC502" s="41">
        <f>IF('Tablero de control'!$Q502="mantenimiento",'Tablero de control'!$BB502/COUNTA('Tablero de control'!$U502:$X502)*100,IF('Tablero de control'!$BB502*100/'Tablero de control'!$T502&gt;100,100,'Tablero de control'!$BB502*100/'Tablero de control'!$T502))</f>
        <v>35</v>
      </c>
      <c r="BD502" s="40" t="str">
        <f>IF(
    OR('Tablero de control'!$BB502="",'Tablero de control'!$BC502&lt;=0),
    "SIN AVANCE",
    IF(
      'Tablero de control'!$BC502&lt;Parametros!$D$4*Parametros!$G$9,
      "MUY DEFICIENTE",
    IF(
      'Tablero de control'!$BC502&lt;Parametros!$D$4*Parametros!$G$8,
      "DEFICIENTE",
   IF(
      'Tablero de control'!$BC502&lt;Parametros!$D$4*Parametros!$G$7,
      "ACEPTABLE",
      IF(
        'Tablero de control'!$BC502&lt;Parametros!$D$4*Parametros!$G$6,
        "BUENO",
        IF(
          'Tablero de control'!$BC502&lt;Parametros!$D$4*Parametros!$G$5,
          "SATISFACTORIO",
          IF(
            'Tablero de control'!$BC502&gt;=Parametros!$D$4*Parametros!$G$4,
            "OPTIMO"
          )
        )
      )
    )
  )
)
)</f>
        <v>DEFICIENTE</v>
      </c>
      <c r="BE502" s="336"/>
      <c r="BF502" s="336"/>
      <c r="BG502" s="555"/>
      <c r="BH502" s="281"/>
      <c r="BI502" s="281"/>
      <c r="BJ502" s="281"/>
      <c r="BL502" s="337"/>
      <c r="BN502" s="376">
        <v>140</v>
      </c>
      <c r="BO502" s="374" t="s">
        <v>2347</v>
      </c>
      <c r="BP502" s="374" t="s">
        <v>2348</v>
      </c>
      <c r="BQ502" s="374" t="s">
        <v>2347</v>
      </c>
      <c r="BR502" s="643" t="s">
        <v>2349</v>
      </c>
      <c r="BS502" s="700" t="s">
        <v>2350</v>
      </c>
      <c r="BT502" s="281"/>
    </row>
    <row r="503" spans="1:72" s="42" customFormat="1" ht="50.1" customHeight="1">
      <c r="A503" s="554" t="s">
        <v>254</v>
      </c>
      <c r="B503" s="53" t="s">
        <v>271</v>
      </c>
      <c r="C503" s="53" t="s">
        <v>332</v>
      </c>
      <c r="D503" s="53" t="s">
        <v>373</v>
      </c>
      <c r="E503" s="53" t="s">
        <v>494</v>
      </c>
      <c r="F503" s="63">
        <v>341</v>
      </c>
      <c r="G503" s="66">
        <v>1900</v>
      </c>
      <c r="H503" s="66" t="s">
        <v>1955</v>
      </c>
      <c r="I503" s="66" t="s">
        <v>2000</v>
      </c>
      <c r="J503" s="325">
        <v>500</v>
      </c>
      <c r="K503" s="53" t="s">
        <v>1041</v>
      </c>
      <c r="L503" s="53">
        <v>3202048</v>
      </c>
      <c r="M503" s="53" t="s">
        <v>1918</v>
      </c>
      <c r="N503" s="53">
        <v>320204800</v>
      </c>
      <c r="O503" s="53" t="s">
        <v>105</v>
      </c>
      <c r="P503" s="53" t="s">
        <v>2094</v>
      </c>
      <c r="Q503" s="53" t="s">
        <v>32</v>
      </c>
      <c r="R503" s="103" t="s">
        <v>1891</v>
      </c>
      <c r="S503" s="111">
        <v>0</v>
      </c>
      <c r="T503" s="115">
        <v>2</v>
      </c>
      <c r="U503" s="96">
        <v>1</v>
      </c>
      <c r="V503" s="98" t="s">
        <v>13</v>
      </c>
      <c r="W503" s="115">
        <v>1</v>
      </c>
      <c r="X503" s="98" t="s">
        <v>13</v>
      </c>
      <c r="Y503" s="273">
        <v>1</v>
      </c>
      <c r="Z503" s="276">
        <f>IF(
'Tablero de control'!$U503="NP",
 0,
  IF(
     'Tablero de control'!$Q503&lt;&gt;"Reducción",
     'Tablero de control'!$Y503*100/'Tablero de control'!$U503,
     IF(
       'Tablero de control'!$U503&gt;='Tablero de control'!$Y503,
       100,
       IF(
         'Tablero de control'!$S503&lt;='Tablero de control'!$Y503,
         0,
         (('Tablero de control'!$S503-'Tablero de control'!$U503)-('Tablero de control'!$Y503-'Tablero de control'!$U503))*100/('Tablero de control'!$S503-'Tablero de control'!$U503)
       )
     )
   )
)</f>
        <v>100</v>
      </c>
      <c r="AA503" s="302">
        <f>IF('Tablero de control'!$Z503&gt;100,100,'Tablero de control'!$Z503)</f>
        <v>100</v>
      </c>
      <c r="AB503" s="40" t="str">
        <f>IF(
  'Tablero de control'!$U503="NP",
  "NO PROGRAMADA",
  IF(
    OR('Tablero de control'!$Y503="",'Tablero de control'!$Z503&lt;=0),
    "SIN AVANCE",
    IF(
      'Tablero de control'!$Z503&lt;Parametros!$D$4*Parametros!$G$9,
      "MUY DEFICIENTE",
    IF(
      'Tablero de control'!$Z503&lt;Parametros!$D$4*Parametros!$G$8,
      "DEFICIENTE",
   IF(
      'Tablero de control'!$Z503&lt;Parametros!$D$4*Parametros!$G$7,
      "ACEPTABLE",
      IF(
        'Tablero de control'!$Z503&lt;Parametros!$D$4*Parametros!$G$6,
        "BUENO",
        IF(
          'Tablero de control'!$Z503&lt;Parametros!$D$4*Parametros!$G$5,
          "SATISFACTORIO",
          IF(
            'Tablero de control'!$Z503&gt;=Parametros!$D$4*Parametros!$G$4,
            "OPTIMO"
          )
        )
      )
    )
  )
)
)
)</f>
        <v>OPTIMO</v>
      </c>
      <c r="AC503" s="40"/>
      <c r="AD503" s="40"/>
      <c r="AE503" s="40"/>
      <c r="AF503" s="40"/>
      <c r="AG503" s="59">
        <v>0</v>
      </c>
      <c r="AH503" s="59">
        <v>0</v>
      </c>
      <c r="AI503" s="59">
        <v>0</v>
      </c>
      <c r="AJ503" s="57"/>
      <c r="AK503" s="276">
        <f>IF(
'Tablero de control'!$V503="NP",
 0,
  IF(
     'Tablero de control'!$Q503&lt;&gt;"Reducción",
     'Tablero de control'!$AJ503*100/'Tablero de control'!$V503,
     IF(
       'Tablero de control'!$V503&gt;='Tablero de control'!$AJ503,
       100,
       IF(
         'Tablero de control'!$S503&lt;='Tablero de control'!$AJ503,
         0,
         (('Tablero de control'!$S503-'Tablero de control'!$V503)-('Tablero de control'!$AJ503-'Tablero de control'!$V503))*100/('Tablero de control'!$S503-'Tablero de control'!$V503)
       )
     )
   )
)</f>
        <v>0</v>
      </c>
      <c r="AL503" s="40" t="str">
        <f>IF(
  'Tablero de control'!$V503="NP",
  "NO PROGRAMADA",
  IF(
    OR('Tablero de control'!$AJ503="",'Tablero de control'!$AK503&lt;=0),
    "SIN AVANCE",
    IF(
      'Tablero de control'!$AK503&lt;Parametros!$D$4*Parametros!$G$9,
      "MUY DEFICIENTE",
    IF(
      'Tablero de control'!$AK503&lt;Parametros!$D$4*Parametros!$G$8,
      "DEFICIENTE",
   IF(
      'Tablero de control'!$AK503&lt;Parametros!$D$4*Parametros!$G$7,
      "ACEPTABLE",
      IF(
        'Tablero de control'!$AK503&lt;Parametros!$D$4*Parametros!$G$6,
        "BUENO",
        IF(
          'Tablero de control'!$AK503&lt;Parametros!$D$4*Parametros!$G$5,
          "SATISFACTORIO",
          IF(
            'Tablero de control'!$AK503&gt;=Parametros!$D$4*Parametros!$G$4,
            "OPTIMO"
          )
        )
      )
    )
  )
)
)
)</f>
        <v>NO PROGRAMADA</v>
      </c>
      <c r="AM503" s="38"/>
      <c r="AN503" s="38"/>
      <c r="AO503" s="38"/>
      <c r="AP503" s="289"/>
      <c r="AQ503" s="276">
        <f>IF(
'Tablero de control'!$W503="NP",
 0,
  IF(
     'Tablero de control'!$Q503&lt;&gt;"Reducción",
     'Tablero de control'!$AP503*100/'Tablero de control'!$W503,
     IF(
       'Tablero de control'!$W503&gt;='Tablero de control'!$AP503,
       100,
       IF(
         'Tablero de control'!$S503&lt;='Tablero de control'!$AP503,
         0,
         (('Tablero de control'!$S503-'Tablero de control'!$W503)-('Tablero de control'!$AP503-'Tablero de control'!$W503))*100/('Tablero de control'!$S503-'Tablero de control'!$W503)
       )
     )
   )
)</f>
        <v>0</v>
      </c>
      <c r="AR503" s="40" t="str">
        <f>IF(
  'Tablero de control'!$W503="NP",
  "NO PROGRAMADA",
  IF(
    OR('Tablero de control'!$AP503="",'Tablero de control'!$AQ503&lt;=0),
    "SIN AVANCE",
    IF(
      'Tablero de control'!$AQ503&lt;Parametros!$D$4*Parametros!$G$9,
      "MUY DEFICIENTE",
    IF(
      'Tablero de control'!$AQ503&lt;Parametros!$D$4*Parametros!$G$8,
      "DEFICIENTE",
   IF(
      'Tablero de control'!$AQ503&lt;Parametros!$D$4*Parametros!$G$7,
      "ACEPTABLE",
      IF(
        'Tablero de control'!$AQ503&lt;Parametros!$D$4*Parametros!$G$6,
        "BUENO",
        IF(
          'Tablero de control'!$AQ503&lt;Parametros!$D$4*Parametros!$G$5,
          "SATISFACTORIO",
          IF(
            'Tablero de control'!$AQ503&gt;=Parametros!$D$4*Parametros!$G$4,
            "OPTIMO"
          )
        )
      )
    )
  )
)
)
)</f>
        <v>SIN AVANCE</v>
      </c>
      <c r="AS503" s="38"/>
      <c r="AT503" s="38"/>
      <c r="AU503" s="38"/>
      <c r="AV503" s="39"/>
      <c r="AW503" s="276">
        <f>IF(
'Tablero de control'!$X503="NP",
 0,
  IF(
     'Tablero de control'!$Q503&lt;&gt;"Reducción",
     'Tablero de control'!$AV503*100/'Tablero de control'!$X503,
     IF(
       'Tablero de control'!$X503&gt;='Tablero de control'!$AV503,
       100,
       IF(
         'Tablero de control'!$S503&lt;='Tablero de control'!$AV503,
         0,
         (('Tablero de control'!$S503-'Tablero de control'!$X503)-('Tablero de control'!$AV503-'Tablero de control'!$X503))*100/('Tablero de control'!$S503-'Tablero de control'!$X503)
       )
     )
   )
)</f>
        <v>0</v>
      </c>
      <c r="AX503" s="46" t="str">
        <f>IF(
  'Tablero de control'!$X503="NP",
  "NO PROGRAMADA",
  IF(
    OR('Tablero de control'!$AV503="",'Tablero de control'!$AW503&lt;=0),
    "SIN AVANCE",
    IF(
      'Tablero de control'!$AW503&lt;Parametros!$D$4*Parametros!$G$9,
      "MUY DEFICIENTE",
    IF(
      'Tablero de control'!$AW503&lt;Parametros!$D$4*Parametros!$G$8,
      "DEFICIENTE",
   IF(
      'Tablero de control'!$AW503&lt;Parametros!$D$4*Parametros!$G$7,
      "ACEPTABLE",
      IF(
        'Tablero de control'!$AW503&lt;Parametros!$D$4*Parametros!$G$6,
        "BUENO",
        IF(
          'Tablero de control'!$AW503&lt;Parametros!$D$4*Parametros!$G$5,
          "SATISFACTORIO",
          IF(
            'Tablero de control'!$AW503&gt;=Parametros!$D$4*Parametros!$G$4,
            "OPTIMO"
          )
        )
      )
    )
  )
)
)
)</f>
        <v>NO PROGRAMADA</v>
      </c>
      <c r="AY503" s="38"/>
      <c r="AZ503" s="38"/>
      <c r="BA503" s="38"/>
      <c r="BB503" s="285">
        <f>IF('Tablero de control'!$R503="Acumulada",IF('Tablero de control'!$AV503="",IF('Tablero de control'!$AP503="",IF('Tablero de control'!$AJ503="",'Tablero de control'!$Y503,'Tablero de control'!$AJ503),'Tablero de control'!$AP503),'Tablero de control'!$AV503),'Tablero de control'!$Y503+'Tablero de control'!$AJ503+'Tablero de control'!$AP503+'Tablero de control'!$AV503)</f>
        <v>1</v>
      </c>
      <c r="BC503" s="41">
        <f>IF('Tablero de control'!$Q503="mantenimiento",'Tablero de control'!$BB503/COUNTA('Tablero de control'!$U503:$X503)*100,IF('Tablero de control'!$BB503*100/'Tablero de control'!$T503&gt;100,100,'Tablero de control'!$BB503*100/'Tablero de control'!$T503))</f>
        <v>50</v>
      </c>
      <c r="BD503" s="40" t="str">
        <f>IF(
    OR('Tablero de control'!$BB503="",'Tablero de control'!$BC503&lt;=0),
    "SIN AVANCE",
    IF(
      'Tablero de control'!$BC503&lt;Parametros!$D$4*Parametros!$G$9,
      "MUY DEFICIENTE",
    IF(
      'Tablero de control'!$BC503&lt;Parametros!$D$4*Parametros!$G$8,
      "DEFICIENTE",
   IF(
      'Tablero de control'!$BC503&lt;Parametros!$D$4*Parametros!$G$7,
      "ACEPTABLE",
      IF(
        'Tablero de control'!$BC503&lt;Parametros!$D$4*Parametros!$G$6,
        "BUENO",
        IF(
          'Tablero de control'!$BC503&lt;Parametros!$D$4*Parametros!$G$5,
          "SATISFACTORIO",
          IF(
            'Tablero de control'!$BC503&gt;=Parametros!$D$4*Parametros!$G$4,
            "OPTIMO"
          )
        )
      )
    )
  )
)
)</f>
        <v>DEFICIENTE</v>
      </c>
      <c r="BE503" s="336"/>
      <c r="BF503" s="336"/>
      <c r="BG503" s="555"/>
      <c r="BH503" s="281"/>
      <c r="BI503" s="281"/>
      <c r="BJ503" s="281"/>
      <c r="BL503" s="337"/>
      <c r="BN503" s="376">
        <v>1</v>
      </c>
      <c r="BO503" s="379" t="s">
        <v>2351</v>
      </c>
      <c r="BP503" s="374" t="s">
        <v>2352</v>
      </c>
      <c r="BQ503" s="374" t="s">
        <v>2353</v>
      </c>
      <c r="BR503" s="642" t="s">
        <v>2354</v>
      </c>
      <c r="BS503" s="700"/>
      <c r="BT503" s="281"/>
    </row>
    <row r="504" spans="1:72" s="42" customFormat="1" ht="50.1" customHeight="1">
      <c r="A504" s="554" t="s">
        <v>254</v>
      </c>
      <c r="B504" s="53" t="s">
        <v>271</v>
      </c>
      <c r="C504" s="53" t="s">
        <v>332</v>
      </c>
      <c r="D504" s="53" t="s">
        <v>373</v>
      </c>
      <c r="E504" s="53" t="s">
        <v>494</v>
      </c>
      <c r="F504" s="63">
        <v>341</v>
      </c>
      <c r="G504" s="66">
        <v>1900</v>
      </c>
      <c r="H504" s="66" t="s">
        <v>1955</v>
      </c>
      <c r="I504" s="66" t="s">
        <v>2001</v>
      </c>
      <c r="J504" s="325">
        <v>501</v>
      </c>
      <c r="K504" s="53" t="s">
        <v>1042</v>
      </c>
      <c r="L504" s="53">
        <v>3207019</v>
      </c>
      <c r="M504" s="53" t="s">
        <v>1460</v>
      </c>
      <c r="N504" s="53">
        <v>320701900</v>
      </c>
      <c r="O504" s="53" t="s">
        <v>1774</v>
      </c>
      <c r="P504" s="53" t="s">
        <v>2095</v>
      </c>
      <c r="Q504" s="53" t="s">
        <v>33</v>
      </c>
      <c r="R504" s="98" t="s">
        <v>1891</v>
      </c>
      <c r="S504" s="116">
        <v>3</v>
      </c>
      <c r="T504" s="116">
        <v>100</v>
      </c>
      <c r="U504" s="97" t="s">
        <v>13</v>
      </c>
      <c r="V504" s="116">
        <v>25</v>
      </c>
      <c r="W504" s="116">
        <v>50</v>
      </c>
      <c r="X504" s="116">
        <v>25</v>
      </c>
      <c r="Y504" s="273">
        <v>0</v>
      </c>
      <c r="Z504" s="276">
        <f>IF(
'Tablero de control'!$U504="NP",
 0,
  IF(
     'Tablero de control'!$Q504&lt;&gt;"Reducción",
     'Tablero de control'!$Y504*100/'Tablero de control'!$U504,
     IF(
       'Tablero de control'!$U504&gt;='Tablero de control'!$Y504,
       100,
       IF(
         'Tablero de control'!$S504&lt;='Tablero de control'!$Y504,
         0,
         (('Tablero de control'!$S504-'Tablero de control'!$U504)-('Tablero de control'!$Y504-'Tablero de control'!$U504))*100/('Tablero de control'!$S504-'Tablero de control'!$U504)
       )
     )
   )
)</f>
        <v>0</v>
      </c>
      <c r="AA504" s="302">
        <f>IF('Tablero de control'!$Z504&gt;100,100,'Tablero de control'!$Z504)</f>
        <v>0</v>
      </c>
      <c r="AB504" s="40" t="str">
        <f>IF(
  'Tablero de control'!$U504="NP",
  "NO PROGRAMADA",
  IF(
    OR('Tablero de control'!$Y504="",'Tablero de control'!$Z504&lt;=0),
    "SIN AVANCE",
    IF(
      'Tablero de control'!$Z504&lt;Parametros!$D$4*Parametros!$G$9,
      "MUY DEFICIENTE",
    IF(
      'Tablero de control'!$Z504&lt;Parametros!$D$4*Parametros!$G$8,
      "DEFICIENTE",
   IF(
      'Tablero de control'!$Z504&lt;Parametros!$D$4*Parametros!$G$7,
      "ACEPTABLE",
      IF(
        'Tablero de control'!$Z504&lt;Parametros!$D$4*Parametros!$G$6,
        "BUENO",
        IF(
          'Tablero de control'!$Z504&lt;Parametros!$D$4*Parametros!$G$5,
          "SATISFACTORIO",
          IF(
            'Tablero de control'!$Z504&gt;=Parametros!$D$4*Parametros!$G$4,
            "OPTIMO"
          )
        )
      )
    )
  )
)
)
)</f>
        <v>NO PROGRAMADA</v>
      </c>
      <c r="AC504" s="40"/>
      <c r="AD504" s="40"/>
      <c r="AE504" s="40"/>
      <c r="AF504" s="40"/>
      <c r="AG504" s="59">
        <v>0</v>
      </c>
      <c r="AH504" s="59">
        <v>0</v>
      </c>
      <c r="AI504" s="59">
        <v>0</v>
      </c>
      <c r="AJ504" s="57"/>
      <c r="AK504" s="276">
        <f>IF(
'Tablero de control'!$V504="NP",
 0,
  IF(
     'Tablero de control'!$Q504&lt;&gt;"Reducción",
     'Tablero de control'!$AJ504*100/'Tablero de control'!$V504,
     IF(
       'Tablero de control'!$V504&gt;='Tablero de control'!$AJ504,
       100,
       IF(
         'Tablero de control'!$S504&lt;='Tablero de control'!$AJ504,
         0,
         (('Tablero de control'!$S504-'Tablero de control'!$V504)-('Tablero de control'!$AJ504-'Tablero de control'!$V504))*100/('Tablero de control'!$S504-'Tablero de control'!$V504)
       )
     )
   )
)</f>
        <v>0</v>
      </c>
      <c r="AL504" s="40" t="str">
        <f>IF(
  'Tablero de control'!$V504="NP",
  "NO PROGRAMADA",
  IF(
    OR('Tablero de control'!$AJ504="",'Tablero de control'!$AK504&lt;=0),
    "SIN AVANCE",
    IF(
      'Tablero de control'!$AK504&lt;Parametros!$D$4*Parametros!$G$9,
      "MUY DEFICIENTE",
    IF(
      'Tablero de control'!$AK504&lt;Parametros!$D$4*Parametros!$G$8,
      "DEFICIENTE",
   IF(
      'Tablero de control'!$AK504&lt;Parametros!$D$4*Parametros!$G$7,
      "ACEPTABLE",
      IF(
        'Tablero de control'!$AK504&lt;Parametros!$D$4*Parametros!$G$6,
        "BUENO",
        IF(
          'Tablero de control'!$AK504&lt;Parametros!$D$4*Parametros!$G$5,
          "SATISFACTORIO",
          IF(
            'Tablero de control'!$AK504&gt;=Parametros!$D$4*Parametros!$G$4,
            "OPTIMO"
          )
        )
      )
    )
  )
)
)
)</f>
        <v>SIN AVANCE</v>
      </c>
      <c r="AM504" s="38"/>
      <c r="AN504" s="38"/>
      <c r="AO504" s="38"/>
      <c r="AP504" s="289"/>
      <c r="AQ504" s="276">
        <f>IF(
'Tablero de control'!$W504="NP",
 0,
  IF(
     'Tablero de control'!$Q504&lt;&gt;"Reducción",
     'Tablero de control'!$AP504*100/'Tablero de control'!$W504,
     IF(
       'Tablero de control'!$W504&gt;='Tablero de control'!$AP504,
       100,
       IF(
         'Tablero de control'!$S504&lt;='Tablero de control'!$AP504,
         0,
         (('Tablero de control'!$S504-'Tablero de control'!$W504)-('Tablero de control'!$AP504-'Tablero de control'!$W504))*100/('Tablero de control'!$S504-'Tablero de control'!$W504)
       )
     )
   )
)</f>
        <v>0</v>
      </c>
      <c r="AR504" s="40" t="str">
        <f>IF(
  'Tablero de control'!$W504="NP",
  "NO PROGRAMADA",
  IF(
    OR('Tablero de control'!$AP504="",'Tablero de control'!$AQ504&lt;=0),
    "SIN AVANCE",
    IF(
      'Tablero de control'!$AQ504&lt;Parametros!$D$4*Parametros!$G$9,
      "MUY DEFICIENTE",
    IF(
      'Tablero de control'!$AQ504&lt;Parametros!$D$4*Parametros!$G$8,
      "DEFICIENTE",
   IF(
      'Tablero de control'!$AQ504&lt;Parametros!$D$4*Parametros!$G$7,
      "ACEPTABLE",
      IF(
        'Tablero de control'!$AQ504&lt;Parametros!$D$4*Parametros!$G$6,
        "BUENO",
        IF(
          'Tablero de control'!$AQ504&lt;Parametros!$D$4*Parametros!$G$5,
          "SATISFACTORIO",
          IF(
            'Tablero de control'!$AQ504&gt;=Parametros!$D$4*Parametros!$G$4,
            "OPTIMO"
          )
        )
      )
    )
  )
)
)
)</f>
        <v>SIN AVANCE</v>
      </c>
      <c r="AS504" s="38"/>
      <c r="AT504" s="38"/>
      <c r="AU504" s="38"/>
      <c r="AV504" s="39"/>
      <c r="AW504" s="276">
        <f>IF(
'Tablero de control'!$X504="NP",
 0,
  IF(
     'Tablero de control'!$Q504&lt;&gt;"Reducción",
     'Tablero de control'!$AV504*100/'Tablero de control'!$X504,
     IF(
       'Tablero de control'!$X504&gt;='Tablero de control'!$AV504,
       100,
       IF(
         'Tablero de control'!$S504&lt;='Tablero de control'!$AV504,
         0,
         (('Tablero de control'!$S504-'Tablero de control'!$X504)-('Tablero de control'!$AV504-'Tablero de control'!$X504))*100/('Tablero de control'!$S504-'Tablero de control'!$X504)
       )
     )
   )
)</f>
        <v>0</v>
      </c>
      <c r="AX504" s="46" t="str">
        <f>IF(
  'Tablero de control'!$X504="NP",
  "NO PROGRAMADA",
  IF(
    OR('Tablero de control'!$AV504="",'Tablero de control'!$AW504&lt;=0),
    "SIN AVANCE",
    IF(
      'Tablero de control'!$AW504&lt;Parametros!$D$4*Parametros!$G$9,
      "MUY DEFICIENTE",
    IF(
      'Tablero de control'!$AW504&lt;Parametros!$D$4*Parametros!$G$8,
      "DEFICIENTE",
   IF(
      'Tablero de control'!$AW504&lt;Parametros!$D$4*Parametros!$G$7,
      "ACEPTABLE",
      IF(
        'Tablero de control'!$AW504&lt;Parametros!$D$4*Parametros!$G$6,
        "BUENO",
        IF(
          'Tablero de control'!$AW504&lt;Parametros!$D$4*Parametros!$G$5,
          "SATISFACTORIO",
          IF(
            'Tablero de control'!$AW504&gt;=Parametros!$D$4*Parametros!$G$4,
            "OPTIMO"
          )
        )
      )
    )
  )
)
)
)</f>
        <v>SIN AVANCE</v>
      </c>
      <c r="AY504" s="38"/>
      <c r="AZ504" s="38"/>
      <c r="BA504" s="38"/>
      <c r="BB504" s="285">
        <f>IF('Tablero de control'!$R504="Acumulada",IF('Tablero de control'!$AV504="",IF('Tablero de control'!$AP504="",IF('Tablero de control'!$AJ504="",'Tablero de control'!$Y504,'Tablero de control'!$AJ504),'Tablero de control'!$AP504),'Tablero de control'!$AV504),'Tablero de control'!$Y504+'Tablero de control'!$AJ504+'Tablero de control'!$AP504+'Tablero de control'!$AV504)</f>
        <v>0</v>
      </c>
      <c r="BC504" s="41">
        <f>IF('Tablero de control'!$Q504="mantenimiento",'Tablero de control'!$BB504/COUNTA('Tablero de control'!$U504:$X504)*100,IF('Tablero de control'!$BB504*100/'Tablero de control'!$T504&gt;100,100,'Tablero de control'!$BB504*100/'Tablero de control'!$T504))</f>
        <v>0</v>
      </c>
      <c r="BD504" s="40" t="str">
        <f>IF(
    OR('Tablero de control'!$BB504="",'Tablero de control'!$BC504&lt;=0),
    "SIN AVANCE",
    IF(
      'Tablero de control'!$BC504&lt;Parametros!$D$4*Parametros!$G$9,
      "MUY DEFICIENTE",
    IF(
      'Tablero de control'!$BC504&lt;Parametros!$D$4*Parametros!$G$8,
      "DEFICIENTE",
   IF(
      'Tablero de control'!$BC504&lt;Parametros!$D$4*Parametros!$G$7,
      "ACEPTABLE",
      IF(
        'Tablero de control'!$BC504&lt;Parametros!$D$4*Parametros!$G$6,
        "BUENO",
        IF(
          'Tablero de control'!$BC504&lt;Parametros!$D$4*Parametros!$G$5,
          "SATISFACTORIO",
          IF(
            'Tablero de control'!$BC504&gt;=Parametros!$D$4*Parametros!$G$4,
            "OPTIMO"
          )
        )
      )
    )
  )
)
)</f>
        <v>SIN AVANCE</v>
      </c>
      <c r="BE504" s="336"/>
      <c r="BF504" s="336"/>
      <c r="BG504" s="555"/>
      <c r="BH504" s="281"/>
      <c r="BI504" s="281"/>
      <c r="BJ504" s="281"/>
      <c r="BL504" s="337"/>
      <c r="BN504" s="373" t="s">
        <v>13</v>
      </c>
      <c r="BO504" s="733" t="s">
        <v>31</v>
      </c>
      <c r="BP504" s="374" t="s">
        <v>31</v>
      </c>
      <c r="BQ504" s="374" t="s">
        <v>31</v>
      </c>
      <c r="BR504" s="643" t="s">
        <v>31</v>
      </c>
      <c r="BS504" s="700" t="s">
        <v>2355</v>
      </c>
      <c r="BT504" s="281"/>
    </row>
    <row r="505" spans="1:72" s="42" customFormat="1" ht="50.1" customHeight="1">
      <c r="A505" s="554" t="s">
        <v>254</v>
      </c>
      <c r="B505" s="53" t="s">
        <v>271</v>
      </c>
      <c r="C505" s="53" t="s">
        <v>333</v>
      </c>
      <c r="D505" s="53" t="s">
        <v>373</v>
      </c>
      <c r="E505" s="53" t="s">
        <v>495</v>
      </c>
      <c r="F505" s="85">
        <v>7</v>
      </c>
      <c r="G505" s="66">
        <v>10</v>
      </c>
      <c r="H505" s="66" t="s">
        <v>1955</v>
      </c>
      <c r="I505" s="66" t="s">
        <v>2002</v>
      </c>
      <c r="J505" s="325">
        <v>502</v>
      </c>
      <c r="K505" s="53" t="s">
        <v>1043</v>
      </c>
      <c r="L505" s="53" t="s">
        <v>1461</v>
      </c>
      <c r="M505" s="53" t="s">
        <v>1462</v>
      </c>
      <c r="N505" s="293">
        <v>320600205</v>
      </c>
      <c r="O505" s="53" t="s">
        <v>1775</v>
      </c>
      <c r="P505" s="53" t="s">
        <v>2096</v>
      </c>
      <c r="Q505" s="53" t="s">
        <v>32</v>
      </c>
      <c r="R505" s="103" t="s">
        <v>1891</v>
      </c>
      <c r="S505" s="115">
        <v>2</v>
      </c>
      <c r="T505" s="115">
        <v>11</v>
      </c>
      <c r="U505" s="96">
        <v>2</v>
      </c>
      <c r="V505" s="115">
        <v>3</v>
      </c>
      <c r="W505" s="115">
        <v>3</v>
      </c>
      <c r="X505" s="115">
        <v>3</v>
      </c>
      <c r="Y505" s="273">
        <v>2</v>
      </c>
      <c r="Z505" s="276">
        <f>IF(
'Tablero de control'!$U505="NP",
 0,
  IF(
     'Tablero de control'!$Q505&lt;&gt;"Reducción",
     'Tablero de control'!$Y505*100/'Tablero de control'!$U505,
     IF(
       'Tablero de control'!$U505&gt;='Tablero de control'!$Y505,
       100,
       IF(
         'Tablero de control'!$S505&lt;='Tablero de control'!$Y505,
         0,
         (('Tablero de control'!$S505-'Tablero de control'!$U505)-('Tablero de control'!$Y505-'Tablero de control'!$U505))*100/('Tablero de control'!$S505-'Tablero de control'!$U505)
       )
     )
   )
)</f>
        <v>100</v>
      </c>
      <c r="AA505" s="302">
        <f>IF('Tablero de control'!$Z505&gt;100,100,'Tablero de control'!$Z505)</f>
        <v>100</v>
      </c>
      <c r="AB505" s="40" t="str">
        <f>IF(
  'Tablero de control'!$U505="NP",
  "NO PROGRAMADA",
  IF(
    OR('Tablero de control'!$Y505="",'Tablero de control'!$Z505&lt;=0),
    "SIN AVANCE",
    IF(
      'Tablero de control'!$Z505&lt;Parametros!$D$4*Parametros!$G$9,
      "MUY DEFICIENTE",
    IF(
      'Tablero de control'!$Z505&lt;Parametros!$D$4*Parametros!$G$8,
      "DEFICIENTE",
   IF(
      'Tablero de control'!$Z505&lt;Parametros!$D$4*Parametros!$G$7,
      "ACEPTABLE",
      IF(
        'Tablero de control'!$Z505&lt;Parametros!$D$4*Parametros!$G$6,
        "BUENO",
        IF(
          'Tablero de control'!$Z505&lt;Parametros!$D$4*Parametros!$G$5,
          "SATISFACTORIO",
          IF(
            'Tablero de control'!$Z505&gt;=Parametros!$D$4*Parametros!$G$4,
            "OPTIMO"
          )
        )
      )
    )
  )
)
)
)</f>
        <v>OPTIMO</v>
      </c>
      <c r="AC505" s="756" t="s">
        <v>3862</v>
      </c>
      <c r="AD505" s="757">
        <v>2023003520063</v>
      </c>
      <c r="AE505" s="40"/>
      <c r="AF505" s="40"/>
      <c r="AG505" s="59">
        <v>382200000</v>
      </c>
      <c r="AH505" s="59">
        <v>43304400</v>
      </c>
      <c r="AI505" s="59">
        <v>9380000</v>
      </c>
      <c r="AJ505" s="57"/>
      <c r="AK505" s="276">
        <f>IF(
'Tablero de control'!$V505="NP",
 0,
  IF(
     'Tablero de control'!$Q505&lt;&gt;"Reducción",
     'Tablero de control'!$AJ505*100/'Tablero de control'!$V505,
     IF(
       'Tablero de control'!$V505&gt;='Tablero de control'!$AJ505,
       100,
       IF(
         'Tablero de control'!$S505&lt;='Tablero de control'!$AJ505,
         0,
         (('Tablero de control'!$S505-'Tablero de control'!$V505)-('Tablero de control'!$AJ505-'Tablero de control'!$V505))*100/('Tablero de control'!$S505-'Tablero de control'!$V505)
       )
     )
   )
)</f>
        <v>0</v>
      </c>
      <c r="AL505" s="40" t="str">
        <f>IF(
  'Tablero de control'!$V505="NP",
  "NO PROGRAMADA",
  IF(
    OR('Tablero de control'!$AJ505="",'Tablero de control'!$AK505&lt;=0),
    "SIN AVANCE",
    IF(
      'Tablero de control'!$AK505&lt;Parametros!$D$4*Parametros!$G$9,
      "MUY DEFICIENTE",
    IF(
      'Tablero de control'!$AK505&lt;Parametros!$D$4*Parametros!$G$8,
      "DEFICIENTE",
   IF(
      'Tablero de control'!$AK505&lt;Parametros!$D$4*Parametros!$G$7,
      "ACEPTABLE",
      IF(
        'Tablero de control'!$AK505&lt;Parametros!$D$4*Parametros!$G$6,
        "BUENO",
        IF(
          'Tablero de control'!$AK505&lt;Parametros!$D$4*Parametros!$G$5,
          "SATISFACTORIO",
          IF(
            'Tablero de control'!$AK505&gt;=Parametros!$D$4*Parametros!$G$4,
            "OPTIMO"
          )
        )
      )
    )
  )
)
)
)</f>
        <v>SIN AVANCE</v>
      </c>
      <c r="AM505" s="38"/>
      <c r="AN505" s="38"/>
      <c r="AO505" s="38"/>
      <c r="AP505" s="289"/>
      <c r="AQ505" s="276">
        <f>IF(
'Tablero de control'!$W505="NP",
 0,
  IF(
     'Tablero de control'!$Q505&lt;&gt;"Reducción",
     'Tablero de control'!$AP505*100/'Tablero de control'!$W505,
     IF(
       'Tablero de control'!$W505&gt;='Tablero de control'!$AP505,
       100,
       IF(
         'Tablero de control'!$S505&lt;='Tablero de control'!$AP505,
         0,
         (('Tablero de control'!$S505-'Tablero de control'!$W505)-('Tablero de control'!$AP505-'Tablero de control'!$W505))*100/('Tablero de control'!$S505-'Tablero de control'!$W505)
       )
     )
   )
)</f>
        <v>0</v>
      </c>
      <c r="AR505" s="40" t="str">
        <f>IF(
  'Tablero de control'!$W505="NP",
  "NO PROGRAMADA",
  IF(
    OR('Tablero de control'!$AP505="",'Tablero de control'!$AQ505&lt;=0),
    "SIN AVANCE",
    IF(
      'Tablero de control'!$AQ505&lt;Parametros!$D$4*Parametros!$G$9,
      "MUY DEFICIENTE",
    IF(
      'Tablero de control'!$AQ505&lt;Parametros!$D$4*Parametros!$G$8,
      "DEFICIENTE",
   IF(
      'Tablero de control'!$AQ505&lt;Parametros!$D$4*Parametros!$G$7,
      "ACEPTABLE",
      IF(
        'Tablero de control'!$AQ505&lt;Parametros!$D$4*Parametros!$G$6,
        "BUENO",
        IF(
          'Tablero de control'!$AQ505&lt;Parametros!$D$4*Parametros!$G$5,
          "SATISFACTORIO",
          IF(
            'Tablero de control'!$AQ505&gt;=Parametros!$D$4*Parametros!$G$4,
            "OPTIMO"
          )
        )
      )
    )
  )
)
)
)</f>
        <v>SIN AVANCE</v>
      </c>
      <c r="AS505" s="38"/>
      <c r="AT505" s="38"/>
      <c r="AU505" s="38"/>
      <c r="AV505" s="39"/>
      <c r="AW505" s="276">
        <f>IF(
'Tablero de control'!$X505="NP",
 0,
  IF(
     'Tablero de control'!$Q505&lt;&gt;"Reducción",
     'Tablero de control'!$AV505*100/'Tablero de control'!$X505,
     IF(
       'Tablero de control'!$X505&gt;='Tablero de control'!$AV505,
       100,
       IF(
         'Tablero de control'!$S505&lt;='Tablero de control'!$AV505,
         0,
         (('Tablero de control'!$S505-'Tablero de control'!$X505)-('Tablero de control'!$AV505-'Tablero de control'!$X505))*100/('Tablero de control'!$S505-'Tablero de control'!$X505)
       )
     )
   )
)</f>
        <v>0</v>
      </c>
      <c r="AX505" s="46" t="str">
        <f>IF(
  'Tablero de control'!$X505="NP",
  "NO PROGRAMADA",
  IF(
    OR('Tablero de control'!$AV505="",'Tablero de control'!$AW505&lt;=0),
    "SIN AVANCE",
    IF(
      'Tablero de control'!$AW505&lt;Parametros!$D$4*Parametros!$G$9,
      "MUY DEFICIENTE",
    IF(
      'Tablero de control'!$AW505&lt;Parametros!$D$4*Parametros!$G$8,
      "DEFICIENTE",
   IF(
      'Tablero de control'!$AW505&lt;Parametros!$D$4*Parametros!$G$7,
      "ACEPTABLE",
      IF(
        'Tablero de control'!$AW505&lt;Parametros!$D$4*Parametros!$G$6,
        "BUENO",
        IF(
          'Tablero de control'!$AW505&lt;Parametros!$D$4*Parametros!$G$5,
          "SATISFACTORIO",
          IF(
            'Tablero de control'!$AW505&gt;=Parametros!$D$4*Parametros!$G$4,
            "OPTIMO"
          )
        )
      )
    )
  )
)
)
)</f>
        <v>SIN AVANCE</v>
      </c>
      <c r="AY505" s="38"/>
      <c r="AZ505" s="38"/>
      <c r="BA505" s="38"/>
      <c r="BB505" s="285">
        <f>IF('Tablero de control'!$R505="Acumulada",IF('Tablero de control'!$AV505="",IF('Tablero de control'!$AP505="",IF('Tablero de control'!$AJ505="",'Tablero de control'!$Y505,'Tablero de control'!$AJ505),'Tablero de control'!$AP505),'Tablero de control'!$AV505),'Tablero de control'!$Y505+'Tablero de control'!$AJ505+'Tablero de control'!$AP505+'Tablero de control'!$AV505)</f>
        <v>2</v>
      </c>
      <c r="BC505" s="41">
        <f>IF('Tablero de control'!$Q505="mantenimiento",'Tablero de control'!$BB505/COUNTA('Tablero de control'!$U505:$X505)*100,IF('Tablero de control'!$BB505*100/'Tablero de control'!$T505&gt;100,100,'Tablero de control'!$BB505*100/'Tablero de control'!$T505))</f>
        <v>18.181818181818183</v>
      </c>
      <c r="BD505" s="40" t="str">
        <f>IF(
    OR('Tablero de control'!$BB505="",'Tablero de control'!$BC505&lt;=0),
    "SIN AVANCE",
    IF(
      'Tablero de control'!$BC505&lt;Parametros!$D$4*Parametros!$G$9,
      "MUY DEFICIENTE",
    IF(
      'Tablero de control'!$BC505&lt;Parametros!$D$4*Parametros!$G$8,
      "DEFICIENTE",
   IF(
      'Tablero de control'!$BC505&lt;Parametros!$D$4*Parametros!$G$7,
      "ACEPTABLE",
      IF(
        'Tablero de control'!$BC505&lt;Parametros!$D$4*Parametros!$G$6,
        "BUENO",
        IF(
          'Tablero de control'!$BC505&lt;Parametros!$D$4*Parametros!$G$5,
          "SATISFACTORIO",
          IF(
            'Tablero de control'!$BC505&gt;=Parametros!$D$4*Parametros!$G$4,
            "OPTIMO"
          )
        )
      )
    )
  )
)
)</f>
        <v>MUY DEFICIENTE</v>
      </c>
      <c r="BE505" s="336"/>
      <c r="BF505" s="336"/>
      <c r="BG505" s="555"/>
      <c r="BH505" s="281"/>
      <c r="BI505" s="281"/>
      <c r="BJ505" s="281"/>
      <c r="BL505" s="337"/>
      <c r="BN505" s="376">
        <v>2</v>
      </c>
      <c r="BO505" s="379" t="s">
        <v>2356</v>
      </c>
      <c r="BP505" s="374" t="s">
        <v>2357</v>
      </c>
      <c r="BQ505" s="374" t="s">
        <v>2358</v>
      </c>
      <c r="BR505" s="642" t="s">
        <v>2359</v>
      </c>
      <c r="BS505" s="700" t="s">
        <v>2360</v>
      </c>
      <c r="BT505" s="281"/>
    </row>
    <row r="506" spans="1:72" s="42" customFormat="1" ht="50.1" customHeight="1">
      <c r="A506" s="554" t="s">
        <v>254</v>
      </c>
      <c r="B506" s="53" t="s">
        <v>271</v>
      </c>
      <c r="C506" s="53" t="s">
        <v>333</v>
      </c>
      <c r="D506" s="53" t="s">
        <v>373</v>
      </c>
      <c r="E506" s="53" t="s">
        <v>495</v>
      </c>
      <c r="F506" s="85">
        <v>7</v>
      </c>
      <c r="G506" s="66">
        <v>10</v>
      </c>
      <c r="H506" s="66" t="s">
        <v>1955</v>
      </c>
      <c r="I506" s="66" t="s">
        <v>2002</v>
      </c>
      <c r="J506" s="325">
        <v>503</v>
      </c>
      <c r="K506" s="53" t="s">
        <v>1044</v>
      </c>
      <c r="L506" s="53">
        <v>3206016</v>
      </c>
      <c r="M506" s="53" t="s">
        <v>1463</v>
      </c>
      <c r="N506" s="53">
        <v>320601600</v>
      </c>
      <c r="O506" s="53" t="s">
        <v>1776</v>
      </c>
      <c r="P506" s="53" t="s">
        <v>2097</v>
      </c>
      <c r="Q506" s="53" t="s">
        <v>32</v>
      </c>
      <c r="R506" s="105" t="s">
        <v>1891</v>
      </c>
      <c r="S506" s="116">
        <v>40</v>
      </c>
      <c r="T506" s="116">
        <v>270</v>
      </c>
      <c r="U506" s="96">
        <v>20</v>
      </c>
      <c r="V506" s="116">
        <v>100</v>
      </c>
      <c r="W506" s="116">
        <v>100</v>
      </c>
      <c r="X506" s="116">
        <v>50</v>
      </c>
      <c r="Y506" s="273">
        <v>115</v>
      </c>
      <c r="Z506" s="276">
        <f>IF(
'Tablero de control'!$U506="NP",
 0,
  IF(
     'Tablero de control'!$Q506&lt;&gt;"Reducción",
     'Tablero de control'!$Y506*100/'Tablero de control'!$U506,
     IF(
       'Tablero de control'!$U506&gt;='Tablero de control'!$Y506,
       100,
       IF(
         'Tablero de control'!$S506&lt;='Tablero de control'!$Y506,
         0,
         (('Tablero de control'!$S506-'Tablero de control'!$U506)-('Tablero de control'!$Y506-'Tablero de control'!$U506))*100/('Tablero de control'!$S506-'Tablero de control'!$U506)
       )
     )
   )
)</f>
        <v>575</v>
      </c>
      <c r="AA506" s="302">
        <f>IF('Tablero de control'!$Z506&gt;100,100,'Tablero de control'!$Z506)</f>
        <v>100</v>
      </c>
      <c r="AB506" s="40" t="str">
        <f>IF(
  'Tablero de control'!$U506="NP",
  "NO PROGRAMADA",
  IF(
    OR('Tablero de control'!$Y506="",'Tablero de control'!$Z506&lt;=0),
    "SIN AVANCE",
    IF(
      'Tablero de control'!$Z506&lt;Parametros!$D$4*Parametros!$G$9,
      "MUY DEFICIENTE",
    IF(
      'Tablero de control'!$Z506&lt;Parametros!$D$4*Parametros!$G$8,
      "DEFICIENTE",
   IF(
      'Tablero de control'!$Z506&lt;Parametros!$D$4*Parametros!$G$7,
      "ACEPTABLE",
      IF(
        'Tablero de control'!$Z506&lt;Parametros!$D$4*Parametros!$G$6,
        "BUENO",
        IF(
          'Tablero de control'!$Z506&lt;Parametros!$D$4*Parametros!$G$5,
          "SATISFACTORIO",
          IF(
            'Tablero de control'!$Z506&gt;=Parametros!$D$4*Parametros!$G$4,
            "OPTIMO"
          )
        )
      )
    )
  )
)
)
)</f>
        <v>OPTIMO</v>
      </c>
      <c r="AC506" s="756" t="s">
        <v>3862</v>
      </c>
      <c r="AD506" s="757">
        <v>2023003520063</v>
      </c>
      <c r="AE506" s="40"/>
      <c r="AF506" s="40"/>
      <c r="AG506" s="59">
        <v>227596260</v>
      </c>
      <c r="AH506" s="59">
        <v>48060000</v>
      </c>
      <c r="AI506" s="59">
        <v>25760000</v>
      </c>
      <c r="AJ506" s="57"/>
      <c r="AK506" s="276">
        <f>IF(
'Tablero de control'!$V506="NP",
 0,
  IF(
     'Tablero de control'!$Q506&lt;&gt;"Reducción",
     'Tablero de control'!$AJ506*100/'Tablero de control'!$V506,
     IF(
       'Tablero de control'!$V506&gt;='Tablero de control'!$AJ506,
       100,
       IF(
         'Tablero de control'!$S506&lt;='Tablero de control'!$AJ506,
         0,
         (('Tablero de control'!$S506-'Tablero de control'!$V506)-('Tablero de control'!$AJ506-'Tablero de control'!$V506))*100/('Tablero de control'!$S506-'Tablero de control'!$V506)
       )
     )
   )
)</f>
        <v>0</v>
      </c>
      <c r="AL506" s="40" t="str">
        <f>IF(
  'Tablero de control'!$V506="NP",
  "NO PROGRAMADA",
  IF(
    OR('Tablero de control'!$AJ506="",'Tablero de control'!$AK506&lt;=0),
    "SIN AVANCE",
    IF(
      'Tablero de control'!$AK506&lt;Parametros!$D$4*Parametros!$G$9,
      "MUY DEFICIENTE",
    IF(
      'Tablero de control'!$AK506&lt;Parametros!$D$4*Parametros!$G$8,
      "DEFICIENTE",
   IF(
      'Tablero de control'!$AK506&lt;Parametros!$D$4*Parametros!$G$7,
      "ACEPTABLE",
      IF(
        'Tablero de control'!$AK506&lt;Parametros!$D$4*Parametros!$G$6,
        "BUENO",
        IF(
          'Tablero de control'!$AK506&lt;Parametros!$D$4*Parametros!$G$5,
          "SATISFACTORIO",
          IF(
            'Tablero de control'!$AK506&gt;=Parametros!$D$4*Parametros!$G$4,
            "OPTIMO"
          )
        )
      )
    )
  )
)
)
)</f>
        <v>SIN AVANCE</v>
      </c>
      <c r="AM506" s="38"/>
      <c r="AN506" s="38"/>
      <c r="AO506" s="38"/>
      <c r="AP506" s="289"/>
      <c r="AQ506" s="276">
        <f>IF(
'Tablero de control'!$W506="NP",
 0,
  IF(
     'Tablero de control'!$Q506&lt;&gt;"Reducción",
     'Tablero de control'!$AP506*100/'Tablero de control'!$W506,
     IF(
       'Tablero de control'!$W506&gt;='Tablero de control'!$AP506,
       100,
       IF(
         'Tablero de control'!$S506&lt;='Tablero de control'!$AP506,
         0,
         (('Tablero de control'!$S506-'Tablero de control'!$W506)-('Tablero de control'!$AP506-'Tablero de control'!$W506))*100/('Tablero de control'!$S506-'Tablero de control'!$W506)
       )
     )
   )
)</f>
        <v>0</v>
      </c>
      <c r="AR506" s="40" t="str">
        <f>IF(
  'Tablero de control'!$W506="NP",
  "NO PROGRAMADA",
  IF(
    OR('Tablero de control'!$AP506="",'Tablero de control'!$AQ506&lt;=0),
    "SIN AVANCE",
    IF(
      'Tablero de control'!$AQ506&lt;Parametros!$D$4*Parametros!$G$9,
      "MUY DEFICIENTE",
    IF(
      'Tablero de control'!$AQ506&lt;Parametros!$D$4*Parametros!$G$8,
      "DEFICIENTE",
   IF(
      'Tablero de control'!$AQ506&lt;Parametros!$D$4*Parametros!$G$7,
      "ACEPTABLE",
      IF(
        'Tablero de control'!$AQ506&lt;Parametros!$D$4*Parametros!$G$6,
        "BUENO",
        IF(
          'Tablero de control'!$AQ506&lt;Parametros!$D$4*Parametros!$G$5,
          "SATISFACTORIO",
          IF(
            'Tablero de control'!$AQ506&gt;=Parametros!$D$4*Parametros!$G$4,
            "OPTIMO"
          )
        )
      )
    )
  )
)
)
)</f>
        <v>SIN AVANCE</v>
      </c>
      <c r="AS506" s="38"/>
      <c r="AT506" s="38"/>
      <c r="AU506" s="38"/>
      <c r="AV506" s="39"/>
      <c r="AW506" s="276">
        <f>IF(
'Tablero de control'!$X506="NP",
 0,
  IF(
     'Tablero de control'!$Q506&lt;&gt;"Reducción",
     'Tablero de control'!$AV506*100/'Tablero de control'!$X506,
     IF(
       'Tablero de control'!$X506&gt;='Tablero de control'!$AV506,
       100,
       IF(
         'Tablero de control'!$S506&lt;='Tablero de control'!$AV506,
         0,
         (('Tablero de control'!$S506-'Tablero de control'!$X506)-('Tablero de control'!$AV506-'Tablero de control'!$X506))*100/('Tablero de control'!$S506-'Tablero de control'!$X506)
       )
     )
   )
)</f>
        <v>0</v>
      </c>
      <c r="AX506" s="46" t="str">
        <f>IF(
  'Tablero de control'!$X506="NP",
  "NO PROGRAMADA",
  IF(
    OR('Tablero de control'!$AV506="",'Tablero de control'!$AW506&lt;=0),
    "SIN AVANCE",
    IF(
      'Tablero de control'!$AW506&lt;Parametros!$D$4*Parametros!$G$9,
      "MUY DEFICIENTE",
    IF(
      'Tablero de control'!$AW506&lt;Parametros!$D$4*Parametros!$G$8,
      "DEFICIENTE",
   IF(
      'Tablero de control'!$AW506&lt;Parametros!$D$4*Parametros!$G$7,
      "ACEPTABLE",
      IF(
        'Tablero de control'!$AW506&lt;Parametros!$D$4*Parametros!$G$6,
        "BUENO",
        IF(
          'Tablero de control'!$AW506&lt;Parametros!$D$4*Parametros!$G$5,
          "SATISFACTORIO",
          IF(
            'Tablero de control'!$AW506&gt;=Parametros!$D$4*Parametros!$G$4,
            "OPTIMO"
          )
        )
      )
    )
  )
)
)
)</f>
        <v>SIN AVANCE</v>
      </c>
      <c r="AY506" s="38"/>
      <c r="AZ506" s="38"/>
      <c r="BA506" s="38"/>
      <c r="BB506" s="285">
        <f>IF('Tablero de control'!$R506="Acumulada",IF('Tablero de control'!$AV506="",IF('Tablero de control'!$AP506="",IF('Tablero de control'!$AJ506="",'Tablero de control'!$Y506,'Tablero de control'!$AJ506),'Tablero de control'!$AP506),'Tablero de control'!$AV506),'Tablero de control'!$Y506+'Tablero de control'!$AJ506+'Tablero de control'!$AP506+'Tablero de control'!$AV506)</f>
        <v>115</v>
      </c>
      <c r="BC506" s="41">
        <f>IF('Tablero de control'!$Q506="mantenimiento",'Tablero de control'!$BB506/COUNTA('Tablero de control'!$U506:$X506)*100,IF('Tablero de control'!$BB506*100/'Tablero de control'!$T506&gt;100,100,'Tablero de control'!$BB506*100/'Tablero de control'!$T506))</f>
        <v>42.592592592592595</v>
      </c>
      <c r="BD506" s="40" t="str">
        <f>IF(
    OR('Tablero de control'!$BB506="",'Tablero de control'!$BC506&lt;=0),
    "SIN AVANCE",
    IF(
      'Tablero de control'!$BC506&lt;Parametros!$D$4*Parametros!$G$9,
      "MUY DEFICIENTE",
    IF(
      'Tablero de control'!$BC506&lt;Parametros!$D$4*Parametros!$G$8,
      "DEFICIENTE",
   IF(
      'Tablero de control'!$BC506&lt;Parametros!$D$4*Parametros!$G$7,
      "ACEPTABLE",
      IF(
        'Tablero de control'!$BC506&lt;Parametros!$D$4*Parametros!$G$6,
        "BUENO",
        IF(
          'Tablero de control'!$BC506&lt;Parametros!$D$4*Parametros!$G$5,
          "SATISFACTORIO",
          IF(
            'Tablero de control'!$BC506&gt;=Parametros!$D$4*Parametros!$G$4,
            "OPTIMO"
          )
        )
      )
    )
  )
)
)</f>
        <v>DEFICIENTE</v>
      </c>
      <c r="BE506" s="336"/>
      <c r="BF506" s="336"/>
      <c r="BG506" s="555"/>
      <c r="BH506" s="281"/>
      <c r="BI506" s="281"/>
      <c r="BJ506" s="281"/>
      <c r="BL506" s="337"/>
      <c r="BN506" s="376">
        <v>115</v>
      </c>
      <c r="BO506" s="374" t="s">
        <v>2361</v>
      </c>
      <c r="BP506" s="374" t="s">
        <v>2362</v>
      </c>
      <c r="BQ506" s="374" t="s">
        <v>2363</v>
      </c>
      <c r="BR506" s="642" t="s">
        <v>2364</v>
      </c>
      <c r="BS506" s="700" t="s">
        <v>2365</v>
      </c>
      <c r="BT506" s="281"/>
    </row>
    <row r="507" spans="1:72" s="42" customFormat="1" ht="50.1" customHeight="1">
      <c r="A507" s="554" t="s">
        <v>254</v>
      </c>
      <c r="B507" s="53" t="s">
        <v>271</v>
      </c>
      <c r="C507" s="53" t="s">
        <v>333</v>
      </c>
      <c r="D507" s="53" t="s">
        <v>373</v>
      </c>
      <c r="E507" s="53" t="s">
        <v>495</v>
      </c>
      <c r="F507" s="85">
        <v>7</v>
      </c>
      <c r="G507" s="66">
        <v>10</v>
      </c>
      <c r="H507" s="66" t="s">
        <v>1955</v>
      </c>
      <c r="I507" s="66" t="s">
        <v>2002</v>
      </c>
      <c r="J507" s="325">
        <v>504</v>
      </c>
      <c r="K507" s="53" t="s">
        <v>1045</v>
      </c>
      <c r="L507" s="53">
        <v>3206003</v>
      </c>
      <c r="M507" s="53" t="s">
        <v>1464</v>
      </c>
      <c r="N507" s="293">
        <v>320600301</v>
      </c>
      <c r="O507" s="53" t="s">
        <v>1777</v>
      </c>
      <c r="P507" s="53" t="s">
        <v>2098</v>
      </c>
      <c r="Q507" s="53" t="s">
        <v>32</v>
      </c>
      <c r="R507" s="105" t="s">
        <v>1891</v>
      </c>
      <c r="S507" s="116">
        <v>20</v>
      </c>
      <c r="T507" s="117">
        <v>200</v>
      </c>
      <c r="U507" s="96">
        <v>50</v>
      </c>
      <c r="V507" s="117">
        <v>50</v>
      </c>
      <c r="W507" s="117">
        <v>50</v>
      </c>
      <c r="X507" s="117">
        <v>50</v>
      </c>
      <c r="Y507" s="273">
        <v>1</v>
      </c>
      <c r="Z507" s="276">
        <f>IF(
'Tablero de control'!$U507="NP",
 0,
  IF(
     'Tablero de control'!$Q507&lt;&gt;"Reducción",
     'Tablero de control'!$Y507*100/'Tablero de control'!$U507,
     IF(
       'Tablero de control'!$U507&gt;='Tablero de control'!$Y507,
       100,
       IF(
         'Tablero de control'!$S507&lt;='Tablero de control'!$Y507,
         0,
         (('Tablero de control'!$S507-'Tablero de control'!$U507)-('Tablero de control'!$Y507-'Tablero de control'!$U507))*100/('Tablero de control'!$S507-'Tablero de control'!$U507)
       )
     )
   )
)</f>
        <v>2</v>
      </c>
      <c r="AA507" s="302">
        <f>IF('Tablero de control'!$Z507&gt;100,100,'Tablero de control'!$Z507)</f>
        <v>2</v>
      </c>
      <c r="AB507" s="40" t="str">
        <f>IF(
  'Tablero de control'!$U507="NP",
  "NO PROGRAMADA",
  IF(
    OR('Tablero de control'!$Y507="",'Tablero de control'!$Z507&lt;=0),
    "SIN AVANCE",
    IF(
      'Tablero de control'!$Z507&lt;Parametros!$D$4*Parametros!$G$9,
      "MUY DEFICIENTE",
    IF(
      'Tablero de control'!$Z507&lt;Parametros!$D$4*Parametros!$G$8,
      "DEFICIENTE",
   IF(
      'Tablero de control'!$Z507&lt;Parametros!$D$4*Parametros!$G$7,
      "ACEPTABLE",
      IF(
        'Tablero de control'!$Z507&lt;Parametros!$D$4*Parametros!$G$6,
        "BUENO",
        IF(
          'Tablero de control'!$Z507&lt;Parametros!$D$4*Parametros!$G$5,
          "SATISFACTORIO",
          IF(
            'Tablero de control'!$Z507&gt;=Parametros!$D$4*Parametros!$G$4,
            "OPTIMO"
          )
        )
      )
    )
  )
)
)
)</f>
        <v>MUY DEFICIENTE</v>
      </c>
      <c r="AC507" s="40" t="s">
        <v>3863</v>
      </c>
      <c r="AD507" s="40" t="s">
        <v>3864</v>
      </c>
      <c r="AE507" s="40"/>
      <c r="AF507" s="40"/>
      <c r="AG507" s="59">
        <v>137013860</v>
      </c>
      <c r="AH507" s="59">
        <v>0</v>
      </c>
      <c r="AI507" s="59">
        <v>0</v>
      </c>
      <c r="AJ507" s="57"/>
      <c r="AK507" s="276">
        <f>IF(
'Tablero de control'!$V507="NP",
 0,
  IF(
     'Tablero de control'!$Q507&lt;&gt;"Reducción",
     'Tablero de control'!$AJ507*100/'Tablero de control'!$V507,
     IF(
       'Tablero de control'!$V507&gt;='Tablero de control'!$AJ507,
       100,
       IF(
         'Tablero de control'!$S507&lt;='Tablero de control'!$AJ507,
         0,
         (('Tablero de control'!$S507-'Tablero de control'!$V507)-('Tablero de control'!$AJ507-'Tablero de control'!$V507))*100/('Tablero de control'!$S507-'Tablero de control'!$V507)
       )
     )
   )
)</f>
        <v>0</v>
      </c>
      <c r="AL507" s="40" t="str">
        <f>IF(
  'Tablero de control'!$V507="NP",
  "NO PROGRAMADA",
  IF(
    OR('Tablero de control'!$AJ507="",'Tablero de control'!$AK507&lt;=0),
    "SIN AVANCE",
    IF(
      'Tablero de control'!$AK507&lt;Parametros!$D$4*Parametros!$G$9,
      "MUY DEFICIENTE",
    IF(
      'Tablero de control'!$AK507&lt;Parametros!$D$4*Parametros!$G$8,
      "DEFICIENTE",
   IF(
      'Tablero de control'!$AK507&lt;Parametros!$D$4*Parametros!$G$7,
      "ACEPTABLE",
      IF(
        'Tablero de control'!$AK507&lt;Parametros!$D$4*Parametros!$G$6,
        "BUENO",
        IF(
          'Tablero de control'!$AK507&lt;Parametros!$D$4*Parametros!$G$5,
          "SATISFACTORIO",
          IF(
            'Tablero de control'!$AK507&gt;=Parametros!$D$4*Parametros!$G$4,
            "OPTIMO"
          )
        )
      )
    )
  )
)
)
)</f>
        <v>SIN AVANCE</v>
      </c>
      <c r="AM507" s="38"/>
      <c r="AN507" s="38"/>
      <c r="AO507" s="38"/>
      <c r="AP507" s="289"/>
      <c r="AQ507" s="276">
        <f>IF(
'Tablero de control'!$W507="NP",
 0,
  IF(
     'Tablero de control'!$Q507&lt;&gt;"Reducción",
     'Tablero de control'!$AP507*100/'Tablero de control'!$W507,
     IF(
       'Tablero de control'!$W507&gt;='Tablero de control'!$AP507,
       100,
       IF(
         'Tablero de control'!$S507&lt;='Tablero de control'!$AP507,
         0,
         (('Tablero de control'!$S507-'Tablero de control'!$W507)-('Tablero de control'!$AP507-'Tablero de control'!$W507))*100/('Tablero de control'!$S507-'Tablero de control'!$W507)
       )
     )
   )
)</f>
        <v>0</v>
      </c>
      <c r="AR507" s="40" t="str">
        <f>IF(
  'Tablero de control'!$W507="NP",
  "NO PROGRAMADA",
  IF(
    OR('Tablero de control'!$AP507="",'Tablero de control'!$AQ507&lt;=0),
    "SIN AVANCE",
    IF(
      'Tablero de control'!$AQ507&lt;Parametros!$D$4*Parametros!$G$9,
      "MUY DEFICIENTE",
    IF(
      'Tablero de control'!$AQ507&lt;Parametros!$D$4*Parametros!$G$8,
      "DEFICIENTE",
   IF(
      'Tablero de control'!$AQ507&lt;Parametros!$D$4*Parametros!$G$7,
      "ACEPTABLE",
      IF(
        'Tablero de control'!$AQ507&lt;Parametros!$D$4*Parametros!$G$6,
        "BUENO",
        IF(
          'Tablero de control'!$AQ507&lt;Parametros!$D$4*Parametros!$G$5,
          "SATISFACTORIO",
          IF(
            'Tablero de control'!$AQ507&gt;=Parametros!$D$4*Parametros!$G$4,
            "OPTIMO"
          )
        )
      )
    )
  )
)
)
)</f>
        <v>SIN AVANCE</v>
      </c>
      <c r="AS507" s="38"/>
      <c r="AT507" s="38"/>
      <c r="AU507" s="38"/>
      <c r="AV507" s="39"/>
      <c r="AW507" s="276">
        <f>IF(
'Tablero de control'!$X507="NP",
 0,
  IF(
     'Tablero de control'!$Q507&lt;&gt;"Reducción",
     'Tablero de control'!$AV507*100/'Tablero de control'!$X507,
     IF(
       'Tablero de control'!$X507&gt;='Tablero de control'!$AV507,
       100,
       IF(
         'Tablero de control'!$S507&lt;='Tablero de control'!$AV507,
         0,
         (('Tablero de control'!$S507-'Tablero de control'!$X507)-('Tablero de control'!$AV507-'Tablero de control'!$X507))*100/('Tablero de control'!$S507-'Tablero de control'!$X507)
       )
     )
   )
)</f>
        <v>0</v>
      </c>
      <c r="AX507" s="46" t="str">
        <f>IF(
  'Tablero de control'!$X507="NP",
  "NO PROGRAMADA",
  IF(
    OR('Tablero de control'!$AV507="",'Tablero de control'!$AW507&lt;=0),
    "SIN AVANCE",
    IF(
      'Tablero de control'!$AW507&lt;Parametros!$D$4*Parametros!$G$9,
      "MUY DEFICIENTE",
    IF(
      'Tablero de control'!$AW507&lt;Parametros!$D$4*Parametros!$G$8,
      "DEFICIENTE",
   IF(
      'Tablero de control'!$AW507&lt;Parametros!$D$4*Parametros!$G$7,
      "ACEPTABLE",
      IF(
        'Tablero de control'!$AW507&lt;Parametros!$D$4*Parametros!$G$6,
        "BUENO",
        IF(
          'Tablero de control'!$AW507&lt;Parametros!$D$4*Parametros!$G$5,
          "SATISFACTORIO",
          IF(
            'Tablero de control'!$AW507&gt;=Parametros!$D$4*Parametros!$G$4,
            "OPTIMO"
          )
        )
      )
    )
  )
)
)
)</f>
        <v>SIN AVANCE</v>
      </c>
      <c r="AY507" s="38"/>
      <c r="AZ507" s="38"/>
      <c r="BA507" s="38"/>
      <c r="BB507" s="285">
        <f>IF('Tablero de control'!$R507="Acumulada",IF('Tablero de control'!$AV507="",IF('Tablero de control'!$AP507="",IF('Tablero de control'!$AJ507="",'Tablero de control'!$Y507,'Tablero de control'!$AJ507),'Tablero de control'!$AP507),'Tablero de control'!$AV507),'Tablero de control'!$Y507+'Tablero de control'!$AJ507+'Tablero de control'!$AP507+'Tablero de control'!$AV507)</f>
        <v>1</v>
      </c>
      <c r="BC507" s="41">
        <f>IF('Tablero de control'!$Q507="mantenimiento",'Tablero de control'!$BB507/COUNTA('Tablero de control'!$U507:$X507)*100,IF('Tablero de control'!$BB507*100/'Tablero de control'!$T507&gt;100,100,'Tablero de control'!$BB507*100/'Tablero de control'!$T507))</f>
        <v>0.5</v>
      </c>
      <c r="BD507" s="40" t="str">
        <f>IF(
    OR('Tablero de control'!$BB507="",'Tablero de control'!$BC507&lt;=0),
    "SIN AVANCE",
    IF(
      'Tablero de control'!$BC507&lt;Parametros!$D$4*Parametros!$G$9,
      "MUY DEFICIENTE",
    IF(
      'Tablero de control'!$BC507&lt;Parametros!$D$4*Parametros!$G$8,
      "DEFICIENTE",
   IF(
      'Tablero de control'!$BC507&lt;Parametros!$D$4*Parametros!$G$7,
      "ACEPTABLE",
      IF(
        'Tablero de control'!$BC507&lt;Parametros!$D$4*Parametros!$G$6,
        "BUENO",
        IF(
          'Tablero de control'!$BC507&lt;Parametros!$D$4*Parametros!$G$5,
          "SATISFACTORIO",
          IF(
            'Tablero de control'!$BC507&gt;=Parametros!$D$4*Parametros!$G$4,
            "OPTIMO"
          )
        )
      )
    )
  )
)
)</f>
        <v>MUY DEFICIENTE</v>
      </c>
      <c r="BE507" s="336"/>
      <c r="BF507" s="336"/>
      <c r="BG507" s="555"/>
      <c r="BH507" s="281"/>
      <c r="BI507" s="281"/>
      <c r="BJ507" s="281"/>
      <c r="BL507" s="337"/>
      <c r="BN507" s="376">
        <v>1</v>
      </c>
      <c r="BO507" s="733">
        <v>0</v>
      </c>
      <c r="BP507" s="374" t="s">
        <v>2366</v>
      </c>
      <c r="BQ507" s="374" t="s">
        <v>2367</v>
      </c>
      <c r="BR507" s="643"/>
      <c r="BS507" s="700"/>
      <c r="BT507" s="281"/>
    </row>
    <row r="508" spans="1:72" s="42" customFormat="1" ht="50.1" customHeight="1">
      <c r="A508" s="554" t="s">
        <v>254</v>
      </c>
      <c r="B508" s="53" t="s">
        <v>271</v>
      </c>
      <c r="C508" s="53" t="s">
        <v>333</v>
      </c>
      <c r="D508" s="53" t="s">
        <v>373</v>
      </c>
      <c r="E508" s="53" t="s">
        <v>495</v>
      </c>
      <c r="F508" s="85">
        <v>7</v>
      </c>
      <c r="G508" s="66">
        <v>10</v>
      </c>
      <c r="H508" s="66" t="s">
        <v>1955</v>
      </c>
      <c r="I508" s="66" t="s">
        <v>2002</v>
      </c>
      <c r="J508" s="325">
        <v>505</v>
      </c>
      <c r="K508" s="53" t="s">
        <v>1046</v>
      </c>
      <c r="L508" s="53">
        <v>3206011</v>
      </c>
      <c r="M508" s="53" t="s">
        <v>1465</v>
      </c>
      <c r="N508" s="53">
        <v>320601100</v>
      </c>
      <c r="O508" s="53" t="s">
        <v>1778</v>
      </c>
      <c r="P508" s="53" t="s">
        <v>2099</v>
      </c>
      <c r="Q508" s="53" t="s">
        <v>32</v>
      </c>
      <c r="R508" s="130" t="s">
        <v>1891</v>
      </c>
      <c r="S508" s="116">
        <v>0</v>
      </c>
      <c r="T508" s="116">
        <v>4</v>
      </c>
      <c r="U508" s="96">
        <v>1</v>
      </c>
      <c r="V508" s="116">
        <v>1</v>
      </c>
      <c r="W508" s="116">
        <v>1</v>
      </c>
      <c r="X508" s="116">
        <v>1</v>
      </c>
      <c r="Y508" s="275">
        <v>0</v>
      </c>
      <c r="Z508" s="276">
        <f>IF(
'Tablero de control'!$U508="NP",
 0,
  IF(
     'Tablero de control'!$Q508&lt;&gt;"Reducción",
     'Tablero de control'!$Y508*100/'Tablero de control'!$U508,
     IF(
       'Tablero de control'!$U508&gt;='Tablero de control'!$Y508,
       100,
       IF(
         'Tablero de control'!$S508&lt;='Tablero de control'!$Y508,
         0,
         (('Tablero de control'!$S508-'Tablero de control'!$U508)-('Tablero de control'!$Y508-'Tablero de control'!$U508))*100/('Tablero de control'!$S508-'Tablero de control'!$U508)
       )
     )
   )
)</f>
        <v>0</v>
      </c>
      <c r="AA508" s="302">
        <f>IF('Tablero de control'!$Z508&gt;100,100,'Tablero de control'!$Z508)</f>
        <v>0</v>
      </c>
      <c r="AB508" s="40" t="str">
        <f>IF(
  'Tablero de control'!$U508="NP",
  "NO PROGRAMADA",
  IF(
    OR('Tablero de control'!$Y508="",'Tablero de control'!$Z508&lt;=0),
    "SIN AVANCE",
    IF(
      'Tablero de control'!$Z508&lt;Parametros!$D$4*Parametros!$G$9,
      "MUY DEFICIENTE",
    IF(
      'Tablero de control'!$Z508&lt;Parametros!$D$4*Parametros!$G$8,
      "DEFICIENTE",
   IF(
      'Tablero de control'!$Z508&lt;Parametros!$D$4*Parametros!$G$7,
      "ACEPTABLE",
      IF(
        'Tablero de control'!$Z508&lt;Parametros!$D$4*Parametros!$G$6,
        "BUENO",
        IF(
          'Tablero de control'!$Z508&lt;Parametros!$D$4*Parametros!$G$5,
          "SATISFACTORIO",
          IF(
            'Tablero de control'!$Z508&gt;=Parametros!$D$4*Parametros!$G$4,
            "OPTIMO"
          )
        )
      )
    )
  )
)
)
)</f>
        <v>SIN AVANCE</v>
      </c>
      <c r="AC508" s="756" t="s">
        <v>3862</v>
      </c>
      <c r="AD508" s="757">
        <v>2023003520063</v>
      </c>
      <c r="AE508" s="40"/>
      <c r="AF508" s="40"/>
      <c r="AG508" s="59">
        <v>48060000</v>
      </c>
      <c r="AH508" s="59">
        <v>48060000</v>
      </c>
      <c r="AI508" s="59">
        <v>25760000</v>
      </c>
      <c r="AJ508" s="57"/>
      <c r="AK508" s="276">
        <f>IF(
'Tablero de control'!$V508="NP",
 0,
  IF(
     'Tablero de control'!$Q508&lt;&gt;"Reducción",
     'Tablero de control'!$AJ508*100/'Tablero de control'!$V508,
     IF(
       'Tablero de control'!$V508&gt;='Tablero de control'!$AJ508,
       100,
       IF(
         'Tablero de control'!$S508&lt;='Tablero de control'!$AJ508,
         0,
         (('Tablero de control'!$S508-'Tablero de control'!$V508)-('Tablero de control'!$AJ508-'Tablero de control'!$V508))*100/('Tablero de control'!$S508-'Tablero de control'!$V508)
       )
     )
   )
)</f>
        <v>0</v>
      </c>
      <c r="AL508" s="40" t="str">
        <f>IF(
  'Tablero de control'!$V508="NP",
  "NO PROGRAMADA",
  IF(
    OR('Tablero de control'!$AJ508="",'Tablero de control'!$AK508&lt;=0),
    "SIN AVANCE",
    IF(
      'Tablero de control'!$AK508&lt;Parametros!$D$4*Parametros!$G$9,
      "MUY DEFICIENTE",
    IF(
      'Tablero de control'!$AK508&lt;Parametros!$D$4*Parametros!$G$8,
      "DEFICIENTE",
   IF(
      'Tablero de control'!$AK508&lt;Parametros!$D$4*Parametros!$G$7,
      "ACEPTABLE",
      IF(
        'Tablero de control'!$AK508&lt;Parametros!$D$4*Parametros!$G$6,
        "BUENO",
        IF(
          'Tablero de control'!$AK508&lt;Parametros!$D$4*Parametros!$G$5,
          "SATISFACTORIO",
          IF(
            'Tablero de control'!$AK508&gt;=Parametros!$D$4*Parametros!$G$4,
            "OPTIMO"
          )
        )
      )
    )
  )
)
)
)</f>
        <v>SIN AVANCE</v>
      </c>
      <c r="AM508" s="38"/>
      <c r="AN508" s="38"/>
      <c r="AO508" s="38"/>
      <c r="AP508" s="47"/>
      <c r="AQ508" s="276">
        <f>IF(
'Tablero de control'!$W508="NP",
 0,
  IF(
     'Tablero de control'!$Q508&lt;&gt;"Reducción",
     'Tablero de control'!$AP508*100/'Tablero de control'!$W508,
     IF(
       'Tablero de control'!$W508&gt;='Tablero de control'!$AP508,
       100,
       IF(
         'Tablero de control'!$S508&lt;='Tablero de control'!$AP508,
         0,
         (('Tablero de control'!$S508-'Tablero de control'!$W508)-('Tablero de control'!$AP508-'Tablero de control'!$W508))*100/('Tablero de control'!$S508-'Tablero de control'!$W508)
       )
     )
   )
)</f>
        <v>0</v>
      </c>
      <c r="AR508" s="40" t="str">
        <f>IF(
  'Tablero de control'!$W508="NP",
  "NO PROGRAMADA",
  IF(
    OR('Tablero de control'!$AP508="",'Tablero de control'!$AQ508&lt;=0),
    "SIN AVANCE",
    IF(
      'Tablero de control'!$AQ508&lt;Parametros!$D$4*Parametros!$G$9,
      "MUY DEFICIENTE",
    IF(
      'Tablero de control'!$AQ508&lt;Parametros!$D$4*Parametros!$G$8,
      "DEFICIENTE",
   IF(
      'Tablero de control'!$AQ508&lt;Parametros!$D$4*Parametros!$G$7,
      "ACEPTABLE",
      IF(
        'Tablero de control'!$AQ508&lt;Parametros!$D$4*Parametros!$G$6,
        "BUENO",
        IF(
          'Tablero de control'!$AQ508&lt;Parametros!$D$4*Parametros!$G$5,
          "SATISFACTORIO",
          IF(
            'Tablero de control'!$AQ508&gt;=Parametros!$D$4*Parametros!$G$4,
            "OPTIMO"
          )
        )
      )
    )
  )
)
)
)</f>
        <v>SIN AVANCE</v>
      </c>
      <c r="AS508" s="38"/>
      <c r="AT508" s="38"/>
      <c r="AU508" s="38"/>
      <c r="AV508" s="39"/>
      <c r="AW508" s="276">
        <f>IF(
'Tablero de control'!$X508="NP",
 0,
  IF(
     'Tablero de control'!$Q508&lt;&gt;"Reducción",
     'Tablero de control'!$AV508*100/'Tablero de control'!$X508,
     IF(
       'Tablero de control'!$X508&gt;='Tablero de control'!$AV508,
       100,
       IF(
         'Tablero de control'!$S508&lt;='Tablero de control'!$AV508,
         0,
         (('Tablero de control'!$S508-'Tablero de control'!$X508)-('Tablero de control'!$AV508-'Tablero de control'!$X508))*100/('Tablero de control'!$S508-'Tablero de control'!$X508)
       )
     )
   )
)</f>
        <v>0</v>
      </c>
      <c r="AX508" s="46" t="str">
        <f>IF(
  'Tablero de control'!$X508="NP",
  "NO PROGRAMADA",
  IF(
    OR('Tablero de control'!$AV508="",'Tablero de control'!$AW508&lt;=0),
    "SIN AVANCE",
    IF(
      'Tablero de control'!$AW508&lt;Parametros!$D$4*Parametros!$G$9,
      "MUY DEFICIENTE",
    IF(
      'Tablero de control'!$AW508&lt;Parametros!$D$4*Parametros!$G$8,
      "DEFICIENTE",
   IF(
      'Tablero de control'!$AW508&lt;Parametros!$D$4*Parametros!$G$7,
      "ACEPTABLE",
      IF(
        'Tablero de control'!$AW508&lt;Parametros!$D$4*Parametros!$G$6,
        "BUENO",
        IF(
          'Tablero de control'!$AW508&lt;Parametros!$D$4*Parametros!$G$5,
          "SATISFACTORIO",
          IF(
            'Tablero de control'!$AW508&gt;=Parametros!$D$4*Parametros!$G$4,
            "OPTIMO"
          )
        )
      )
    )
  )
)
)
)</f>
        <v>SIN AVANCE</v>
      </c>
      <c r="AY508" s="38"/>
      <c r="AZ508" s="38"/>
      <c r="BA508" s="38"/>
      <c r="BB508" s="285">
        <f>IF('Tablero de control'!$R508="Acumulada",IF('Tablero de control'!$AV508="",IF('Tablero de control'!$AP508="",IF('Tablero de control'!$AJ508="",'Tablero de control'!$Y508,'Tablero de control'!$AJ508),'Tablero de control'!$AP508),'Tablero de control'!$AV508),'Tablero de control'!$Y508+'Tablero de control'!$AJ508+'Tablero de control'!$AP508+'Tablero de control'!$AV508)</f>
        <v>0</v>
      </c>
      <c r="BC508" s="41">
        <f>IF('Tablero de control'!$Q508="mantenimiento",'Tablero de control'!$BB508/COUNTA('Tablero de control'!$U508:$X508)*100,IF('Tablero de control'!$BB508*100/'Tablero de control'!$T508&gt;100,100,'Tablero de control'!$BB508*100/'Tablero de control'!$T508))</f>
        <v>0</v>
      </c>
      <c r="BD508" s="40" t="str">
        <f>IF(
    OR('Tablero de control'!$BB508="",'Tablero de control'!$BC508&lt;=0),
    "SIN AVANCE",
    IF(
      'Tablero de control'!$BC508&lt;Parametros!$D$4*Parametros!$G$9,
      "MUY DEFICIENTE",
    IF(
      'Tablero de control'!$BC508&lt;Parametros!$D$4*Parametros!$G$8,
      "DEFICIENTE",
   IF(
      'Tablero de control'!$BC508&lt;Parametros!$D$4*Parametros!$G$7,
      "ACEPTABLE",
      IF(
        'Tablero de control'!$BC508&lt;Parametros!$D$4*Parametros!$G$6,
        "BUENO",
        IF(
          'Tablero de control'!$BC508&lt;Parametros!$D$4*Parametros!$G$5,
          "SATISFACTORIO",
          IF(
            'Tablero de control'!$BC508&gt;=Parametros!$D$4*Parametros!$G$4,
            "OPTIMO"
          )
        )
      )
    )
  )
)
)</f>
        <v>SIN AVANCE</v>
      </c>
      <c r="BE508" s="336"/>
      <c r="BF508" s="336"/>
      <c r="BG508" s="555"/>
      <c r="BH508" s="281"/>
      <c r="BI508" s="281"/>
      <c r="BJ508" s="281"/>
      <c r="BL508" s="337"/>
      <c r="BN508" s="373">
        <v>0</v>
      </c>
      <c r="BO508" s="374" t="s">
        <v>2368</v>
      </c>
      <c r="BP508" s="374" t="s">
        <v>31</v>
      </c>
      <c r="BQ508" s="374" t="s">
        <v>31</v>
      </c>
      <c r="BR508" s="643" t="s">
        <v>31</v>
      </c>
      <c r="BS508" s="700" t="s">
        <v>2369</v>
      </c>
      <c r="BT508" s="281"/>
    </row>
    <row r="509" spans="1:72" s="42" customFormat="1" ht="50.1" customHeight="1">
      <c r="A509" s="554" t="s">
        <v>254</v>
      </c>
      <c r="B509" s="53" t="s">
        <v>271</v>
      </c>
      <c r="C509" s="53" t="s">
        <v>333</v>
      </c>
      <c r="D509" s="53" t="s">
        <v>373</v>
      </c>
      <c r="E509" s="53" t="s">
        <v>495</v>
      </c>
      <c r="F509" s="85">
        <v>7</v>
      </c>
      <c r="G509" s="66">
        <v>10</v>
      </c>
      <c r="H509" s="66" t="s">
        <v>1955</v>
      </c>
      <c r="I509" s="66" t="s">
        <v>2002</v>
      </c>
      <c r="J509" s="325">
        <v>506</v>
      </c>
      <c r="K509" s="53" t="s">
        <v>1047</v>
      </c>
      <c r="L509" s="53">
        <v>3206004</v>
      </c>
      <c r="M509" s="53" t="s">
        <v>1466</v>
      </c>
      <c r="N509" s="53">
        <v>320600400</v>
      </c>
      <c r="O509" s="53" t="s">
        <v>1779</v>
      </c>
      <c r="P509" s="53" t="s">
        <v>2100</v>
      </c>
      <c r="Q509" s="53" t="s">
        <v>33</v>
      </c>
      <c r="R509" s="98" t="s">
        <v>1891</v>
      </c>
      <c r="S509" s="112">
        <v>0</v>
      </c>
      <c r="T509" s="112">
        <v>400</v>
      </c>
      <c r="U509" s="96">
        <v>100</v>
      </c>
      <c r="V509" s="112">
        <v>100</v>
      </c>
      <c r="W509" s="112">
        <v>100</v>
      </c>
      <c r="X509" s="112">
        <v>100</v>
      </c>
      <c r="Y509" s="275">
        <v>350</v>
      </c>
      <c r="Z509" s="276">
        <f>IF(
'Tablero de control'!$U509="NP",
 0,
  IF(
     'Tablero de control'!$Q509&lt;&gt;"Reducción",
     'Tablero de control'!$Y509*100/'Tablero de control'!$U509,
     IF(
       'Tablero de control'!$U509&gt;='Tablero de control'!$Y509,
       100,
       IF(
         'Tablero de control'!$S509&lt;='Tablero de control'!$Y509,
         0,
         (('Tablero de control'!$S509-'Tablero de control'!$U509)-('Tablero de control'!$Y509-'Tablero de control'!$U509))*100/('Tablero de control'!$S509-'Tablero de control'!$U509)
       )
     )
   )
)</f>
        <v>350</v>
      </c>
      <c r="AA509" s="302">
        <f>IF('Tablero de control'!$Z509&gt;100,100,'Tablero de control'!$Z509)</f>
        <v>100</v>
      </c>
      <c r="AB509" s="40" t="str">
        <f>IF(
  'Tablero de control'!$U509="NP",
  "NO PROGRAMADA",
  IF(
    OR('Tablero de control'!$Y509="",'Tablero de control'!$Z509&lt;=0),
    "SIN AVANCE",
    IF(
      'Tablero de control'!$Z509&lt;Parametros!$D$4*Parametros!$G$9,
      "MUY DEFICIENTE",
    IF(
      'Tablero de control'!$Z509&lt;Parametros!$D$4*Parametros!$G$8,
      "DEFICIENTE",
   IF(
      'Tablero de control'!$Z509&lt;Parametros!$D$4*Parametros!$G$7,
      "ACEPTABLE",
      IF(
        'Tablero de control'!$Z509&lt;Parametros!$D$4*Parametros!$G$6,
        "BUENO",
        IF(
          'Tablero de control'!$Z509&lt;Parametros!$D$4*Parametros!$G$5,
          "SATISFACTORIO",
          IF(
            'Tablero de control'!$Z509&gt;=Parametros!$D$4*Parametros!$G$4,
            "OPTIMO"
          )
        )
      )
    )
  )
)
)
)</f>
        <v>OPTIMO</v>
      </c>
      <c r="AC509" s="40"/>
      <c r="AD509" s="40"/>
      <c r="AE509" s="40"/>
      <c r="AF509" s="40"/>
      <c r="AG509" s="59">
        <v>98329880</v>
      </c>
      <c r="AH509" s="59">
        <v>98329880</v>
      </c>
      <c r="AI509" s="59">
        <v>25419500</v>
      </c>
      <c r="AJ509" s="57"/>
      <c r="AK509" s="276">
        <f>IF(
'Tablero de control'!$V509="NP",
 0,
  IF(
     'Tablero de control'!$Q509&lt;&gt;"Reducción",
     'Tablero de control'!$AJ509*100/'Tablero de control'!$V509,
     IF(
       'Tablero de control'!$V509&gt;='Tablero de control'!$AJ509,
       100,
       IF(
         'Tablero de control'!$S509&lt;='Tablero de control'!$AJ509,
         0,
         (('Tablero de control'!$S509-'Tablero de control'!$V509)-('Tablero de control'!$AJ509-'Tablero de control'!$V509))*100/('Tablero de control'!$S509-'Tablero de control'!$V509)
       )
     )
   )
)</f>
        <v>0</v>
      </c>
      <c r="AL509" s="40" t="str">
        <f>IF(
  'Tablero de control'!$V509="NP",
  "NO PROGRAMADA",
  IF(
    OR('Tablero de control'!$AJ509="",'Tablero de control'!$AK509&lt;=0),
    "SIN AVANCE",
    IF(
      'Tablero de control'!$AK509&lt;Parametros!$D$4*Parametros!$G$9,
      "MUY DEFICIENTE",
    IF(
      'Tablero de control'!$AK509&lt;Parametros!$D$4*Parametros!$G$8,
      "DEFICIENTE",
   IF(
      'Tablero de control'!$AK509&lt;Parametros!$D$4*Parametros!$G$7,
      "ACEPTABLE",
      IF(
        'Tablero de control'!$AK509&lt;Parametros!$D$4*Parametros!$G$6,
        "BUENO",
        IF(
          'Tablero de control'!$AK509&lt;Parametros!$D$4*Parametros!$G$5,
          "SATISFACTORIO",
          IF(
            'Tablero de control'!$AK509&gt;=Parametros!$D$4*Parametros!$G$4,
            "OPTIMO"
          )
        )
      )
    )
  )
)
)
)</f>
        <v>SIN AVANCE</v>
      </c>
      <c r="AM509" s="38"/>
      <c r="AN509" s="38"/>
      <c r="AO509" s="38"/>
      <c r="AP509" s="47"/>
      <c r="AQ509" s="276">
        <f>IF(
'Tablero de control'!$W509="NP",
 0,
  IF(
     'Tablero de control'!$Q509&lt;&gt;"Reducción",
     'Tablero de control'!$AP509*100/'Tablero de control'!$W509,
     IF(
       'Tablero de control'!$W509&gt;='Tablero de control'!$AP509,
       100,
       IF(
         'Tablero de control'!$S509&lt;='Tablero de control'!$AP509,
         0,
         (('Tablero de control'!$S509-'Tablero de control'!$W509)-('Tablero de control'!$AP509-'Tablero de control'!$W509))*100/('Tablero de control'!$S509-'Tablero de control'!$W509)
       )
     )
   )
)</f>
        <v>0</v>
      </c>
      <c r="AR509" s="40" t="str">
        <f>IF(
  'Tablero de control'!$W509="NP",
  "NO PROGRAMADA",
  IF(
    OR('Tablero de control'!$AP509="",'Tablero de control'!$AQ509&lt;=0),
    "SIN AVANCE",
    IF(
      'Tablero de control'!$AQ509&lt;Parametros!$D$4*Parametros!$G$9,
      "MUY DEFICIENTE",
    IF(
      'Tablero de control'!$AQ509&lt;Parametros!$D$4*Parametros!$G$8,
      "DEFICIENTE",
   IF(
      'Tablero de control'!$AQ509&lt;Parametros!$D$4*Parametros!$G$7,
      "ACEPTABLE",
      IF(
        'Tablero de control'!$AQ509&lt;Parametros!$D$4*Parametros!$G$6,
        "BUENO",
        IF(
          'Tablero de control'!$AQ509&lt;Parametros!$D$4*Parametros!$G$5,
          "SATISFACTORIO",
          IF(
            'Tablero de control'!$AQ509&gt;=Parametros!$D$4*Parametros!$G$4,
            "OPTIMO"
          )
        )
      )
    )
  )
)
)
)</f>
        <v>SIN AVANCE</v>
      </c>
      <c r="AS509" s="38"/>
      <c r="AT509" s="38"/>
      <c r="AU509" s="38"/>
      <c r="AV509" s="39"/>
      <c r="AW509" s="276">
        <f>IF(
'Tablero de control'!$X509="NP",
 0,
  IF(
     'Tablero de control'!$Q509&lt;&gt;"Reducción",
     'Tablero de control'!$AV509*100/'Tablero de control'!$X509,
     IF(
       'Tablero de control'!$X509&gt;='Tablero de control'!$AV509,
       100,
       IF(
         'Tablero de control'!$S509&lt;='Tablero de control'!$AV509,
         0,
         (('Tablero de control'!$S509-'Tablero de control'!$X509)-('Tablero de control'!$AV509-'Tablero de control'!$X509))*100/('Tablero de control'!$S509-'Tablero de control'!$X509)
       )
     )
   )
)</f>
        <v>0</v>
      </c>
      <c r="AX509" s="46" t="str">
        <f>IF(
  'Tablero de control'!$X509="NP",
  "NO PROGRAMADA",
  IF(
    OR('Tablero de control'!$AV509="",'Tablero de control'!$AW509&lt;=0),
    "SIN AVANCE",
    IF(
      'Tablero de control'!$AW509&lt;Parametros!$D$4*Parametros!$G$9,
      "MUY DEFICIENTE",
    IF(
      'Tablero de control'!$AW509&lt;Parametros!$D$4*Parametros!$G$8,
      "DEFICIENTE",
   IF(
      'Tablero de control'!$AW509&lt;Parametros!$D$4*Parametros!$G$7,
      "ACEPTABLE",
      IF(
        'Tablero de control'!$AW509&lt;Parametros!$D$4*Parametros!$G$6,
        "BUENO",
        IF(
          'Tablero de control'!$AW509&lt;Parametros!$D$4*Parametros!$G$5,
          "SATISFACTORIO",
          IF(
            'Tablero de control'!$AW509&gt;=Parametros!$D$4*Parametros!$G$4,
            "OPTIMO"
          )
        )
      )
    )
  )
)
)
)</f>
        <v>SIN AVANCE</v>
      </c>
      <c r="AY509" s="38"/>
      <c r="AZ509" s="38"/>
      <c r="BA509" s="38"/>
      <c r="BB509" s="285">
        <f>IF('Tablero de control'!$R509="Acumulada",IF('Tablero de control'!$AV509="",IF('Tablero de control'!$AP509="",IF('Tablero de control'!$AJ509="",'Tablero de control'!$Y509,'Tablero de control'!$AJ509),'Tablero de control'!$AP509),'Tablero de control'!$AV509),'Tablero de control'!$Y509+'Tablero de control'!$AJ509+'Tablero de control'!$AP509+'Tablero de control'!$AV509)</f>
        <v>350</v>
      </c>
      <c r="BC509" s="41">
        <f>IF('Tablero de control'!$Q509="mantenimiento",'Tablero de control'!$BB509/COUNTA('Tablero de control'!$U509:$X509)*100,IF('Tablero de control'!$BB509*100/'Tablero de control'!$T509&gt;100,100,'Tablero de control'!$BB509*100/'Tablero de control'!$T509))</f>
        <v>8750</v>
      </c>
      <c r="BD509" s="40" t="str">
        <f>IF(
    OR('Tablero de control'!$BB509="",'Tablero de control'!$BC509&lt;=0),
    "SIN AVANCE",
    IF(
      'Tablero de control'!$BC509&lt;Parametros!$D$4*Parametros!$G$9,
      "MUY DEFICIENTE",
    IF(
      'Tablero de control'!$BC509&lt;Parametros!$D$4*Parametros!$G$8,
      "DEFICIENTE",
   IF(
      'Tablero de control'!$BC509&lt;Parametros!$D$4*Parametros!$G$7,
      "ACEPTABLE",
      IF(
        'Tablero de control'!$BC509&lt;Parametros!$D$4*Parametros!$G$6,
        "BUENO",
        IF(
          'Tablero de control'!$BC509&lt;Parametros!$D$4*Parametros!$G$5,
          "SATISFACTORIO",
          IF(
            'Tablero de control'!$BC509&gt;=Parametros!$D$4*Parametros!$G$4,
            "OPTIMO"
          )
        )
      )
    )
  )
)
)</f>
        <v>OPTIMO</v>
      </c>
      <c r="BE509" s="336"/>
      <c r="BF509" s="336"/>
      <c r="BG509" s="555"/>
      <c r="BH509" s="281"/>
      <c r="BI509" s="281"/>
      <c r="BJ509" s="281"/>
      <c r="BL509" s="337"/>
      <c r="BN509" s="376">
        <v>350</v>
      </c>
      <c r="BO509" s="374" t="s">
        <v>2370</v>
      </c>
      <c r="BP509" s="374" t="s">
        <v>2371</v>
      </c>
      <c r="BQ509" s="374" t="s">
        <v>2372</v>
      </c>
      <c r="BR509" s="642" t="s">
        <v>2373</v>
      </c>
      <c r="BS509" s="700">
        <v>0</v>
      </c>
      <c r="BT509" s="281"/>
    </row>
    <row r="510" spans="1:72" s="42" customFormat="1" ht="50.1" customHeight="1">
      <c r="A510" s="554" t="s">
        <v>254</v>
      </c>
      <c r="B510" s="53" t="s">
        <v>271</v>
      </c>
      <c r="C510" s="53" t="s">
        <v>334</v>
      </c>
      <c r="D510" s="53" t="s">
        <v>373</v>
      </c>
      <c r="E510" s="53" t="s">
        <v>496</v>
      </c>
      <c r="F510" s="63" t="s">
        <v>12</v>
      </c>
      <c r="G510" s="63">
        <v>6</v>
      </c>
      <c r="H510" s="63" t="s">
        <v>1955</v>
      </c>
      <c r="I510" s="63" t="s">
        <v>2000</v>
      </c>
      <c r="J510" s="325">
        <v>507</v>
      </c>
      <c r="K510" s="53" t="s">
        <v>1048</v>
      </c>
      <c r="L510" s="53">
        <v>3208006</v>
      </c>
      <c r="M510" s="53" t="s">
        <v>1467</v>
      </c>
      <c r="N510" s="53">
        <v>320800600</v>
      </c>
      <c r="O510" s="53" t="s">
        <v>1780</v>
      </c>
      <c r="P510" s="53" t="s">
        <v>2101</v>
      </c>
      <c r="Q510" s="53" t="s">
        <v>32</v>
      </c>
      <c r="R510" s="118" t="s">
        <v>1891</v>
      </c>
      <c r="S510" s="111">
        <v>0</v>
      </c>
      <c r="T510" s="111">
        <v>60</v>
      </c>
      <c r="U510" s="96">
        <v>5</v>
      </c>
      <c r="V510" s="111">
        <v>20</v>
      </c>
      <c r="W510" s="111">
        <v>20</v>
      </c>
      <c r="X510" s="111">
        <v>15</v>
      </c>
      <c r="Y510" s="275">
        <v>7</v>
      </c>
      <c r="Z510" s="276">
        <f>IF(
'Tablero de control'!$U510="NP",
 0,
  IF(
     'Tablero de control'!$Q510&lt;&gt;"Reducción",
     'Tablero de control'!$Y510*100/'Tablero de control'!$U510,
     IF(
       'Tablero de control'!$U510&gt;='Tablero de control'!$Y510,
       100,
       IF(
         'Tablero de control'!$S510&lt;='Tablero de control'!$Y510,
         0,
         (('Tablero de control'!$S510-'Tablero de control'!$U510)-('Tablero de control'!$Y510-'Tablero de control'!$U510))*100/('Tablero de control'!$S510-'Tablero de control'!$U510)
       )
     )
   )
)</f>
        <v>140</v>
      </c>
      <c r="AA510" s="302">
        <f>IF('Tablero de control'!$Z510&gt;100,100,'Tablero de control'!$Z510)</f>
        <v>100</v>
      </c>
      <c r="AB510" s="40" t="str">
        <f>IF(
  'Tablero de control'!$U510="NP",
  "NO PROGRAMADA",
  IF(
    OR('Tablero de control'!$Y510="",'Tablero de control'!$Z510&lt;=0),
    "SIN AVANCE",
    IF(
      'Tablero de control'!$Z510&lt;Parametros!$D$4*Parametros!$G$9,
      "MUY DEFICIENTE",
    IF(
      'Tablero de control'!$Z510&lt;Parametros!$D$4*Parametros!$G$8,
      "DEFICIENTE",
   IF(
      'Tablero de control'!$Z510&lt;Parametros!$D$4*Parametros!$G$7,
      "ACEPTABLE",
      IF(
        'Tablero de control'!$Z510&lt;Parametros!$D$4*Parametros!$G$6,
        "BUENO",
        IF(
          'Tablero de control'!$Z510&lt;Parametros!$D$4*Parametros!$G$5,
          "SATISFACTORIO",
          IF(
            'Tablero de control'!$Z510&gt;=Parametros!$D$4*Parametros!$G$4,
            "OPTIMO"
          )
        )
      )
    )
  )
)
)
)</f>
        <v>OPTIMO</v>
      </c>
      <c r="AC510" s="40" t="s">
        <v>3861</v>
      </c>
      <c r="AD510" s="40">
        <v>2023003520159</v>
      </c>
      <c r="AE510" s="40"/>
      <c r="AF510" s="40"/>
      <c r="AG510" s="59">
        <v>288884000</v>
      </c>
      <c r="AH510" s="59">
        <v>279559831</v>
      </c>
      <c r="AI510" s="59">
        <v>100000000</v>
      </c>
      <c r="AJ510" s="57"/>
      <c r="AK510" s="276">
        <f>IF(
'Tablero de control'!$V510="NP",
 0,
  IF(
     'Tablero de control'!$Q510&lt;&gt;"Reducción",
     'Tablero de control'!$AJ510*100/'Tablero de control'!$V510,
     IF(
       'Tablero de control'!$V510&gt;='Tablero de control'!$AJ510,
       100,
       IF(
         'Tablero de control'!$S510&lt;='Tablero de control'!$AJ510,
         0,
         (('Tablero de control'!$S510-'Tablero de control'!$V510)-('Tablero de control'!$AJ510-'Tablero de control'!$V510))*100/('Tablero de control'!$S510-'Tablero de control'!$V510)
       )
     )
   )
)</f>
        <v>0</v>
      </c>
      <c r="AL510" s="40" t="str">
        <f>IF(
  'Tablero de control'!$V510="NP",
  "NO PROGRAMADA",
  IF(
    OR('Tablero de control'!$AJ510="",'Tablero de control'!$AK510&lt;=0),
    "SIN AVANCE",
    IF(
      'Tablero de control'!$AK510&lt;Parametros!$D$4*Parametros!$G$9,
      "MUY DEFICIENTE",
    IF(
      'Tablero de control'!$AK510&lt;Parametros!$D$4*Parametros!$G$8,
      "DEFICIENTE",
   IF(
      'Tablero de control'!$AK510&lt;Parametros!$D$4*Parametros!$G$7,
      "ACEPTABLE",
      IF(
        'Tablero de control'!$AK510&lt;Parametros!$D$4*Parametros!$G$6,
        "BUENO",
        IF(
          'Tablero de control'!$AK510&lt;Parametros!$D$4*Parametros!$G$5,
          "SATISFACTORIO",
          IF(
            'Tablero de control'!$AK510&gt;=Parametros!$D$4*Parametros!$G$4,
            "OPTIMO"
          )
        )
      )
    )
  )
)
)
)</f>
        <v>SIN AVANCE</v>
      </c>
      <c r="AM510" s="38"/>
      <c r="AN510" s="38"/>
      <c r="AO510" s="38"/>
      <c r="AP510" s="47"/>
      <c r="AQ510" s="276">
        <f>IF(
'Tablero de control'!$W510="NP",
 0,
  IF(
     'Tablero de control'!$Q510&lt;&gt;"Reducción",
     'Tablero de control'!$AP510*100/'Tablero de control'!$W510,
     IF(
       'Tablero de control'!$W510&gt;='Tablero de control'!$AP510,
       100,
       IF(
         'Tablero de control'!$S510&lt;='Tablero de control'!$AP510,
         0,
         (('Tablero de control'!$S510-'Tablero de control'!$W510)-('Tablero de control'!$AP510-'Tablero de control'!$W510))*100/('Tablero de control'!$S510-'Tablero de control'!$W510)
       )
     )
   )
)</f>
        <v>0</v>
      </c>
      <c r="AR510" s="40" t="str">
        <f>IF(
  'Tablero de control'!$W510="NP",
  "NO PROGRAMADA",
  IF(
    OR('Tablero de control'!$AP510="",'Tablero de control'!$AQ510&lt;=0),
    "SIN AVANCE",
    IF(
      'Tablero de control'!$AQ510&lt;Parametros!$D$4*Parametros!$G$9,
      "MUY DEFICIENTE",
    IF(
      'Tablero de control'!$AQ510&lt;Parametros!$D$4*Parametros!$G$8,
      "DEFICIENTE",
   IF(
      'Tablero de control'!$AQ510&lt;Parametros!$D$4*Parametros!$G$7,
      "ACEPTABLE",
      IF(
        'Tablero de control'!$AQ510&lt;Parametros!$D$4*Parametros!$G$6,
        "BUENO",
        IF(
          'Tablero de control'!$AQ510&lt;Parametros!$D$4*Parametros!$G$5,
          "SATISFACTORIO",
          IF(
            'Tablero de control'!$AQ510&gt;=Parametros!$D$4*Parametros!$G$4,
            "OPTIMO"
          )
        )
      )
    )
  )
)
)
)</f>
        <v>SIN AVANCE</v>
      </c>
      <c r="AS510" s="38"/>
      <c r="AT510" s="38"/>
      <c r="AU510" s="38"/>
      <c r="AV510" s="39"/>
      <c r="AW510" s="276">
        <f>IF(
'Tablero de control'!$X510="NP",
 0,
  IF(
     'Tablero de control'!$Q510&lt;&gt;"Reducción",
     'Tablero de control'!$AV510*100/'Tablero de control'!$X510,
     IF(
       'Tablero de control'!$X510&gt;='Tablero de control'!$AV510,
       100,
       IF(
         'Tablero de control'!$S510&lt;='Tablero de control'!$AV510,
         0,
         (('Tablero de control'!$S510-'Tablero de control'!$X510)-('Tablero de control'!$AV510-'Tablero de control'!$X510))*100/('Tablero de control'!$S510-'Tablero de control'!$X510)
       )
     )
   )
)</f>
        <v>0</v>
      </c>
      <c r="AX510" s="46" t="str">
        <f>IF(
  'Tablero de control'!$X510="NP",
  "NO PROGRAMADA",
  IF(
    OR('Tablero de control'!$AV510="",'Tablero de control'!$AW510&lt;=0),
    "SIN AVANCE",
    IF(
      'Tablero de control'!$AW510&lt;Parametros!$D$4*Parametros!$G$9,
      "MUY DEFICIENTE",
    IF(
      'Tablero de control'!$AW510&lt;Parametros!$D$4*Parametros!$G$8,
      "DEFICIENTE",
   IF(
      'Tablero de control'!$AW510&lt;Parametros!$D$4*Parametros!$G$7,
      "ACEPTABLE",
      IF(
        'Tablero de control'!$AW510&lt;Parametros!$D$4*Parametros!$G$6,
        "BUENO",
        IF(
          'Tablero de control'!$AW510&lt;Parametros!$D$4*Parametros!$G$5,
          "SATISFACTORIO",
          IF(
            'Tablero de control'!$AW510&gt;=Parametros!$D$4*Parametros!$G$4,
            "OPTIMO"
          )
        )
      )
    )
  )
)
)
)</f>
        <v>SIN AVANCE</v>
      </c>
      <c r="AY510" s="38"/>
      <c r="AZ510" s="38"/>
      <c r="BA510" s="38"/>
      <c r="BB510" s="285">
        <f>IF('Tablero de control'!$R510="Acumulada",IF('Tablero de control'!$AV510="",IF('Tablero de control'!$AP510="",IF('Tablero de control'!$AJ510="",'Tablero de control'!$Y510,'Tablero de control'!$AJ510),'Tablero de control'!$AP510),'Tablero de control'!$AV510),'Tablero de control'!$Y510+'Tablero de control'!$AJ510+'Tablero de control'!$AP510+'Tablero de control'!$AV510)</f>
        <v>7</v>
      </c>
      <c r="BC510" s="41">
        <f>IF('Tablero de control'!$Q510="mantenimiento",'Tablero de control'!$BB510/COUNTA('Tablero de control'!$U510:$X510)*100,IF('Tablero de control'!$BB510*100/'Tablero de control'!$T510&gt;100,100,'Tablero de control'!$BB510*100/'Tablero de control'!$T510))</f>
        <v>11.666666666666666</v>
      </c>
      <c r="BD510" s="40" t="str">
        <f>IF(
    OR('Tablero de control'!$BB510="",'Tablero de control'!$BC510&lt;=0),
    "SIN AVANCE",
    IF(
      'Tablero de control'!$BC510&lt;Parametros!$D$4*Parametros!$G$9,
      "MUY DEFICIENTE",
    IF(
      'Tablero de control'!$BC510&lt;Parametros!$D$4*Parametros!$G$8,
      "DEFICIENTE",
   IF(
      'Tablero de control'!$BC510&lt;Parametros!$D$4*Parametros!$G$7,
      "ACEPTABLE",
      IF(
        'Tablero de control'!$BC510&lt;Parametros!$D$4*Parametros!$G$6,
        "BUENO",
        IF(
          'Tablero de control'!$BC510&lt;Parametros!$D$4*Parametros!$G$5,
          "SATISFACTORIO",
          IF(
            'Tablero de control'!$BC510&gt;=Parametros!$D$4*Parametros!$G$4,
            "OPTIMO"
          )
        )
      )
    )
  )
)
)</f>
        <v>MUY DEFICIENTE</v>
      </c>
      <c r="BE510" s="336"/>
      <c r="BF510" s="336"/>
      <c r="BG510" s="555"/>
      <c r="BH510" s="281"/>
      <c r="BI510" s="281"/>
      <c r="BJ510" s="281"/>
      <c r="BL510" s="337"/>
      <c r="BN510" s="376">
        <v>7</v>
      </c>
      <c r="BO510" s="380" t="s">
        <v>2374</v>
      </c>
      <c r="BP510" s="380" t="s">
        <v>2375</v>
      </c>
      <c r="BQ510" s="380" t="s">
        <v>2374</v>
      </c>
      <c r="BR510" s="644" t="s">
        <v>2376</v>
      </c>
      <c r="BS510" s="700" t="s">
        <v>2377</v>
      </c>
      <c r="BT510" s="281"/>
    </row>
    <row r="511" spans="1:72" s="42" customFormat="1" ht="50.1" customHeight="1">
      <c r="A511" s="554" t="s">
        <v>254</v>
      </c>
      <c r="B511" s="53" t="s">
        <v>271</v>
      </c>
      <c r="C511" s="53" t="s">
        <v>334</v>
      </c>
      <c r="D511" s="53" t="s">
        <v>373</v>
      </c>
      <c r="E511" s="53" t="s">
        <v>496</v>
      </c>
      <c r="F511" s="63" t="s">
        <v>12</v>
      </c>
      <c r="G511" s="63">
        <v>6</v>
      </c>
      <c r="H511" s="63" t="s">
        <v>1955</v>
      </c>
      <c r="I511" s="63" t="s">
        <v>2000</v>
      </c>
      <c r="J511" s="325">
        <v>508</v>
      </c>
      <c r="K511" s="53" t="s">
        <v>1049</v>
      </c>
      <c r="L511" s="53">
        <v>3208006</v>
      </c>
      <c r="M511" s="53" t="s">
        <v>1467</v>
      </c>
      <c r="N511" s="53">
        <v>320800600</v>
      </c>
      <c r="O511" s="53" t="s">
        <v>1781</v>
      </c>
      <c r="P511" s="53" t="s">
        <v>2102</v>
      </c>
      <c r="Q511" s="53" t="s">
        <v>32</v>
      </c>
      <c r="R511" s="118" t="s">
        <v>1891</v>
      </c>
      <c r="S511" s="112">
        <v>0</v>
      </c>
      <c r="T511" s="112">
        <v>4</v>
      </c>
      <c r="U511" s="96">
        <v>1</v>
      </c>
      <c r="V511" s="112">
        <v>1</v>
      </c>
      <c r="W511" s="112">
        <v>1</v>
      </c>
      <c r="X511" s="112">
        <v>1</v>
      </c>
      <c r="Y511" s="275">
        <v>1</v>
      </c>
      <c r="Z511" s="276">
        <f>IF(
'Tablero de control'!$U511="NP",
 0,
  IF(
     'Tablero de control'!$Q511&lt;&gt;"Reducción",
     'Tablero de control'!$Y511*100/'Tablero de control'!$U511,
     IF(
       'Tablero de control'!$U511&gt;='Tablero de control'!$Y511,
       100,
       IF(
         'Tablero de control'!$S511&lt;='Tablero de control'!$Y511,
         0,
         (('Tablero de control'!$S511-'Tablero de control'!$U511)-('Tablero de control'!$Y511-'Tablero de control'!$U511))*100/('Tablero de control'!$S511-'Tablero de control'!$U511)
       )
     )
   )
)</f>
        <v>100</v>
      </c>
      <c r="AA511" s="302">
        <f>IF('Tablero de control'!$Z511&gt;100,100,'Tablero de control'!$Z511)</f>
        <v>100</v>
      </c>
      <c r="AB511" s="40" t="str">
        <f>IF(
  'Tablero de control'!$U511="NP",
  "NO PROGRAMADA",
  IF(
    OR('Tablero de control'!$Y511="",'Tablero de control'!$Z511&lt;=0),
    "SIN AVANCE",
    IF(
      'Tablero de control'!$Z511&lt;Parametros!$D$4*Parametros!$G$9,
      "MUY DEFICIENTE",
    IF(
      'Tablero de control'!$Z511&lt;Parametros!$D$4*Parametros!$G$8,
      "DEFICIENTE",
   IF(
      'Tablero de control'!$Z511&lt;Parametros!$D$4*Parametros!$G$7,
      "ACEPTABLE",
      IF(
        'Tablero de control'!$Z511&lt;Parametros!$D$4*Parametros!$G$6,
        "BUENO",
        IF(
          'Tablero de control'!$Z511&lt;Parametros!$D$4*Parametros!$G$5,
          "SATISFACTORIO",
          IF(
            'Tablero de control'!$Z511&gt;=Parametros!$D$4*Parametros!$G$4,
            "OPTIMO"
          )
        )
      )
    )
  )
)
)
)</f>
        <v>OPTIMO</v>
      </c>
      <c r="AC511" s="40"/>
      <c r="AD511" s="40"/>
      <c r="AE511" s="40"/>
      <c r="AF511" s="40"/>
      <c r="AG511" s="59">
        <v>148458000</v>
      </c>
      <c r="AH511" s="59">
        <v>0</v>
      </c>
      <c r="AI511" s="59">
        <v>0</v>
      </c>
      <c r="AJ511" s="57"/>
      <c r="AK511" s="276">
        <f>IF(
'Tablero de control'!$V511="NP",
 0,
  IF(
     'Tablero de control'!$Q511&lt;&gt;"Reducción",
     'Tablero de control'!$AJ511*100/'Tablero de control'!$V511,
     IF(
       'Tablero de control'!$V511&gt;='Tablero de control'!$AJ511,
       100,
       IF(
         'Tablero de control'!$S511&lt;='Tablero de control'!$AJ511,
         0,
         (('Tablero de control'!$S511-'Tablero de control'!$V511)-('Tablero de control'!$AJ511-'Tablero de control'!$V511))*100/('Tablero de control'!$S511-'Tablero de control'!$V511)
       )
     )
   )
)</f>
        <v>0</v>
      </c>
      <c r="AL511" s="40" t="str">
        <f>IF(
  'Tablero de control'!$V511="NP",
  "NO PROGRAMADA",
  IF(
    OR('Tablero de control'!$AJ511="",'Tablero de control'!$AK511&lt;=0),
    "SIN AVANCE",
    IF(
      'Tablero de control'!$AK511&lt;Parametros!$D$4*Parametros!$G$9,
      "MUY DEFICIENTE",
    IF(
      'Tablero de control'!$AK511&lt;Parametros!$D$4*Parametros!$G$8,
      "DEFICIENTE",
   IF(
      'Tablero de control'!$AK511&lt;Parametros!$D$4*Parametros!$G$7,
      "ACEPTABLE",
      IF(
        'Tablero de control'!$AK511&lt;Parametros!$D$4*Parametros!$G$6,
        "BUENO",
        IF(
          'Tablero de control'!$AK511&lt;Parametros!$D$4*Parametros!$G$5,
          "SATISFACTORIO",
          IF(
            'Tablero de control'!$AK511&gt;=Parametros!$D$4*Parametros!$G$4,
            "OPTIMO"
          )
        )
      )
    )
  )
)
)
)</f>
        <v>SIN AVANCE</v>
      </c>
      <c r="AM511" s="38"/>
      <c r="AN511" s="38"/>
      <c r="AO511" s="38"/>
      <c r="AP511" s="47"/>
      <c r="AQ511" s="276">
        <f>IF(
'Tablero de control'!$W511="NP",
 0,
  IF(
     'Tablero de control'!$Q511&lt;&gt;"Reducción",
     'Tablero de control'!$AP511*100/'Tablero de control'!$W511,
     IF(
       'Tablero de control'!$W511&gt;='Tablero de control'!$AP511,
       100,
       IF(
         'Tablero de control'!$S511&lt;='Tablero de control'!$AP511,
         0,
         (('Tablero de control'!$S511-'Tablero de control'!$W511)-('Tablero de control'!$AP511-'Tablero de control'!$W511))*100/('Tablero de control'!$S511-'Tablero de control'!$W511)
       )
     )
   )
)</f>
        <v>0</v>
      </c>
      <c r="AR511" s="40" t="str">
        <f>IF(
  'Tablero de control'!$W511="NP",
  "NO PROGRAMADA",
  IF(
    OR('Tablero de control'!$AP511="",'Tablero de control'!$AQ511&lt;=0),
    "SIN AVANCE",
    IF(
      'Tablero de control'!$AQ511&lt;Parametros!$D$4*Parametros!$G$9,
      "MUY DEFICIENTE",
    IF(
      'Tablero de control'!$AQ511&lt;Parametros!$D$4*Parametros!$G$8,
      "DEFICIENTE",
   IF(
      'Tablero de control'!$AQ511&lt;Parametros!$D$4*Parametros!$G$7,
      "ACEPTABLE",
      IF(
        'Tablero de control'!$AQ511&lt;Parametros!$D$4*Parametros!$G$6,
        "BUENO",
        IF(
          'Tablero de control'!$AQ511&lt;Parametros!$D$4*Parametros!$G$5,
          "SATISFACTORIO",
          IF(
            'Tablero de control'!$AQ511&gt;=Parametros!$D$4*Parametros!$G$4,
            "OPTIMO"
          )
        )
      )
    )
  )
)
)
)</f>
        <v>SIN AVANCE</v>
      </c>
      <c r="AS511" s="38"/>
      <c r="AT511" s="38"/>
      <c r="AU511" s="38"/>
      <c r="AV511" s="39"/>
      <c r="AW511" s="276">
        <f>IF(
'Tablero de control'!$X511="NP",
 0,
  IF(
     'Tablero de control'!$Q511&lt;&gt;"Reducción",
     'Tablero de control'!$AV511*100/'Tablero de control'!$X511,
     IF(
       'Tablero de control'!$X511&gt;='Tablero de control'!$AV511,
       100,
       IF(
         'Tablero de control'!$S511&lt;='Tablero de control'!$AV511,
         0,
         (('Tablero de control'!$S511-'Tablero de control'!$X511)-('Tablero de control'!$AV511-'Tablero de control'!$X511))*100/('Tablero de control'!$S511-'Tablero de control'!$X511)
       )
     )
   )
)</f>
        <v>0</v>
      </c>
      <c r="AX511" s="46" t="str">
        <f>IF(
  'Tablero de control'!$X511="NP",
  "NO PROGRAMADA",
  IF(
    OR('Tablero de control'!$AV511="",'Tablero de control'!$AW511&lt;=0),
    "SIN AVANCE",
    IF(
      'Tablero de control'!$AW511&lt;Parametros!$D$4*Parametros!$G$9,
      "MUY DEFICIENTE",
    IF(
      'Tablero de control'!$AW511&lt;Parametros!$D$4*Parametros!$G$8,
      "DEFICIENTE",
   IF(
      'Tablero de control'!$AW511&lt;Parametros!$D$4*Parametros!$G$7,
      "ACEPTABLE",
      IF(
        'Tablero de control'!$AW511&lt;Parametros!$D$4*Parametros!$G$6,
        "BUENO",
        IF(
          'Tablero de control'!$AW511&lt;Parametros!$D$4*Parametros!$G$5,
          "SATISFACTORIO",
          IF(
            'Tablero de control'!$AW511&gt;=Parametros!$D$4*Parametros!$G$4,
            "OPTIMO"
          )
        )
      )
    )
  )
)
)
)</f>
        <v>SIN AVANCE</v>
      </c>
      <c r="AY511" s="38"/>
      <c r="AZ511" s="38"/>
      <c r="BA511" s="38"/>
      <c r="BB511" s="285">
        <f>IF('Tablero de control'!$R511="Acumulada",IF('Tablero de control'!$AV511="",IF('Tablero de control'!$AP511="",IF('Tablero de control'!$AJ511="",'Tablero de control'!$Y511,'Tablero de control'!$AJ511),'Tablero de control'!$AP511),'Tablero de control'!$AV511),'Tablero de control'!$Y511+'Tablero de control'!$AJ511+'Tablero de control'!$AP511+'Tablero de control'!$AV511)</f>
        <v>1</v>
      </c>
      <c r="BC511" s="41">
        <f>IF('Tablero de control'!$Q511="mantenimiento",'Tablero de control'!$BB511/COUNTA('Tablero de control'!$U511:$X511)*100,IF('Tablero de control'!$BB511*100/'Tablero de control'!$T511&gt;100,100,'Tablero de control'!$BB511*100/'Tablero de control'!$T511))</f>
        <v>25</v>
      </c>
      <c r="BD511" s="40" t="str">
        <f>IF(
    OR('Tablero de control'!$BB511="",'Tablero de control'!$BC511&lt;=0),
    "SIN AVANCE",
    IF(
      'Tablero de control'!$BC511&lt;Parametros!$D$4*Parametros!$G$9,
      "MUY DEFICIENTE",
    IF(
      'Tablero de control'!$BC511&lt;Parametros!$D$4*Parametros!$G$8,
      "DEFICIENTE",
   IF(
      'Tablero de control'!$BC511&lt;Parametros!$D$4*Parametros!$G$7,
      "ACEPTABLE",
      IF(
        'Tablero de control'!$BC511&lt;Parametros!$D$4*Parametros!$G$6,
        "BUENO",
        IF(
          'Tablero de control'!$BC511&lt;Parametros!$D$4*Parametros!$G$5,
          "SATISFACTORIO",
          IF(
            'Tablero de control'!$BC511&gt;=Parametros!$D$4*Parametros!$G$4,
            "OPTIMO"
          )
        )
      )
    )
  )
)
)</f>
        <v>MUY DEFICIENTE</v>
      </c>
      <c r="BE511" s="336"/>
      <c r="BF511" s="336"/>
      <c r="BG511" s="555"/>
      <c r="BH511" s="281"/>
      <c r="BI511" s="281"/>
      <c r="BJ511" s="281"/>
      <c r="BL511" s="337"/>
      <c r="BN511" s="730">
        <v>1</v>
      </c>
      <c r="BO511" s="381"/>
      <c r="BP511" s="382" t="s">
        <v>2378</v>
      </c>
      <c r="BQ511" s="383" t="s">
        <v>2379</v>
      </c>
      <c r="BR511" s="645"/>
      <c r="BS511" s="702" t="s">
        <v>2380</v>
      </c>
      <c r="BT511" s="281"/>
    </row>
    <row r="512" spans="1:72" s="42" customFormat="1" ht="50.1" customHeight="1">
      <c r="A512" s="554" t="s">
        <v>254</v>
      </c>
      <c r="B512" s="53" t="s">
        <v>271</v>
      </c>
      <c r="C512" s="53" t="s">
        <v>334</v>
      </c>
      <c r="D512" s="53" t="s">
        <v>373</v>
      </c>
      <c r="E512" s="53" t="s">
        <v>496</v>
      </c>
      <c r="F512" s="63" t="s">
        <v>12</v>
      </c>
      <c r="G512" s="63">
        <v>6</v>
      </c>
      <c r="H512" s="63" t="s">
        <v>1955</v>
      </c>
      <c r="I512" s="63" t="s">
        <v>2000</v>
      </c>
      <c r="J512" s="325">
        <v>509</v>
      </c>
      <c r="K512" s="53" t="s">
        <v>1050</v>
      </c>
      <c r="L512" s="53">
        <v>3208007</v>
      </c>
      <c r="M512" s="53" t="s">
        <v>1468</v>
      </c>
      <c r="N512" s="53">
        <v>320800701</v>
      </c>
      <c r="O512" s="53" t="s">
        <v>1782</v>
      </c>
      <c r="P512" s="53" t="s">
        <v>2103</v>
      </c>
      <c r="Q512" s="53" t="s">
        <v>32</v>
      </c>
      <c r="R512" s="118" t="s">
        <v>1891</v>
      </c>
      <c r="S512" s="111">
        <v>0</v>
      </c>
      <c r="T512" s="111">
        <v>4</v>
      </c>
      <c r="U512" s="96">
        <v>1</v>
      </c>
      <c r="V512" s="111">
        <v>1</v>
      </c>
      <c r="W512" s="111">
        <v>1</v>
      </c>
      <c r="X512" s="111">
        <v>1</v>
      </c>
      <c r="Y512" s="333">
        <v>2</v>
      </c>
      <c r="Z512" s="276">
        <f>IF(
'Tablero de control'!$U512="NP",
 0,
  IF(
     'Tablero de control'!$Q512&lt;&gt;"Reducción",
     'Tablero de control'!$Y512*100/'Tablero de control'!$U512,
     IF(
       'Tablero de control'!$U512&gt;='Tablero de control'!$Y512,
       100,
       IF(
         'Tablero de control'!$S512&lt;='Tablero de control'!$Y512,
         0,
         (('Tablero de control'!$S512-'Tablero de control'!$U512)-('Tablero de control'!$Y512-'Tablero de control'!$U512))*100/('Tablero de control'!$S512-'Tablero de control'!$U512)
       )
     )
   )
)</f>
        <v>200</v>
      </c>
      <c r="AA512" s="302">
        <f>IF('Tablero de control'!$Z512&gt;100,100,'Tablero de control'!$Z512)</f>
        <v>100</v>
      </c>
      <c r="AB512" s="40" t="str">
        <f>IF(
  'Tablero de control'!$U512="NP",
  "NO PROGRAMADA",
  IF(
    OR('Tablero de control'!$Y512="",'Tablero de control'!$Z512&lt;=0),
    "SIN AVANCE",
    IF(
      'Tablero de control'!$Z512&lt;Parametros!$D$4*Parametros!$G$9,
      "MUY DEFICIENTE",
    IF(
      'Tablero de control'!$Z512&lt;Parametros!$D$4*Parametros!$G$8,
      "DEFICIENTE",
   IF(
      'Tablero de control'!$Z512&lt;Parametros!$D$4*Parametros!$G$7,
      "ACEPTABLE",
      IF(
        'Tablero de control'!$Z512&lt;Parametros!$D$4*Parametros!$G$6,
        "BUENO",
        IF(
          'Tablero de control'!$Z512&lt;Parametros!$D$4*Parametros!$G$5,
          "SATISFACTORIO",
          IF(
            'Tablero de control'!$Z512&gt;=Parametros!$D$4*Parametros!$G$4,
            "OPTIMO"
          )
        )
      )
    )
  )
)
)
)</f>
        <v>OPTIMO</v>
      </c>
      <c r="AC512" s="40"/>
      <c r="AD512" s="40"/>
      <c r="AE512" s="40"/>
      <c r="AF512" s="40"/>
      <c r="AG512" s="59">
        <v>156458000</v>
      </c>
      <c r="AH512" s="59">
        <v>7450000</v>
      </c>
      <c r="AI512" s="59">
        <v>45778481.049999997</v>
      </c>
      <c r="AJ512" s="57"/>
      <c r="AK512" s="276">
        <f>IF(
'Tablero de control'!$V512="NP",
 0,
  IF(
     'Tablero de control'!$Q512&lt;&gt;"Reducción",
     'Tablero de control'!$AJ512*100/'Tablero de control'!$V512,
     IF(
       'Tablero de control'!$V512&gt;='Tablero de control'!$AJ512,
       100,
       IF(
         'Tablero de control'!$S512&lt;='Tablero de control'!$AJ512,
         0,
         (('Tablero de control'!$S512-'Tablero de control'!$V512)-('Tablero de control'!$AJ512-'Tablero de control'!$V512))*100/('Tablero de control'!$S512-'Tablero de control'!$V512)
       )
     )
   )
)</f>
        <v>0</v>
      </c>
      <c r="AL512" s="40" t="str">
        <f>IF(
  'Tablero de control'!$V512="NP",
  "NO PROGRAMADA",
  IF(
    OR('Tablero de control'!$AJ512="",'Tablero de control'!$AK512&lt;=0),
    "SIN AVANCE",
    IF(
      'Tablero de control'!$AK512&lt;Parametros!$D$4*Parametros!$G$9,
      "MUY DEFICIENTE",
    IF(
      'Tablero de control'!$AK512&lt;Parametros!$D$4*Parametros!$G$8,
      "DEFICIENTE",
   IF(
      'Tablero de control'!$AK512&lt;Parametros!$D$4*Parametros!$G$7,
      "ACEPTABLE",
      IF(
        'Tablero de control'!$AK512&lt;Parametros!$D$4*Parametros!$G$6,
        "BUENO",
        IF(
          'Tablero de control'!$AK512&lt;Parametros!$D$4*Parametros!$G$5,
          "SATISFACTORIO",
          IF(
            'Tablero de control'!$AK512&gt;=Parametros!$D$4*Parametros!$G$4,
            "OPTIMO"
          )
        )
      )
    )
  )
)
)
)</f>
        <v>SIN AVANCE</v>
      </c>
      <c r="AM512" s="38"/>
      <c r="AN512" s="38"/>
      <c r="AO512" s="38"/>
      <c r="AP512" s="47"/>
      <c r="AQ512" s="276">
        <f>IF(
'Tablero de control'!$W512="NP",
 0,
  IF(
     'Tablero de control'!$Q512&lt;&gt;"Reducción",
     'Tablero de control'!$AP512*100/'Tablero de control'!$W512,
     IF(
       'Tablero de control'!$W512&gt;='Tablero de control'!$AP512,
       100,
       IF(
         'Tablero de control'!$S512&lt;='Tablero de control'!$AP512,
         0,
         (('Tablero de control'!$S512-'Tablero de control'!$W512)-('Tablero de control'!$AP512-'Tablero de control'!$W512))*100/('Tablero de control'!$S512-'Tablero de control'!$W512)
       )
     )
   )
)</f>
        <v>0</v>
      </c>
      <c r="AR512" s="40" t="str">
        <f>IF(
  'Tablero de control'!$W512="NP",
  "NO PROGRAMADA",
  IF(
    OR('Tablero de control'!$AP512="",'Tablero de control'!$AQ512&lt;=0),
    "SIN AVANCE",
    IF(
      'Tablero de control'!$AQ512&lt;Parametros!$D$4*Parametros!$G$9,
      "MUY DEFICIENTE",
    IF(
      'Tablero de control'!$AQ512&lt;Parametros!$D$4*Parametros!$G$8,
      "DEFICIENTE",
   IF(
      'Tablero de control'!$AQ512&lt;Parametros!$D$4*Parametros!$G$7,
      "ACEPTABLE",
      IF(
        'Tablero de control'!$AQ512&lt;Parametros!$D$4*Parametros!$G$6,
        "BUENO",
        IF(
          'Tablero de control'!$AQ512&lt;Parametros!$D$4*Parametros!$G$5,
          "SATISFACTORIO",
          IF(
            'Tablero de control'!$AQ512&gt;=Parametros!$D$4*Parametros!$G$4,
            "OPTIMO"
          )
        )
      )
    )
  )
)
)
)</f>
        <v>SIN AVANCE</v>
      </c>
      <c r="AS512" s="38"/>
      <c r="AT512" s="38"/>
      <c r="AU512" s="38"/>
      <c r="AV512" s="39"/>
      <c r="AW512" s="276">
        <f>IF(
'Tablero de control'!$X512="NP",
 0,
  IF(
     'Tablero de control'!$Q512&lt;&gt;"Reducción",
     'Tablero de control'!$AV512*100/'Tablero de control'!$X512,
     IF(
       'Tablero de control'!$X512&gt;='Tablero de control'!$AV512,
       100,
       IF(
         'Tablero de control'!$S512&lt;='Tablero de control'!$AV512,
         0,
         (('Tablero de control'!$S512-'Tablero de control'!$X512)-('Tablero de control'!$AV512-'Tablero de control'!$X512))*100/('Tablero de control'!$S512-'Tablero de control'!$X512)
       )
     )
   )
)</f>
        <v>0</v>
      </c>
      <c r="AX512" s="46" t="str">
        <f>IF(
  'Tablero de control'!$X512="NP",
  "NO PROGRAMADA",
  IF(
    OR('Tablero de control'!$AV512="",'Tablero de control'!$AW512&lt;=0),
    "SIN AVANCE",
    IF(
      'Tablero de control'!$AW512&lt;Parametros!$D$4*Parametros!$G$9,
      "MUY DEFICIENTE",
    IF(
      'Tablero de control'!$AW512&lt;Parametros!$D$4*Parametros!$G$8,
      "DEFICIENTE",
   IF(
      'Tablero de control'!$AW512&lt;Parametros!$D$4*Parametros!$G$7,
      "ACEPTABLE",
      IF(
        'Tablero de control'!$AW512&lt;Parametros!$D$4*Parametros!$G$6,
        "BUENO",
        IF(
          'Tablero de control'!$AW512&lt;Parametros!$D$4*Parametros!$G$5,
          "SATISFACTORIO",
          IF(
            'Tablero de control'!$AW512&gt;=Parametros!$D$4*Parametros!$G$4,
            "OPTIMO"
          )
        )
      )
    )
  )
)
)
)</f>
        <v>SIN AVANCE</v>
      </c>
      <c r="AY512" s="38"/>
      <c r="AZ512" s="38"/>
      <c r="BA512" s="38"/>
      <c r="BB512" s="285">
        <f>IF('Tablero de control'!$R512="Acumulada",IF('Tablero de control'!$AV512="",IF('Tablero de control'!$AP512="",IF('Tablero de control'!$AJ512="",'Tablero de control'!$Y512,'Tablero de control'!$AJ512),'Tablero de control'!$AP512),'Tablero de control'!$AV512),'Tablero de control'!$Y512+'Tablero de control'!$AJ512+'Tablero de control'!$AP512+'Tablero de control'!$AV512)</f>
        <v>2</v>
      </c>
      <c r="BC512" s="41">
        <f>IF('Tablero de control'!$Q512="mantenimiento",'Tablero de control'!$BB512/COUNTA('Tablero de control'!$U512:$X512)*100,IF('Tablero de control'!$BB512*100/'Tablero de control'!$T512&gt;100,100,'Tablero de control'!$BB512*100/'Tablero de control'!$T512))</f>
        <v>50</v>
      </c>
      <c r="BD512" s="40" t="str">
        <f>IF(
    OR('Tablero de control'!$BB512="",'Tablero de control'!$BC512&lt;=0),
    "SIN AVANCE",
    IF(
      'Tablero de control'!$BC512&lt;Parametros!$D$4*Parametros!$G$9,
      "MUY DEFICIENTE",
    IF(
      'Tablero de control'!$BC512&lt;Parametros!$D$4*Parametros!$G$8,
      "DEFICIENTE",
   IF(
      'Tablero de control'!$BC512&lt;Parametros!$D$4*Parametros!$G$7,
      "ACEPTABLE",
      IF(
        'Tablero de control'!$BC512&lt;Parametros!$D$4*Parametros!$G$6,
        "BUENO",
        IF(
          'Tablero de control'!$BC512&lt;Parametros!$D$4*Parametros!$G$5,
          "SATISFACTORIO",
          IF(
            'Tablero de control'!$BC512&gt;=Parametros!$D$4*Parametros!$G$4,
            "OPTIMO"
          )
        )
      )
    )
  )
)
)</f>
        <v>DEFICIENTE</v>
      </c>
      <c r="BE512" s="336"/>
      <c r="BF512" s="336"/>
      <c r="BG512" s="555"/>
      <c r="BH512" s="281"/>
      <c r="BI512" s="281"/>
      <c r="BJ512" s="281"/>
      <c r="BL512" s="337"/>
      <c r="BN512" s="373">
        <v>2</v>
      </c>
      <c r="BO512" s="384" t="s">
        <v>2381</v>
      </c>
      <c r="BP512" s="384" t="s">
        <v>2382</v>
      </c>
      <c r="BQ512" s="384" t="s">
        <v>2383</v>
      </c>
      <c r="BR512" s="646" t="s">
        <v>2384</v>
      </c>
      <c r="BS512" s="703" t="s">
        <v>2385</v>
      </c>
      <c r="BT512" s="281"/>
    </row>
    <row r="513" spans="1:72" s="42" customFormat="1" ht="50.1" customHeight="1">
      <c r="A513" s="554" t="s">
        <v>254</v>
      </c>
      <c r="B513" s="53" t="s">
        <v>271</v>
      </c>
      <c r="C513" s="53" t="s">
        <v>334</v>
      </c>
      <c r="D513" s="53" t="s">
        <v>373</v>
      </c>
      <c r="E513" s="53" t="s">
        <v>496</v>
      </c>
      <c r="F513" s="63" t="s">
        <v>12</v>
      </c>
      <c r="G513" s="63">
        <v>6</v>
      </c>
      <c r="H513" s="63" t="s">
        <v>1955</v>
      </c>
      <c r="I513" s="63" t="s">
        <v>2000</v>
      </c>
      <c r="J513" s="325">
        <v>510</v>
      </c>
      <c r="K513" s="53" t="s">
        <v>1051</v>
      </c>
      <c r="L513" s="53">
        <v>3208009</v>
      </c>
      <c r="M513" s="53" t="s">
        <v>1469</v>
      </c>
      <c r="N513" s="53">
        <v>320800900</v>
      </c>
      <c r="O513" s="53" t="s">
        <v>1783</v>
      </c>
      <c r="P513" s="53" t="s">
        <v>2104</v>
      </c>
      <c r="Q513" s="53" t="s">
        <v>32</v>
      </c>
      <c r="R513" s="118" t="s">
        <v>1891</v>
      </c>
      <c r="S513" s="118">
        <v>0</v>
      </c>
      <c r="T513" s="118">
        <v>2</v>
      </c>
      <c r="U513" s="97" t="s">
        <v>13</v>
      </c>
      <c r="V513" s="118">
        <v>1</v>
      </c>
      <c r="W513" s="118">
        <v>1</v>
      </c>
      <c r="X513" s="97" t="s">
        <v>13</v>
      </c>
      <c r="Y513" s="273">
        <v>1</v>
      </c>
      <c r="Z513" s="276">
        <f>IF(
'Tablero de control'!$U513="NP",
 0,
  IF(
     'Tablero de control'!$Q513&lt;&gt;"Reducción",
     'Tablero de control'!$Y513*100/'Tablero de control'!$U513,
     IF(
       'Tablero de control'!$U513&gt;='Tablero de control'!$Y513,
       100,
       IF(
         'Tablero de control'!$S513&lt;='Tablero de control'!$Y513,
         0,
         (('Tablero de control'!$S513-'Tablero de control'!$U513)-('Tablero de control'!$Y513-'Tablero de control'!$U513))*100/('Tablero de control'!$S513-'Tablero de control'!$U513)
       )
     )
   )
)</f>
        <v>0</v>
      </c>
      <c r="AA513" s="302">
        <f>IF('Tablero de control'!$Z513&gt;100,100,'Tablero de control'!$Z513)</f>
        <v>0</v>
      </c>
      <c r="AB513" s="40" t="str">
        <f>IF(
  'Tablero de control'!$U513="NP",
  "NO PROGRAMADA",
  IF(
    OR('Tablero de control'!$Y513="",'Tablero de control'!$Z513&lt;=0),
    "SIN AVANCE",
    IF(
      'Tablero de control'!$Z513&lt;Parametros!$D$4*Parametros!$G$9,
      "MUY DEFICIENTE",
    IF(
      'Tablero de control'!$Z513&lt;Parametros!$D$4*Parametros!$G$8,
      "DEFICIENTE",
   IF(
      'Tablero de control'!$Z513&lt;Parametros!$D$4*Parametros!$G$7,
      "ACEPTABLE",
      IF(
        'Tablero de control'!$Z513&lt;Parametros!$D$4*Parametros!$G$6,
        "BUENO",
        IF(
          'Tablero de control'!$Z513&lt;Parametros!$D$4*Parametros!$G$5,
          "SATISFACTORIO",
          IF(
            'Tablero de control'!$Z513&gt;=Parametros!$D$4*Parametros!$G$4,
            "OPTIMO"
          )
        )
      )
    )
  )
)
)
)</f>
        <v>NO PROGRAMADA</v>
      </c>
      <c r="AC513" s="40"/>
      <c r="AD513" s="40"/>
      <c r="AE513" s="40"/>
      <c r="AF513" s="40"/>
      <c r="AG513" s="59">
        <v>0</v>
      </c>
      <c r="AH513" s="59">
        <v>0</v>
      </c>
      <c r="AI513" s="59">
        <v>0</v>
      </c>
      <c r="AJ513" s="57"/>
      <c r="AK513" s="276">
        <f>IF(
'Tablero de control'!$V513="NP",
 0,
  IF(
     'Tablero de control'!$Q513&lt;&gt;"Reducción",
     'Tablero de control'!$AJ513*100/'Tablero de control'!$V513,
     IF(
       'Tablero de control'!$V513&gt;='Tablero de control'!$AJ513,
       100,
       IF(
         'Tablero de control'!$S513&lt;='Tablero de control'!$AJ513,
         0,
         (('Tablero de control'!$S513-'Tablero de control'!$V513)-('Tablero de control'!$AJ513-'Tablero de control'!$V513))*100/('Tablero de control'!$S513-'Tablero de control'!$V513)
       )
     )
   )
)</f>
        <v>0</v>
      </c>
      <c r="AL513" s="40" t="str">
        <f>IF(
  'Tablero de control'!$V513="NP",
  "NO PROGRAMADA",
  IF(
    OR('Tablero de control'!$AJ513="",'Tablero de control'!$AK513&lt;=0),
    "SIN AVANCE",
    IF(
      'Tablero de control'!$AK513&lt;Parametros!$D$4*Parametros!$G$9,
      "MUY DEFICIENTE",
    IF(
      'Tablero de control'!$AK513&lt;Parametros!$D$4*Parametros!$G$8,
      "DEFICIENTE",
   IF(
      'Tablero de control'!$AK513&lt;Parametros!$D$4*Parametros!$G$7,
      "ACEPTABLE",
      IF(
        'Tablero de control'!$AK513&lt;Parametros!$D$4*Parametros!$G$6,
        "BUENO",
        IF(
          'Tablero de control'!$AK513&lt;Parametros!$D$4*Parametros!$G$5,
          "SATISFACTORIO",
          IF(
            'Tablero de control'!$AK513&gt;=Parametros!$D$4*Parametros!$G$4,
            "OPTIMO"
          )
        )
      )
    )
  )
)
)
)</f>
        <v>SIN AVANCE</v>
      </c>
      <c r="AM513" s="38"/>
      <c r="AN513" s="38"/>
      <c r="AO513" s="38"/>
      <c r="AP513" s="289"/>
      <c r="AQ513" s="276">
        <f>IF(
'Tablero de control'!$W513="NP",
 0,
  IF(
     'Tablero de control'!$Q513&lt;&gt;"Reducción",
     'Tablero de control'!$AP513*100/'Tablero de control'!$W513,
     IF(
       'Tablero de control'!$W513&gt;='Tablero de control'!$AP513,
       100,
       IF(
         'Tablero de control'!$S513&lt;='Tablero de control'!$AP513,
         0,
         (('Tablero de control'!$S513-'Tablero de control'!$W513)-('Tablero de control'!$AP513-'Tablero de control'!$W513))*100/('Tablero de control'!$S513-'Tablero de control'!$W513)
       )
     )
   )
)</f>
        <v>0</v>
      </c>
      <c r="AR513" s="40" t="str">
        <f>IF(
  'Tablero de control'!$W513="NP",
  "NO PROGRAMADA",
  IF(
    OR('Tablero de control'!$AP513="",'Tablero de control'!$AQ513&lt;=0),
    "SIN AVANCE",
    IF(
      'Tablero de control'!$AQ513&lt;Parametros!$D$4*Parametros!$G$9,
      "MUY DEFICIENTE",
    IF(
      'Tablero de control'!$AQ513&lt;Parametros!$D$4*Parametros!$G$8,
      "DEFICIENTE",
   IF(
      'Tablero de control'!$AQ513&lt;Parametros!$D$4*Parametros!$G$7,
      "ACEPTABLE",
      IF(
        'Tablero de control'!$AQ513&lt;Parametros!$D$4*Parametros!$G$6,
        "BUENO",
        IF(
          'Tablero de control'!$AQ513&lt;Parametros!$D$4*Parametros!$G$5,
          "SATISFACTORIO",
          IF(
            'Tablero de control'!$AQ513&gt;=Parametros!$D$4*Parametros!$G$4,
            "OPTIMO"
          )
        )
      )
    )
  )
)
)
)</f>
        <v>SIN AVANCE</v>
      </c>
      <c r="AS513" s="38"/>
      <c r="AT513" s="38"/>
      <c r="AU513" s="38"/>
      <c r="AV513" s="39"/>
      <c r="AW513" s="276">
        <f>IF(
'Tablero de control'!$X513="NP",
 0,
  IF(
     'Tablero de control'!$Q513&lt;&gt;"Reducción",
     'Tablero de control'!$AV513*100/'Tablero de control'!$X513,
     IF(
       'Tablero de control'!$X513&gt;='Tablero de control'!$AV513,
       100,
       IF(
         'Tablero de control'!$S513&lt;='Tablero de control'!$AV513,
         0,
         (('Tablero de control'!$S513-'Tablero de control'!$X513)-('Tablero de control'!$AV513-'Tablero de control'!$X513))*100/('Tablero de control'!$S513-'Tablero de control'!$X513)
       )
     )
   )
)</f>
        <v>0</v>
      </c>
      <c r="AX513" s="46" t="str">
        <f>IF(
  'Tablero de control'!$X513="NP",
  "NO PROGRAMADA",
  IF(
    OR('Tablero de control'!$AV513="",'Tablero de control'!$AW513&lt;=0),
    "SIN AVANCE",
    IF(
      'Tablero de control'!$AW513&lt;Parametros!$D$4*Parametros!$G$9,
      "MUY DEFICIENTE",
    IF(
      'Tablero de control'!$AW513&lt;Parametros!$D$4*Parametros!$G$8,
      "DEFICIENTE",
   IF(
      'Tablero de control'!$AW513&lt;Parametros!$D$4*Parametros!$G$7,
      "ACEPTABLE",
      IF(
        'Tablero de control'!$AW513&lt;Parametros!$D$4*Parametros!$G$6,
        "BUENO",
        IF(
          'Tablero de control'!$AW513&lt;Parametros!$D$4*Parametros!$G$5,
          "SATISFACTORIO",
          IF(
            'Tablero de control'!$AW513&gt;=Parametros!$D$4*Parametros!$G$4,
            "OPTIMO"
          )
        )
      )
    )
  )
)
)
)</f>
        <v>NO PROGRAMADA</v>
      </c>
      <c r="AY513" s="38"/>
      <c r="AZ513" s="38"/>
      <c r="BA513" s="38"/>
      <c r="BB513" s="285">
        <f>IF('Tablero de control'!$R513="Acumulada",IF('Tablero de control'!$AV513="",IF('Tablero de control'!$AP513="",IF('Tablero de control'!$AJ513="",'Tablero de control'!$Y513,'Tablero de control'!$AJ513),'Tablero de control'!$AP513),'Tablero de control'!$AV513),'Tablero de control'!$Y513+'Tablero de control'!$AJ513+'Tablero de control'!$AP513+'Tablero de control'!$AV513)</f>
        <v>1</v>
      </c>
      <c r="BC513" s="41">
        <f>IF('Tablero de control'!$Q513="mantenimiento",'Tablero de control'!$BB513/COUNTA('Tablero de control'!$U513:$X513)*100,IF('Tablero de control'!$BB513*100/'Tablero de control'!$T513&gt;100,100,'Tablero de control'!$BB513*100/'Tablero de control'!$T513))</f>
        <v>50</v>
      </c>
      <c r="BD513" s="40" t="str">
        <f>IF(
    OR('Tablero de control'!$BB513="",'Tablero de control'!$BC513&lt;=0),
    "SIN AVANCE",
    IF(
      'Tablero de control'!$BC513&lt;Parametros!$D$4*Parametros!$G$9,
      "MUY DEFICIENTE",
    IF(
      'Tablero de control'!$BC513&lt;Parametros!$D$4*Parametros!$G$8,
      "DEFICIENTE",
   IF(
      'Tablero de control'!$BC513&lt;Parametros!$D$4*Parametros!$G$7,
      "ACEPTABLE",
      IF(
        'Tablero de control'!$BC513&lt;Parametros!$D$4*Parametros!$G$6,
        "BUENO",
        IF(
          'Tablero de control'!$BC513&lt;Parametros!$D$4*Parametros!$G$5,
          "SATISFACTORIO",
          IF(
            'Tablero de control'!$BC513&gt;=Parametros!$D$4*Parametros!$G$4,
            "OPTIMO"
          )
        )
      )
    )
  )
)
)</f>
        <v>DEFICIENTE</v>
      </c>
      <c r="BE513" s="336"/>
      <c r="BF513" s="336"/>
      <c r="BG513" s="555"/>
      <c r="BH513" s="281"/>
      <c r="BI513" s="281"/>
      <c r="BJ513" s="281"/>
      <c r="BL513" s="337"/>
      <c r="BN513" s="376">
        <v>1</v>
      </c>
      <c r="BO513" s="385" t="s">
        <v>2386</v>
      </c>
      <c r="BP513" s="385" t="s">
        <v>2387</v>
      </c>
      <c r="BQ513" s="385" t="s">
        <v>2388</v>
      </c>
      <c r="BR513" s="647" t="s">
        <v>2389</v>
      </c>
      <c r="BS513" s="703" t="s">
        <v>2390</v>
      </c>
      <c r="BT513" s="281"/>
    </row>
    <row r="514" spans="1:72" s="42" customFormat="1" ht="50.1" customHeight="1">
      <c r="A514" s="554" t="s">
        <v>254</v>
      </c>
      <c r="B514" s="53" t="s">
        <v>271</v>
      </c>
      <c r="C514" s="53" t="s">
        <v>335</v>
      </c>
      <c r="D514" s="53" t="s">
        <v>373</v>
      </c>
      <c r="E514" s="53" t="s">
        <v>497</v>
      </c>
      <c r="F514" s="62">
        <v>9</v>
      </c>
      <c r="G514" s="62">
        <v>14</v>
      </c>
      <c r="H514" s="99" t="s">
        <v>1943</v>
      </c>
      <c r="I514" s="62" t="s">
        <v>2003</v>
      </c>
      <c r="J514" s="325">
        <v>511</v>
      </c>
      <c r="K514" s="53" t="s">
        <v>1052</v>
      </c>
      <c r="L514" s="53">
        <v>4501061</v>
      </c>
      <c r="M514" s="53" t="s">
        <v>1470</v>
      </c>
      <c r="N514" s="53">
        <v>450106103</v>
      </c>
      <c r="O514" s="53" t="s">
        <v>1784</v>
      </c>
      <c r="P514" s="53" t="s">
        <v>2105</v>
      </c>
      <c r="Q514" s="53" t="s">
        <v>32</v>
      </c>
      <c r="R514" s="103" t="s">
        <v>1891</v>
      </c>
      <c r="S514" s="115">
        <v>13000</v>
      </c>
      <c r="T514" s="115">
        <v>14000</v>
      </c>
      <c r="U514" s="96">
        <v>1316</v>
      </c>
      <c r="V514" s="115">
        <v>5216</v>
      </c>
      <c r="W514" s="115">
        <v>6117</v>
      </c>
      <c r="X514" s="115">
        <v>1351</v>
      </c>
      <c r="Y514" s="275">
        <v>1852</v>
      </c>
      <c r="Z514" s="276">
        <f>IF(
'Tablero de control'!$U514="NP",
 0,
  IF(
     'Tablero de control'!$Q514&lt;&gt;"Reducción",
     'Tablero de control'!$Y514*100/'Tablero de control'!$U514,
     IF(
       'Tablero de control'!$U514&gt;='Tablero de control'!$Y514,
       100,
       IF(
         'Tablero de control'!$S514&lt;='Tablero de control'!$Y514,
         0,
         (('Tablero de control'!$S514-'Tablero de control'!$U514)-('Tablero de control'!$Y514-'Tablero de control'!$U514))*100/('Tablero de control'!$S514-'Tablero de control'!$U514)
       )
     )
   )
)</f>
        <v>140.72948328267478</v>
      </c>
      <c r="AA514" s="302">
        <f>IF('Tablero de control'!$Z514&gt;100,100,'Tablero de control'!$Z514)</f>
        <v>100</v>
      </c>
      <c r="AB514" s="40" t="str">
        <f>IF(
  'Tablero de control'!$U514="NP",
  "NO PROGRAMADA",
  IF(
    OR('Tablero de control'!$Y514="",'Tablero de control'!$Z514&lt;=0),
    "SIN AVANCE",
    IF(
      'Tablero de control'!$Z514&lt;Parametros!$D$4*Parametros!$G$9,
      "MUY DEFICIENTE",
    IF(
      'Tablero de control'!$Z514&lt;Parametros!$D$4*Parametros!$G$8,
      "DEFICIENTE",
   IF(
      'Tablero de control'!$Z514&lt;Parametros!$D$4*Parametros!$G$7,
      "ACEPTABLE",
      IF(
        'Tablero de control'!$Z514&lt;Parametros!$D$4*Parametros!$G$6,
        "BUENO",
        IF(
          'Tablero de control'!$Z514&lt;Parametros!$D$4*Parametros!$G$5,
          "SATISFACTORIO",
          IF(
            'Tablero de control'!$Z514&gt;=Parametros!$D$4*Parametros!$G$4,
            "OPTIMO"
          )
        )
      )
    )
  )
)
)
)</f>
        <v>OPTIMO</v>
      </c>
      <c r="AC514" s="756" t="s">
        <v>3865</v>
      </c>
      <c r="AD514" s="757">
        <v>2023003520065</v>
      </c>
      <c r="AE514" s="40"/>
      <c r="AF514" s="40"/>
      <c r="AG514" s="59">
        <v>506500000</v>
      </c>
      <c r="AH514" s="59">
        <v>56754940</v>
      </c>
      <c r="AI514" s="59">
        <v>24671840</v>
      </c>
      <c r="AJ514" s="57"/>
      <c r="AK514" s="276">
        <f>IF(
'Tablero de control'!$V514="NP",
 0,
  IF(
     'Tablero de control'!$Q514&lt;&gt;"Reducción",
     'Tablero de control'!$AJ514*100/'Tablero de control'!$V514,
     IF(
       'Tablero de control'!$V514&gt;='Tablero de control'!$AJ514,
       100,
       IF(
         'Tablero de control'!$S514&lt;='Tablero de control'!$AJ514,
         0,
         (('Tablero de control'!$S514-'Tablero de control'!$V514)-('Tablero de control'!$AJ514-'Tablero de control'!$V514))*100/('Tablero de control'!$S514-'Tablero de control'!$V514)
       )
     )
   )
)</f>
        <v>0</v>
      </c>
      <c r="AL514" s="40" t="str">
        <f>IF(
  'Tablero de control'!$V514="NP",
  "NO PROGRAMADA",
  IF(
    OR('Tablero de control'!$AJ514="",'Tablero de control'!$AK514&lt;=0),
    "SIN AVANCE",
    IF(
      'Tablero de control'!$AK514&lt;Parametros!$D$4*Parametros!$G$9,
      "MUY DEFICIENTE",
    IF(
      'Tablero de control'!$AK514&lt;Parametros!$D$4*Parametros!$G$8,
      "DEFICIENTE",
   IF(
      'Tablero de control'!$AK514&lt;Parametros!$D$4*Parametros!$G$7,
      "ACEPTABLE",
      IF(
        'Tablero de control'!$AK514&lt;Parametros!$D$4*Parametros!$G$6,
        "BUENO",
        IF(
          'Tablero de control'!$AK514&lt;Parametros!$D$4*Parametros!$G$5,
          "SATISFACTORIO",
          IF(
            'Tablero de control'!$AK514&gt;=Parametros!$D$4*Parametros!$G$4,
            "OPTIMO"
          )
        )
      )
    )
  )
)
)
)</f>
        <v>SIN AVANCE</v>
      </c>
      <c r="AM514" s="38"/>
      <c r="AN514" s="38"/>
      <c r="AO514" s="38"/>
      <c r="AP514" s="47"/>
      <c r="AQ514" s="276">
        <f>IF(
'Tablero de control'!$W514="NP",
 0,
  IF(
     'Tablero de control'!$Q514&lt;&gt;"Reducción",
     'Tablero de control'!$AP514*100/'Tablero de control'!$W514,
     IF(
       'Tablero de control'!$W514&gt;='Tablero de control'!$AP514,
       100,
       IF(
         'Tablero de control'!$S514&lt;='Tablero de control'!$AP514,
         0,
         (('Tablero de control'!$S514-'Tablero de control'!$W514)-('Tablero de control'!$AP514-'Tablero de control'!$W514))*100/('Tablero de control'!$S514-'Tablero de control'!$W514)
       )
     )
   )
)</f>
        <v>0</v>
      </c>
      <c r="AR514" s="40" t="str">
        <f>IF(
  'Tablero de control'!$W514="NP",
  "NO PROGRAMADA",
  IF(
    OR('Tablero de control'!$AP514="",'Tablero de control'!$AQ514&lt;=0),
    "SIN AVANCE",
    IF(
      'Tablero de control'!$AQ514&lt;Parametros!$D$4*Parametros!$G$9,
      "MUY DEFICIENTE",
    IF(
      'Tablero de control'!$AQ514&lt;Parametros!$D$4*Parametros!$G$8,
      "DEFICIENTE",
   IF(
      'Tablero de control'!$AQ514&lt;Parametros!$D$4*Parametros!$G$7,
      "ACEPTABLE",
      IF(
        'Tablero de control'!$AQ514&lt;Parametros!$D$4*Parametros!$G$6,
        "BUENO",
        IF(
          'Tablero de control'!$AQ514&lt;Parametros!$D$4*Parametros!$G$5,
          "SATISFACTORIO",
          IF(
            'Tablero de control'!$AQ514&gt;=Parametros!$D$4*Parametros!$G$4,
            "OPTIMO"
          )
        )
      )
    )
  )
)
)
)</f>
        <v>SIN AVANCE</v>
      </c>
      <c r="AS514" s="38"/>
      <c r="AT514" s="38"/>
      <c r="AU514" s="38"/>
      <c r="AV514" s="39"/>
      <c r="AW514" s="276">
        <f>IF(
'Tablero de control'!$X514="NP",
 0,
  IF(
     'Tablero de control'!$Q514&lt;&gt;"Reducción",
     'Tablero de control'!$AV514*100/'Tablero de control'!$X514,
     IF(
       'Tablero de control'!$X514&gt;='Tablero de control'!$AV514,
       100,
       IF(
         'Tablero de control'!$S514&lt;='Tablero de control'!$AV514,
         0,
         (('Tablero de control'!$S514-'Tablero de control'!$X514)-('Tablero de control'!$AV514-'Tablero de control'!$X514))*100/('Tablero de control'!$S514-'Tablero de control'!$X514)
       )
     )
   )
)</f>
        <v>0</v>
      </c>
      <c r="AX514" s="46" t="str">
        <f>IF(
  'Tablero de control'!$X514="NP",
  "NO PROGRAMADA",
  IF(
    OR('Tablero de control'!$AV514="",'Tablero de control'!$AW514&lt;=0),
    "SIN AVANCE",
    IF(
      'Tablero de control'!$AW514&lt;Parametros!$D$4*Parametros!$G$9,
      "MUY DEFICIENTE",
    IF(
      'Tablero de control'!$AW514&lt;Parametros!$D$4*Parametros!$G$8,
      "DEFICIENTE",
   IF(
      'Tablero de control'!$AW514&lt;Parametros!$D$4*Parametros!$G$7,
      "ACEPTABLE",
      IF(
        'Tablero de control'!$AW514&lt;Parametros!$D$4*Parametros!$G$6,
        "BUENO",
        IF(
          'Tablero de control'!$AW514&lt;Parametros!$D$4*Parametros!$G$5,
          "SATISFACTORIO",
          IF(
            'Tablero de control'!$AW514&gt;=Parametros!$D$4*Parametros!$G$4,
            "OPTIMO"
          )
        )
      )
    )
  )
)
)
)</f>
        <v>SIN AVANCE</v>
      </c>
      <c r="AY514" s="38"/>
      <c r="AZ514" s="38"/>
      <c r="BA514" s="38"/>
      <c r="BB514" s="285">
        <f>IF('Tablero de control'!$R514="Acumulada",IF('Tablero de control'!$AV514="",IF('Tablero de control'!$AP514="",IF('Tablero de control'!$AJ514="",'Tablero de control'!$Y514,'Tablero de control'!$AJ514),'Tablero de control'!$AP514),'Tablero de control'!$AV514),'Tablero de control'!$Y514+'Tablero de control'!$AJ514+'Tablero de control'!$AP514+'Tablero de control'!$AV514)</f>
        <v>1852</v>
      </c>
      <c r="BC514" s="41">
        <f>IF('Tablero de control'!$Q514="mantenimiento",'Tablero de control'!$BB514/COUNTA('Tablero de control'!$U514:$X514)*100,IF('Tablero de control'!$BB514*100/'Tablero de control'!$T514&gt;100,100,'Tablero de control'!$BB514*100/'Tablero de control'!$T514))</f>
        <v>13.228571428571428</v>
      </c>
      <c r="BD514" s="40" t="str">
        <f>IF(
    OR('Tablero de control'!$BB514="",'Tablero de control'!$BC514&lt;=0),
    "SIN AVANCE",
    IF(
      'Tablero de control'!$BC514&lt;Parametros!$D$4*Parametros!$G$9,
      "MUY DEFICIENTE",
    IF(
      'Tablero de control'!$BC514&lt;Parametros!$D$4*Parametros!$G$8,
      "DEFICIENTE",
   IF(
      'Tablero de control'!$BC514&lt;Parametros!$D$4*Parametros!$G$7,
      "ACEPTABLE",
      IF(
        'Tablero de control'!$BC514&lt;Parametros!$D$4*Parametros!$G$6,
        "BUENO",
        IF(
          'Tablero de control'!$BC514&lt;Parametros!$D$4*Parametros!$G$5,
          "SATISFACTORIO",
          IF(
            'Tablero de control'!$BC514&gt;=Parametros!$D$4*Parametros!$G$4,
            "OPTIMO"
          )
        )
      )
    )
  )
)
)</f>
        <v>MUY DEFICIENTE</v>
      </c>
      <c r="BE514" s="336"/>
      <c r="BF514" s="336"/>
      <c r="BG514" s="555"/>
      <c r="BH514" s="281"/>
      <c r="BI514" s="281"/>
      <c r="BJ514" s="281"/>
      <c r="BL514" s="337"/>
      <c r="BN514" s="376">
        <v>1852</v>
      </c>
      <c r="BO514" s="386" t="s">
        <v>2391</v>
      </c>
      <c r="BP514" s="386" t="s">
        <v>2392</v>
      </c>
      <c r="BQ514" s="386" t="s">
        <v>2393</v>
      </c>
      <c r="BR514" s="648" t="s">
        <v>2394</v>
      </c>
      <c r="BS514" s="704"/>
      <c r="BT514" s="281"/>
    </row>
    <row r="515" spans="1:72" s="42" customFormat="1" ht="50.1" customHeight="1">
      <c r="A515" s="554" t="s">
        <v>254</v>
      </c>
      <c r="B515" s="53" t="s">
        <v>271</v>
      </c>
      <c r="C515" s="53" t="s">
        <v>335</v>
      </c>
      <c r="D515" s="53" t="s">
        <v>373</v>
      </c>
      <c r="E515" s="53" t="s">
        <v>497</v>
      </c>
      <c r="F515" s="62">
        <v>9</v>
      </c>
      <c r="G515" s="62">
        <v>14</v>
      </c>
      <c r="H515" s="99" t="s">
        <v>1943</v>
      </c>
      <c r="I515" s="62" t="s">
        <v>2003</v>
      </c>
      <c r="J515" s="325">
        <v>512</v>
      </c>
      <c r="K515" s="53" t="s">
        <v>1053</v>
      </c>
      <c r="L515" s="53">
        <v>4501048</v>
      </c>
      <c r="M515" s="53" t="s">
        <v>142</v>
      </c>
      <c r="N515" s="53">
        <v>450104800</v>
      </c>
      <c r="O515" s="53" t="s">
        <v>164</v>
      </c>
      <c r="P515" s="53" t="s">
        <v>2106</v>
      </c>
      <c r="Q515" s="53" t="s">
        <v>32</v>
      </c>
      <c r="R515" s="103" t="s">
        <v>1891</v>
      </c>
      <c r="S515" s="119">
        <v>2</v>
      </c>
      <c r="T515" s="115">
        <v>10</v>
      </c>
      <c r="U515" s="96">
        <v>1</v>
      </c>
      <c r="V515" s="115">
        <v>3</v>
      </c>
      <c r="W515" s="115">
        <v>3</v>
      </c>
      <c r="X515" s="115">
        <v>3</v>
      </c>
      <c r="Y515" s="275">
        <v>2</v>
      </c>
      <c r="Z515" s="276">
        <f>IF(
'Tablero de control'!$U515="NP",
 0,
  IF(
     'Tablero de control'!$Q515&lt;&gt;"Reducción",
     'Tablero de control'!$Y515*100/'Tablero de control'!$U515,
     IF(
       'Tablero de control'!$U515&gt;='Tablero de control'!$Y515,
       100,
       IF(
         'Tablero de control'!$S515&lt;='Tablero de control'!$Y515,
         0,
         (('Tablero de control'!$S515-'Tablero de control'!$U515)-('Tablero de control'!$Y515-'Tablero de control'!$U515))*100/('Tablero de control'!$S515-'Tablero de control'!$U515)
       )
     )
   )
)</f>
        <v>200</v>
      </c>
      <c r="AA515" s="302">
        <f>IF('Tablero de control'!$Z515&gt;100,100,'Tablero de control'!$Z515)</f>
        <v>100</v>
      </c>
      <c r="AB515" s="40" t="str">
        <f>IF(
  'Tablero de control'!$U515="NP",
  "NO PROGRAMADA",
  IF(
    OR('Tablero de control'!$Y515="",'Tablero de control'!$Z515&lt;=0),
    "SIN AVANCE",
    IF(
      'Tablero de control'!$Z515&lt;Parametros!$D$4*Parametros!$G$9,
      "MUY DEFICIENTE",
    IF(
      'Tablero de control'!$Z515&lt;Parametros!$D$4*Parametros!$G$8,
      "DEFICIENTE",
   IF(
      'Tablero de control'!$Z515&lt;Parametros!$D$4*Parametros!$G$7,
      "ACEPTABLE",
      IF(
        'Tablero de control'!$Z515&lt;Parametros!$D$4*Parametros!$G$6,
        "BUENO",
        IF(
          'Tablero de control'!$Z515&lt;Parametros!$D$4*Parametros!$G$5,
          "SATISFACTORIO",
          IF(
            'Tablero de control'!$Z515&gt;=Parametros!$D$4*Parametros!$G$4,
            "OPTIMO"
          )
        )
      )
    )
  )
)
)
)</f>
        <v>OPTIMO</v>
      </c>
      <c r="AC515" s="756" t="s">
        <v>3865</v>
      </c>
      <c r="AD515" s="757">
        <v>2023003520065</v>
      </c>
      <c r="AE515" s="40"/>
      <c r="AF515" s="40"/>
      <c r="AG515" s="59">
        <v>80000000</v>
      </c>
      <c r="AH515" s="59">
        <v>28377470</v>
      </c>
      <c r="AI515" s="59">
        <v>12335920</v>
      </c>
      <c r="AJ515" s="57"/>
      <c r="AK515" s="276">
        <f>IF(
'Tablero de control'!$V515="NP",
 0,
  IF(
     'Tablero de control'!$Q515&lt;&gt;"Reducción",
     'Tablero de control'!$AJ515*100/'Tablero de control'!$V515,
     IF(
       'Tablero de control'!$V515&gt;='Tablero de control'!$AJ515,
       100,
       IF(
         'Tablero de control'!$S515&lt;='Tablero de control'!$AJ515,
         0,
         (('Tablero de control'!$S515-'Tablero de control'!$V515)-('Tablero de control'!$AJ515-'Tablero de control'!$V515))*100/('Tablero de control'!$S515-'Tablero de control'!$V515)
       )
     )
   )
)</f>
        <v>0</v>
      </c>
      <c r="AL515" s="40" t="str">
        <f>IF(
  'Tablero de control'!$V515="NP",
  "NO PROGRAMADA",
  IF(
    OR('Tablero de control'!$AJ515="",'Tablero de control'!$AK515&lt;=0),
    "SIN AVANCE",
    IF(
      'Tablero de control'!$AK515&lt;Parametros!$D$4*Parametros!$G$9,
      "MUY DEFICIENTE",
    IF(
      'Tablero de control'!$AK515&lt;Parametros!$D$4*Parametros!$G$8,
      "DEFICIENTE",
   IF(
      'Tablero de control'!$AK515&lt;Parametros!$D$4*Parametros!$G$7,
      "ACEPTABLE",
      IF(
        'Tablero de control'!$AK515&lt;Parametros!$D$4*Parametros!$G$6,
        "BUENO",
        IF(
          'Tablero de control'!$AK515&lt;Parametros!$D$4*Parametros!$G$5,
          "SATISFACTORIO",
          IF(
            'Tablero de control'!$AK515&gt;=Parametros!$D$4*Parametros!$G$4,
            "OPTIMO"
          )
        )
      )
    )
  )
)
)
)</f>
        <v>SIN AVANCE</v>
      </c>
      <c r="AM515" s="38"/>
      <c r="AN515" s="38"/>
      <c r="AO515" s="38"/>
      <c r="AP515" s="47"/>
      <c r="AQ515" s="276">
        <f>IF(
'Tablero de control'!$W515="NP",
 0,
  IF(
     'Tablero de control'!$Q515&lt;&gt;"Reducción",
     'Tablero de control'!$AP515*100/'Tablero de control'!$W515,
     IF(
       'Tablero de control'!$W515&gt;='Tablero de control'!$AP515,
       100,
       IF(
         'Tablero de control'!$S515&lt;='Tablero de control'!$AP515,
         0,
         (('Tablero de control'!$S515-'Tablero de control'!$W515)-('Tablero de control'!$AP515-'Tablero de control'!$W515))*100/('Tablero de control'!$S515-'Tablero de control'!$W515)
       )
     )
   )
)</f>
        <v>0</v>
      </c>
      <c r="AR515" s="40" t="str">
        <f>IF(
  'Tablero de control'!$W515="NP",
  "NO PROGRAMADA",
  IF(
    OR('Tablero de control'!$AP515="",'Tablero de control'!$AQ515&lt;=0),
    "SIN AVANCE",
    IF(
      'Tablero de control'!$AQ515&lt;Parametros!$D$4*Parametros!$G$9,
      "MUY DEFICIENTE",
    IF(
      'Tablero de control'!$AQ515&lt;Parametros!$D$4*Parametros!$G$8,
      "DEFICIENTE",
   IF(
      'Tablero de control'!$AQ515&lt;Parametros!$D$4*Parametros!$G$7,
      "ACEPTABLE",
      IF(
        'Tablero de control'!$AQ515&lt;Parametros!$D$4*Parametros!$G$6,
        "BUENO",
        IF(
          'Tablero de control'!$AQ515&lt;Parametros!$D$4*Parametros!$G$5,
          "SATISFACTORIO",
          IF(
            'Tablero de control'!$AQ515&gt;=Parametros!$D$4*Parametros!$G$4,
            "OPTIMO"
          )
        )
      )
    )
  )
)
)
)</f>
        <v>SIN AVANCE</v>
      </c>
      <c r="AS515" s="38"/>
      <c r="AT515" s="38"/>
      <c r="AU515" s="38"/>
      <c r="AV515" s="39"/>
      <c r="AW515" s="276">
        <f>IF(
'Tablero de control'!$X515="NP",
 0,
  IF(
     'Tablero de control'!$Q515&lt;&gt;"Reducción",
     'Tablero de control'!$AV515*100/'Tablero de control'!$X515,
     IF(
       'Tablero de control'!$X515&gt;='Tablero de control'!$AV515,
       100,
       IF(
         'Tablero de control'!$S515&lt;='Tablero de control'!$AV515,
         0,
         (('Tablero de control'!$S515-'Tablero de control'!$X515)-('Tablero de control'!$AV515-'Tablero de control'!$X515))*100/('Tablero de control'!$S515-'Tablero de control'!$X515)
       )
     )
   )
)</f>
        <v>0</v>
      </c>
      <c r="AX515" s="46" t="str">
        <f>IF(
  'Tablero de control'!$X515="NP",
  "NO PROGRAMADA",
  IF(
    OR('Tablero de control'!$AV515="",'Tablero de control'!$AW515&lt;=0),
    "SIN AVANCE",
    IF(
      'Tablero de control'!$AW515&lt;Parametros!$D$4*Parametros!$G$9,
      "MUY DEFICIENTE",
    IF(
      'Tablero de control'!$AW515&lt;Parametros!$D$4*Parametros!$G$8,
      "DEFICIENTE",
   IF(
      'Tablero de control'!$AW515&lt;Parametros!$D$4*Parametros!$G$7,
      "ACEPTABLE",
      IF(
        'Tablero de control'!$AW515&lt;Parametros!$D$4*Parametros!$G$6,
        "BUENO",
        IF(
          'Tablero de control'!$AW515&lt;Parametros!$D$4*Parametros!$G$5,
          "SATISFACTORIO",
          IF(
            'Tablero de control'!$AW515&gt;=Parametros!$D$4*Parametros!$G$4,
            "OPTIMO"
          )
        )
      )
    )
  )
)
)
)</f>
        <v>SIN AVANCE</v>
      </c>
      <c r="AY515" s="38"/>
      <c r="AZ515" s="38"/>
      <c r="BA515" s="38"/>
      <c r="BB515" s="285">
        <f>IF('Tablero de control'!$R515="Acumulada",IF('Tablero de control'!$AV515="",IF('Tablero de control'!$AP515="",IF('Tablero de control'!$AJ515="",'Tablero de control'!$Y515,'Tablero de control'!$AJ515),'Tablero de control'!$AP515),'Tablero de control'!$AV515),'Tablero de control'!$Y515+'Tablero de control'!$AJ515+'Tablero de control'!$AP515+'Tablero de control'!$AV515)</f>
        <v>2</v>
      </c>
      <c r="BC515" s="41">
        <f>IF('Tablero de control'!$Q515="mantenimiento",'Tablero de control'!$BB515/COUNTA('Tablero de control'!$U515:$X515)*100,IF('Tablero de control'!$BB515*100/'Tablero de control'!$T515&gt;100,100,'Tablero de control'!$BB515*100/'Tablero de control'!$T515))</f>
        <v>20</v>
      </c>
      <c r="BD515" s="40" t="str">
        <f>IF(
    OR('Tablero de control'!$BB515="",'Tablero de control'!$BC515&lt;=0),
    "SIN AVANCE",
    IF(
      'Tablero de control'!$BC515&lt;Parametros!$D$4*Parametros!$G$9,
      "MUY DEFICIENTE",
    IF(
      'Tablero de control'!$BC515&lt;Parametros!$D$4*Parametros!$G$8,
      "DEFICIENTE",
   IF(
      'Tablero de control'!$BC515&lt;Parametros!$D$4*Parametros!$G$7,
      "ACEPTABLE",
      IF(
        'Tablero de control'!$BC515&lt;Parametros!$D$4*Parametros!$G$6,
        "BUENO",
        IF(
          'Tablero de control'!$BC515&lt;Parametros!$D$4*Parametros!$G$5,
          "SATISFACTORIO",
          IF(
            'Tablero de control'!$BC515&gt;=Parametros!$D$4*Parametros!$G$4,
            "OPTIMO"
          )
        )
      )
    )
  )
)
)</f>
        <v>MUY DEFICIENTE</v>
      </c>
      <c r="BE515" s="336"/>
      <c r="BF515" s="336"/>
      <c r="BG515" s="555"/>
      <c r="BH515" s="281"/>
      <c r="BI515" s="281"/>
      <c r="BJ515" s="281"/>
      <c r="BL515" s="337"/>
      <c r="BN515" s="376">
        <v>2</v>
      </c>
      <c r="BO515" s="386" t="s">
        <v>2395</v>
      </c>
      <c r="BP515" s="386" t="s">
        <v>2396</v>
      </c>
      <c r="BQ515" s="386" t="s">
        <v>2397</v>
      </c>
      <c r="BR515" s="648" t="s">
        <v>2398</v>
      </c>
      <c r="BS515" s="704"/>
      <c r="BT515" s="281"/>
    </row>
    <row r="516" spans="1:72" s="42" customFormat="1" ht="50.1" customHeight="1">
      <c r="A516" s="554" t="s">
        <v>254</v>
      </c>
      <c r="B516" s="53" t="s">
        <v>271</v>
      </c>
      <c r="C516" s="53" t="s">
        <v>335</v>
      </c>
      <c r="D516" s="53" t="s">
        <v>373</v>
      </c>
      <c r="E516" s="53" t="s">
        <v>497</v>
      </c>
      <c r="F516" s="62">
        <v>9</v>
      </c>
      <c r="G516" s="62">
        <v>14</v>
      </c>
      <c r="H516" s="99" t="s">
        <v>1943</v>
      </c>
      <c r="I516" s="62" t="s">
        <v>2003</v>
      </c>
      <c r="J516" s="325">
        <v>513</v>
      </c>
      <c r="K516" s="53" t="s">
        <v>1054</v>
      </c>
      <c r="L516" s="53">
        <v>4501060</v>
      </c>
      <c r="M516" s="53" t="s">
        <v>1471</v>
      </c>
      <c r="N516" s="53">
        <v>450106000</v>
      </c>
      <c r="O516" s="53" t="s">
        <v>1471</v>
      </c>
      <c r="P516" s="53" t="s">
        <v>2107</v>
      </c>
      <c r="Q516" s="53" t="s">
        <v>32</v>
      </c>
      <c r="R516" s="103" t="s">
        <v>1891</v>
      </c>
      <c r="S516" s="278">
        <v>0</v>
      </c>
      <c r="T516" s="279">
        <v>2</v>
      </c>
      <c r="U516" s="96" t="s">
        <v>13</v>
      </c>
      <c r="V516" s="278">
        <v>1</v>
      </c>
      <c r="W516" s="278">
        <v>1</v>
      </c>
      <c r="X516" s="98" t="s">
        <v>13</v>
      </c>
      <c r="Y516" s="275">
        <v>1</v>
      </c>
      <c r="Z516" s="276">
        <f>IF(
'Tablero de control'!$U516="NP",
 0,
  IF(
     'Tablero de control'!$Q516&lt;&gt;"Reducción",
     'Tablero de control'!$Y516*100/'Tablero de control'!$U516,
     IF(
       'Tablero de control'!$U516&gt;='Tablero de control'!$Y516,
       100,
       IF(
         'Tablero de control'!$S516&lt;='Tablero de control'!$Y516,
         0,
         (('Tablero de control'!$S516-'Tablero de control'!$U516)-('Tablero de control'!$Y516-'Tablero de control'!$U516))*100/('Tablero de control'!$S516-'Tablero de control'!$U516)
       )
     )
   )
)</f>
        <v>0</v>
      </c>
      <c r="AA516" s="302">
        <f>IF('Tablero de control'!$Z516&gt;100,100,'Tablero de control'!$Z516)</f>
        <v>0</v>
      </c>
      <c r="AB516" s="40" t="str">
        <f>IF(
  'Tablero de control'!$U516="NP",
  "NO PROGRAMADA",
  IF(
    OR('Tablero de control'!$Y516="",'Tablero de control'!$Z516&lt;=0),
    "SIN AVANCE",
    IF(
      'Tablero de control'!$Z516&lt;Parametros!$D$4*Parametros!$G$9,
      "MUY DEFICIENTE",
    IF(
      'Tablero de control'!$Z516&lt;Parametros!$D$4*Parametros!$G$8,
      "DEFICIENTE",
   IF(
      'Tablero de control'!$Z516&lt;Parametros!$D$4*Parametros!$G$7,
      "ACEPTABLE",
      IF(
        'Tablero de control'!$Z516&lt;Parametros!$D$4*Parametros!$G$6,
        "BUENO",
        IF(
          'Tablero de control'!$Z516&lt;Parametros!$D$4*Parametros!$G$5,
          "SATISFACTORIO",
          IF(
            'Tablero de control'!$Z516&gt;=Parametros!$D$4*Parametros!$G$4,
            "OPTIMO"
          )
        )
      )
    )
  )
)
)
)</f>
        <v>NO PROGRAMADA</v>
      </c>
      <c r="AC516" s="40"/>
      <c r="AD516" s="40"/>
      <c r="AE516" s="40"/>
      <c r="AF516" s="40"/>
      <c r="AG516" s="59">
        <v>80000000</v>
      </c>
      <c r="AH516" s="59">
        <v>2877470</v>
      </c>
      <c r="AI516" s="59">
        <v>12335920</v>
      </c>
      <c r="AJ516" s="57"/>
      <c r="AK516" s="276">
        <f>IF(
'Tablero de control'!$V516="NP",
 0,
  IF(
     'Tablero de control'!$Q516&lt;&gt;"Reducción",
     'Tablero de control'!$AJ516*100/'Tablero de control'!$V516,
     IF(
       'Tablero de control'!$V516&gt;='Tablero de control'!$AJ516,
       100,
       IF(
         'Tablero de control'!$S516&lt;='Tablero de control'!$AJ516,
         0,
         (('Tablero de control'!$S516-'Tablero de control'!$V516)-('Tablero de control'!$AJ516-'Tablero de control'!$V516))*100/('Tablero de control'!$S516-'Tablero de control'!$V516)
       )
     )
   )
)</f>
        <v>0</v>
      </c>
      <c r="AL516" s="40" t="str">
        <f>IF(
  'Tablero de control'!$V516="NP",
  "NO PROGRAMADA",
  IF(
    OR('Tablero de control'!$AJ516="",'Tablero de control'!$AK516&lt;=0),
    "SIN AVANCE",
    IF(
      'Tablero de control'!$AK516&lt;Parametros!$D$4*Parametros!$G$9,
      "MUY DEFICIENTE",
    IF(
      'Tablero de control'!$AK516&lt;Parametros!$D$4*Parametros!$G$8,
      "DEFICIENTE",
   IF(
      'Tablero de control'!$AK516&lt;Parametros!$D$4*Parametros!$G$7,
      "ACEPTABLE",
      IF(
        'Tablero de control'!$AK516&lt;Parametros!$D$4*Parametros!$G$6,
        "BUENO",
        IF(
          'Tablero de control'!$AK516&lt;Parametros!$D$4*Parametros!$G$5,
          "SATISFACTORIO",
          IF(
            'Tablero de control'!$AK516&gt;=Parametros!$D$4*Parametros!$G$4,
            "OPTIMO"
          )
        )
      )
    )
  )
)
)
)</f>
        <v>SIN AVANCE</v>
      </c>
      <c r="AM516" s="38"/>
      <c r="AN516" s="38"/>
      <c r="AO516" s="38"/>
      <c r="AP516" s="47"/>
      <c r="AQ516" s="276">
        <f>IF(
'Tablero de control'!$W516="NP",
 0,
  IF(
     'Tablero de control'!$Q516&lt;&gt;"Reducción",
     'Tablero de control'!$AP516*100/'Tablero de control'!$W516,
     IF(
       'Tablero de control'!$W516&gt;='Tablero de control'!$AP516,
       100,
       IF(
         'Tablero de control'!$S516&lt;='Tablero de control'!$AP516,
         0,
         (('Tablero de control'!$S516-'Tablero de control'!$W516)-('Tablero de control'!$AP516-'Tablero de control'!$W516))*100/('Tablero de control'!$S516-'Tablero de control'!$W516)
       )
     )
   )
)</f>
        <v>0</v>
      </c>
      <c r="AR516" s="40" t="str">
        <f>IF(
  'Tablero de control'!$W516="NP",
  "NO PROGRAMADA",
  IF(
    OR('Tablero de control'!$AP516="",'Tablero de control'!$AQ516&lt;=0),
    "SIN AVANCE",
    IF(
      'Tablero de control'!$AQ516&lt;Parametros!$D$4*Parametros!$G$9,
      "MUY DEFICIENTE",
    IF(
      'Tablero de control'!$AQ516&lt;Parametros!$D$4*Parametros!$G$8,
      "DEFICIENTE",
   IF(
      'Tablero de control'!$AQ516&lt;Parametros!$D$4*Parametros!$G$7,
      "ACEPTABLE",
      IF(
        'Tablero de control'!$AQ516&lt;Parametros!$D$4*Parametros!$G$6,
        "BUENO",
        IF(
          'Tablero de control'!$AQ516&lt;Parametros!$D$4*Parametros!$G$5,
          "SATISFACTORIO",
          IF(
            'Tablero de control'!$AQ516&gt;=Parametros!$D$4*Parametros!$G$4,
            "OPTIMO"
          )
        )
      )
    )
  )
)
)
)</f>
        <v>SIN AVANCE</v>
      </c>
      <c r="AS516" s="38"/>
      <c r="AT516" s="38"/>
      <c r="AU516" s="38"/>
      <c r="AV516" s="39"/>
      <c r="AW516" s="276">
        <f>IF(
'Tablero de control'!$X516="NP",
 0,
  IF(
     'Tablero de control'!$Q516&lt;&gt;"Reducción",
     'Tablero de control'!$AV516*100/'Tablero de control'!$X516,
     IF(
       'Tablero de control'!$X516&gt;='Tablero de control'!$AV516,
       100,
       IF(
         'Tablero de control'!$S516&lt;='Tablero de control'!$AV516,
         0,
         (('Tablero de control'!$S516-'Tablero de control'!$X516)-('Tablero de control'!$AV516-'Tablero de control'!$X516))*100/('Tablero de control'!$S516-'Tablero de control'!$X516)
       )
     )
   )
)</f>
        <v>0</v>
      </c>
      <c r="AX516" s="46" t="str">
        <f>IF(
  'Tablero de control'!$X516="NP",
  "NO PROGRAMADA",
  IF(
    OR('Tablero de control'!$AV516="",'Tablero de control'!$AW516&lt;=0),
    "SIN AVANCE",
    IF(
      'Tablero de control'!$AW516&lt;Parametros!$D$4*Parametros!$G$9,
      "MUY DEFICIENTE",
    IF(
      'Tablero de control'!$AW516&lt;Parametros!$D$4*Parametros!$G$8,
      "DEFICIENTE",
   IF(
      'Tablero de control'!$AW516&lt;Parametros!$D$4*Parametros!$G$7,
      "ACEPTABLE",
      IF(
        'Tablero de control'!$AW516&lt;Parametros!$D$4*Parametros!$G$6,
        "BUENO",
        IF(
          'Tablero de control'!$AW516&lt;Parametros!$D$4*Parametros!$G$5,
          "SATISFACTORIO",
          IF(
            'Tablero de control'!$AW516&gt;=Parametros!$D$4*Parametros!$G$4,
            "OPTIMO"
          )
        )
      )
    )
  )
)
)
)</f>
        <v>NO PROGRAMADA</v>
      </c>
      <c r="AY516" s="38"/>
      <c r="AZ516" s="38"/>
      <c r="BA516" s="38"/>
      <c r="BB516" s="285">
        <f>IF('Tablero de control'!$R516="Acumulada",IF('Tablero de control'!$AV516="",IF('Tablero de control'!$AP516="",IF('Tablero de control'!$AJ516="",'Tablero de control'!$Y516,'Tablero de control'!$AJ516),'Tablero de control'!$AP516),'Tablero de control'!$AV516),'Tablero de control'!$Y516+'Tablero de control'!$AJ516+'Tablero de control'!$AP516+'Tablero de control'!$AV516)</f>
        <v>1</v>
      </c>
      <c r="BC516" s="41">
        <f>IF('Tablero de control'!$Q516="mantenimiento",'Tablero de control'!$BB516/COUNTA('Tablero de control'!$U516:$X516)*100,IF('Tablero de control'!$BB516*100/'Tablero de control'!$T516&gt;100,100,'Tablero de control'!$BB516*100/'Tablero de control'!$T516))</f>
        <v>50</v>
      </c>
      <c r="BD516" s="40" t="str">
        <f>IF(
    OR('Tablero de control'!$BB516="",'Tablero de control'!$BC516&lt;=0),
    "SIN AVANCE",
    IF(
      'Tablero de control'!$BC516&lt;Parametros!$D$4*Parametros!$G$9,
      "MUY DEFICIENTE",
    IF(
      'Tablero de control'!$BC516&lt;Parametros!$D$4*Parametros!$G$8,
      "DEFICIENTE",
   IF(
      'Tablero de control'!$BC516&lt;Parametros!$D$4*Parametros!$G$7,
      "ACEPTABLE",
      IF(
        'Tablero de control'!$BC516&lt;Parametros!$D$4*Parametros!$G$6,
        "BUENO",
        IF(
          'Tablero de control'!$BC516&lt;Parametros!$D$4*Parametros!$G$5,
          "SATISFACTORIO",
          IF(
            'Tablero de control'!$BC516&gt;=Parametros!$D$4*Parametros!$G$4,
            "OPTIMO"
          )
        )
      )
    )
  )
)
)</f>
        <v>DEFICIENTE</v>
      </c>
      <c r="BE516" s="336"/>
      <c r="BF516" s="336"/>
      <c r="BG516" s="555"/>
      <c r="BH516" s="281"/>
      <c r="BI516" s="281"/>
      <c r="BJ516" s="281"/>
      <c r="BL516" s="337"/>
      <c r="BN516" s="376">
        <v>1</v>
      </c>
      <c r="BO516" s="386" t="s">
        <v>2399</v>
      </c>
      <c r="BP516" s="386" t="s">
        <v>2400</v>
      </c>
      <c r="BQ516" s="386" t="s">
        <v>2401</v>
      </c>
      <c r="BR516" s="649" t="s">
        <v>2402</v>
      </c>
      <c r="BS516" s="704" t="s">
        <v>2403</v>
      </c>
      <c r="BT516" s="281"/>
    </row>
    <row r="517" spans="1:72" s="42" customFormat="1" ht="50.1" customHeight="1">
      <c r="A517" s="554" t="s">
        <v>254</v>
      </c>
      <c r="B517" s="53" t="s">
        <v>271</v>
      </c>
      <c r="C517" s="53" t="s">
        <v>335</v>
      </c>
      <c r="D517" s="53" t="s">
        <v>373</v>
      </c>
      <c r="E517" s="53" t="s">
        <v>497</v>
      </c>
      <c r="F517" s="62">
        <v>9</v>
      </c>
      <c r="G517" s="62">
        <v>14</v>
      </c>
      <c r="H517" s="99" t="s">
        <v>1943</v>
      </c>
      <c r="I517" s="62" t="s">
        <v>2003</v>
      </c>
      <c r="J517" s="325">
        <v>514</v>
      </c>
      <c r="K517" s="53" t="s">
        <v>1055</v>
      </c>
      <c r="L517" s="53">
        <v>4501026</v>
      </c>
      <c r="M517" s="53" t="s">
        <v>1919</v>
      </c>
      <c r="N517" s="53">
        <v>450102601</v>
      </c>
      <c r="O517" s="53" t="s">
        <v>160</v>
      </c>
      <c r="P517" s="53" t="s">
        <v>2108</v>
      </c>
      <c r="Q517" s="53" t="s">
        <v>32</v>
      </c>
      <c r="R517" s="103" t="s">
        <v>1891</v>
      </c>
      <c r="S517" s="119">
        <v>0</v>
      </c>
      <c r="T517" s="115">
        <v>1</v>
      </c>
      <c r="U517" s="97" t="s">
        <v>13</v>
      </c>
      <c r="V517" s="115">
        <v>1</v>
      </c>
      <c r="W517" s="97" t="s">
        <v>13</v>
      </c>
      <c r="X517" s="97" t="s">
        <v>13</v>
      </c>
      <c r="Y517" s="275">
        <v>0</v>
      </c>
      <c r="Z517" s="276">
        <f>IF(
'Tablero de control'!$U517="NP",
 0,
  IF(
     'Tablero de control'!$Q517&lt;&gt;"Reducción",
     'Tablero de control'!$Y517*100/'Tablero de control'!$U517,
     IF(
       'Tablero de control'!$U517&gt;='Tablero de control'!$Y517,
       100,
       IF(
         'Tablero de control'!$S517&lt;='Tablero de control'!$Y517,
         0,
         (('Tablero de control'!$S517-'Tablero de control'!$U517)-('Tablero de control'!$Y517-'Tablero de control'!$U517))*100/('Tablero de control'!$S517-'Tablero de control'!$U517)
       )
     )
   )
)</f>
        <v>0</v>
      </c>
      <c r="AA517" s="302">
        <f>IF('Tablero de control'!$Z517&gt;100,100,'Tablero de control'!$Z517)</f>
        <v>0</v>
      </c>
      <c r="AB517" s="40" t="str">
        <f>IF(
  'Tablero de control'!$U517="NP",
  "NO PROGRAMADA",
  IF(
    OR('Tablero de control'!$Y517="",'Tablero de control'!$Z517&lt;=0),
    "SIN AVANCE",
    IF(
      'Tablero de control'!$Z517&lt;Parametros!$D$4*Parametros!$G$9,
      "MUY DEFICIENTE",
    IF(
      'Tablero de control'!$Z517&lt;Parametros!$D$4*Parametros!$G$8,
      "DEFICIENTE",
   IF(
      'Tablero de control'!$Z517&lt;Parametros!$D$4*Parametros!$G$7,
      "ACEPTABLE",
      IF(
        'Tablero de control'!$Z517&lt;Parametros!$D$4*Parametros!$G$6,
        "BUENO",
        IF(
          'Tablero de control'!$Z517&lt;Parametros!$D$4*Parametros!$G$5,
          "SATISFACTORIO",
          IF(
            'Tablero de control'!$Z517&gt;=Parametros!$D$4*Parametros!$G$4,
            "OPTIMO"
          )
        )
      )
    )
  )
)
)
)</f>
        <v>NO PROGRAMADA</v>
      </c>
      <c r="AC517" s="756" t="s">
        <v>3865</v>
      </c>
      <c r="AD517" s="757">
        <v>2023003520065</v>
      </c>
      <c r="AE517" s="40"/>
      <c r="AF517" s="40"/>
      <c r="AG517" s="59">
        <v>0</v>
      </c>
      <c r="AH517" s="59">
        <v>0</v>
      </c>
      <c r="AI517" s="59">
        <v>0</v>
      </c>
      <c r="AJ517" s="57"/>
      <c r="AK517" s="276">
        <f>IF(
'Tablero de control'!$V517="NP",
 0,
  IF(
     'Tablero de control'!$Q517&lt;&gt;"Reducción",
     'Tablero de control'!$AJ517*100/'Tablero de control'!$V517,
     IF(
       'Tablero de control'!$V517&gt;='Tablero de control'!$AJ517,
       100,
       IF(
         'Tablero de control'!$S517&lt;='Tablero de control'!$AJ517,
         0,
         (('Tablero de control'!$S517-'Tablero de control'!$V517)-('Tablero de control'!$AJ517-'Tablero de control'!$V517))*100/('Tablero de control'!$S517-'Tablero de control'!$V517)
       )
     )
   )
)</f>
        <v>0</v>
      </c>
      <c r="AL517" s="40" t="str">
        <f>IF(
  'Tablero de control'!$V517="NP",
  "NO PROGRAMADA",
  IF(
    OR('Tablero de control'!$AJ517="",'Tablero de control'!$AK517&lt;=0),
    "SIN AVANCE",
    IF(
      'Tablero de control'!$AK517&lt;Parametros!$D$4*Parametros!$G$9,
      "MUY DEFICIENTE",
    IF(
      'Tablero de control'!$AK517&lt;Parametros!$D$4*Parametros!$G$8,
      "DEFICIENTE",
   IF(
      'Tablero de control'!$AK517&lt;Parametros!$D$4*Parametros!$G$7,
      "ACEPTABLE",
      IF(
        'Tablero de control'!$AK517&lt;Parametros!$D$4*Parametros!$G$6,
        "BUENO",
        IF(
          'Tablero de control'!$AK517&lt;Parametros!$D$4*Parametros!$G$5,
          "SATISFACTORIO",
          IF(
            'Tablero de control'!$AK517&gt;=Parametros!$D$4*Parametros!$G$4,
            "OPTIMO"
          )
        )
      )
    )
  )
)
)
)</f>
        <v>SIN AVANCE</v>
      </c>
      <c r="AM517" s="38"/>
      <c r="AN517" s="38"/>
      <c r="AO517" s="38"/>
      <c r="AP517" s="47"/>
      <c r="AQ517" s="276">
        <f>IF(
'Tablero de control'!$W517="NP",
 0,
  IF(
     'Tablero de control'!$Q517&lt;&gt;"Reducción",
     'Tablero de control'!$AP517*100/'Tablero de control'!$W517,
     IF(
       'Tablero de control'!$W517&gt;='Tablero de control'!$AP517,
       100,
       IF(
         'Tablero de control'!$S517&lt;='Tablero de control'!$AP517,
         0,
         (('Tablero de control'!$S517-'Tablero de control'!$W517)-('Tablero de control'!$AP517-'Tablero de control'!$W517))*100/('Tablero de control'!$S517-'Tablero de control'!$W517)
       )
     )
   )
)</f>
        <v>0</v>
      </c>
      <c r="AR517" s="40" t="str">
        <f>IF(
  'Tablero de control'!$W517="NP",
  "NO PROGRAMADA",
  IF(
    OR('Tablero de control'!$AP517="",'Tablero de control'!$AQ517&lt;=0),
    "SIN AVANCE",
    IF(
      'Tablero de control'!$AQ517&lt;Parametros!$D$4*Parametros!$G$9,
      "MUY DEFICIENTE",
    IF(
      'Tablero de control'!$AQ517&lt;Parametros!$D$4*Parametros!$G$8,
      "DEFICIENTE",
   IF(
      'Tablero de control'!$AQ517&lt;Parametros!$D$4*Parametros!$G$7,
      "ACEPTABLE",
      IF(
        'Tablero de control'!$AQ517&lt;Parametros!$D$4*Parametros!$G$6,
        "BUENO",
        IF(
          'Tablero de control'!$AQ517&lt;Parametros!$D$4*Parametros!$G$5,
          "SATISFACTORIO",
          IF(
            'Tablero de control'!$AQ517&gt;=Parametros!$D$4*Parametros!$G$4,
            "OPTIMO"
          )
        )
      )
    )
  )
)
)
)</f>
        <v>NO PROGRAMADA</v>
      </c>
      <c r="AS517" s="38"/>
      <c r="AT517" s="38"/>
      <c r="AU517" s="38"/>
      <c r="AV517" s="39"/>
      <c r="AW517" s="276">
        <f>IF(
'Tablero de control'!$X517="NP",
 0,
  IF(
     'Tablero de control'!$Q517&lt;&gt;"Reducción",
     'Tablero de control'!$AV517*100/'Tablero de control'!$X517,
     IF(
       'Tablero de control'!$X517&gt;='Tablero de control'!$AV517,
       100,
       IF(
         'Tablero de control'!$S517&lt;='Tablero de control'!$AV517,
         0,
         (('Tablero de control'!$S517-'Tablero de control'!$X517)-('Tablero de control'!$AV517-'Tablero de control'!$X517))*100/('Tablero de control'!$S517-'Tablero de control'!$X517)
       )
     )
   )
)</f>
        <v>0</v>
      </c>
      <c r="AX517" s="46" t="str">
        <f>IF(
  'Tablero de control'!$X517="NP",
  "NO PROGRAMADA",
  IF(
    OR('Tablero de control'!$AV517="",'Tablero de control'!$AW517&lt;=0),
    "SIN AVANCE",
    IF(
      'Tablero de control'!$AW517&lt;Parametros!$D$4*Parametros!$G$9,
      "MUY DEFICIENTE",
    IF(
      'Tablero de control'!$AW517&lt;Parametros!$D$4*Parametros!$G$8,
      "DEFICIENTE",
   IF(
      'Tablero de control'!$AW517&lt;Parametros!$D$4*Parametros!$G$7,
      "ACEPTABLE",
      IF(
        'Tablero de control'!$AW517&lt;Parametros!$D$4*Parametros!$G$6,
        "BUENO",
        IF(
          'Tablero de control'!$AW517&lt;Parametros!$D$4*Parametros!$G$5,
          "SATISFACTORIO",
          IF(
            'Tablero de control'!$AW517&gt;=Parametros!$D$4*Parametros!$G$4,
            "OPTIMO"
          )
        )
      )
    )
  )
)
)
)</f>
        <v>NO PROGRAMADA</v>
      </c>
      <c r="AY517" s="38"/>
      <c r="AZ517" s="38"/>
      <c r="BA517" s="38"/>
      <c r="BB517" s="285">
        <f>IF('Tablero de control'!$R517="Acumulada",IF('Tablero de control'!$AV517="",IF('Tablero de control'!$AP517="",IF('Tablero de control'!$AJ517="",'Tablero de control'!$Y517,'Tablero de control'!$AJ517),'Tablero de control'!$AP517),'Tablero de control'!$AV517),'Tablero de control'!$Y517+'Tablero de control'!$AJ517+'Tablero de control'!$AP517+'Tablero de control'!$AV517)</f>
        <v>0</v>
      </c>
      <c r="BC517" s="41">
        <f>IF('Tablero de control'!$Q517="mantenimiento",'Tablero de control'!$BB517/COUNTA('Tablero de control'!$U517:$X517)*100,IF('Tablero de control'!$BB517*100/'Tablero de control'!$T517&gt;100,100,'Tablero de control'!$BB517*100/'Tablero de control'!$T517))</f>
        <v>0</v>
      </c>
      <c r="BD517" s="40" t="str">
        <f>IF(
    OR('Tablero de control'!$BB517="",'Tablero de control'!$BC517&lt;=0),
    "SIN AVANCE",
    IF(
      'Tablero de control'!$BC517&lt;Parametros!$D$4*Parametros!$G$9,
      "MUY DEFICIENTE",
    IF(
      'Tablero de control'!$BC517&lt;Parametros!$D$4*Parametros!$G$8,
      "DEFICIENTE",
   IF(
      'Tablero de control'!$BC517&lt;Parametros!$D$4*Parametros!$G$7,
      "ACEPTABLE",
      IF(
        'Tablero de control'!$BC517&lt;Parametros!$D$4*Parametros!$G$6,
        "BUENO",
        IF(
          'Tablero de control'!$BC517&lt;Parametros!$D$4*Parametros!$G$5,
          "SATISFACTORIO",
          IF(
            'Tablero de control'!$BC517&gt;=Parametros!$D$4*Parametros!$G$4,
            "OPTIMO"
          )
        )
      )
    )
  )
)
)</f>
        <v>SIN AVANCE</v>
      </c>
      <c r="BE517" s="336"/>
      <c r="BF517" s="336"/>
      <c r="BG517" s="555"/>
      <c r="BH517" s="281"/>
      <c r="BI517" s="281"/>
      <c r="BJ517" s="281"/>
      <c r="BL517" s="337"/>
      <c r="BN517" s="377"/>
      <c r="BO517" s="386"/>
      <c r="BP517" s="386"/>
      <c r="BQ517" s="386"/>
      <c r="BR517" s="649"/>
      <c r="BS517" s="704"/>
      <c r="BT517" s="281"/>
    </row>
    <row r="518" spans="1:72" s="42" customFormat="1" ht="50.1" hidden="1" customHeight="1">
      <c r="A518" s="554" t="s">
        <v>254</v>
      </c>
      <c r="B518" s="53" t="s">
        <v>272</v>
      </c>
      <c r="C518" s="53" t="s">
        <v>336</v>
      </c>
      <c r="D518" s="53" t="s">
        <v>374</v>
      </c>
      <c r="E518" s="53" t="s">
        <v>498</v>
      </c>
      <c r="F518" s="62">
        <v>0</v>
      </c>
      <c r="G518" s="63">
        <v>1</v>
      </c>
      <c r="H518" s="99" t="s">
        <v>1943</v>
      </c>
      <c r="I518" s="63" t="s">
        <v>1966</v>
      </c>
      <c r="J518" s="325">
        <v>515</v>
      </c>
      <c r="K518" s="53" t="s">
        <v>1056</v>
      </c>
      <c r="L518" s="53">
        <v>4599031</v>
      </c>
      <c r="M518" s="53" t="s">
        <v>60</v>
      </c>
      <c r="N518" s="53">
        <v>459903100</v>
      </c>
      <c r="O518" s="53" t="s">
        <v>1785</v>
      </c>
      <c r="P518" s="53" t="s">
        <v>2040</v>
      </c>
      <c r="Q518" s="53" t="s">
        <v>33</v>
      </c>
      <c r="R518" s="98" t="s">
        <v>1891</v>
      </c>
      <c r="S518" s="103">
        <v>67</v>
      </c>
      <c r="T518" s="103">
        <v>67</v>
      </c>
      <c r="U518" s="96">
        <v>67</v>
      </c>
      <c r="V518" s="103">
        <v>67</v>
      </c>
      <c r="W518" s="103">
        <v>67</v>
      </c>
      <c r="X518" s="103">
        <v>67</v>
      </c>
      <c r="Y518" s="335">
        <v>47</v>
      </c>
      <c r="Z518" s="276">
        <f>IF(
'Tablero de control'!$U518="NP",
 0,
  IF(
     'Tablero de control'!$Q518&lt;&gt;"Reducción",
     'Tablero de control'!$Y518*100/'Tablero de control'!$U518,
     IF(
       'Tablero de control'!$U518&gt;='Tablero de control'!$Y518,
       100,
       IF(
         'Tablero de control'!$S518&lt;='Tablero de control'!$Y518,
         0,
         (('Tablero de control'!$S518-'Tablero de control'!$U518)-('Tablero de control'!$Y518-'Tablero de control'!$U518))*100/('Tablero de control'!$S518-'Tablero de control'!$U518)
       )
     )
   )
)</f>
        <v>70.149253731343279</v>
      </c>
      <c r="AA518" s="302">
        <f>IF('Tablero de control'!$Z518&gt;100,100,'Tablero de control'!$Z518)</f>
        <v>70.149253731343279</v>
      </c>
      <c r="AB518" s="40" t="str">
        <f>IF(
  'Tablero de control'!$U518="NP",
  "NO PROGRAMADA",
  IF(
    OR('Tablero de control'!$Y518="",'Tablero de control'!$Z518&lt;=0),
    "SIN AVANCE",
    IF(
      'Tablero de control'!$Z518&lt;Parametros!$D$4*Parametros!$G$9,
      "MUY DEFICIENTE",
    IF(
      'Tablero de control'!$Z518&lt;Parametros!$D$4*Parametros!$G$8,
      "DEFICIENTE",
   IF(
      'Tablero de control'!$Z518&lt;Parametros!$D$4*Parametros!$G$7,
      "ACEPTABLE",
      IF(
        'Tablero de control'!$Z518&lt;Parametros!$D$4*Parametros!$G$6,
        "BUENO",
        IF(
          'Tablero de control'!$Z518&lt;Parametros!$D$4*Parametros!$G$5,
          "SATISFACTORIO",
          IF(
            'Tablero de control'!$Z518&gt;=Parametros!$D$4*Parametros!$G$4,
            "OPTIMO"
          )
        )
      )
    )
  )
)
)
)</f>
        <v>ACEPTABLE</v>
      </c>
      <c r="AC518" s="40"/>
      <c r="AD518" s="40"/>
      <c r="AE518" s="40"/>
      <c r="AF518" s="40"/>
      <c r="AG518" s="58">
        <v>379059004</v>
      </c>
      <c r="AH518" s="58" t="s">
        <v>1875</v>
      </c>
      <c r="AI518" s="58" t="s">
        <v>1876</v>
      </c>
      <c r="AJ518" s="57"/>
      <c r="AK518" s="276">
        <f>IF(
'Tablero de control'!$V518="NP",
 0,
  IF(
     'Tablero de control'!$Q518&lt;&gt;"Reducción",
     'Tablero de control'!$AJ518*100/'Tablero de control'!$V518,
     IF(
       'Tablero de control'!$V518&gt;='Tablero de control'!$AJ518,
       100,
       IF(
         'Tablero de control'!$S518&lt;='Tablero de control'!$AJ518,
         0,
         (('Tablero de control'!$S518-'Tablero de control'!$V518)-('Tablero de control'!$AJ518-'Tablero de control'!$V518))*100/('Tablero de control'!$S518-'Tablero de control'!$V518)
       )
     )
   )
)</f>
        <v>0</v>
      </c>
      <c r="AL518" s="40" t="str">
        <f>IF(
  'Tablero de control'!$V518="NP",
  "NO PROGRAMADA",
  IF(
    OR('Tablero de control'!$AJ518="",'Tablero de control'!$AK518&lt;=0),
    "SIN AVANCE",
    IF(
      'Tablero de control'!$AK518&lt;Parametros!$D$4*Parametros!$G$9,
      "MUY DEFICIENTE",
    IF(
      'Tablero de control'!$AK518&lt;Parametros!$D$4*Parametros!$G$8,
      "DEFICIENTE",
   IF(
      'Tablero de control'!$AK518&lt;Parametros!$D$4*Parametros!$G$7,
      "ACEPTABLE",
      IF(
        'Tablero de control'!$AK518&lt;Parametros!$D$4*Parametros!$G$6,
        "BUENO",
        IF(
          'Tablero de control'!$AK518&lt;Parametros!$D$4*Parametros!$G$5,
          "SATISFACTORIO",
          IF(
            'Tablero de control'!$AK518&gt;=Parametros!$D$4*Parametros!$G$4,
            "OPTIMO"
          )
        )
      )
    )
  )
)
)
)</f>
        <v>SIN AVANCE</v>
      </c>
      <c r="AM518" s="38"/>
      <c r="AN518" s="38"/>
      <c r="AO518" s="38"/>
      <c r="AP518" s="47"/>
      <c r="AQ518" s="276">
        <f>IF(
'Tablero de control'!$W518="NP",
 0,
  IF(
     'Tablero de control'!$Q518&lt;&gt;"Reducción",
     'Tablero de control'!$AP518*100/'Tablero de control'!$W518,
     IF(
       'Tablero de control'!$W518&gt;='Tablero de control'!$AP518,
       100,
       IF(
         'Tablero de control'!$S518&lt;='Tablero de control'!$AP518,
         0,
         (('Tablero de control'!$S518-'Tablero de control'!$W518)-('Tablero de control'!$AP518-'Tablero de control'!$W518))*100/('Tablero de control'!$S518-'Tablero de control'!$W518)
       )
     )
   )
)</f>
        <v>0</v>
      </c>
      <c r="AR518" s="40" t="str">
        <f>IF(
  'Tablero de control'!$W518="NP",
  "NO PROGRAMADA",
  IF(
    OR('Tablero de control'!$AP518="",'Tablero de control'!$AQ518&lt;=0),
    "SIN AVANCE",
    IF(
      'Tablero de control'!$AQ518&lt;Parametros!$D$4*Parametros!$G$9,
      "MUY DEFICIENTE",
    IF(
      'Tablero de control'!$AQ518&lt;Parametros!$D$4*Parametros!$G$8,
      "DEFICIENTE",
   IF(
      'Tablero de control'!$AQ518&lt;Parametros!$D$4*Parametros!$G$7,
      "ACEPTABLE",
      IF(
        'Tablero de control'!$AQ518&lt;Parametros!$D$4*Parametros!$G$6,
        "BUENO",
        IF(
          'Tablero de control'!$AQ518&lt;Parametros!$D$4*Parametros!$G$5,
          "SATISFACTORIO",
          IF(
            'Tablero de control'!$AQ518&gt;=Parametros!$D$4*Parametros!$G$4,
            "OPTIMO"
          )
        )
      )
    )
  )
)
)
)</f>
        <v>SIN AVANCE</v>
      </c>
      <c r="AS518" s="38"/>
      <c r="AT518" s="38"/>
      <c r="AU518" s="38"/>
      <c r="AV518" s="39"/>
      <c r="AW518" s="276">
        <f>IF(
'Tablero de control'!$X518="NP",
 0,
  IF(
     'Tablero de control'!$Q518&lt;&gt;"Reducción",
     'Tablero de control'!$AV518*100/'Tablero de control'!$X518,
     IF(
       'Tablero de control'!$X518&gt;='Tablero de control'!$AV518,
       100,
       IF(
         'Tablero de control'!$S518&lt;='Tablero de control'!$AV518,
         0,
         (('Tablero de control'!$S518-'Tablero de control'!$X518)-('Tablero de control'!$AV518-'Tablero de control'!$X518))*100/('Tablero de control'!$S518-'Tablero de control'!$X518)
       )
     )
   )
)</f>
        <v>0</v>
      </c>
      <c r="AX518" s="46" t="str">
        <f>IF(
  'Tablero de control'!$X518="NP",
  "NO PROGRAMADA",
  IF(
    OR('Tablero de control'!$AV518="",'Tablero de control'!$AW518&lt;=0),
    "SIN AVANCE",
    IF(
      'Tablero de control'!$AW518&lt;Parametros!$D$4*Parametros!$G$9,
      "MUY DEFICIENTE",
    IF(
      'Tablero de control'!$AW518&lt;Parametros!$D$4*Parametros!$G$8,
      "DEFICIENTE",
   IF(
      'Tablero de control'!$AW518&lt;Parametros!$D$4*Parametros!$G$7,
      "ACEPTABLE",
      IF(
        'Tablero de control'!$AW518&lt;Parametros!$D$4*Parametros!$G$6,
        "BUENO",
        IF(
          'Tablero de control'!$AW518&lt;Parametros!$D$4*Parametros!$G$5,
          "SATISFACTORIO",
          IF(
            'Tablero de control'!$AW518&gt;=Parametros!$D$4*Parametros!$G$4,
            "OPTIMO"
          )
        )
      )
    )
  )
)
)
)</f>
        <v>SIN AVANCE</v>
      </c>
      <c r="AY518" s="38"/>
      <c r="AZ518" s="38"/>
      <c r="BA518" s="38"/>
      <c r="BB518" s="285">
        <f>IF('Tablero de control'!$R518="Acumulada",IF('Tablero de control'!$AV518="",IF('Tablero de control'!$AP518="",IF('Tablero de control'!$AJ518="",'Tablero de control'!$Y518,'Tablero de control'!$AJ518),'Tablero de control'!$AP518),'Tablero de control'!$AV518),'Tablero de control'!$Y518+'Tablero de control'!$AJ518+'Tablero de control'!$AP518+'Tablero de control'!$AV518)</f>
        <v>47</v>
      </c>
      <c r="BC518" s="41">
        <f>IF('Tablero de control'!$Q518="mantenimiento",'Tablero de control'!$BB518/COUNTA('Tablero de control'!$U518:$X518)*100,IF('Tablero de control'!$BB518*100/'Tablero de control'!$T518&gt;100,100,'Tablero de control'!$BB518*100/'Tablero de control'!$T518))</f>
        <v>1175</v>
      </c>
      <c r="BD518" s="40" t="str">
        <f>IF(
    OR('Tablero de control'!$BB518="",'Tablero de control'!$BC518&lt;=0),
    "SIN AVANCE",
    IF(
      'Tablero de control'!$BC518&lt;Parametros!$D$4*Parametros!$G$9,
      "MUY DEFICIENTE",
    IF(
      'Tablero de control'!$BC518&lt;Parametros!$D$4*Parametros!$G$8,
      "DEFICIENTE",
   IF(
      'Tablero de control'!$BC518&lt;Parametros!$D$4*Parametros!$G$7,
      "ACEPTABLE",
      IF(
        'Tablero de control'!$BC518&lt;Parametros!$D$4*Parametros!$G$6,
        "BUENO",
        IF(
          'Tablero de control'!$BC518&lt;Parametros!$D$4*Parametros!$G$5,
          "SATISFACTORIO",
          IF(
            'Tablero de control'!$BC518&gt;=Parametros!$D$4*Parametros!$G$4,
            "OPTIMO"
          )
        )
      )
    )
  )
)
)</f>
        <v>OPTIMO</v>
      </c>
      <c r="BE518" s="336"/>
      <c r="BF518" s="336"/>
      <c r="BG518" s="555"/>
      <c r="BH518" s="281"/>
      <c r="BI518" s="281"/>
      <c r="BJ518" s="281"/>
      <c r="BL518" s="337"/>
      <c r="BN518" s="338">
        <v>47</v>
      </c>
      <c r="BO518" s="360" t="s">
        <v>2235</v>
      </c>
      <c r="BP518" s="342"/>
      <c r="BQ518" s="361" t="s">
        <v>2236</v>
      </c>
      <c r="BR518" s="650" t="s">
        <v>2237</v>
      </c>
      <c r="BS518" s="623"/>
      <c r="BT518" s="281"/>
    </row>
    <row r="519" spans="1:72" s="42" customFormat="1" ht="50.1" hidden="1" customHeight="1">
      <c r="A519" s="554" t="s">
        <v>254</v>
      </c>
      <c r="B519" s="53" t="s">
        <v>272</v>
      </c>
      <c r="C519" s="53" t="s">
        <v>336</v>
      </c>
      <c r="D519" s="53" t="s">
        <v>374</v>
      </c>
      <c r="E519" s="53" t="s">
        <v>498</v>
      </c>
      <c r="F519" s="62">
        <v>0</v>
      </c>
      <c r="G519" s="63">
        <v>1</v>
      </c>
      <c r="H519" s="99" t="s">
        <v>1943</v>
      </c>
      <c r="I519" s="63" t="s">
        <v>1966</v>
      </c>
      <c r="J519" s="325">
        <v>516</v>
      </c>
      <c r="K519" s="53" t="s">
        <v>1057</v>
      </c>
      <c r="L519" s="53">
        <v>4599026</v>
      </c>
      <c r="M519" s="53" t="s">
        <v>123</v>
      </c>
      <c r="N519" s="53">
        <v>459902600</v>
      </c>
      <c r="O519" s="53" t="s">
        <v>1786</v>
      </c>
      <c r="P519" s="53" t="s">
        <v>2040</v>
      </c>
      <c r="Q519" s="53" t="s">
        <v>32</v>
      </c>
      <c r="R519" s="103" t="s">
        <v>1891</v>
      </c>
      <c r="S519" s="103">
        <v>0</v>
      </c>
      <c r="T519" s="103">
        <v>13</v>
      </c>
      <c r="U519" s="96">
        <v>1</v>
      </c>
      <c r="V519" s="103">
        <v>4</v>
      </c>
      <c r="W519" s="103">
        <v>4</v>
      </c>
      <c r="X519" s="103">
        <v>4</v>
      </c>
      <c r="Y519" s="333">
        <v>1</v>
      </c>
      <c r="Z519" s="276">
        <f>IF(
'Tablero de control'!$U519="NP",
 0,
  IF(
     'Tablero de control'!$Q519&lt;&gt;"Reducción",
     'Tablero de control'!$Y519*100/'Tablero de control'!$U519,
     IF(
       'Tablero de control'!$U519&gt;='Tablero de control'!$Y519,
       100,
       IF(
         'Tablero de control'!$S519&lt;='Tablero de control'!$Y519,
         0,
         (('Tablero de control'!$S519-'Tablero de control'!$U519)-('Tablero de control'!$Y519-'Tablero de control'!$U519))*100/('Tablero de control'!$S519-'Tablero de control'!$U519)
       )
     )
   )
)</f>
        <v>100</v>
      </c>
      <c r="AA519" s="302">
        <f>IF('Tablero de control'!$Z519&gt;100,100,'Tablero de control'!$Z519)</f>
        <v>100</v>
      </c>
      <c r="AB519" s="40" t="str">
        <f>IF(
  'Tablero de control'!$U519="NP",
  "NO PROGRAMADA",
  IF(
    OR('Tablero de control'!$Y519="",'Tablero de control'!$Z519&lt;=0),
    "SIN AVANCE",
    IF(
      'Tablero de control'!$Z519&lt;Parametros!$D$4*Parametros!$G$9,
      "MUY DEFICIENTE",
    IF(
      'Tablero de control'!$Z519&lt;Parametros!$D$4*Parametros!$G$8,
      "DEFICIENTE",
   IF(
      'Tablero de control'!$Z519&lt;Parametros!$D$4*Parametros!$G$7,
      "ACEPTABLE",
      IF(
        'Tablero de control'!$Z519&lt;Parametros!$D$4*Parametros!$G$6,
        "BUENO",
        IF(
          'Tablero de control'!$Z519&lt;Parametros!$D$4*Parametros!$G$5,
          "SATISFACTORIO",
          IF(
            'Tablero de control'!$Z519&gt;=Parametros!$D$4*Parametros!$G$4,
            "OPTIMO"
          )
        )
      )
    )
  )
)
)
)</f>
        <v>OPTIMO</v>
      </c>
      <c r="AC519" s="40"/>
      <c r="AD519" s="40"/>
      <c r="AE519" s="40"/>
      <c r="AF519" s="40"/>
      <c r="AG519" s="58" t="s">
        <v>1877</v>
      </c>
      <c r="AH519" s="58" t="s">
        <v>1878</v>
      </c>
      <c r="AI519" s="58" t="s">
        <v>1879</v>
      </c>
      <c r="AJ519" s="57"/>
      <c r="AK519" s="276">
        <f>IF(
'Tablero de control'!$V519="NP",
 0,
  IF(
     'Tablero de control'!$Q519&lt;&gt;"Reducción",
     'Tablero de control'!$AJ519*100/'Tablero de control'!$V519,
     IF(
       'Tablero de control'!$V519&gt;='Tablero de control'!$AJ519,
       100,
       IF(
         'Tablero de control'!$S519&lt;='Tablero de control'!$AJ519,
         0,
         (('Tablero de control'!$S519-'Tablero de control'!$V519)-('Tablero de control'!$AJ519-'Tablero de control'!$V519))*100/('Tablero de control'!$S519-'Tablero de control'!$V519)
       )
     )
   )
)</f>
        <v>0</v>
      </c>
      <c r="AL519" s="40" t="str">
        <f>IF(
  'Tablero de control'!$V519="NP",
  "NO PROGRAMADA",
  IF(
    OR('Tablero de control'!$AJ519="",'Tablero de control'!$AK519&lt;=0),
    "SIN AVANCE",
    IF(
      'Tablero de control'!$AK519&lt;Parametros!$D$4*Parametros!$G$9,
      "MUY DEFICIENTE",
    IF(
      'Tablero de control'!$AK519&lt;Parametros!$D$4*Parametros!$G$8,
      "DEFICIENTE",
   IF(
      'Tablero de control'!$AK519&lt;Parametros!$D$4*Parametros!$G$7,
      "ACEPTABLE",
      IF(
        'Tablero de control'!$AK519&lt;Parametros!$D$4*Parametros!$G$6,
        "BUENO",
        IF(
          'Tablero de control'!$AK519&lt;Parametros!$D$4*Parametros!$G$5,
          "SATISFACTORIO",
          IF(
            'Tablero de control'!$AK519&gt;=Parametros!$D$4*Parametros!$G$4,
            "OPTIMO"
          )
        )
      )
    )
  )
)
)
)</f>
        <v>SIN AVANCE</v>
      </c>
      <c r="AM519" s="38"/>
      <c r="AN519" s="38"/>
      <c r="AO519" s="38"/>
      <c r="AP519" s="289"/>
      <c r="AQ519" s="276">
        <f>IF(
'Tablero de control'!$W519="NP",
 0,
  IF(
     'Tablero de control'!$Q519&lt;&gt;"Reducción",
     'Tablero de control'!$AP519*100/'Tablero de control'!$W519,
     IF(
       'Tablero de control'!$W519&gt;='Tablero de control'!$AP519,
       100,
       IF(
         'Tablero de control'!$S519&lt;='Tablero de control'!$AP519,
         0,
         (('Tablero de control'!$S519-'Tablero de control'!$W519)-('Tablero de control'!$AP519-'Tablero de control'!$W519))*100/('Tablero de control'!$S519-'Tablero de control'!$W519)
       )
     )
   )
)</f>
        <v>0</v>
      </c>
      <c r="AR519" s="40" t="str">
        <f>IF(
  'Tablero de control'!$W519="NP",
  "NO PROGRAMADA",
  IF(
    OR('Tablero de control'!$AP519="",'Tablero de control'!$AQ519&lt;=0),
    "SIN AVANCE",
    IF(
      'Tablero de control'!$AQ519&lt;Parametros!$D$4*Parametros!$G$9,
      "MUY DEFICIENTE",
    IF(
      'Tablero de control'!$AQ519&lt;Parametros!$D$4*Parametros!$G$8,
      "DEFICIENTE",
   IF(
      'Tablero de control'!$AQ519&lt;Parametros!$D$4*Parametros!$G$7,
      "ACEPTABLE",
      IF(
        'Tablero de control'!$AQ519&lt;Parametros!$D$4*Parametros!$G$6,
        "BUENO",
        IF(
          'Tablero de control'!$AQ519&lt;Parametros!$D$4*Parametros!$G$5,
          "SATISFACTORIO",
          IF(
            'Tablero de control'!$AQ519&gt;=Parametros!$D$4*Parametros!$G$4,
            "OPTIMO"
          )
        )
      )
    )
  )
)
)
)</f>
        <v>SIN AVANCE</v>
      </c>
      <c r="AS519" s="38"/>
      <c r="AT519" s="38"/>
      <c r="AU519" s="38"/>
      <c r="AV519" s="39"/>
      <c r="AW519" s="276">
        <f>IF(
'Tablero de control'!$X519="NP",
 0,
  IF(
     'Tablero de control'!$Q519&lt;&gt;"Reducción",
     'Tablero de control'!$AV519*100/'Tablero de control'!$X519,
     IF(
       'Tablero de control'!$X519&gt;='Tablero de control'!$AV519,
       100,
       IF(
         'Tablero de control'!$S519&lt;='Tablero de control'!$AV519,
         0,
         (('Tablero de control'!$S519-'Tablero de control'!$X519)-('Tablero de control'!$AV519-'Tablero de control'!$X519))*100/('Tablero de control'!$S519-'Tablero de control'!$X519)
       )
     )
   )
)</f>
        <v>0</v>
      </c>
      <c r="AX519" s="46" t="str">
        <f>IF(
  'Tablero de control'!$X519="NP",
  "NO PROGRAMADA",
  IF(
    OR('Tablero de control'!$AV519="",'Tablero de control'!$AW519&lt;=0),
    "SIN AVANCE",
    IF(
      'Tablero de control'!$AW519&lt;Parametros!$D$4*Parametros!$G$9,
      "MUY DEFICIENTE",
    IF(
      'Tablero de control'!$AW519&lt;Parametros!$D$4*Parametros!$G$8,
      "DEFICIENTE",
   IF(
      'Tablero de control'!$AW519&lt;Parametros!$D$4*Parametros!$G$7,
      "ACEPTABLE",
      IF(
        'Tablero de control'!$AW519&lt;Parametros!$D$4*Parametros!$G$6,
        "BUENO",
        IF(
          'Tablero de control'!$AW519&lt;Parametros!$D$4*Parametros!$G$5,
          "SATISFACTORIO",
          IF(
            'Tablero de control'!$AW519&gt;=Parametros!$D$4*Parametros!$G$4,
            "OPTIMO"
          )
        )
      )
    )
  )
)
)
)</f>
        <v>SIN AVANCE</v>
      </c>
      <c r="AY519" s="38"/>
      <c r="AZ519" s="38"/>
      <c r="BA519" s="38"/>
      <c r="BB519" s="285">
        <f>IF('Tablero de control'!$R519="Acumulada",IF('Tablero de control'!$AV519="",IF('Tablero de control'!$AP519="",IF('Tablero de control'!$AJ519="",'Tablero de control'!$Y519,'Tablero de control'!$AJ519),'Tablero de control'!$AP519),'Tablero de control'!$AV519),'Tablero de control'!$Y519+'Tablero de control'!$AJ519+'Tablero de control'!$AP519+'Tablero de control'!$AV519)</f>
        <v>1</v>
      </c>
      <c r="BC519" s="41">
        <f>IF('Tablero de control'!$Q519="mantenimiento",'Tablero de control'!$BB519/COUNTA('Tablero de control'!$U519:$X519)*100,IF('Tablero de control'!$BB519*100/'Tablero de control'!$T519&gt;100,100,'Tablero de control'!$BB519*100/'Tablero de control'!$T519))</f>
        <v>7.6923076923076925</v>
      </c>
      <c r="BD519" s="40" t="str">
        <f>IF(
    OR('Tablero de control'!$BB519="",'Tablero de control'!$BC519&lt;=0),
    "SIN AVANCE",
    IF(
      'Tablero de control'!$BC519&lt;Parametros!$D$4*Parametros!$G$9,
      "MUY DEFICIENTE",
    IF(
      'Tablero de control'!$BC519&lt;Parametros!$D$4*Parametros!$G$8,
      "DEFICIENTE",
   IF(
      'Tablero de control'!$BC519&lt;Parametros!$D$4*Parametros!$G$7,
      "ACEPTABLE",
      IF(
        'Tablero de control'!$BC519&lt;Parametros!$D$4*Parametros!$G$6,
        "BUENO",
        IF(
          'Tablero de control'!$BC519&lt;Parametros!$D$4*Parametros!$G$5,
          "SATISFACTORIO",
          IF(
            'Tablero de control'!$BC519&gt;=Parametros!$D$4*Parametros!$G$4,
            "OPTIMO"
          )
        )
      )
    )
  )
)
)</f>
        <v>MUY DEFICIENTE</v>
      </c>
      <c r="BE519" s="336"/>
      <c r="BF519" s="336"/>
      <c r="BG519" s="555"/>
      <c r="BH519" s="281"/>
      <c r="BI519" s="281"/>
      <c r="BJ519" s="281"/>
      <c r="BL519" s="337"/>
      <c r="BN519" s="338">
        <v>1</v>
      </c>
      <c r="BO519" s="362" t="s">
        <v>2238</v>
      </c>
      <c r="BP519" s="342"/>
      <c r="BQ519" s="361" t="s">
        <v>2239</v>
      </c>
      <c r="BR519" s="650" t="s">
        <v>2240</v>
      </c>
      <c r="BS519" s="623"/>
      <c r="BT519" s="281"/>
    </row>
    <row r="520" spans="1:72" s="42" customFormat="1" ht="50.1" hidden="1" customHeight="1">
      <c r="A520" s="554" t="s">
        <v>254</v>
      </c>
      <c r="B520" s="53" t="s">
        <v>272</v>
      </c>
      <c r="C520" s="53" t="s">
        <v>336</v>
      </c>
      <c r="D520" s="53" t="s">
        <v>374</v>
      </c>
      <c r="E520" s="53" t="s">
        <v>498</v>
      </c>
      <c r="F520" s="62">
        <v>0</v>
      </c>
      <c r="G520" s="63">
        <v>1</v>
      </c>
      <c r="H520" s="99" t="s">
        <v>1943</v>
      </c>
      <c r="I520" s="63" t="s">
        <v>1966</v>
      </c>
      <c r="J520" s="325">
        <v>517</v>
      </c>
      <c r="K520" s="53" t="s">
        <v>1058</v>
      </c>
      <c r="L520" s="53">
        <v>4599018</v>
      </c>
      <c r="M520" s="53" t="s">
        <v>53</v>
      </c>
      <c r="N520" s="53">
        <v>459901800</v>
      </c>
      <c r="O520" s="53" t="s">
        <v>1787</v>
      </c>
      <c r="P520" s="53" t="s">
        <v>2040</v>
      </c>
      <c r="Q520" s="53" t="s">
        <v>32</v>
      </c>
      <c r="R520" s="103" t="s">
        <v>1891</v>
      </c>
      <c r="S520" s="103">
        <v>0</v>
      </c>
      <c r="T520" s="103">
        <v>6</v>
      </c>
      <c r="U520" s="97" t="s">
        <v>13</v>
      </c>
      <c r="V520" s="103">
        <v>2</v>
      </c>
      <c r="W520" s="103">
        <v>2</v>
      </c>
      <c r="X520" s="103">
        <v>2</v>
      </c>
      <c r="Y520" s="333">
        <v>0</v>
      </c>
      <c r="Z520" s="276">
        <f>IF(
'Tablero de control'!$U520="NP",
 0,
  IF(
     'Tablero de control'!$Q520&lt;&gt;"Reducción",
     'Tablero de control'!$Y520*100/'Tablero de control'!$U520,
     IF(
       'Tablero de control'!$U520&gt;='Tablero de control'!$Y520,
       100,
       IF(
         'Tablero de control'!$S520&lt;='Tablero de control'!$Y520,
         0,
         (('Tablero de control'!$S520-'Tablero de control'!$U520)-('Tablero de control'!$Y520-'Tablero de control'!$U520))*100/('Tablero de control'!$S520-'Tablero de control'!$U520)
       )
     )
   )
)</f>
        <v>0</v>
      </c>
      <c r="AA520" s="302">
        <f>IF('Tablero de control'!$Z520&gt;100,100,'Tablero de control'!$Z520)</f>
        <v>0</v>
      </c>
      <c r="AB520" s="40" t="str">
        <f>IF(
  'Tablero de control'!$U520="NP",
  "NO PROGRAMADA",
  IF(
    OR('Tablero de control'!$Y520="",'Tablero de control'!$Z520&lt;=0),
    "SIN AVANCE",
    IF(
      'Tablero de control'!$Z520&lt;Parametros!$D$4*Parametros!$G$9,
      "MUY DEFICIENTE",
    IF(
      'Tablero de control'!$Z520&lt;Parametros!$D$4*Parametros!$G$8,
      "DEFICIENTE",
   IF(
      'Tablero de control'!$Z520&lt;Parametros!$D$4*Parametros!$G$7,
      "ACEPTABLE",
      IF(
        'Tablero de control'!$Z520&lt;Parametros!$D$4*Parametros!$G$6,
        "BUENO",
        IF(
          'Tablero de control'!$Z520&lt;Parametros!$D$4*Parametros!$G$5,
          "SATISFACTORIO",
          IF(
            'Tablero de control'!$Z520&gt;=Parametros!$D$4*Parametros!$G$4,
            "OPTIMO"
          )
        )
      )
    )
  )
)
)
)</f>
        <v>NO PROGRAMADA</v>
      </c>
      <c r="AC520" s="40"/>
      <c r="AD520" s="40"/>
      <c r="AE520" s="40"/>
      <c r="AF520" s="40"/>
      <c r="AG520" s="59">
        <v>139865572</v>
      </c>
      <c r="AH520" s="59">
        <v>35018340</v>
      </c>
      <c r="AI520" s="59">
        <v>15170400</v>
      </c>
      <c r="AJ520" s="57"/>
      <c r="AK520" s="276">
        <f>IF(
'Tablero de control'!$V520="NP",
 0,
  IF(
     'Tablero de control'!$Q520&lt;&gt;"Reducción",
     'Tablero de control'!$AJ520*100/'Tablero de control'!$V520,
     IF(
       'Tablero de control'!$V520&gt;='Tablero de control'!$AJ520,
       100,
       IF(
         'Tablero de control'!$S520&lt;='Tablero de control'!$AJ520,
         0,
         (('Tablero de control'!$S520-'Tablero de control'!$V520)-('Tablero de control'!$AJ520-'Tablero de control'!$V520))*100/('Tablero de control'!$S520-'Tablero de control'!$V520)
       )
     )
   )
)</f>
        <v>0</v>
      </c>
      <c r="AL520" s="40" t="str">
        <f>IF(
  'Tablero de control'!$V520="NP",
  "NO PROGRAMADA",
  IF(
    OR('Tablero de control'!$AJ520="",'Tablero de control'!$AK520&lt;=0),
    "SIN AVANCE",
    IF(
      'Tablero de control'!$AK520&lt;Parametros!$D$4*Parametros!$G$9,
      "MUY DEFICIENTE",
    IF(
      'Tablero de control'!$AK520&lt;Parametros!$D$4*Parametros!$G$8,
      "DEFICIENTE",
   IF(
      'Tablero de control'!$AK520&lt;Parametros!$D$4*Parametros!$G$7,
      "ACEPTABLE",
      IF(
        'Tablero de control'!$AK520&lt;Parametros!$D$4*Parametros!$G$6,
        "BUENO",
        IF(
          'Tablero de control'!$AK520&lt;Parametros!$D$4*Parametros!$G$5,
          "SATISFACTORIO",
          IF(
            'Tablero de control'!$AK520&gt;=Parametros!$D$4*Parametros!$G$4,
            "OPTIMO"
          )
        )
      )
    )
  )
)
)
)</f>
        <v>SIN AVANCE</v>
      </c>
      <c r="AM520" s="38"/>
      <c r="AN520" s="38"/>
      <c r="AO520" s="38"/>
      <c r="AP520" s="47"/>
      <c r="AQ520" s="276">
        <f>IF(
'Tablero de control'!$W520="NP",
 0,
  IF(
     'Tablero de control'!$Q520&lt;&gt;"Reducción",
     'Tablero de control'!$AP520*100/'Tablero de control'!$W520,
     IF(
       'Tablero de control'!$W520&gt;='Tablero de control'!$AP520,
       100,
       IF(
         'Tablero de control'!$S520&lt;='Tablero de control'!$AP520,
         0,
         (('Tablero de control'!$S520-'Tablero de control'!$W520)-('Tablero de control'!$AP520-'Tablero de control'!$W520))*100/('Tablero de control'!$S520-'Tablero de control'!$W520)
       )
     )
   )
)</f>
        <v>0</v>
      </c>
      <c r="AR520" s="40" t="str">
        <f>IF(
  'Tablero de control'!$W520="NP",
  "NO PROGRAMADA",
  IF(
    OR('Tablero de control'!$AP520="",'Tablero de control'!$AQ520&lt;=0),
    "SIN AVANCE",
    IF(
      'Tablero de control'!$AQ520&lt;Parametros!$D$4*Parametros!$G$9,
      "MUY DEFICIENTE",
    IF(
      'Tablero de control'!$AQ520&lt;Parametros!$D$4*Parametros!$G$8,
      "DEFICIENTE",
   IF(
      'Tablero de control'!$AQ520&lt;Parametros!$D$4*Parametros!$G$7,
      "ACEPTABLE",
      IF(
        'Tablero de control'!$AQ520&lt;Parametros!$D$4*Parametros!$G$6,
        "BUENO",
        IF(
          'Tablero de control'!$AQ520&lt;Parametros!$D$4*Parametros!$G$5,
          "SATISFACTORIO",
          IF(
            'Tablero de control'!$AQ520&gt;=Parametros!$D$4*Parametros!$G$4,
            "OPTIMO"
          )
        )
      )
    )
  )
)
)
)</f>
        <v>SIN AVANCE</v>
      </c>
      <c r="AS520" s="38"/>
      <c r="AT520" s="38"/>
      <c r="AU520" s="38"/>
      <c r="AV520" s="39"/>
      <c r="AW520" s="276">
        <f>IF(
'Tablero de control'!$X520="NP",
 0,
  IF(
     'Tablero de control'!$Q520&lt;&gt;"Reducción",
     'Tablero de control'!$AV520*100/'Tablero de control'!$X520,
     IF(
       'Tablero de control'!$X520&gt;='Tablero de control'!$AV520,
       100,
       IF(
         'Tablero de control'!$S520&lt;='Tablero de control'!$AV520,
         0,
         (('Tablero de control'!$S520-'Tablero de control'!$X520)-('Tablero de control'!$AV520-'Tablero de control'!$X520))*100/('Tablero de control'!$S520-'Tablero de control'!$X520)
       )
     )
   )
)</f>
        <v>0</v>
      </c>
      <c r="AX520" s="46" t="str">
        <f>IF(
  'Tablero de control'!$X520="NP",
  "NO PROGRAMADA",
  IF(
    OR('Tablero de control'!$AV520="",'Tablero de control'!$AW520&lt;=0),
    "SIN AVANCE",
    IF(
      'Tablero de control'!$AW520&lt;Parametros!$D$4*Parametros!$G$9,
      "MUY DEFICIENTE",
    IF(
      'Tablero de control'!$AW520&lt;Parametros!$D$4*Parametros!$G$8,
      "DEFICIENTE",
   IF(
      'Tablero de control'!$AW520&lt;Parametros!$D$4*Parametros!$G$7,
      "ACEPTABLE",
      IF(
        'Tablero de control'!$AW520&lt;Parametros!$D$4*Parametros!$G$6,
        "BUENO",
        IF(
          'Tablero de control'!$AW520&lt;Parametros!$D$4*Parametros!$G$5,
          "SATISFACTORIO",
          IF(
            'Tablero de control'!$AW520&gt;=Parametros!$D$4*Parametros!$G$4,
            "OPTIMO"
          )
        )
      )
    )
  )
)
)
)</f>
        <v>SIN AVANCE</v>
      </c>
      <c r="AY520" s="38"/>
      <c r="AZ520" s="38"/>
      <c r="BA520" s="38"/>
      <c r="BB520" s="285">
        <f>IF('Tablero de control'!$R520="Acumulada",IF('Tablero de control'!$AV520="",IF('Tablero de control'!$AP520="",IF('Tablero de control'!$AJ520="",'Tablero de control'!$Y520,'Tablero de control'!$AJ520),'Tablero de control'!$AP520),'Tablero de control'!$AV520),'Tablero de control'!$Y520+'Tablero de control'!$AJ520+'Tablero de control'!$AP520+'Tablero de control'!$AV520)</f>
        <v>0</v>
      </c>
      <c r="BC520" s="41">
        <f>IF('Tablero de control'!$Q520="mantenimiento",'Tablero de control'!$BB520/COUNTA('Tablero de control'!$U520:$X520)*100,IF('Tablero de control'!$BB520*100/'Tablero de control'!$T520&gt;100,100,'Tablero de control'!$BB520*100/'Tablero de control'!$T520))</f>
        <v>0</v>
      </c>
      <c r="BD520" s="40" t="str">
        <f>IF(
    OR('Tablero de control'!$BB520="",'Tablero de control'!$BC520&lt;=0),
    "SIN AVANCE",
    IF(
      'Tablero de control'!$BC520&lt;Parametros!$D$4*Parametros!$G$9,
      "MUY DEFICIENTE",
    IF(
      'Tablero de control'!$BC520&lt;Parametros!$D$4*Parametros!$G$8,
      "DEFICIENTE",
   IF(
      'Tablero de control'!$BC520&lt;Parametros!$D$4*Parametros!$G$7,
      "ACEPTABLE",
      IF(
        'Tablero de control'!$BC520&lt;Parametros!$D$4*Parametros!$G$6,
        "BUENO",
        IF(
          'Tablero de control'!$BC520&lt;Parametros!$D$4*Parametros!$G$5,
          "SATISFACTORIO",
          IF(
            'Tablero de control'!$BC520&gt;=Parametros!$D$4*Parametros!$G$4,
            "OPTIMO"
          )
        )
      )
    )
  )
)
)</f>
        <v>SIN AVANCE</v>
      </c>
      <c r="BE520" s="336"/>
      <c r="BF520" s="336"/>
      <c r="BG520" s="555"/>
      <c r="BH520" s="281"/>
      <c r="BI520" s="281"/>
      <c r="BJ520" s="281"/>
      <c r="BL520" s="337"/>
      <c r="BN520" s="341" t="s">
        <v>2241</v>
      </c>
      <c r="BO520" s="363" t="s">
        <v>2242</v>
      </c>
      <c r="BP520" s="342"/>
      <c r="BQ520" s="342"/>
      <c r="BR520" s="623"/>
      <c r="BS520" s="623"/>
      <c r="BT520" s="281"/>
    </row>
    <row r="521" spans="1:72" s="42" customFormat="1" ht="50.1" hidden="1" customHeight="1">
      <c r="A521" s="554" t="s">
        <v>254</v>
      </c>
      <c r="B521" s="53" t="s">
        <v>272</v>
      </c>
      <c r="C521" s="53" t="s">
        <v>336</v>
      </c>
      <c r="D521" s="53" t="s">
        <v>374</v>
      </c>
      <c r="E521" s="53" t="s">
        <v>498</v>
      </c>
      <c r="F521" s="62">
        <v>0</v>
      </c>
      <c r="G521" s="63">
        <v>1</v>
      </c>
      <c r="H521" s="99" t="s">
        <v>1943</v>
      </c>
      <c r="I521" s="63" t="s">
        <v>1966</v>
      </c>
      <c r="J521" s="325">
        <v>518</v>
      </c>
      <c r="K521" s="53" t="s">
        <v>1059</v>
      </c>
      <c r="L521" s="53">
        <v>4599028</v>
      </c>
      <c r="M521" s="53" t="s">
        <v>144</v>
      </c>
      <c r="N521" s="53">
        <v>459902800</v>
      </c>
      <c r="O521" s="53" t="s">
        <v>74</v>
      </c>
      <c r="P521" s="53" t="s">
        <v>2109</v>
      </c>
      <c r="Q521" s="53" t="s">
        <v>33</v>
      </c>
      <c r="R521" s="98" t="s">
        <v>1891</v>
      </c>
      <c r="S521" s="103">
        <v>1</v>
      </c>
      <c r="T521" s="103">
        <v>1</v>
      </c>
      <c r="U521" s="96">
        <v>1</v>
      </c>
      <c r="V521" s="103">
        <v>1</v>
      </c>
      <c r="W521" s="103">
        <v>1</v>
      </c>
      <c r="X521" s="103">
        <v>1</v>
      </c>
      <c r="Y521" s="333">
        <v>0.3</v>
      </c>
      <c r="Z521" s="276">
        <f>IF(
'Tablero de control'!$U521="NP",
 0,
  IF(
     'Tablero de control'!$Q521&lt;&gt;"Reducción",
     'Tablero de control'!$Y521*100/'Tablero de control'!$U521,
     IF(
       'Tablero de control'!$U521&gt;='Tablero de control'!$Y521,
       100,
       IF(
         'Tablero de control'!$S521&lt;='Tablero de control'!$Y521,
         0,
         (('Tablero de control'!$S521-'Tablero de control'!$U521)-('Tablero de control'!$Y521-'Tablero de control'!$U521))*100/('Tablero de control'!$S521-'Tablero de control'!$U521)
       )
     )
   )
)</f>
        <v>30</v>
      </c>
      <c r="AA521" s="302">
        <f>IF('Tablero de control'!$Z521&gt;100,100,'Tablero de control'!$Z521)</f>
        <v>30</v>
      </c>
      <c r="AB521" s="40" t="str">
        <f>IF(
  'Tablero de control'!$U521="NP",
  "NO PROGRAMADA",
  IF(
    OR('Tablero de control'!$Y521="",'Tablero de control'!$Z521&lt;=0),
    "SIN AVANCE",
    IF(
      'Tablero de control'!$Z521&lt;Parametros!$D$4*Parametros!$G$9,
      "MUY DEFICIENTE",
    IF(
      'Tablero de control'!$Z521&lt;Parametros!$D$4*Parametros!$G$8,
      "DEFICIENTE",
   IF(
      'Tablero de control'!$Z521&lt;Parametros!$D$4*Parametros!$G$7,
      "ACEPTABLE",
      IF(
        'Tablero de control'!$Z521&lt;Parametros!$D$4*Parametros!$G$6,
        "BUENO",
        IF(
          'Tablero de control'!$Z521&lt;Parametros!$D$4*Parametros!$G$5,
          "SATISFACTORIO",
          IF(
            'Tablero de control'!$Z521&gt;=Parametros!$D$4*Parametros!$G$4,
            "OPTIMO"
          )
        )
      )
    )
  )
)
)
)</f>
        <v>MUY DEFICIENTE</v>
      </c>
      <c r="AC521" s="40"/>
      <c r="AD521" s="40"/>
      <c r="AE521" s="40"/>
      <c r="AF521" s="40"/>
      <c r="AG521" s="59">
        <v>0</v>
      </c>
      <c r="AH521" s="192">
        <v>0</v>
      </c>
      <c r="AI521" s="59">
        <v>0</v>
      </c>
      <c r="AJ521" s="57"/>
      <c r="AK521" s="276">
        <f>IF(
'Tablero de control'!$V521="NP",
 0,
  IF(
     'Tablero de control'!$Q521&lt;&gt;"Reducción",
     'Tablero de control'!$AJ521*100/'Tablero de control'!$V521,
     IF(
       'Tablero de control'!$V521&gt;='Tablero de control'!$AJ521,
       100,
       IF(
         'Tablero de control'!$S521&lt;='Tablero de control'!$AJ521,
         0,
         (('Tablero de control'!$S521-'Tablero de control'!$V521)-('Tablero de control'!$AJ521-'Tablero de control'!$V521))*100/('Tablero de control'!$S521-'Tablero de control'!$V521)
       )
     )
   )
)</f>
        <v>0</v>
      </c>
      <c r="AL521" s="40" t="str">
        <f>IF(
  'Tablero de control'!$V521="NP",
  "NO PROGRAMADA",
  IF(
    OR('Tablero de control'!$AJ521="",'Tablero de control'!$AK521&lt;=0),
    "SIN AVANCE",
    IF(
      'Tablero de control'!$AK521&lt;Parametros!$D$4*Parametros!$G$9,
      "MUY DEFICIENTE",
    IF(
      'Tablero de control'!$AK521&lt;Parametros!$D$4*Parametros!$G$8,
      "DEFICIENTE",
   IF(
      'Tablero de control'!$AK521&lt;Parametros!$D$4*Parametros!$G$7,
      "ACEPTABLE",
      IF(
        'Tablero de control'!$AK521&lt;Parametros!$D$4*Parametros!$G$6,
        "BUENO",
        IF(
          'Tablero de control'!$AK521&lt;Parametros!$D$4*Parametros!$G$5,
          "SATISFACTORIO",
          IF(
            'Tablero de control'!$AK521&gt;=Parametros!$D$4*Parametros!$G$4,
            "OPTIMO"
          )
        )
      )
    )
  )
)
)
)</f>
        <v>SIN AVANCE</v>
      </c>
      <c r="AM521" s="38"/>
      <c r="AN521" s="38"/>
      <c r="AO521" s="38"/>
      <c r="AP521" s="289"/>
      <c r="AQ521" s="276">
        <f>IF(
'Tablero de control'!$W521="NP",
 0,
  IF(
     'Tablero de control'!$Q521&lt;&gt;"Reducción",
     'Tablero de control'!$AP521*100/'Tablero de control'!$W521,
     IF(
       'Tablero de control'!$W521&gt;='Tablero de control'!$AP521,
       100,
       IF(
         'Tablero de control'!$S521&lt;='Tablero de control'!$AP521,
         0,
         (('Tablero de control'!$S521-'Tablero de control'!$W521)-('Tablero de control'!$AP521-'Tablero de control'!$W521))*100/('Tablero de control'!$S521-'Tablero de control'!$W521)
       )
     )
   )
)</f>
        <v>0</v>
      </c>
      <c r="AR521" s="40" t="str">
        <f>IF(
  'Tablero de control'!$W521="NP",
  "NO PROGRAMADA",
  IF(
    OR('Tablero de control'!$AP521="",'Tablero de control'!$AQ521&lt;=0),
    "SIN AVANCE",
    IF(
      'Tablero de control'!$AQ521&lt;Parametros!$D$4*Parametros!$G$9,
      "MUY DEFICIENTE",
    IF(
      'Tablero de control'!$AQ521&lt;Parametros!$D$4*Parametros!$G$8,
      "DEFICIENTE",
   IF(
      'Tablero de control'!$AQ521&lt;Parametros!$D$4*Parametros!$G$7,
      "ACEPTABLE",
      IF(
        'Tablero de control'!$AQ521&lt;Parametros!$D$4*Parametros!$G$6,
        "BUENO",
        IF(
          'Tablero de control'!$AQ521&lt;Parametros!$D$4*Parametros!$G$5,
          "SATISFACTORIO",
          IF(
            'Tablero de control'!$AQ521&gt;=Parametros!$D$4*Parametros!$G$4,
            "OPTIMO"
          )
        )
      )
    )
  )
)
)
)</f>
        <v>SIN AVANCE</v>
      </c>
      <c r="AS521" s="38"/>
      <c r="AT521" s="38"/>
      <c r="AU521" s="38"/>
      <c r="AV521" s="50"/>
      <c r="AW521" s="276">
        <f>IF(
'Tablero de control'!$X521="NP",
 0,
  IF(
     'Tablero de control'!$Q521&lt;&gt;"Reducción",
     'Tablero de control'!$AV521*100/'Tablero de control'!$X521,
     IF(
       'Tablero de control'!$X521&gt;='Tablero de control'!$AV521,
       100,
       IF(
         'Tablero de control'!$S521&lt;='Tablero de control'!$AV521,
         0,
         (('Tablero de control'!$S521-'Tablero de control'!$X521)-('Tablero de control'!$AV521-'Tablero de control'!$X521))*100/('Tablero de control'!$S521-'Tablero de control'!$X521)
       )
     )
   )
)</f>
        <v>0</v>
      </c>
      <c r="AX521" s="46" t="str">
        <f>IF(
  'Tablero de control'!$X521="NP",
  "NO PROGRAMADA",
  IF(
    OR('Tablero de control'!$AV521="",'Tablero de control'!$AW521&lt;=0),
    "SIN AVANCE",
    IF(
      'Tablero de control'!$AW521&lt;Parametros!$D$4*Parametros!$G$9,
      "MUY DEFICIENTE",
    IF(
      'Tablero de control'!$AW521&lt;Parametros!$D$4*Parametros!$G$8,
      "DEFICIENTE",
   IF(
      'Tablero de control'!$AW521&lt;Parametros!$D$4*Parametros!$G$7,
      "ACEPTABLE",
      IF(
        'Tablero de control'!$AW521&lt;Parametros!$D$4*Parametros!$G$6,
        "BUENO",
        IF(
          'Tablero de control'!$AW521&lt;Parametros!$D$4*Parametros!$G$5,
          "SATISFACTORIO",
          IF(
            'Tablero de control'!$AW521&gt;=Parametros!$D$4*Parametros!$G$4,
            "OPTIMO"
          )
        )
      )
    )
  )
)
)
)</f>
        <v>SIN AVANCE</v>
      </c>
      <c r="AY521" s="38"/>
      <c r="AZ521" s="38"/>
      <c r="BA521" s="38"/>
      <c r="BB521" s="285">
        <f>IF('Tablero de control'!$R521="Acumulada",IF('Tablero de control'!$AV521="",IF('Tablero de control'!$AP521="",IF('Tablero de control'!$AJ521="",'Tablero de control'!$Y521,'Tablero de control'!$AJ521),'Tablero de control'!$AP521),'Tablero de control'!$AV521),'Tablero de control'!$Y521+'Tablero de control'!$AJ521+'Tablero de control'!$AP521+'Tablero de control'!$AV521)</f>
        <v>0.3</v>
      </c>
      <c r="BC521" s="41">
        <f>IF('Tablero de control'!$Q521="mantenimiento",'Tablero de control'!$BB521/COUNTA('Tablero de control'!$U521:$X521)*100,IF('Tablero de control'!$BB521*100/'Tablero de control'!$T521&gt;100,100,'Tablero de control'!$BB521*100/'Tablero de control'!$T521))</f>
        <v>7.5</v>
      </c>
      <c r="BD521" s="40" t="str">
        <f>IF(
    OR('Tablero de control'!$BB521="",'Tablero de control'!$BC521&lt;=0),
    "SIN AVANCE",
    IF(
      'Tablero de control'!$BC521&lt;Parametros!$D$4*Parametros!$G$9,
      "MUY DEFICIENTE",
    IF(
      'Tablero de control'!$BC521&lt;Parametros!$D$4*Parametros!$G$8,
      "DEFICIENTE",
   IF(
      'Tablero de control'!$BC521&lt;Parametros!$D$4*Parametros!$G$7,
      "ACEPTABLE",
      IF(
        'Tablero de control'!$BC521&lt;Parametros!$D$4*Parametros!$G$6,
        "BUENO",
        IF(
          'Tablero de control'!$BC521&lt;Parametros!$D$4*Parametros!$G$5,
          "SATISFACTORIO",
          IF(
            'Tablero de control'!$BC521&gt;=Parametros!$D$4*Parametros!$G$4,
            "OPTIMO"
          )
        )
      )
    )
  )
)
)</f>
        <v>MUY DEFICIENTE</v>
      </c>
      <c r="BE521" s="336"/>
      <c r="BF521" s="336"/>
      <c r="BG521" s="555"/>
      <c r="BH521" s="281"/>
      <c r="BI521" s="281"/>
      <c r="BJ521" s="281"/>
      <c r="BL521" s="337"/>
      <c r="BN521" s="338">
        <v>0.3</v>
      </c>
      <c r="BO521" s="347" t="s">
        <v>2243</v>
      </c>
      <c r="BP521" s="364" t="s">
        <v>2244</v>
      </c>
      <c r="BQ521" s="342"/>
      <c r="BR521" s="651" t="s">
        <v>2245</v>
      </c>
      <c r="BS521" s="623"/>
      <c r="BT521" s="281"/>
    </row>
    <row r="522" spans="1:72" s="42" customFormat="1" ht="50.1" hidden="1" customHeight="1">
      <c r="A522" s="554" t="s">
        <v>254</v>
      </c>
      <c r="B522" s="53" t="s">
        <v>272</v>
      </c>
      <c r="C522" s="53" t="s">
        <v>336</v>
      </c>
      <c r="D522" s="53" t="s">
        <v>374</v>
      </c>
      <c r="E522" s="53" t="s">
        <v>498</v>
      </c>
      <c r="F522" s="62">
        <v>0</v>
      </c>
      <c r="G522" s="63">
        <v>1</v>
      </c>
      <c r="H522" s="99" t="s">
        <v>1943</v>
      </c>
      <c r="I522" s="63" t="s">
        <v>1966</v>
      </c>
      <c r="J522" s="325">
        <v>519</v>
      </c>
      <c r="K522" s="53" t="s">
        <v>1060</v>
      </c>
      <c r="L522" s="53">
        <v>4599020</v>
      </c>
      <c r="M522" s="53" t="s">
        <v>140</v>
      </c>
      <c r="N522" s="53">
        <v>459902000</v>
      </c>
      <c r="O522" s="53" t="s">
        <v>106</v>
      </c>
      <c r="P522" s="53" t="s">
        <v>2109</v>
      </c>
      <c r="Q522" s="53" t="s">
        <v>32</v>
      </c>
      <c r="R522" s="103" t="s">
        <v>1891</v>
      </c>
      <c r="S522" s="106">
        <v>0</v>
      </c>
      <c r="T522" s="106">
        <v>1</v>
      </c>
      <c r="U522" s="97" t="s">
        <v>13</v>
      </c>
      <c r="V522" s="97" t="s">
        <v>13</v>
      </c>
      <c r="W522" s="106">
        <v>1</v>
      </c>
      <c r="X522" s="97" t="s">
        <v>13</v>
      </c>
      <c r="Y522" s="333">
        <v>0</v>
      </c>
      <c r="Z522" s="276">
        <f>IF(
'Tablero de control'!$U522="NP",
 0,
  IF(
     'Tablero de control'!$Q522&lt;&gt;"Reducción",
     'Tablero de control'!$Y522*100/'Tablero de control'!$U522,
     IF(
       'Tablero de control'!$U522&gt;='Tablero de control'!$Y522,
       100,
       IF(
         'Tablero de control'!$S522&lt;='Tablero de control'!$Y522,
         0,
         (('Tablero de control'!$S522-'Tablero de control'!$U522)-('Tablero de control'!$Y522-'Tablero de control'!$U522))*100/('Tablero de control'!$S522-'Tablero de control'!$U522)
       )
     )
   )
)</f>
        <v>0</v>
      </c>
      <c r="AA522" s="302">
        <f>IF('Tablero de control'!$Z522&gt;100,100,'Tablero de control'!$Z522)</f>
        <v>0</v>
      </c>
      <c r="AB522" s="40" t="str">
        <f>IF(
  'Tablero de control'!$U522="NP",
  "NO PROGRAMADA",
  IF(
    OR('Tablero de control'!$Y522="",'Tablero de control'!$Z522&lt;=0),
    "SIN AVANCE",
    IF(
      'Tablero de control'!$Z522&lt;Parametros!$D$4*Parametros!$G$9,
      "MUY DEFICIENTE",
    IF(
      'Tablero de control'!$Z522&lt;Parametros!$D$4*Parametros!$G$8,
      "DEFICIENTE",
   IF(
      'Tablero de control'!$Z522&lt;Parametros!$D$4*Parametros!$G$7,
      "ACEPTABLE",
      IF(
        'Tablero de control'!$Z522&lt;Parametros!$D$4*Parametros!$G$6,
        "BUENO",
        IF(
          'Tablero de control'!$Z522&lt;Parametros!$D$4*Parametros!$G$5,
          "SATISFACTORIO",
          IF(
            'Tablero de control'!$Z522&gt;=Parametros!$D$4*Parametros!$G$4,
            "OPTIMO"
          )
        )
      )
    )
  )
)
)
)</f>
        <v>NO PROGRAMADA</v>
      </c>
      <c r="AC522" s="40"/>
      <c r="AD522" s="40"/>
      <c r="AE522" s="40"/>
      <c r="AF522" s="40"/>
      <c r="AG522" s="59">
        <v>0</v>
      </c>
      <c r="AH522" s="59">
        <v>0</v>
      </c>
      <c r="AI522" s="59">
        <v>0</v>
      </c>
      <c r="AJ522" s="57"/>
      <c r="AK522" s="276">
        <f>IF(
'Tablero de control'!$V522="NP",
 0,
  IF(
     'Tablero de control'!$Q522&lt;&gt;"Reducción",
     'Tablero de control'!$AJ522*100/'Tablero de control'!$V522,
     IF(
       'Tablero de control'!$V522&gt;='Tablero de control'!$AJ522,
       100,
       IF(
         'Tablero de control'!$S522&lt;='Tablero de control'!$AJ522,
         0,
         (('Tablero de control'!$S522-'Tablero de control'!$V522)-('Tablero de control'!$AJ522-'Tablero de control'!$V522))*100/('Tablero de control'!$S522-'Tablero de control'!$V522)
       )
     )
   )
)</f>
        <v>0</v>
      </c>
      <c r="AL522" s="40" t="str">
        <f>IF(
  'Tablero de control'!$V522="NP",
  "NO PROGRAMADA",
  IF(
    OR('Tablero de control'!$AJ522="",'Tablero de control'!$AK522&lt;=0),
    "SIN AVANCE",
    IF(
      'Tablero de control'!$AK522&lt;Parametros!$D$4*Parametros!$G$9,
      "MUY DEFICIENTE",
    IF(
      'Tablero de control'!$AK522&lt;Parametros!$D$4*Parametros!$G$8,
      "DEFICIENTE",
   IF(
      'Tablero de control'!$AK522&lt;Parametros!$D$4*Parametros!$G$7,
      "ACEPTABLE",
      IF(
        'Tablero de control'!$AK522&lt;Parametros!$D$4*Parametros!$G$6,
        "BUENO",
        IF(
          'Tablero de control'!$AK522&lt;Parametros!$D$4*Parametros!$G$5,
          "SATISFACTORIO",
          IF(
            'Tablero de control'!$AK522&gt;=Parametros!$D$4*Parametros!$G$4,
            "OPTIMO"
          )
        )
      )
    )
  )
)
)
)</f>
        <v>NO PROGRAMADA</v>
      </c>
      <c r="AM522" s="38"/>
      <c r="AN522" s="38"/>
      <c r="AO522" s="38"/>
      <c r="AP522" s="47"/>
      <c r="AQ522" s="276">
        <f>IF(
'Tablero de control'!$W522="NP",
 0,
  IF(
     'Tablero de control'!$Q522&lt;&gt;"Reducción",
     'Tablero de control'!$AP522*100/'Tablero de control'!$W522,
     IF(
       'Tablero de control'!$W522&gt;='Tablero de control'!$AP522,
       100,
       IF(
         'Tablero de control'!$S522&lt;='Tablero de control'!$AP522,
         0,
         (('Tablero de control'!$S522-'Tablero de control'!$W522)-('Tablero de control'!$AP522-'Tablero de control'!$W522))*100/('Tablero de control'!$S522-'Tablero de control'!$W522)
       )
     )
   )
)</f>
        <v>0</v>
      </c>
      <c r="AR522" s="40" t="str">
        <f>IF(
  'Tablero de control'!$W522="NP",
  "NO PROGRAMADA",
  IF(
    OR('Tablero de control'!$AP522="",'Tablero de control'!$AQ522&lt;=0),
    "SIN AVANCE",
    IF(
      'Tablero de control'!$AQ522&lt;Parametros!$D$4*Parametros!$G$9,
      "MUY DEFICIENTE",
    IF(
      'Tablero de control'!$AQ522&lt;Parametros!$D$4*Parametros!$G$8,
      "DEFICIENTE",
   IF(
      'Tablero de control'!$AQ522&lt;Parametros!$D$4*Parametros!$G$7,
      "ACEPTABLE",
      IF(
        'Tablero de control'!$AQ522&lt;Parametros!$D$4*Parametros!$G$6,
        "BUENO",
        IF(
          'Tablero de control'!$AQ522&lt;Parametros!$D$4*Parametros!$G$5,
          "SATISFACTORIO",
          IF(
            'Tablero de control'!$AQ522&gt;=Parametros!$D$4*Parametros!$G$4,
            "OPTIMO"
          )
        )
      )
    )
  )
)
)
)</f>
        <v>SIN AVANCE</v>
      </c>
      <c r="AS522" s="38"/>
      <c r="AT522" s="38"/>
      <c r="AU522" s="38"/>
      <c r="AV522" s="39"/>
      <c r="AW522" s="276">
        <f>IF(
'Tablero de control'!$X522="NP",
 0,
  IF(
     'Tablero de control'!$Q522&lt;&gt;"Reducción",
     'Tablero de control'!$AV522*100/'Tablero de control'!$X522,
     IF(
       'Tablero de control'!$X522&gt;='Tablero de control'!$AV522,
       100,
       IF(
         'Tablero de control'!$S522&lt;='Tablero de control'!$AV522,
         0,
         (('Tablero de control'!$S522-'Tablero de control'!$X522)-('Tablero de control'!$AV522-'Tablero de control'!$X522))*100/('Tablero de control'!$S522-'Tablero de control'!$X522)
       )
     )
   )
)</f>
        <v>0</v>
      </c>
      <c r="AX522" s="46" t="str">
        <f>IF(
  'Tablero de control'!$X522="NP",
  "NO PROGRAMADA",
  IF(
    OR('Tablero de control'!$AV522="",'Tablero de control'!$AW522&lt;=0),
    "SIN AVANCE",
    IF(
      'Tablero de control'!$AW522&lt;Parametros!$D$4*Parametros!$G$9,
      "MUY DEFICIENTE",
    IF(
      'Tablero de control'!$AW522&lt;Parametros!$D$4*Parametros!$G$8,
      "DEFICIENTE",
   IF(
      'Tablero de control'!$AW522&lt;Parametros!$D$4*Parametros!$G$7,
      "ACEPTABLE",
      IF(
        'Tablero de control'!$AW522&lt;Parametros!$D$4*Parametros!$G$6,
        "BUENO",
        IF(
          'Tablero de control'!$AW522&lt;Parametros!$D$4*Parametros!$G$5,
          "SATISFACTORIO",
          IF(
            'Tablero de control'!$AW522&gt;=Parametros!$D$4*Parametros!$G$4,
            "OPTIMO"
          )
        )
      )
    )
  )
)
)
)</f>
        <v>NO PROGRAMADA</v>
      </c>
      <c r="AY522" s="38"/>
      <c r="AZ522" s="38"/>
      <c r="BA522" s="38"/>
      <c r="BB522" s="285">
        <f>IF('Tablero de control'!$R522="Acumulada",IF('Tablero de control'!$AV522="",IF('Tablero de control'!$AP522="",IF('Tablero de control'!$AJ522="",'Tablero de control'!$Y522,'Tablero de control'!$AJ522),'Tablero de control'!$AP522),'Tablero de control'!$AV522),'Tablero de control'!$Y522+'Tablero de control'!$AJ522+'Tablero de control'!$AP522+'Tablero de control'!$AV522)</f>
        <v>0</v>
      </c>
      <c r="BC522" s="41">
        <f>IF('Tablero de control'!$Q522="mantenimiento",'Tablero de control'!$BB522/COUNTA('Tablero de control'!$U522:$X522)*100,IF('Tablero de control'!$BB522*100/'Tablero de control'!$T522&gt;100,100,'Tablero de control'!$BB522*100/'Tablero de control'!$T522))</f>
        <v>0</v>
      </c>
      <c r="BD522" s="40" t="str">
        <f>IF(
    OR('Tablero de control'!$BB522="",'Tablero de control'!$BC522&lt;=0),
    "SIN AVANCE",
    IF(
      'Tablero de control'!$BC522&lt;Parametros!$D$4*Parametros!$G$9,
      "MUY DEFICIENTE",
    IF(
      'Tablero de control'!$BC522&lt;Parametros!$D$4*Parametros!$G$8,
      "DEFICIENTE",
   IF(
      'Tablero de control'!$BC522&lt;Parametros!$D$4*Parametros!$G$7,
      "ACEPTABLE",
      IF(
        'Tablero de control'!$BC522&lt;Parametros!$D$4*Parametros!$G$6,
        "BUENO",
        IF(
          'Tablero de control'!$BC522&lt;Parametros!$D$4*Parametros!$G$5,
          "SATISFACTORIO",
          IF(
            'Tablero de control'!$BC522&gt;=Parametros!$D$4*Parametros!$G$4,
            "OPTIMO"
          )
        )
      )
    )
  )
)
)</f>
        <v>SIN AVANCE</v>
      </c>
      <c r="BE522" s="336"/>
      <c r="BF522" s="336"/>
      <c r="BG522" s="555"/>
      <c r="BH522" s="281"/>
      <c r="BI522" s="281"/>
      <c r="BJ522" s="281"/>
      <c r="BL522" s="337"/>
      <c r="BN522" s="341" t="s">
        <v>2241</v>
      </c>
      <c r="BO522" s="363" t="s">
        <v>2242</v>
      </c>
      <c r="BP522" s="342"/>
      <c r="BQ522" s="342"/>
      <c r="BR522" s="623"/>
      <c r="BS522" s="623"/>
      <c r="BT522" s="281"/>
    </row>
    <row r="523" spans="1:72" s="42" customFormat="1" ht="50.1" hidden="1" customHeight="1">
      <c r="A523" s="554" t="s">
        <v>254</v>
      </c>
      <c r="B523" s="53" t="s">
        <v>273</v>
      </c>
      <c r="C523" s="53" t="s">
        <v>337</v>
      </c>
      <c r="D523" s="53" t="s">
        <v>375</v>
      </c>
      <c r="E523" s="53" t="s">
        <v>499</v>
      </c>
      <c r="F523" s="64">
        <v>0.34050000000000002</v>
      </c>
      <c r="G523" s="64">
        <v>0.5</v>
      </c>
      <c r="H523" s="99" t="s">
        <v>1943</v>
      </c>
      <c r="I523" s="64" t="s">
        <v>2004</v>
      </c>
      <c r="J523" s="325">
        <v>520</v>
      </c>
      <c r="K523" s="53" t="s">
        <v>1061</v>
      </c>
      <c r="L523" s="53" t="s">
        <v>1472</v>
      </c>
      <c r="M523" s="53" t="s">
        <v>81</v>
      </c>
      <c r="N523" s="293">
        <v>450301700</v>
      </c>
      <c r="O523" s="53" t="s">
        <v>1788</v>
      </c>
      <c r="P523" s="53" t="s">
        <v>2110</v>
      </c>
      <c r="Q523" s="53" t="s">
        <v>32</v>
      </c>
      <c r="R523" s="173" t="s">
        <v>1891</v>
      </c>
      <c r="S523" s="173">
        <v>7</v>
      </c>
      <c r="T523" s="174">
        <v>12</v>
      </c>
      <c r="U523" s="96">
        <v>3</v>
      </c>
      <c r="V523" s="173">
        <v>3</v>
      </c>
      <c r="W523" s="173">
        <v>3</v>
      </c>
      <c r="X523" s="173">
        <v>3</v>
      </c>
      <c r="Y523" s="273">
        <v>8</v>
      </c>
      <c r="Z523" s="276">
        <f>IF(
'Tablero de control'!$U523="NP",
 0,
  IF(
     'Tablero de control'!$Q523&lt;&gt;"Reducción",
     'Tablero de control'!$Y523*100/'Tablero de control'!$U523,
     IF(
       'Tablero de control'!$U523&gt;='Tablero de control'!$Y523,
       100,
       IF(
         'Tablero de control'!$S523&lt;='Tablero de control'!$Y523,
         0,
         (('Tablero de control'!$S523-'Tablero de control'!$U523)-('Tablero de control'!$Y523-'Tablero de control'!$U523))*100/('Tablero de control'!$S523-'Tablero de control'!$U523)
       )
     )
   )
)</f>
        <v>266.66666666666669</v>
      </c>
      <c r="AA523" s="302">
        <f>IF('Tablero de control'!$Z523&gt;100,100,'Tablero de control'!$Z523)</f>
        <v>100</v>
      </c>
      <c r="AB523" s="40" t="str">
        <f>IF(
  'Tablero de control'!$U523="NP",
  "NO PROGRAMADA",
  IF(
    OR('Tablero de control'!$Y523="",'Tablero de control'!$Z523&lt;=0),
    "SIN AVANCE",
    IF(
      'Tablero de control'!$Z523&lt;Parametros!$D$4*Parametros!$G$9,
      "MUY DEFICIENTE",
    IF(
      'Tablero de control'!$Z523&lt;Parametros!$D$4*Parametros!$G$8,
      "DEFICIENTE",
   IF(
      'Tablero de control'!$Z523&lt;Parametros!$D$4*Parametros!$G$7,
      "ACEPTABLE",
      IF(
        'Tablero de control'!$Z523&lt;Parametros!$D$4*Parametros!$G$6,
        "BUENO",
        IF(
          'Tablero de control'!$Z523&lt;Parametros!$D$4*Parametros!$G$5,
          "SATISFACTORIO",
          IF(
            'Tablero de control'!$Z523&gt;=Parametros!$D$4*Parametros!$G$4,
            "OPTIMO"
          )
        )
      )
    )
  )
)
)
)</f>
        <v>OPTIMO</v>
      </c>
      <c r="AC523" s="40" t="s">
        <v>3846</v>
      </c>
      <c r="AD523" s="40">
        <v>2023003520142</v>
      </c>
      <c r="AE523" s="40" t="s">
        <v>3825</v>
      </c>
      <c r="AF523" s="40" t="s">
        <v>3832</v>
      </c>
      <c r="AG523" s="59">
        <v>420000000</v>
      </c>
      <c r="AH523" s="59">
        <v>22458074</v>
      </c>
      <c r="AI523" s="59">
        <v>10457174</v>
      </c>
      <c r="AJ523" s="57"/>
      <c r="AK523" s="276">
        <f>IF(
'Tablero de control'!$V523="NP",
 0,
  IF(
     'Tablero de control'!$Q523&lt;&gt;"Reducción",
     'Tablero de control'!$AJ523*100/'Tablero de control'!$V523,
     IF(
       'Tablero de control'!$V523&gt;='Tablero de control'!$AJ523,
       100,
       IF(
         'Tablero de control'!$S523&lt;='Tablero de control'!$AJ523,
         0,
         (('Tablero de control'!$S523-'Tablero de control'!$V523)-('Tablero de control'!$AJ523-'Tablero de control'!$V523))*100/('Tablero de control'!$S523-'Tablero de control'!$V523)
       )
     )
   )
)</f>
        <v>0</v>
      </c>
      <c r="AL523" s="40" t="str">
        <f>IF(
  'Tablero de control'!$V523="NP",
  "NO PROGRAMADA",
  IF(
    OR('Tablero de control'!$AJ523="",'Tablero de control'!$AK523&lt;=0),
    "SIN AVANCE",
    IF(
      'Tablero de control'!$AK523&lt;Parametros!$D$4*Parametros!$G$9,
      "MUY DEFICIENTE",
    IF(
      'Tablero de control'!$AK523&lt;Parametros!$D$4*Parametros!$G$8,
      "DEFICIENTE",
   IF(
      'Tablero de control'!$AK523&lt;Parametros!$D$4*Parametros!$G$7,
      "ACEPTABLE",
      IF(
        'Tablero de control'!$AK523&lt;Parametros!$D$4*Parametros!$G$6,
        "BUENO",
        IF(
          'Tablero de control'!$AK523&lt;Parametros!$D$4*Parametros!$G$5,
          "SATISFACTORIO",
          IF(
            'Tablero de control'!$AK523&gt;=Parametros!$D$4*Parametros!$G$4,
            "OPTIMO"
          )
        )
      )
    )
  )
)
)
)</f>
        <v>SIN AVANCE</v>
      </c>
      <c r="AM523" s="38"/>
      <c r="AN523" s="38"/>
      <c r="AO523" s="38"/>
      <c r="AP523" s="289"/>
      <c r="AQ523" s="276">
        <f>IF(
'Tablero de control'!$W523="NP",
 0,
  IF(
     'Tablero de control'!$Q523&lt;&gt;"Reducción",
     'Tablero de control'!$AP523*100/'Tablero de control'!$W523,
     IF(
       'Tablero de control'!$W523&gt;='Tablero de control'!$AP523,
       100,
       IF(
         'Tablero de control'!$S523&lt;='Tablero de control'!$AP523,
         0,
         (('Tablero de control'!$S523-'Tablero de control'!$W523)-('Tablero de control'!$AP523-'Tablero de control'!$W523))*100/('Tablero de control'!$S523-'Tablero de control'!$W523)
       )
     )
   )
)</f>
        <v>0</v>
      </c>
      <c r="AR523" s="40" t="str">
        <f>IF(
  'Tablero de control'!$W523="NP",
  "NO PROGRAMADA",
  IF(
    OR('Tablero de control'!$AP523="",'Tablero de control'!$AQ523&lt;=0),
    "SIN AVANCE",
    IF(
      'Tablero de control'!$AQ523&lt;Parametros!$D$4*Parametros!$G$9,
      "MUY DEFICIENTE",
    IF(
      'Tablero de control'!$AQ523&lt;Parametros!$D$4*Parametros!$G$8,
      "DEFICIENTE",
   IF(
      'Tablero de control'!$AQ523&lt;Parametros!$D$4*Parametros!$G$7,
      "ACEPTABLE",
      IF(
        'Tablero de control'!$AQ523&lt;Parametros!$D$4*Parametros!$G$6,
        "BUENO",
        IF(
          'Tablero de control'!$AQ523&lt;Parametros!$D$4*Parametros!$G$5,
          "SATISFACTORIO",
          IF(
            'Tablero de control'!$AQ523&gt;=Parametros!$D$4*Parametros!$G$4,
            "OPTIMO"
          )
        )
      )
    )
  )
)
)
)</f>
        <v>SIN AVANCE</v>
      </c>
      <c r="AS523" s="38"/>
      <c r="AT523" s="38"/>
      <c r="AU523" s="38"/>
      <c r="AV523" s="39"/>
      <c r="AW523" s="276">
        <f>IF(
'Tablero de control'!$X523="NP",
 0,
  IF(
     'Tablero de control'!$Q523&lt;&gt;"Reducción",
     'Tablero de control'!$AV523*100/'Tablero de control'!$X523,
     IF(
       'Tablero de control'!$X523&gt;='Tablero de control'!$AV523,
       100,
       IF(
         'Tablero de control'!$S523&lt;='Tablero de control'!$AV523,
         0,
         (('Tablero de control'!$S523-'Tablero de control'!$X523)-('Tablero de control'!$AV523-'Tablero de control'!$X523))*100/('Tablero de control'!$S523-'Tablero de control'!$X523)
       )
     )
   )
)</f>
        <v>0</v>
      </c>
      <c r="AX523" s="46" t="str">
        <f>IF(
  'Tablero de control'!$X523="NP",
  "NO PROGRAMADA",
  IF(
    OR('Tablero de control'!$AV523="",'Tablero de control'!$AW523&lt;=0),
    "SIN AVANCE",
    IF(
      'Tablero de control'!$AW523&lt;Parametros!$D$4*Parametros!$G$9,
      "MUY DEFICIENTE",
    IF(
      'Tablero de control'!$AW523&lt;Parametros!$D$4*Parametros!$G$8,
      "DEFICIENTE",
   IF(
      'Tablero de control'!$AW523&lt;Parametros!$D$4*Parametros!$G$7,
      "ACEPTABLE",
      IF(
        'Tablero de control'!$AW523&lt;Parametros!$D$4*Parametros!$G$6,
        "BUENO",
        IF(
          'Tablero de control'!$AW523&lt;Parametros!$D$4*Parametros!$G$5,
          "SATISFACTORIO",
          IF(
            'Tablero de control'!$AW523&gt;=Parametros!$D$4*Parametros!$G$4,
            "OPTIMO"
          )
        )
      )
    )
  )
)
)
)</f>
        <v>SIN AVANCE</v>
      </c>
      <c r="AY523" s="38"/>
      <c r="AZ523" s="38"/>
      <c r="BA523" s="38"/>
      <c r="BB523" s="285">
        <f>IF('Tablero de control'!$R523="Acumulada",IF('Tablero de control'!$AV523="",IF('Tablero de control'!$AP523="",IF('Tablero de control'!$AJ523="",'Tablero de control'!$Y523,'Tablero de control'!$AJ523),'Tablero de control'!$AP523),'Tablero de control'!$AV523),'Tablero de control'!$Y523+'Tablero de control'!$AJ523+'Tablero de control'!$AP523+'Tablero de control'!$AV523)</f>
        <v>8</v>
      </c>
      <c r="BC523" s="41">
        <f>IF('Tablero de control'!$Q523="mantenimiento",'Tablero de control'!$BB523/COUNTA('Tablero de control'!$U523:$X523)*100,IF('Tablero de control'!$BB523*100/'Tablero de control'!$T523&gt;100,100,'Tablero de control'!$BB523*100/'Tablero de control'!$T523))</f>
        <v>66.666666666666671</v>
      </c>
      <c r="BD523" s="40" t="str">
        <f>IF(
    OR('Tablero de control'!$BB523="",'Tablero de control'!$BC523&lt;=0),
    "SIN AVANCE",
    IF(
      'Tablero de control'!$BC523&lt;Parametros!$D$4*Parametros!$G$9,
      "MUY DEFICIENTE",
    IF(
      'Tablero de control'!$BC523&lt;Parametros!$D$4*Parametros!$G$8,
      "DEFICIENTE",
   IF(
      'Tablero de control'!$BC523&lt;Parametros!$D$4*Parametros!$G$7,
      "ACEPTABLE",
      IF(
        'Tablero de control'!$BC523&lt;Parametros!$D$4*Parametros!$G$6,
        "BUENO",
        IF(
          'Tablero de control'!$BC523&lt;Parametros!$D$4*Parametros!$G$5,
          "SATISFACTORIO",
          IF(
            'Tablero de control'!$BC523&gt;=Parametros!$D$4*Parametros!$G$4,
            "OPTIMO"
          )
        )
      )
    )
  )
)
)</f>
        <v>ACEPTABLE</v>
      </c>
      <c r="BE523" s="336"/>
      <c r="BF523" s="336"/>
      <c r="BG523" s="555"/>
      <c r="BH523" s="281"/>
      <c r="BI523" s="281"/>
      <c r="BJ523" s="281"/>
      <c r="BL523" s="337"/>
      <c r="BN523" s="392">
        <v>8</v>
      </c>
      <c r="BO523" s="347" t="s">
        <v>2468</v>
      </c>
      <c r="BP523" s="344" t="s">
        <v>2469</v>
      </c>
      <c r="BQ523" s="344" t="s">
        <v>2470</v>
      </c>
      <c r="BR523" s="652" t="s">
        <v>2471</v>
      </c>
      <c r="BS523" s="629" t="s">
        <v>2472</v>
      </c>
      <c r="BT523" s="281"/>
    </row>
    <row r="524" spans="1:72" s="42" customFormat="1" ht="50.1" hidden="1" customHeight="1">
      <c r="A524" s="554" t="s">
        <v>254</v>
      </c>
      <c r="B524" s="53" t="s">
        <v>273</v>
      </c>
      <c r="C524" s="53" t="s">
        <v>337</v>
      </c>
      <c r="D524" s="53" t="s">
        <v>375</v>
      </c>
      <c r="E524" s="53" t="s">
        <v>499</v>
      </c>
      <c r="F524" s="64">
        <v>0.34050000000000002</v>
      </c>
      <c r="G524" s="64">
        <v>0.5</v>
      </c>
      <c r="H524" s="99" t="s">
        <v>1943</v>
      </c>
      <c r="I524" s="64" t="s">
        <v>2004</v>
      </c>
      <c r="J524" s="325">
        <v>521</v>
      </c>
      <c r="K524" s="53" t="s">
        <v>1062</v>
      </c>
      <c r="L524" s="53">
        <v>4503034</v>
      </c>
      <c r="M524" s="53" t="s">
        <v>1288</v>
      </c>
      <c r="N524" s="53">
        <v>450303400</v>
      </c>
      <c r="O524" s="53" t="s">
        <v>1789</v>
      </c>
      <c r="P524" s="53" t="s">
        <v>2110</v>
      </c>
      <c r="Q524" s="53" t="s">
        <v>32</v>
      </c>
      <c r="R524" s="173" t="s">
        <v>1891</v>
      </c>
      <c r="S524" s="173">
        <v>80</v>
      </c>
      <c r="T524" s="174">
        <v>120</v>
      </c>
      <c r="U524" s="96">
        <v>30</v>
      </c>
      <c r="V524" s="173">
        <v>30</v>
      </c>
      <c r="W524" s="173">
        <v>30</v>
      </c>
      <c r="X524" s="173">
        <v>30</v>
      </c>
      <c r="Y524" s="275">
        <v>33</v>
      </c>
      <c r="Z524" s="276">
        <f>IF(
'Tablero de control'!$U524="NP",
 0,
  IF(
     'Tablero de control'!$Q524&lt;&gt;"Reducción",
     'Tablero de control'!$Y524*100/'Tablero de control'!$U524,
     IF(
       'Tablero de control'!$U524&gt;='Tablero de control'!$Y524,
       100,
       IF(
         'Tablero de control'!$S524&lt;='Tablero de control'!$Y524,
         0,
         (('Tablero de control'!$S524-'Tablero de control'!$U524)-('Tablero de control'!$Y524-'Tablero de control'!$U524))*100/('Tablero de control'!$S524-'Tablero de control'!$U524)
       )
     )
   )
)</f>
        <v>110</v>
      </c>
      <c r="AA524" s="302">
        <f>IF('Tablero de control'!$Z524&gt;100,100,'Tablero de control'!$Z524)</f>
        <v>100</v>
      </c>
      <c r="AB524" s="40" t="str">
        <f>IF(
  'Tablero de control'!$U524="NP",
  "NO PROGRAMADA",
  IF(
    OR('Tablero de control'!$Y524="",'Tablero de control'!$Z524&lt;=0),
    "SIN AVANCE",
    IF(
      'Tablero de control'!$Z524&lt;Parametros!$D$4*Parametros!$G$9,
      "MUY DEFICIENTE",
    IF(
      'Tablero de control'!$Z524&lt;Parametros!$D$4*Parametros!$G$8,
      "DEFICIENTE",
   IF(
      'Tablero de control'!$Z524&lt;Parametros!$D$4*Parametros!$G$7,
      "ACEPTABLE",
      IF(
        'Tablero de control'!$Z524&lt;Parametros!$D$4*Parametros!$G$6,
        "BUENO",
        IF(
          'Tablero de control'!$Z524&lt;Parametros!$D$4*Parametros!$G$5,
          "SATISFACTORIO",
          IF(
            'Tablero de control'!$Z524&gt;=Parametros!$D$4*Parametros!$G$4,
            "OPTIMO"
          )
        )
      )
    )
  )
)
)
)</f>
        <v>OPTIMO</v>
      </c>
      <c r="AC524" s="40" t="s">
        <v>3846</v>
      </c>
      <c r="AD524" s="40">
        <v>2023003520142</v>
      </c>
      <c r="AE524" s="40" t="s">
        <v>3826</v>
      </c>
      <c r="AF524" s="40" t="s">
        <v>3835</v>
      </c>
      <c r="AG524" s="59">
        <v>0</v>
      </c>
      <c r="AH524" s="59">
        <v>22458074</v>
      </c>
      <c r="AI524" s="59">
        <v>10457174</v>
      </c>
      <c r="AJ524" s="57"/>
      <c r="AK524" s="276">
        <f>IF(
'Tablero de control'!$V524="NP",
 0,
  IF(
     'Tablero de control'!$Q524&lt;&gt;"Reducción",
     'Tablero de control'!$AJ524*100/'Tablero de control'!$V524,
     IF(
       'Tablero de control'!$V524&gt;='Tablero de control'!$AJ524,
       100,
       IF(
         'Tablero de control'!$S524&lt;='Tablero de control'!$AJ524,
         0,
         (('Tablero de control'!$S524-'Tablero de control'!$V524)-('Tablero de control'!$AJ524-'Tablero de control'!$V524))*100/('Tablero de control'!$S524-'Tablero de control'!$V524)
       )
     )
   )
)</f>
        <v>0</v>
      </c>
      <c r="AL524" s="40" t="str">
        <f>IF(
  'Tablero de control'!$V524="NP",
  "NO PROGRAMADA",
  IF(
    OR('Tablero de control'!$AJ524="",'Tablero de control'!$AK524&lt;=0),
    "SIN AVANCE",
    IF(
      'Tablero de control'!$AK524&lt;Parametros!$D$4*Parametros!$G$9,
      "MUY DEFICIENTE",
    IF(
      'Tablero de control'!$AK524&lt;Parametros!$D$4*Parametros!$G$8,
      "DEFICIENTE",
   IF(
      'Tablero de control'!$AK524&lt;Parametros!$D$4*Parametros!$G$7,
      "ACEPTABLE",
      IF(
        'Tablero de control'!$AK524&lt;Parametros!$D$4*Parametros!$G$6,
        "BUENO",
        IF(
          'Tablero de control'!$AK524&lt;Parametros!$D$4*Parametros!$G$5,
          "SATISFACTORIO",
          IF(
            'Tablero de control'!$AK524&gt;=Parametros!$D$4*Parametros!$G$4,
            "OPTIMO"
          )
        )
      )
    )
  )
)
)
)</f>
        <v>SIN AVANCE</v>
      </c>
      <c r="AM524" s="38"/>
      <c r="AN524" s="38"/>
      <c r="AO524" s="38"/>
      <c r="AP524" s="47"/>
      <c r="AQ524" s="276">
        <f>IF(
'Tablero de control'!$W524="NP",
 0,
  IF(
     'Tablero de control'!$Q524&lt;&gt;"Reducción",
     'Tablero de control'!$AP524*100/'Tablero de control'!$W524,
     IF(
       'Tablero de control'!$W524&gt;='Tablero de control'!$AP524,
       100,
       IF(
         'Tablero de control'!$S524&lt;='Tablero de control'!$AP524,
         0,
         (('Tablero de control'!$S524-'Tablero de control'!$W524)-('Tablero de control'!$AP524-'Tablero de control'!$W524))*100/('Tablero de control'!$S524-'Tablero de control'!$W524)
       )
     )
   )
)</f>
        <v>0</v>
      </c>
      <c r="AR524" s="40" t="str">
        <f>IF(
  'Tablero de control'!$W524="NP",
  "NO PROGRAMADA",
  IF(
    OR('Tablero de control'!$AP524="",'Tablero de control'!$AQ524&lt;=0),
    "SIN AVANCE",
    IF(
      'Tablero de control'!$AQ524&lt;Parametros!$D$4*Parametros!$G$9,
      "MUY DEFICIENTE",
    IF(
      'Tablero de control'!$AQ524&lt;Parametros!$D$4*Parametros!$G$8,
      "DEFICIENTE",
   IF(
      'Tablero de control'!$AQ524&lt;Parametros!$D$4*Parametros!$G$7,
      "ACEPTABLE",
      IF(
        'Tablero de control'!$AQ524&lt;Parametros!$D$4*Parametros!$G$6,
        "BUENO",
        IF(
          'Tablero de control'!$AQ524&lt;Parametros!$D$4*Parametros!$G$5,
          "SATISFACTORIO",
          IF(
            'Tablero de control'!$AQ524&gt;=Parametros!$D$4*Parametros!$G$4,
            "OPTIMO"
          )
        )
      )
    )
  )
)
)
)</f>
        <v>SIN AVANCE</v>
      </c>
      <c r="AS524" s="38"/>
      <c r="AT524" s="38"/>
      <c r="AU524" s="38"/>
      <c r="AV524" s="39"/>
      <c r="AW524" s="276">
        <f>IF(
'Tablero de control'!$X524="NP",
 0,
  IF(
     'Tablero de control'!$Q524&lt;&gt;"Reducción",
     'Tablero de control'!$AV524*100/'Tablero de control'!$X524,
     IF(
       'Tablero de control'!$X524&gt;='Tablero de control'!$AV524,
       100,
       IF(
         'Tablero de control'!$S524&lt;='Tablero de control'!$AV524,
         0,
         (('Tablero de control'!$S524-'Tablero de control'!$X524)-('Tablero de control'!$AV524-'Tablero de control'!$X524))*100/('Tablero de control'!$S524-'Tablero de control'!$X524)
       )
     )
   )
)</f>
        <v>0</v>
      </c>
      <c r="AX524" s="46" t="str">
        <f>IF(
  'Tablero de control'!$X524="NP",
  "NO PROGRAMADA",
  IF(
    OR('Tablero de control'!$AV524="",'Tablero de control'!$AW524&lt;=0),
    "SIN AVANCE",
    IF(
      'Tablero de control'!$AW524&lt;Parametros!$D$4*Parametros!$G$9,
      "MUY DEFICIENTE",
    IF(
      'Tablero de control'!$AW524&lt;Parametros!$D$4*Parametros!$G$8,
      "DEFICIENTE",
   IF(
      'Tablero de control'!$AW524&lt;Parametros!$D$4*Parametros!$G$7,
      "ACEPTABLE",
      IF(
        'Tablero de control'!$AW524&lt;Parametros!$D$4*Parametros!$G$6,
        "BUENO",
        IF(
          'Tablero de control'!$AW524&lt;Parametros!$D$4*Parametros!$G$5,
          "SATISFACTORIO",
          IF(
            'Tablero de control'!$AW524&gt;=Parametros!$D$4*Parametros!$G$4,
            "OPTIMO"
          )
        )
      )
    )
  )
)
)
)</f>
        <v>SIN AVANCE</v>
      </c>
      <c r="AY524" s="38"/>
      <c r="AZ524" s="38"/>
      <c r="BA524" s="38"/>
      <c r="BB524" s="285">
        <f>IF('Tablero de control'!$R524="Acumulada",IF('Tablero de control'!$AV524="",IF('Tablero de control'!$AP524="",IF('Tablero de control'!$AJ524="",'Tablero de control'!$Y524,'Tablero de control'!$AJ524),'Tablero de control'!$AP524),'Tablero de control'!$AV524),'Tablero de control'!$Y524+'Tablero de control'!$AJ524+'Tablero de control'!$AP524+'Tablero de control'!$AV524)</f>
        <v>33</v>
      </c>
      <c r="BC524" s="41">
        <f>IF('Tablero de control'!$Q524="mantenimiento",'Tablero de control'!$BB524/COUNTA('Tablero de control'!$U524:$X524)*100,IF('Tablero de control'!$BB524*100/'Tablero de control'!$T524&gt;100,100,'Tablero de control'!$BB524*100/'Tablero de control'!$T524))</f>
        <v>27.5</v>
      </c>
      <c r="BD524" s="40" t="str">
        <f>IF(
    OR('Tablero de control'!$BB524="",'Tablero de control'!$BC524&lt;=0),
    "SIN AVANCE",
    IF(
      'Tablero de control'!$BC524&lt;Parametros!$D$4*Parametros!$G$9,
      "MUY DEFICIENTE",
    IF(
      'Tablero de control'!$BC524&lt;Parametros!$D$4*Parametros!$G$8,
      "DEFICIENTE",
   IF(
      'Tablero de control'!$BC524&lt;Parametros!$D$4*Parametros!$G$7,
      "ACEPTABLE",
      IF(
        'Tablero de control'!$BC524&lt;Parametros!$D$4*Parametros!$G$6,
        "BUENO",
        IF(
          'Tablero de control'!$BC524&lt;Parametros!$D$4*Parametros!$G$5,
          "SATISFACTORIO",
          IF(
            'Tablero de control'!$BC524&gt;=Parametros!$D$4*Parametros!$G$4,
            "OPTIMO"
          )
        )
      )
    )
  )
)
)</f>
        <v>MUY DEFICIENTE</v>
      </c>
      <c r="BE524" s="336"/>
      <c r="BF524" s="336"/>
      <c r="BG524" s="555"/>
      <c r="BH524" s="281"/>
      <c r="BI524" s="281"/>
      <c r="BJ524" s="281"/>
      <c r="BL524" s="337"/>
      <c r="BN524" s="392">
        <v>33</v>
      </c>
      <c r="BO524" s="347" t="s">
        <v>2473</v>
      </c>
      <c r="BP524" s="344" t="s">
        <v>2474</v>
      </c>
      <c r="BQ524" s="344" t="s">
        <v>2475</v>
      </c>
      <c r="BR524" s="653" t="s">
        <v>2476</v>
      </c>
      <c r="BS524" s="629"/>
      <c r="BT524" s="281"/>
    </row>
    <row r="525" spans="1:72" s="42" customFormat="1" ht="50.1" hidden="1" customHeight="1">
      <c r="A525" s="554" t="s">
        <v>254</v>
      </c>
      <c r="B525" s="53" t="s">
        <v>273</v>
      </c>
      <c r="C525" s="53" t="s">
        <v>337</v>
      </c>
      <c r="D525" s="53" t="s">
        <v>375</v>
      </c>
      <c r="E525" s="53" t="s">
        <v>499</v>
      </c>
      <c r="F525" s="64">
        <v>0.34050000000000002</v>
      </c>
      <c r="G525" s="64">
        <v>0.5</v>
      </c>
      <c r="H525" s="99" t="s">
        <v>1943</v>
      </c>
      <c r="I525" s="64" t="s">
        <v>2004</v>
      </c>
      <c r="J525" s="325">
        <v>522</v>
      </c>
      <c r="K525" s="53" t="s">
        <v>1063</v>
      </c>
      <c r="L525" s="53" t="s">
        <v>1473</v>
      </c>
      <c r="M525" s="53" t="s">
        <v>148</v>
      </c>
      <c r="N525" s="293">
        <v>450301900</v>
      </c>
      <c r="O525" s="53" t="s">
        <v>1790</v>
      </c>
      <c r="P525" s="53" t="s">
        <v>2110</v>
      </c>
      <c r="Q525" s="53" t="s">
        <v>32</v>
      </c>
      <c r="R525" s="173" t="s">
        <v>1890</v>
      </c>
      <c r="S525" s="173">
        <v>0</v>
      </c>
      <c r="T525" s="174">
        <v>1</v>
      </c>
      <c r="U525" s="96">
        <v>0.25</v>
      </c>
      <c r="V525" s="175">
        <v>0.25</v>
      </c>
      <c r="W525" s="175">
        <v>0.5</v>
      </c>
      <c r="X525" s="173">
        <v>1</v>
      </c>
      <c r="Y525" s="273">
        <v>0.25</v>
      </c>
      <c r="Z525" s="276">
        <f>IF(
'Tablero de control'!$U525="NP",
 0,
  IF(
     'Tablero de control'!$Q525&lt;&gt;"Reducción",
     'Tablero de control'!$Y525*100/'Tablero de control'!$U525,
     IF(
       'Tablero de control'!$U525&gt;='Tablero de control'!$Y525,
       100,
       IF(
         'Tablero de control'!$S525&lt;='Tablero de control'!$Y525,
         0,
         (('Tablero de control'!$S525-'Tablero de control'!$U525)-('Tablero de control'!$Y525-'Tablero de control'!$U525))*100/('Tablero de control'!$S525-'Tablero de control'!$U525)
       )
     )
   )
)</f>
        <v>100</v>
      </c>
      <c r="AA525" s="302">
        <f>IF('Tablero de control'!$Z525&gt;100,100,'Tablero de control'!$Z525)</f>
        <v>100</v>
      </c>
      <c r="AB525" s="40" t="str">
        <f>IF(
  'Tablero de control'!$U525="NP",
  "NO PROGRAMADA",
  IF(
    OR('Tablero de control'!$Y525="",'Tablero de control'!$Z525&lt;=0),
    "SIN AVANCE",
    IF(
      'Tablero de control'!$Z525&lt;Parametros!$D$4*Parametros!$G$9,
      "MUY DEFICIENTE",
    IF(
      'Tablero de control'!$Z525&lt;Parametros!$D$4*Parametros!$G$8,
      "DEFICIENTE",
   IF(
      'Tablero de control'!$Z525&lt;Parametros!$D$4*Parametros!$G$7,
      "ACEPTABLE",
      IF(
        'Tablero de control'!$Z525&lt;Parametros!$D$4*Parametros!$G$6,
        "BUENO",
        IF(
          'Tablero de control'!$Z525&lt;Parametros!$D$4*Parametros!$G$5,
          "SATISFACTORIO",
          IF(
            'Tablero de control'!$Z525&gt;=Parametros!$D$4*Parametros!$G$4,
            "OPTIMO"
          )
        )
      )
    )
  )
)
)
)</f>
        <v>OPTIMO</v>
      </c>
      <c r="AC525" s="40" t="s">
        <v>3846</v>
      </c>
      <c r="AD525" s="40">
        <v>2023003520142</v>
      </c>
      <c r="AE525" s="40" t="s">
        <v>2477</v>
      </c>
      <c r="AF525" s="40" t="s">
        <v>3832</v>
      </c>
      <c r="AG525" s="59">
        <v>0</v>
      </c>
      <c r="AH525" s="59">
        <v>22458074</v>
      </c>
      <c r="AI525" s="59">
        <v>10457174</v>
      </c>
      <c r="AJ525" s="57"/>
      <c r="AK525" s="276">
        <f>IF(
'Tablero de control'!$V525="NP",
 0,
  IF(
     'Tablero de control'!$Q525&lt;&gt;"Reducción",
     'Tablero de control'!$AJ525*100/'Tablero de control'!$V525,
     IF(
       'Tablero de control'!$V525&gt;='Tablero de control'!$AJ525,
       100,
       IF(
         'Tablero de control'!$S525&lt;='Tablero de control'!$AJ525,
         0,
         (('Tablero de control'!$S525-'Tablero de control'!$V525)-('Tablero de control'!$AJ525-'Tablero de control'!$V525))*100/('Tablero de control'!$S525-'Tablero de control'!$V525)
       )
     )
   )
)</f>
        <v>0</v>
      </c>
      <c r="AL525" s="40" t="str">
        <f>IF(
  'Tablero de control'!$V525="NP",
  "NO PROGRAMADA",
  IF(
    OR('Tablero de control'!$AJ525="",'Tablero de control'!$AK525&lt;=0),
    "SIN AVANCE",
    IF(
      'Tablero de control'!$AK525&lt;Parametros!$D$4*Parametros!$G$9,
      "MUY DEFICIENTE",
    IF(
      'Tablero de control'!$AK525&lt;Parametros!$D$4*Parametros!$G$8,
      "DEFICIENTE",
   IF(
      'Tablero de control'!$AK525&lt;Parametros!$D$4*Parametros!$G$7,
      "ACEPTABLE",
      IF(
        'Tablero de control'!$AK525&lt;Parametros!$D$4*Parametros!$G$6,
        "BUENO",
        IF(
          'Tablero de control'!$AK525&lt;Parametros!$D$4*Parametros!$G$5,
          "SATISFACTORIO",
          IF(
            'Tablero de control'!$AK525&gt;=Parametros!$D$4*Parametros!$G$4,
            "OPTIMO"
          )
        )
      )
    )
  )
)
)
)</f>
        <v>SIN AVANCE</v>
      </c>
      <c r="AM525" s="38"/>
      <c r="AN525" s="38"/>
      <c r="AO525" s="38"/>
      <c r="AP525" s="289"/>
      <c r="AQ525" s="276">
        <f>IF(
'Tablero de control'!$W525="NP",
 0,
  IF(
     'Tablero de control'!$Q525&lt;&gt;"Reducción",
     'Tablero de control'!$AP525*100/'Tablero de control'!$W525,
     IF(
       'Tablero de control'!$W525&gt;='Tablero de control'!$AP525,
       100,
       IF(
         'Tablero de control'!$S525&lt;='Tablero de control'!$AP525,
         0,
         (('Tablero de control'!$S525-'Tablero de control'!$W525)-('Tablero de control'!$AP525-'Tablero de control'!$W525))*100/('Tablero de control'!$S525-'Tablero de control'!$W525)
       )
     )
   )
)</f>
        <v>0</v>
      </c>
      <c r="AR525" s="40" t="str">
        <f>IF(
  'Tablero de control'!$W525="NP",
  "NO PROGRAMADA",
  IF(
    OR('Tablero de control'!$AP525="",'Tablero de control'!$AQ525&lt;=0),
    "SIN AVANCE",
    IF(
      'Tablero de control'!$AQ525&lt;Parametros!$D$4*Parametros!$G$9,
      "MUY DEFICIENTE",
    IF(
      'Tablero de control'!$AQ525&lt;Parametros!$D$4*Parametros!$G$8,
      "DEFICIENTE",
   IF(
      'Tablero de control'!$AQ525&lt;Parametros!$D$4*Parametros!$G$7,
      "ACEPTABLE",
      IF(
        'Tablero de control'!$AQ525&lt;Parametros!$D$4*Parametros!$G$6,
        "BUENO",
        IF(
          'Tablero de control'!$AQ525&lt;Parametros!$D$4*Parametros!$G$5,
          "SATISFACTORIO",
          IF(
            'Tablero de control'!$AQ525&gt;=Parametros!$D$4*Parametros!$G$4,
            "OPTIMO"
          )
        )
      )
    )
  )
)
)
)</f>
        <v>SIN AVANCE</v>
      </c>
      <c r="AS525" s="38"/>
      <c r="AT525" s="38"/>
      <c r="AU525" s="38"/>
      <c r="AV525" s="39"/>
      <c r="AW525" s="276">
        <f>IF(
'Tablero de control'!$X525="NP",
 0,
  IF(
     'Tablero de control'!$Q525&lt;&gt;"Reducción",
     'Tablero de control'!$AV525*100/'Tablero de control'!$X525,
     IF(
       'Tablero de control'!$X525&gt;='Tablero de control'!$AV525,
       100,
       IF(
         'Tablero de control'!$S525&lt;='Tablero de control'!$AV525,
         0,
         (('Tablero de control'!$S525-'Tablero de control'!$X525)-('Tablero de control'!$AV525-'Tablero de control'!$X525))*100/('Tablero de control'!$S525-'Tablero de control'!$X525)
       )
     )
   )
)</f>
        <v>0</v>
      </c>
      <c r="AX525" s="46" t="str">
        <f>IF(
  'Tablero de control'!$X525="NP",
  "NO PROGRAMADA",
  IF(
    OR('Tablero de control'!$AV525="",'Tablero de control'!$AW525&lt;=0),
    "SIN AVANCE",
    IF(
      'Tablero de control'!$AW525&lt;Parametros!$D$4*Parametros!$G$9,
      "MUY DEFICIENTE",
    IF(
      'Tablero de control'!$AW525&lt;Parametros!$D$4*Parametros!$G$8,
      "DEFICIENTE",
   IF(
      'Tablero de control'!$AW525&lt;Parametros!$D$4*Parametros!$G$7,
      "ACEPTABLE",
      IF(
        'Tablero de control'!$AW525&lt;Parametros!$D$4*Parametros!$G$6,
        "BUENO",
        IF(
          'Tablero de control'!$AW525&lt;Parametros!$D$4*Parametros!$G$5,
          "SATISFACTORIO",
          IF(
            'Tablero de control'!$AW525&gt;=Parametros!$D$4*Parametros!$G$4,
            "OPTIMO"
          )
        )
      )
    )
  )
)
)
)</f>
        <v>SIN AVANCE</v>
      </c>
      <c r="AY525" s="38"/>
      <c r="AZ525" s="38"/>
      <c r="BA525" s="38"/>
      <c r="BB525" s="285">
        <f>IF('Tablero de control'!$R525="Acumulada",IF('Tablero de control'!$AV525="",IF('Tablero de control'!$AP525="",IF('Tablero de control'!$AJ525="",'Tablero de control'!$Y525,'Tablero de control'!$AJ525),'Tablero de control'!$AP525),'Tablero de control'!$AV525),'Tablero de control'!$Y525+'Tablero de control'!$AJ525+'Tablero de control'!$AP525+'Tablero de control'!$AV525)</f>
        <v>0.25</v>
      </c>
      <c r="BC525" s="41">
        <f>IF('Tablero de control'!$Q525="mantenimiento",'Tablero de control'!$BB525/COUNTA('Tablero de control'!$U525:$X525)*100,IF('Tablero de control'!$BB525*100/'Tablero de control'!$T525&gt;100,100,'Tablero de control'!$BB525*100/'Tablero de control'!$T525))</f>
        <v>25</v>
      </c>
      <c r="BD525" s="40" t="str">
        <f>IF(
    OR('Tablero de control'!$BB525="",'Tablero de control'!$BC525&lt;=0),
    "SIN AVANCE",
    IF(
      'Tablero de control'!$BC525&lt;Parametros!$D$4*Parametros!$G$9,
      "MUY DEFICIENTE",
    IF(
      'Tablero de control'!$BC525&lt;Parametros!$D$4*Parametros!$G$8,
      "DEFICIENTE",
   IF(
      'Tablero de control'!$BC525&lt;Parametros!$D$4*Parametros!$G$7,
      "ACEPTABLE",
      IF(
        'Tablero de control'!$BC525&lt;Parametros!$D$4*Parametros!$G$6,
        "BUENO",
        IF(
          'Tablero de control'!$BC525&lt;Parametros!$D$4*Parametros!$G$5,
          "SATISFACTORIO",
          IF(
            'Tablero de control'!$BC525&gt;=Parametros!$D$4*Parametros!$G$4,
            "OPTIMO"
          )
        )
      )
    )
  )
)
)</f>
        <v>MUY DEFICIENTE</v>
      </c>
      <c r="BE525" s="336"/>
      <c r="BF525" s="336"/>
      <c r="BG525" s="555"/>
      <c r="BH525" s="281"/>
      <c r="BI525" s="281"/>
      <c r="BJ525" s="281"/>
      <c r="BL525" s="337"/>
      <c r="BN525" s="392">
        <v>0.25</v>
      </c>
      <c r="BO525" s="347" t="s">
        <v>2477</v>
      </c>
      <c r="BP525" s="344" t="s">
        <v>2478</v>
      </c>
      <c r="BQ525" s="344" t="s">
        <v>2479</v>
      </c>
      <c r="BR525" s="653" t="s">
        <v>2480</v>
      </c>
      <c r="BS525" s="615" t="s">
        <v>2481</v>
      </c>
      <c r="BT525" s="281"/>
    </row>
    <row r="526" spans="1:72" s="42" customFormat="1" ht="50.1" hidden="1" customHeight="1">
      <c r="A526" s="554" t="s">
        <v>254</v>
      </c>
      <c r="B526" s="53" t="s">
        <v>273</v>
      </c>
      <c r="C526" s="53" t="s">
        <v>337</v>
      </c>
      <c r="D526" s="53" t="s">
        <v>375</v>
      </c>
      <c r="E526" s="53" t="s">
        <v>499</v>
      </c>
      <c r="F526" s="64">
        <v>0.34050000000000002</v>
      </c>
      <c r="G526" s="64">
        <v>0.5</v>
      </c>
      <c r="H526" s="99" t="s">
        <v>1943</v>
      </c>
      <c r="I526" s="64" t="s">
        <v>2004</v>
      </c>
      <c r="J526" s="325">
        <v>523</v>
      </c>
      <c r="K526" s="53" t="s">
        <v>1064</v>
      </c>
      <c r="L526" s="53" t="s">
        <v>1474</v>
      </c>
      <c r="M526" s="53" t="s">
        <v>66</v>
      </c>
      <c r="N526" s="293">
        <v>450302300</v>
      </c>
      <c r="O526" s="53" t="s">
        <v>1791</v>
      </c>
      <c r="P526" s="53" t="s">
        <v>2110</v>
      </c>
      <c r="Q526" s="53" t="s">
        <v>33</v>
      </c>
      <c r="R526" s="173" t="s">
        <v>1891</v>
      </c>
      <c r="S526" s="173">
        <v>0</v>
      </c>
      <c r="T526" s="174">
        <v>1</v>
      </c>
      <c r="U526" s="96">
        <v>1</v>
      </c>
      <c r="V526" s="173">
        <v>1</v>
      </c>
      <c r="W526" s="173">
        <v>1</v>
      </c>
      <c r="X526" s="173">
        <v>1</v>
      </c>
      <c r="Y526" s="273">
        <v>1</v>
      </c>
      <c r="Z526" s="276">
        <f>IF(
'Tablero de control'!$U526="NP",
 0,
  IF(
     'Tablero de control'!$Q526&lt;&gt;"Reducción",
     'Tablero de control'!$Y526*100/'Tablero de control'!$U526,
     IF(
       'Tablero de control'!$U526&gt;='Tablero de control'!$Y526,
       100,
       IF(
         'Tablero de control'!$S526&lt;='Tablero de control'!$Y526,
         0,
         (('Tablero de control'!$S526-'Tablero de control'!$U526)-('Tablero de control'!$Y526-'Tablero de control'!$U526))*100/('Tablero de control'!$S526-'Tablero de control'!$U526)
       )
     )
   )
)</f>
        <v>100</v>
      </c>
      <c r="AA526" s="302">
        <f>IF('Tablero de control'!$Z526&gt;100,100,'Tablero de control'!$Z526)</f>
        <v>100</v>
      </c>
      <c r="AB526" s="40" t="str">
        <f>IF(
  'Tablero de control'!$U526="NP",
  "NO PROGRAMADA",
  IF(
    OR('Tablero de control'!$Y526="",'Tablero de control'!$Z526&lt;=0),
    "SIN AVANCE",
    IF(
      'Tablero de control'!$Z526&lt;Parametros!$D$4*Parametros!$G$9,
      "MUY DEFICIENTE",
    IF(
      'Tablero de control'!$Z526&lt;Parametros!$D$4*Parametros!$G$8,
      "DEFICIENTE",
   IF(
      'Tablero de control'!$Z526&lt;Parametros!$D$4*Parametros!$G$7,
      "ACEPTABLE",
      IF(
        'Tablero de control'!$Z526&lt;Parametros!$D$4*Parametros!$G$6,
        "BUENO",
        IF(
          'Tablero de control'!$Z526&lt;Parametros!$D$4*Parametros!$G$5,
          "SATISFACTORIO",
          IF(
            'Tablero de control'!$Z526&gt;=Parametros!$D$4*Parametros!$G$4,
            "OPTIMO"
          )
        )
      )
    )
  )
)
)
)</f>
        <v>OPTIMO</v>
      </c>
      <c r="AC526" s="40" t="s">
        <v>3846</v>
      </c>
      <c r="AD526" s="40">
        <v>2023003520142</v>
      </c>
      <c r="AE526" s="40" t="s">
        <v>3827</v>
      </c>
      <c r="AF526" s="40" t="s">
        <v>3833</v>
      </c>
      <c r="AG526" s="59">
        <v>70000000</v>
      </c>
      <c r="AH526" s="59">
        <v>60000000</v>
      </c>
      <c r="AI526" s="59">
        <v>0</v>
      </c>
      <c r="AJ526" s="57"/>
      <c r="AK526" s="276">
        <f>IF(
'Tablero de control'!$V526="NP",
 0,
  IF(
     'Tablero de control'!$Q526&lt;&gt;"Reducción",
     'Tablero de control'!$AJ526*100/'Tablero de control'!$V526,
     IF(
       'Tablero de control'!$V526&gt;='Tablero de control'!$AJ526,
       100,
       IF(
         'Tablero de control'!$S526&lt;='Tablero de control'!$AJ526,
         0,
         (('Tablero de control'!$S526-'Tablero de control'!$V526)-('Tablero de control'!$AJ526-'Tablero de control'!$V526))*100/('Tablero de control'!$S526-'Tablero de control'!$V526)
       )
     )
   )
)</f>
        <v>0</v>
      </c>
      <c r="AL526" s="40" t="str">
        <f>IF(
  'Tablero de control'!$V526="NP",
  "NO PROGRAMADA",
  IF(
    OR('Tablero de control'!$AJ526="",'Tablero de control'!$AK526&lt;=0),
    "SIN AVANCE",
    IF(
      'Tablero de control'!$AK526&lt;Parametros!$D$4*Parametros!$G$9,
      "MUY DEFICIENTE",
    IF(
      'Tablero de control'!$AK526&lt;Parametros!$D$4*Parametros!$G$8,
      "DEFICIENTE",
   IF(
      'Tablero de control'!$AK526&lt;Parametros!$D$4*Parametros!$G$7,
      "ACEPTABLE",
      IF(
        'Tablero de control'!$AK526&lt;Parametros!$D$4*Parametros!$G$6,
        "BUENO",
        IF(
          'Tablero de control'!$AK526&lt;Parametros!$D$4*Parametros!$G$5,
          "SATISFACTORIO",
          IF(
            'Tablero de control'!$AK526&gt;=Parametros!$D$4*Parametros!$G$4,
            "OPTIMO"
          )
        )
      )
    )
  )
)
)
)</f>
        <v>SIN AVANCE</v>
      </c>
      <c r="AM526" s="38"/>
      <c r="AN526" s="38"/>
      <c r="AO526" s="38"/>
      <c r="AP526" s="289"/>
      <c r="AQ526" s="276">
        <f>IF(
'Tablero de control'!$W526="NP",
 0,
  IF(
     'Tablero de control'!$Q526&lt;&gt;"Reducción",
     'Tablero de control'!$AP526*100/'Tablero de control'!$W526,
     IF(
       'Tablero de control'!$W526&gt;='Tablero de control'!$AP526,
       100,
       IF(
         'Tablero de control'!$S526&lt;='Tablero de control'!$AP526,
         0,
         (('Tablero de control'!$S526-'Tablero de control'!$W526)-('Tablero de control'!$AP526-'Tablero de control'!$W526))*100/('Tablero de control'!$S526-'Tablero de control'!$W526)
       )
     )
   )
)</f>
        <v>0</v>
      </c>
      <c r="AR526" s="40" t="str">
        <f>IF(
  'Tablero de control'!$W526="NP",
  "NO PROGRAMADA",
  IF(
    OR('Tablero de control'!$AP526="",'Tablero de control'!$AQ526&lt;=0),
    "SIN AVANCE",
    IF(
      'Tablero de control'!$AQ526&lt;Parametros!$D$4*Parametros!$G$9,
      "MUY DEFICIENTE",
    IF(
      'Tablero de control'!$AQ526&lt;Parametros!$D$4*Parametros!$G$8,
      "DEFICIENTE",
   IF(
      'Tablero de control'!$AQ526&lt;Parametros!$D$4*Parametros!$G$7,
      "ACEPTABLE",
      IF(
        'Tablero de control'!$AQ526&lt;Parametros!$D$4*Parametros!$G$6,
        "BUENO",
        IF(
          'Tablero de control'!$AQ526&lt;Parametros!$D$4*Parametros!$G$5,
          "SATISFACTORIO",
          IF(
            'Tablero de control'!$AQ526&gt;=Parametros!$D$4*Parametros!$G$4,
            "OPTIMO"
          )
        )
      )
    )
  )
)
)
)</f>
        <v>SIN AVANCE</v>
      </c>
      <c r="AS526" s="38"/>
      <c r="AT526" s="38"/>
      <c r="AU526" s="38"/>
      <c r="AV526" s="39"/>
      <c r="AW526" s="276">
        <f>IF(
'Tablero de control'!$X526="NP",
 0,
  IF(
     'Tablero de control'!$Q526&lt;&gt;"Reducción",
     'Tablero de control'!$AV526*100/'Tablero de control'!$X526,
     IF(
       'Tablero de control'!$X526&gt;='Tablero de control'!$AV526,
       100,
       IF(
         'Tablero de control'!$S526&lt;='Tablero de control'!$AV526,
         0,
         (('Tablero de control'!$S526-'Tablero de control'!$X526)-('Tablero de control'!$AV526-'Tablero de control'!$X526))*100/('Tablero de control'!$S526-'Tablero de control'!$X526)
       )
     )
   )
)</f>
        <v>0</v>
      </c>
      <c r="AX526" s="46" t="str">
        <f>IF(
  'Tablero de control'!$X526="NP",
  "NO PROGRAMADA",
  IF(
    OR('Tablero de control'!$AV526="",'Tablero de control'!$AW526&lt;=0),
    "SIN AVANCE",
    IF(
      'Tablero de control'!$AW526&lt;Parametros!$D$4*Parametros!$G$9,
      "MUY DEFICIENTE",
    IF(
      'Tablero de control'!$AW526&lt;Parametros!$D$4*Parametros!$G$8,
      "DEFICIENTE",
   IF(
      'Tablero de control'!$AW526&lt;Parametros!$D$4*Parametros!$G$7,
      "ACEPTABLE",
      IF(
        'Tablero de control'!$AW526&lt;Parametros!$D$4*Parametros!$G$6,
        "BUENO",
        IF(
          'Tablero de control'!$AW526&lt;Parametros!$D$4*Parametros!$G$5,
          "SATISFACTORIO",
          IF(
            'Tablero de control'!$AW526&gt;=Parametros!$D$4*Parametros!$G$4,
            "OPTIMO"
          )
        )
      )
    )
  )
)
)
)</f>
        <v>SIN AVANCE</v>
      </c>
      <c r="AY526" s="38"/>
      <c r="AZ526" s="38"/>
      <c r="BA526" s="38"/>
      <c r="BB526" s="285">
        <f>IF('Tablero de control'!$R526="Acumulada",IF('Tablero de control'!$AV526="",IF('Tablero de control'!$AP526="",IF('Tablero de control'!$AJ526="",'Tablero de control'!$Y526,'Tablero de control'!$AJ526),'Tablero de control'!$AP526),'Tablero de control'!$AV526),'Tablero de control'!$Y526+'Tablero de control'!$AJ526+'Tablero de control'!$AP526+'Tablero de control'!$AV526)</f>
        <v>1</v>
      </c>
      <c r="BC526" s="41">
        <f>IF('Tablero de control'!$Q526="mantenimiento",'Tablero de control'!$BB526/COUNTA('Tablero de control'!$U526:$X526)*100,IF('Tablero de control'!$BB526*100/'Tablero de control'!$T526&gt;100,100,'Tablero de control'!$BB526*100/'Tablero de control'!$T526))</f>
        <v>25</v>
      </c>
      <c r="BD526" s="40" t="str">
        <f>IF(
    OR('Tablero de control'!$BB526="",'Tablero de control'!$BC526&lt;=0),
    "SIN AVANCE",
    IF(
      'Tablero de control'!$BC526&lt;Parametros!$D$4*Parametros!$G$9,
      "MUY DEFICIENTE",
    IF(
      'Tablero de control'!$BC526&lt;Parametros!$D$4*Parametros!$G$8,
      "DEFICIENTE",
   IF(
      'Tablero de control'!$BC526&lt;Parametros!$D$4*Parametros!$G$7,
      "ACEPTABLE",
      IF(
        'Tablero de control'!$BC526&lt;Parametros!$D$4*Parametros!$G$6,
        "BUENO",
        IF(
          'Tablero de control'!$BC526&lt;Parametros!$D$4*Parametros!$G$5,
          "SATISFACTORIO",
          IF(
            'Tablero de control'!$BC526&gt;=Parametros!$D$4*Parametros!$G$4,
            "OPTIMO"
          )
        )
      )
    )
  )
)
)</f>
        <v>MUY DEFICIENTE</v>
      </c>
      <c r="BE526" s="336"/>
      <c r="BF526" s="336"/>
      <c r="BG526" s="555"/>
      <c r="BH526" s="281"/>
      <c r="BI526" s="281"/>
      <c r="BJ526" s="281"/>
      <c r="BL526" s="337"/>
      <c r="BN526" s="392">
        <v>1</v>
      </c>
      <c r="BO526" s="344" t="s">
        <v>2482</v>
      </c>
      <c r="BP526" s="344" t="s">
        <v>2478</v>
      </c>
      <c r="BQ526" s="344" t="s">
        <v>2479</v>
      </c>
      <c r="BR526" s="625" t="s">
        <v>2483</v>
      </c>
      <c r="BS526" s="629"/>
      <c r="BT526" s="281"/>
    </row>
    <row r="527" spans="1:72" s="42" customFormat="1" ht="50.1" hidden="1" customHeight="1">
      <c r="A527" s="554" t="s">
        <v>254</v>
      </c>
      <c r="B527" s="53" t="s">
        <v>273</v>
      </c>
      <c r="C527" s="53" t="s">
        <v>337</v>
      </c>
      <c r="D527" s="53" t="s">
        <v>375</v>
      </c>
      <c r="E527" s="53" t="s">
        <v>499</v>
      </c>
      <c r="F527" s="64">
        <v>0.34050000000000002</v>
      </c>
      <c r="G527" s="64">
        <v>0.5</v>
      </c>
      <c r="H527" s="99" t="s">
        <v>1943</v>
      </c>
      <c r="I527" s="64" t="s">
        <v>2004</v>
      </c>
      <c r="J527" s="325">
        <v>524</v>
      </c>
      <c r="K527" s="53" t="s">
        <v>1065</v>
      </c>
      <c r="L527" s="53">
        <v>4503031</v>
      </c>
      <c r="M527" s="53" t="s">
        <v>53</v>
      </c>
      <c r="N527" s="53">
        <v>450303100</v>
      </c>
      <c r="O527" s="53" t="s">
        <v>105</v>
      </c>
      <c r="P527" s="53" t="s">
        <v>2110</v>
      </c>
      <c r="Q527" s="53" t="s">
        <v>32</v>
      </c>
      <c r="R527" s="173" t="s">
        <v>1891</v>
      </c>
      <c r="S527" s="63">
        <v>0</v>
      </c>
      <c r="T527" s="176">
        <v>1</v>
      </c>
      <c r="U527" s="97" t="s">
        <v>13</v>
      </c>
      <c r="V527" s="63">
        <v>1</v>
      </c>
      <c r="W527" s="97" t="s">
        <v>13</v>
      </c>
      <c r="X527" s="97" t="s">
        <v>13</v>
      </c>
      <c r="Y527" s="273">
        <v>0</v>
      </c>
      <c r="Z527" s="276">
        <f>IF(
'Tablero de control'!$U527="NP",
 0,
  IF(
     'Tablero de control'!$Q527&lt;&gt;"Reducción",
     'Tablero de control'!$Y527*100/'Tablero de control'!$U527,
     IF(
       'Tablero de control'!$U527&gt;='Tablero de control'!$Y527,
       100,
       IF(
         'Tablero de control'!$S527&lt;='Tablero de control'!$Y527,
         0,
         (('Tablero de control'!$S527-'Tablero de control'!$U527)-('Tablero de control'!$Y527-'Tablero de control'!$U527))*100/('Tablero de control'!$S527-'Tablero de control'!$U527)
       )
     )
   )
)</f>
        <v>0</v>
      </c>
      <c r="AA527" s="302">
        <f>IF('Tablero de control'!$Z527&gt;100,100,'Tablero de control'!$Z527)</f>
        <v>0</v>
      </c>
      <c r="AB527" s="40" t="str">
        <f>IF(
  'Tablero de control'!$U527="NP",
  "NO PROGRAMADA",
  IF(
    OR('Tablero de control'!$Y527="",'Tablero de control'!$Z527&lt;=0),
    "SIN AVANCE",
    IF(
      'Tablero de control'!$Z527&lt;Parametros!$D$4*Parametros!$G$9,
      "MUY DEFICIENTE",
    IF(
      'Tablero de control'!$Z527&lt;Parametros!$D$4*Parametros!$G$8,
      "DEFICIENTE",
   IF(
      'Tablero de control'!$Z527&lt;Parametros!$D$4*Parametros!$G$7,
      "ACEPTABLE",
      IF(
        'Tablero de control'!$Z527&lt;Parametros!$D$4*Parametros!$G$6,
        "BUENO",
        IF(
          'Tablero de control'!$Z527&lt;Parametros!$D$4*Parametros!$G$5,
          "SATISFACTORIO",
          IF(
            'Tablero de control'!$Z527&gt;=Parametros!$D$4*Parametros!$G$4,
            "OPTIMO"
          )
        )
      )
    )
  )
)
)
)</f>
        <v>NO PROGRAMADA</v>
      </c>
      <c r="AC527" s="40"/>
      <c r="AD527" s="40"/>
      <c r="AE527" s="40"/>
      <c r="AF527" s="40"/>
      <c r="AG527" s="59">
        <v>0</v>
      </c>
      <c r="AH527" s="59">
        <v>0</v>
      </c>
      <c r="AI527" s="59">
        <v>0</v>
      </c>
      <c r="AJ527" s="57"/>
      <c r="AK527" s="276">
        <f>IF(
'Tablero de control'!$V527="NP",
 0,
  IF(
     'Tablero de control'!$Q527&lt;&gt;"Reducción",
     'Tablero de control'!$AJ527*100/'Tablero de control'!$V527,
     IF(
       'Tablero de control'!$V527&gt;='Tablero de control'!$AJ527,
       100,
       IF(
         'Tablero de control'!$S527&lt;='Tablero de control'!$AJ527,
         0,
         (('Tablero de control'!$S527-'Tablero de control'!$V527)-('Tablero de control'!$AJ527-'Tablero de control'!$V527))*100/('Tablero de control'!$S527-'Tablero de control'!$V527)
       )
     )
   )
)</f>
        <v>0</v>
      </c>
      <c r="AL527" s="40" t="str">
        <f>IF(
  'Tablero de control'!$V527="NP",
  "NO PROGRAMADA",
  IF(
    OR('Tablero de control'!$AJ527="",'Tablero de control'!$AK527&lt;=0),
    "SIN AVANCE",
    IF(
      'Tablero de control'!$AK527&lt;Parametros!$D$4*Parametros!$G$9,
      "MUY DEFICIENTE",
    IF(
      'Tablero de control'!$AK527&lt;Parametros!$D$4*Parametros!$G$8,
      "DEFICIENTE",
   IF(
      'Tablero de control'!$AK527&lt;Parametros!$D$4*Parametros!$G$7,
      "ACEPTABLE",
      IF(
        'Tablero de control'!$AK527&lt;Parametros!$D$4*Parametros!$G$6,
        "BUENO",
        IF(
          'Tablero de control'!$AK527&lt;Parametros!$D$4*Parametros!$G$5,
          "SATISFACTORIO",
          IF(
            'Tablero de control'!$AK527&gt;=Parametros!$D$4*Parametros!$G$4,
            "OPTIMO"
          )
        )
      )
    )
  )
)
)
)</f>
        <v>SIN AVANCE</v>
      </c>
      <c r="AM527" s="38"/>
      <c r="AN527" s="38"/>
      <c r="AO527" s="38"/>
      <c r="AP527" s="289"/>
      <c r="AQ527" s="276">
        <f>IF(
'Tablero de control'!$W527="NP",
 0,
  IF(
     'Tablero de control'!$Q527&lt;&gt;"Reducción",
     'Tablero de control'!$AP527*100/'Tablero de control'!$W527,
     IF(
       'Tablero de control'!$W527&gt;='Tablero de control'!$AP527,
       100,
       IF(
         'Tablero de control'!$S527&lt;='Tablero de control'!$AP527,
         0,
         (('Tablero de control'!$S527-'Tablero de control'!$W527)-('Tablero de control'!$AP527-'Tablero de control'!$W527))*100/('Tablero de control'!$S527-'Tablero de control'!$W527)
       )
     )
   )
)</f>
        <v>0</v>
      </c>
      <c r="AR527" s="40" t="str">
        <f>IF(
  'Tablero de control'!$W527="NP",
  "NO PROGRAMADA",
  IF(
    OR('Tablero de control'!$AP527="",'Tablero de control'!$AQ527&lt;=0),
    "SIN AVANCE",
    IF(
      'Tablero de control'!$AQ527&lt;Parametros!$D$4*Parametros!$G$9,
      "MUY DEFICIENTE",
    IF(
      'Tablero de control'!$AQ527&lt;Parametros!$D$4*Parametros!$G$8,
      "DEFICIENTE",
   IF(
      'Tablero de control'!$AQ527&lt;Parametros!$D$4*Parametros!$G$7,
      "ACEPTABLE",
      IF(
        'Tablero de control'!$AQ527&lt;Parametros!$D$4*Parametros!$G$6,
        "BUENO",
        IF(
          'Tablero de control'!$AQ527&lt;Parametros!$D$4*Parametros!$G$5,
          "SATISFACTORIO",
          IF(
            'Tablero de control'!$AQ527&gt;=Parametros!$D$4*Parametros!$G$4,
            "OPTIMO"
          )
        )
      )
    )
  )
)
)
)</f>
        <v>NO PROGRAMADA</v>
      </c>
      <c r="AS527" s="38"/>
      <c r="AT527" s="38"/>
      <c r="AU527" s="38"/>
      <c r="AV527" s="39"/>
      <c r="AW527" s="276">
        <f>IF(
'Tablero de control'!$X527="NP",
 0,
  IF(
     'Tablero de control'!$Q527&lt;&gt;"Reducción",
     'Tablero de control'!$AV527*100/'Tablero de control'!$X527,
     IF(
       'Tablero de control'!$X527&gt;='Tablero de control'!$AV527,
       100,
       IF(
         'Tablero de control'!$S527&lt;='Tablero de control'!$AV527,
         0,
         (('Tablero de control'!$S527-'Tablero de control'!$X527)-('Tablero de control'!$AV527-'Tablero de control'!$X527))*100/('Tablero de control'!$S527-'Tablero de control'!$X527)
       )
     )
   )
)</f>
        <v>0</v>
      </c>
      <c r="AX527" s="46" t="str">
        <f>IF(
  'Tablero de control'!$X527="NP",
  "NO PROGRAMADA",
  IF(
    OR('Tablero de control'!$AV527="",'Tablero de control'!$AW527&lt;=0),
    "SIN AVANCE",
    IF(
      'Tablero de control'!$AW527&lt;Parametros!$D$4*Parametros!$G$9,
      "MUY DEFICIENTE",
    IF(
      'Tablero de control'!$AW527&lt;Parametros!$D$4*Parametros!$G$8,
      "DEFICIENTE",
   IF(
      'Tablero de control'!$AW527&lt;Parametros!$D$4*Parametros!$G$7,
      "ACEPTABLE",
      IF(
        'Tablero de control'!$AW527&lt;Parametros!$D$4*Parametros!$G$6,
        "BUENO",
        IF(
          'Tablero de control'!$AW527&lt;Parametros!$D$4*Parametros!$G$5,
          "SATISFACTORIO",
          IF(
            'Tablero de control'!$AW527&gt;=Parametros!$D$4*Parametros!$G$4,
            "OPTIMO"
          )
        )
      )
    )
  )
)
)
)</f>
        <v>NO PROGRAMADA</v>
      </c>
      <c r="AY527" s="38"/>
      <c r="AZ527" s="38"/>
      <c r="BA527" s="38"/>
      <c r="BB527" s="285">
        <f>IF('Tablero de control'!$R527="Acumulada",IF('Tablero de control'!$AV527="",IF('Tablero de control'!$AP527="",IF('Tablero de control'!$AJ527="",'Tablero de control'!$Y527,'Tablero de control'!$AJ527),'Tablero de control'!$AP527),'Tablero de control'!$AV527),'Tablero de control'!$Y527+'Tablero de control'!$AJ527+'Tablero de control'!$AP527+'Tablero de control'!$AV527)</f>
        <v>0</v>
      </c>
      <c r="BC527" s="41">
        <f>IF('Tablero de control'!$Q527="mantenimiento",'Tablero de control'!$BB527/COUNTA('Tablero de control'!$U527:$X527)*100,IF('Tablero de control'!$BB527*100/'Tablero de control'!$T527&gt;100,100,'Tablero de control'!$BB527*100/'Tablero de control'!$T527))</f>
        <v>0</v>
      </c>
      <c r="BD527" s="40" t="str">
        <f>IF(
    OR('Tablero de control'!$BB527="",'Tablero de control'!$BC527&lt;=0),
    "SIN AVANCE",
    IF(
      'Tablero de control'!$BC527&lt;Parametros!$D$4*Parametros!$G$9,
      "MUY DEFICIENTE",
    IF(
      'Tablero de control'!$BC527&lt;Parametros!$D$4*Parametros!$G$8,
      "DEFICIENTE",
   IF(
      'Tablero de control'!$BC527&lt;Parametros!$D$4*Parametros!$G$7,
      "ACEPTABLE",
      IF(
        'Tablero de control'!$BC527&lt;Parametros!$D$4*Parametros!$G$6,
        "BUENO",
        IF(
          'Tablero de control'!$BC527&lt;Parametros!$D$4*Parametros!$G$5,
          "SATISFACTORIO",
          IF(
            'Tablero de control'!$BC527&gt;=Parametros!$D$4*Parametros!$G$4,
            "OPTIMO"
          )
        )
      )
    )
  )
)
)</f>
        <v>SIN AVANCE</v>
      </c>
      <c r="BE527" s="336"/>
      <c r="BF527" s="336"/>
      <c r="BG527" s="555"/>
      <c r="BH527" s="281"/>
      <c r="BI527" s="281"/>
      <c r="BJ527" s="281"/>
      <c r="BL527" s="337"/>
      <c r="BN527" s="395" t="s">
        <v>31</v>
      </c>
      <c r="BO527" s="395" t="s">
        <v>31</v>
      </c>
      <c r="BP527" s="395" t="s">
        <v>31</v>
      </c>
      <c r="BQ527" s="395" t="s">
        <v>31</v>
      </c>
      <c r="BR527" s="654" t="s">
        <v>31</v>
      </c>
      <c r="BS527" s="654" t="s">
        <v>31</v>
      </c>
      <c r="BT527" s="281"/>
    </row>
    <row r="528" spans="1:72" s="42" customFormat="1" ht="50.1" hidden="1" customHeight="1">
      <c r="A528" s="554" t="s">
        <v>254</v>
      </c>
      <c r="B528" s="53" t="s">
        <v>273</v>
      </c>
      <c r="C528" s="53" t="s">
        <v>337</v>
      </c>
      <c r="D528" s="53" t="s">
        <v>375</v>
      </c>
      <c r="E528" s="53" t="s">
        <v>499</v>
      </c>
      <c r="F528" s="64">
        <v>0.34050000000000002</v>
      </c>
      <c r="G528" s="64">
        <v>0.5</v>
      </c>
      <c r="H528" s="99" t="s">
        <v>1943</v>
      </c>
      <c r="I528" s="64" t="s">
        <v>2004</v>
      </c>
      <c r="J528" s="325">
        <v>525</v>
      </c>
      <c r="K528" s="53" t="s">
        <v>1066</v>
      </c>
      <c r="L528" s="53" t="s">
        <v>1475</v>
      </c>
      <c r="M528" s="53" t="s">
        <v>43</v>
      </c>
      <c r="N528" s="293">
        <v>450300200</v>
      </c>
      <c r="O528" s="53" t="s">
        <v>1792</v>
      </c>
      <c r="P528" s="53" t="s">
        <v>2110</v>
      </c>
      <c r="Q528" s="53" t="s">
        <v>32</v>
      </c>
      <c r="R528" s="103" t="s">
        <v>1891</v>
      </c>
      <c r="S528" s="63">
        <v>2000</v>
      </c>
      <c r="T528" s="176">
        <v>2600</v>
      </c>
      <c r="U528" s="96">
        <v>650</v>
      </c>
      <c r="V528" s="63">
        <v>650</v>
      </c>
      <c r="W528" s="63">
        <v>650</v>
      </c>
      <c r="X528" s="63">
        <v>650</v>
      </c>
      <c r="Y528" s="273">
        <v>707</v>
      </c>
      <c r="Z528" s="276">
        <f>IF(
'Tablero de control'!$U528="NP",
 0,
  IF(
     'Tablero de control'!$Q528&lt;&gt;"Reducción",
     'Tablero de control'!$Y528*100/'Tablero de control'!$U528,
     IF(
       'Tablero de control'!$U528&gt;='Tablero de control'!$Y528,
       100,
       IF(
         'Tablero de control'!$S528&lt;='Tablero de control'!$Y528,
         0,
         (('Tablero de control'!$S528-'Tablero de control'!$U528)-('Tablero de control'!$Y528-'Tablero de control'!$U528))*100/('Tablero de control'!$S528-'Tablero de control'!$U528)
       )
     )
   )
)</f>
        <v>108.76923076923077</v>
      </c>
      <c r="AA528" s="302">
        <f>IF('Tablero de control'!$Z528&gt;100,100,'Tablero de control'!$Z528)</f>
        <v>100</v>
      </c>
      <c r="AB528" s="40" t="str">
        <f>IF(
  'Tablero de control'!$U528="NP",
  "NO PROGRAMADA",
  IF(
    OR('Tablero de control'!$Y528="",'Tablero de control'!$Z528&lt;=0),
    "SIN AVANCE",
    IF(
      'Tablero de control'!$Z528&lt;Parametros!$D$4*Parametros!$G$9,
      "MUY DEFICIENTE",
    IF(
      'Tablero de control'!$Z528&lt;Parametros!$D$4*Parametros!$G$8,
      "DEFICIENTE",
   IF(
      'Tablero de control'!$Z528&lt;Parametros!$D$4*Parametros!$G$7,
      "ACEPTABLE",
      IF(
        'Tablero de control'!$Z528&lt;Parametros!$D$4*Parametros!$G$6,
        "BUENO",
        IF(
          'Tablero de control'!$Z528&lt;Parametros!$D$4*Parametros!$G$5,
          "SATISFACTORIO",
          IF(
            'Tablero de control'!$Z528&gt;=Parametros!$D$4*Parametros!$G$4,
            "OPTIMO"
          )
        )
      )
    )
  )
)
)
)</f>
        <v>OPTIMO</v>
      </c>
      <c r="AC528" s="40" t="s">
        <v>3846</v>
      </c>
      <c r="AD528" s="40">
        <v>2023003520142</v>
      </c>
      <c r="AE528" s="40" t="s">
        <v>2484</v>
      </c>
      <c r="AF528" s="40" t="s">
        <v>3832</v>
      </c>
      <c r="AG528" s="59">
        <v>0</v>
      </c>
      <c r="AH528" s="59">
        <v>25836618</v>
      </c>
      <c r="AI528" s="59">
        <v>11261572</v>
      </c>
      <c r="AJ528" s="57"/>
      <c r="AK528" s="276">
        <f>IF(
'Tablero de control'!$V528="NP",
 0,
  IF(
     'Tablero de control'!$Q528&lt;&gt;"Reducción",
     'Tablero de control'!$AJ528*100/'Tablero de control'!$V528,
     IF(
       'Tablero de control'!$V528&gt;='Tablero de control'!$AJ528,
       100,
       IF(
         'Tablero de control'!$S528&lt;='Tablero de control'!$AJ528,
         0,
         (('Tablero de control'!$S528-'Tablero de control'!$V528)-('Tablero de control'!$AJ528-'Tablero de control'!$V528))*100/('Tablero de control'!$S528-'Tablero de control'!$V528)
       )
     )
   )
)</f>
        <v>0</v>
      </c>
      <c r="AL528" s="40" t="str">
        <f>IF(
  'Tablero de control'!$V528="NP",
  "NO PROGRAMADA",
  IF(
    OR('Tablero de control'!$AJ528="",'Tablero de control'!$AK528&lt;=0),
    "SIN AVANCE",
    IF(
      'Tablero de control'!$AK528&lt;Parametros!$D$4*Parametros!$G$9,
      "MUY DEFICIENTE",
    IF(
      'Tablero de control'!$AK528&lt;Parametros!$D$4*Parametros!$G$8,
      "DEFICIENTE",
   IF(
      'Tablero de control'!$AK528&lt;Parametros!$D$4*Parametros!$G$7,
      "ACEPTABLE",
      IF(
        'Tablero de control'!$AK528&lt;Parametros!$D$4*Parametros!$G$6,
        "BUENO",
        IF(
          'Tablero de control'!$AK528&lt;Parametros!$D$4*Parametros!$G$5,
          "SATISFACTORIO",
          IF(
            'Tablero de control'!$AK528&gt;=Parametros!$D$4*Parametros!$G$4,
            "OPTIMO"
          )
        )
      )
    )
  )
)
)
)</f>
        <v>SIN AVANCE</v>
      </c>
      <c r="AM528" s="38"/>
      <c r="AN528" s="38"/>
      <c r="AO528" s="38"/>
      <c r="AP528" s="289"/>
      <c r="AQ528" s="276">
        <f>IF(
'Tablero de control'!$W528="NP",
 0,
  IF(
     'Tablero de control'!$Q528&lt;&gt;"Reducción",
     'Tablero de control'!$AP528*100/'Tablero de control'!$W528,
     IF(
       'Tablero de control'!$W528&gt;='Tablero de control'!$AP528,
       100,
       IF(
         'Tablero de control'!$S528&lt;='Tablero de control'!$AP528,
         0,
         (('Tablero de control'!$S528-'Tablero de control'!$W528)-('Tablero de control'!$AP528-'Tablero de control'!$W528))*100/('Tablero de control'!$S528-'Tablero de control'!$W528)
       )
     )
   )
)</f>
        <v>0</v>
      </c>
      <c r="AR528" s="40" t="str">
        <f>IF(
  'Tablero de control'!$W528="NP",
  "NO PROGRAMADA",
  IF(
    OR('Tablero de control'!$AP528="",'Tablero de control'!$AQ528&lt;=0),
    "SIN AVANCE",
    IF(
      'Tablero de control'!$AQ528&lt;Parametros!$D$4*Parametros!$G$9,
      "MUY DEFICIENTE",
    IF(
      'Tablero de control'!$AQ528&lt;Parametros!$D$4*Parametros!$G$8,
      "DEFICIENTE",
   IF(
      'Tablero de control'!$AQ528&lt;Parametros!$D$4*Parametros!$G$7,
      "ACEPTABLE",
      IF(
        'Tablero de control'!$AQ528&lt;Parametros!$D$4*Parametros!$G$6,
        "BUENO",
        IF(
          'Tablero de control'!$AQ528&lt;Parametros!$D$4*Parametros!$G$5,
          "SATISFACTORIO",
          IF(
            'Tablero de control'!$AQ528&gt;=Parametros!$D$4*Parametros!$G$4,
            "OPTIMO"
          )
        )
      )
    )
  )
)
)
)</f>
        <v>SIN AVANCE</v>
      </c>
      <c r="AS528" s="38"/>
      <c r="AT528" s="38"/>
      <c r="AU528" s="38"/>
      <c r="AV528" s="39"/>
      <c r="AW528" s="276">
        <f>IF(
'Tablero de control'!$X528="NP",
 0,
  IF(
     'Tablero de control'!$Q528&lt;&gt;"Reducción",
     'Tablero de control'!$AV528*100/'Tablero de control'!$X528,
     IF(
       'Tablero de control'!$X528&gt;='Tablero de control'!$AV528,
       100,
       IF(
         'Tablero de control'!$S528&lt;='Tablero de control'!$AV528,
         0,
         (('Tablero de control'!$S528-'Tablero de control'!$X528)-('Tablero de control'!$AV528-'Tablero de control'!$X528))*100/('Tablero de control'!$S528-'Tablero de control'!$X528)
       )
     )
   )
)</f>
        <v>0</v>
      </c>
      <c r="AX528" s="46" t="str">
        <f>IF(
  'Tablero de control'!$X528="NP",
  "NO PROGRAMADA",
  IF(
    OR('Tablero de control'!$AV528="",'Tablero de control'!$AW528&lt;=0),
    "SIN AVANCE",
    IF(
      'Tablero de control'!$AW528&lt;Parametros!$D$4*Parametros!$G$9,
      "MUY DEFICIENTE",
    IF(
      'Tablero de control'!$AW528&lt;Parametros!$D$4*Parametros!$G$8,
      "DEFICIENTE",
   IF(
      'Tablero de control'!$AW528&lt;Parametros!$D$4*Parametros!$G$7,
      "ACEPTABLE",
      IF(
        'Tablero de control'!$AW528&lt;Parametros!$D$4*Parametros!$G$6,
        "BUENO",
        IF(
          'Tablero de control'!$AW528&lt;Parametros!$D$4*Parametros!$G$5,
          "SATISFACTORIO",
          IF(
            'Tablero de control'!$AW528&gt;=Parametros!$D$4*Parametros!$G$4,
            "OPTIMO"
          )
        )
      )
    )
  )
)
)
)</f>
        <v>SIN AVANCE</v>
      </c>
      <c r="AY528" s="38"/>
      <c r="AZ528" s="38"/>
      <c r="BA528" s="38"/>
      <c r="BB528" s="285">
        <f>IF('Tablero de control'!$R528="Acumulada",IF('Tablero de control'!$AV528="",IF('Tablero de control'!$AP528="",IF('Tablero de control'!$AJ528="",'Tablero de control'!$Y528,'Tablero de control'!$AJ528),'Tablero de control'!$AP528),'Tablero de control'!$AV528),'Tablero de control'!$Y528+'Tablero de control'!$AJ528+'Tablero de control'!$AP528+'Tablero de control'!$AV528)</f>
        <v>707</v>
      </c>
      <c r="BC528" s="41">
        <f>IF('Tablero de control'!$Q528="mantenimiento",'Tablero de control'!$BB528/COUNTA('Tablero de control'!$U528:$X528)*100,IF('Tablero de control'!$BB528*100/'Tablero de control'!$T528&gt;100,100,'Tablero de control'!$BB528*100/'Tablero de control'!$T528))</f>
        <v>27.192307692307693</v>
      </c>
      <c r="BD528" s="40" t="str">
        <f>IF(
    OR('Tablero de control'!$BB528="",'Tablero de control'!$BC528&lt;=0),
    "SIN AVANCE",
    IF(
      'Tablero de control'!$BC528&lt;Parametros!$D$4*Parametros!$G$9,
      "MUY DEFICIENTE",
    IF(
      'Tablero de control'!$BC528&lt;Parametros!$D$4*Parametros!$G$8,
      "DEFICIENTE",
   IF(
      'Tablero de control'!$BC528&lt;Parametros!$D$4*Parametros!$G$7,
      "ACEPTABLE",
      IF(
        'Tablero de control'!$BC528&lt;Parametros!$D$4*Parametros!$G$6,
        "BUENO",
        IF(
          'Tablero de control'!$BC528&lt;Parametros!$D$4*Parametros!$G$5,
          "SATISFACTORIO",
          IF(
            'Tablero de control'!$BC528&gt;=Parametros!$D$4*Parametros!$G$4,
            "OPTIMO"
          )
        )
      )
    )
  )
)
)</f>
        <v>MUY DEFICIENTE</v>
      </c>
      <c r="BE528" s="336"/>
      <c r="BF528" s="336"/>
      <c r="BG528" s="555"/>
      <c r="BH528" s="281"/>
      <c r="BI528" s="281"/>
      <c r="BJ528" s="281"/>
      <c r="BL528" s="337"/>
      <c r="BN528" s="392">
        <v>707</v>
      </c>
      <c r="BO528" s="344" t="s">
        <v>2484</v>
      </c>
      <c r="BP528" s="344" t="s">
        <v>2485</v>
      </c>
      <c r="BQ528" s="344" t="s">
        <v>2479</v>
      </c>
      <c r="BR528" s="625" t="s">
        <v>2486</v>
      </c>
      <c r="BS528" s="629"/>
      <c r="BT528" s="281"/>
    </row>
    <row r="529" spans="1:72" s="42" customFormat="1" ht="50.1" hidden="1" customHeight="1">
      <c r="A529" s="554" t="s">
        <v>254</v>
      </c>
      <c r="B529" s="53" t="s">
        <v>273</v>
      </c>
      <c r="C529" s="53" t="s">
        <v>337</v>
      </c>
      <c r="D529" s="53" t="s">
        <v>375</v>
      </c>
      <c r="E529" s="53" t="s">
        <v>499</v>
      </c>
      <c r="F529" s="64">
        <v>0.34050000000000002</v>
      </c>
      <c r="G529" s="64">
        <v>0.5</v>
      </c>
      <c r="H529" s="99" t="s">
        <v>1943</v>
      </c>
      <c r="I529" s="64" t="s">
        <v>2004</v>
      </c>
      <c r="J529" s="325">
        <v>526</v>
      </c>
      <c r="K529" s="53" t="s">
        <v>1067</v>
      </c>
      <c r="L529" s="53" t="s">
        <v>1476</v>
      </c>
      <c r="M529" s="53" t="s">
        <v>83</v>
      </c>
      <c r="N529" s="293">
        <v>450301800</v>
      </c>
      <c r="O529" s="53" t="s">
        <v>1793</v>
      </c>
      <c r="P529" s="53" t="s">
        <v>2110</v>
      </c>
      <c r="Q529" s="53" t="s">
        <v>32</v>
      </c>
      <c r="R529" s="173" t="s">
        <v>1890</v>
      </c>
      <c r="S529" s="173">
        <v>4</v>
      </c>
      <c r="T529" s="174">
        <v>8</v>
      </c>
      <c r="U529" s="96">
        <v>1</v>
      </c>
      <c r="V529" s="173">
        <v>1</v>
      </c>
      <c r="W529" s="173">
        <v>1</v>
      </c>
      <c r="X529" s="173">
        <v>1</v>
      </c>
      <c r="Y529" s="327">
        <v>0</v>
      </c>
      <c r="Z529" s="276">
        <f>IF(
'Tablero de control'!$U529="NP",
 0,
  IF(
     'Tablero de control'!$Q529&lt;&gt;"Reducción",
     'Tablero de control'!$Y529*100/'Tablero de control'!$U529,
     IF(
       'Tablero de control'!$U529&gt;='Tablero de control'!$Y529,
       100,
       IF(
         'Tablero de control'!$S529&lt;='Tablero de control'!$Y529,
         0,
         (('Tablero de control'!$S529-'Tablero de control'!$U529)-('Tablero de control'!$Y529-'Tablero de control'!$U529))*100/('Tablero de control'!$S529-'Tablero de control'!$U529)
       )
     )
   )
)</f>
        <v>0</v>
      </c>
      <c r="AA529" s="302">
        <f>IF('Tablero de control'!$Z529&gt;100,100,'Tablero de control'!$Z529)</f>
        <v>0</v>
      </c>
      <c r="AB529" s="40" t="str">
        <f>IF(
  'Tablero de control'!$U529="NP",
  "NO PROGRAMADA",
  IF(
    OR('Tablero de control'!$Y529="",'Tablero de control'!$Z529&lt;=0),
    "SIN AVANCE",
    IF(
      'Tablero de control'!$Z529&lt;Parametros!$D$4*Parametros!$G$9,
      "MUY DEFICIENTE",
    IF(
      'Tablero de control'!$Z529&lt;Parametros!$D$4*Parametros!$G$8,
      "DEFICIENTE",
   IF(
      'Tablero de control'!$Z529&lt;Parametros!$D$4*Parametros!$G$7,
      "ACEPTABLE",
      IF(
        'Tablero de control'!$Z529&lt;Parametros!$D$4*Parametros!$G$6,
        "BUENO",
        IF(
          'Tablero de control'!$Z529&lt;Parametros!$D$4*Parametros!$G$5,
          "SATISFACTORIO",
          IF(
            'Tablero de control'!$Z529&gt;=Parametros!$D$4*Parametros!$G$4,
            "OPTIMO"
          )
        )
      )
    )
  )
)
)
)</f>
        <v>SIN AVANCE</v>
      </c>
      <c r="AC529" s="40" t="s">
        <v>3846</v>
      </c>
      <c r="AD529" s="40">
        <v>2023003520142</v>
      </c>
      <c r="AE529" s="40"/>
      <c r="AF529" s="40" t="s">
        <v>3836</v>
      </c>
      <c r="AG529" s="59">
        <v>100000000</v>
      </c>
      <c r="AH529" s="59">
        <v>25836618</v>
      </c>
      <c r="AI529" s="59">
        <v>11261572</v>
      </c>
      <c r="AJ529" s="57"/>
      <c r="AK529" s="276">
        <f>IF(
'Tablero de control'!$V529="NP",
 0,
  IF(
     'Tablero de control'!$Q529&lt;&gt;"Reducción",
     'Tablero de control'!$AJ529*100/'Tablero de control'!$V529,
     IF(
       'Tablero de control'!$V529&gt;='Tablero de control'!$AJ529,
       100,
       IF(
         'Tablero de control'!$S529&lt;='Tablero de control'!$AJ529,
         0,
         (('Tablero de control'!$S529-'Tablero de control'!$V529)-('Tablero de control'!$AJ529-'Tablero de control'!$V529))*100/('Tablero de control'!$S529-'Tablero de control'!$V529)
       )
     )
   )
)</f>
        <v>0</v>
      </c>
      <c r="AL529" s="40" t="str">
        <f>IF(
  'Tablero de control'!$V529="NP",
  "NO PROGRAMADA",
  IF(
    OR('Tablero de control'!$AJ529="",'Tablero de control'!$AK529&lt;=0),
    "SIN AVANCE",
    IF(
      'Tablero de control'!$AK529&lt;Parametros!$D$4*Parametros!$G$9,
      "MUY DEFICIENTE",
    IF(
      'Tablero de control'!$AK529&lt;Parametros!$D$4*Parametros!$G$8,
      "DEFICIENTE",
   IF(
      'Tablero de control'!$AK529&lt;Parametros!$D$4*Parametros!$G$7,
      "ACEPTABLE",
      IF(
        'Tablero de control'!$AK529&lt;Parametros!$D$4*Parametros!$G$6,
        "BUENO",
        IF(
          'Tablero de control'!$AK529&lt;Parametros!$D$4*Parametros!$G$5,
          "SATISFACTORIO",
          IF(
            'Tablero de control'!$AK529&gt;=Parametros!$D$4*Parametros!$G$4,
            "OPTIMO"
          )
        )
      )
    )
  )
)
)
)</f>
        <v>SIN AVANCE</v>
      </c>
      <c r="AM529" s="38"/>
      <c r="AN529" s="38"/>
      <c r="AO529" s="38"/>
      <c r="AP529" s="289"/>
      <c r="AQ529" s="276">
        <f>IF(
'Tablero de control'!$W529="NP",
 0,
  IF(
     'Tablero de control'!$Q529&lt;&gt;"Reducción",
     'Tablero de control'!$AP529*100/'Tablero de control'!$W529,
     IF(
       'Tablero de control'!$W529&gt;='Tablero de control'!$AP529,
       100,
       IF(
         'Tablero de control'!$S529&lt;='Tablero de control'!$AP529,
         0,
         (('Tablero de control'!$S529-'Tablero de control'!$W529)-('Tablero de control'!$AP529-'Tablero de control'!$W529))*100/('Tablero de control'!$S529-'Tablero de control'!$W529)
       )
     )
   )
)</f>
        <v>0</v>
      </c>
      <c r="AR529" s="40" t="str">
        <f>IF(
  'Tablero de control'!$W529="NP",
  "NO PROGRAMADA",
  IF(
    OR('Tablero de control'!$AP529="",'Tablero de control'!$AQ529&lt;=0),
    "SIN AVANCE",
    IF(
      'Tablero de control'!$AQ529&lt;Parametros!$D$4*Parametros!$G$9,
      "MUY DEFICIENTE",
    IF(
      'Tablero de control'!$AQ529&lt;Parametros!$D$4*Parametros!$G$8,
      "DEFICIENTE",
   IF(
      'Tablero de control'!$AQ529&lt;Parametros!$D$4*Parametros!$G$7,
      "ACEPTABLE",
      IF(
        'Tablero de control'!$AQ529&lt;Parametros!$D$4*Parametros!$G$6,
        "BUENO",
        IF(
          'Tablero de control'!$AQ529&lt;Parametros!$D$4*Parametros!$G$5,
          "SATISFACTORIO",
          IF(
            'Tablero de control'!$AQ529&gt;=Parametros!$D$4*Parametros!$G$4,
            "OPTIMO"
          )
        )
      )
    )
  )
)
)
)</f>
        <v>SIN AVANCE</v>
      </c>
      <c r="AS529" s="38"/>
      <c r="AT529" s="38"/>
      <c r="AU529" s="38"/>
      <c r="AV529" s="39"/>
      <c r="AW529" s="276">
        <f>IF(
'Tablero de control'!$X529="NP",
 0,
  IF(
     'Tablero de control'!$Q529&lt;&gt;"Reducción",
     'Tablero de control'!$AV529*100/'Tablero de control'!$X529,
     IF(
       'Tablero de control'!$X529&gt;='Tablero de control'!$AV529,
       100,
       IF(
         'Tablero de control'!$S529&lt;='Tablero de control'!$AV529,
         0,
         (('Tablero de control'!$S529-'Tablero de control'!$X529)-('Tablero de control'!$AV529-'Tablero de control'!$X529))*100/('Tablero de control'!$S529-'Tablero de control'!$X529)
       )
     )
   )
)</f>
        <v>0</v>
      </c>
      <c r="AX529" s="46" t="str">
        <f>IF(
  'Tablero de control'!$X529="NP",
  "NO PROGRAMADA",
  IF(
    OR('Tablero de control'!$AV529="",'Tablero de control'!$AW529&lt;=0),
    "SIN AVANCE",
    IF(
      'Tablero de control'!$AW529&lt;Parametros!$D$4*Parametros!$G$9,
      "MUY DEFICIENTE",
    IF(
      'Tablero de control'!$AW529&lt;Parametros!$D$4*Parametros!$G$8,
      "DEFICIENTE",
   IF(
      'Tablero de control'!$AW529&lt;Parametros!$D$4*Parametros!$G$7,
      "ACEPTABLE",
      IF(
        'Tablero de control'!$AW529&lt;Parametros!$D$4*Parametros!$G$6,
        "BUENO",
        IF(
          'Tablero de control'!$AW529&lt;Parametros!$D$4*Parametros!$G$5,
          "SATISFACTORIO",
          IF(
            'Tablero de control'!$AW529&gt;=Parametros!$D$4*Parametros!$G$4,
            "OPTIMO"
          )
        )
      )
    )
  )
)
)
)</f>
        <v>SIN AVANCE</v>
      </c>
      <c r="AY529" s="38"/>
      <c r="AZ529" s="38"/>
      <c r="BA529" s="38"/>
      <c r="BB529" s="285">
        <f>IF('Tablero de control'!$R529="Acumulada",IF('Tablero de control'!$AV529="",IF('Tablero de control'!$AP529="",IF('Tablero de control'!$AJ529="",'Tablero de control'!$Y529,'Tablero de control'!$AJ529),'Tablero de control'!$AP529),'Tablero de control'!$AV529),'Tablero de control'!$Y529+'Tablero de control'!$AJ529+'Tablero de control'!$AP529+'Tablero de control'!$AV529)</f>
        <v>0</v>
      </c>
      <c r="BC529" s="41">
        <f>IF('Tablero de control'!$Q529="mantenimiento",'Tablero de control'!$BB529/COUNTA('Tablero de control'!$U529:$X529)*100,IF('Tablero de control'!$BB529*100/'Tablero de control'!$T529&gt;100,100,'Tablero de control'!$BB529*100/'Tablero de control'!$T529))</f>
        <v>0</v>
      </c>
      <c r="BD529" s="40" t="str">
        <f>IF(
    OR('Tablero de control'!$BB529="",'Tablero de control'!$BC529&lt;=0),
    "SIN AVANCE",
    IF(
      'Tablero de control'!$BC529&lt;Parametros!$D$4*Parametros!$G$9,
      "MUY DEFICIENTE",
    IF(
      'Tablero de control'!$BC529&lt;Parametros!$D$4*Parametros!$G$8,
      "DEFICIENTE",
   IF(
      'Tablero de control'!$BC529&lt;Parametros!$D$4*Parametros!$G$7,
      "ACEPTABLE",
      IF(
        'Tablero de control'!$BC529&lt;Parametros!$D$4*Parametros!$G$6,
        "BUENO",
        IF(
          'Tablero de control'!$BC529&lt;Parametros!$D$4*Parametros!$G$5,
          "SATISFACTORIO",
          IF(
            'Tablero de control'!$BC529&gt;=Parametros!$D$4*Parametros!$G$4,
            "OPTIMO"
          )
        )
      )
    )
  )
)
)</f>
        <v>SIN AVANCE</v>
      </c>
      <c r="BE529" s="336"/>
      <c r="BF529" s="336"/>
      <c r="BG529" s="555"/>
      <c r="BH529" s="281"/>
      <c r="BI529" s="281"/>
      <c r="BJ529" s="281"/>
      <c r="BL529" s="337"/>
      <c r="BN529" s="345">
        <v>0</v>
      </c>
      <c r="BO529" s="344" t="s">
        <v>2487</v>
      </c>
      <c r="BP529" s="344" t="s">
        <v>2488</v>
      </c>
      <c r="BQ529" s="344" t="s">
        <v>2489</v>
      </c>
      <c r="BR529" s="653" t="s">
        <v>2490</v>
      </c>
      <c r="BS529" s="629" t="s">
        <v>2491</v>
      </c>
      <c r="BT529" s="281"/>
    </row>
    <row r="530" spans="1:72" s="42" customFormat="1" ht="50.1" hidden="1" customHeight="1">
      <c r="A530" s="554" t="s">
        <v>254</v>
      </c>
      <c r="B530" s="53" t="s">
        <v>273</v>
      </c>
      <c r="C530" s="53" t="s">
        <v>338</v>
      </c>
      <c r="D530" s="53" t="s">
        <v>375</v>
      </c>
      <c r="E530" s="53" t="s">
        <v>500</v>
      </c>
      <c r="F530" s="65">
        <v>0.1857</v>
      </c>
      <c r="G530" s="172">
        <v>0.3</v>
      </c>
      <c r="H530" s="99" t="s">
        <v>1943</v>
      </c>
      <c r="I530" s="172" t="s">
        <v>2004</v>
      </c>
      <c r="J530" s="325">
        <v>527</v>
      </c>
      <c r="K530" s="53" t="s">
        <v>1068</v>
      </c>
      <c r="L530" s="53">
        <v>4503031</v>
      </c>
      <c r="M530" s="53" t="s">
        <v>53</v>
      </c>
      <c r="N530" s="53">
        <v>450303100</v>
      </c>
      <c r="O530" s="53" t="s">
        <v>1787</v>
      </c>
      <c r="P530" s="53" t="s">
        <v>2110</v>
      </c>
      <c r="Q530" s="53" t="s">
        <v>32</v>
      </c>
      <c r="R530" s="130" t="s">
        <v>1891</v>
      </c>
      <c r="S530" s="130">
        <v>0</v>
      </c>
      <c r="T530" s="174">
        <v>8</v>
      </c>
      <c r="U530" s="96">
        <v>2</v>
      </c>
      <c r="V530" s="130">
        <v>2</v>
      </c>
      <c r="W530" s="130">
        <v>2</v>
      </c>
      <c r="X530" s="130">
        <v>2</v>
      </c>
      <c r="Y530" s="327">
        <v>0</v>
      </c>
      <c r="Z530" s="276">
        <f>IF(
'Tablero de control'!$U530="NP",
 0,
  IF(
     'Tablero de control'!$Q530&lt;&gt;"Reducción",
     'Tablero de control'!$Y530*100/'Tablero de control'!$U530,
     IF(
       'Tablero de control'!$U530&gt;='Tablero de control'!$Y530,
       100,
       IF(
         'Tablero de control'!$S530&lt;='Tablero de control'!$Y530,
         0,
         (('Tablero de control'!$S530-'Tablero de control'!$U530)-('Tablero de control'!$Y530-'Tablero de control'!$U530))*100/('Tablero de control'!$S530-'Tablero de control'!$U530)
       )
     )
   )
)</f>
        <v>0</v>
      </c>
      <c r="AA530" s="302">
        <f>IF('Tablero de control'!$Z530&gt;100,100,'Tablero de control'!$Z530)</f>
        <v>0</v>
      </c>
      <c r="AB530" s="40" t="str">
        <f>IF(
  'Tablero de control'!$U530="NP",
  "NO PROGRAMADA",
  IF(
    OR('Tablero de control'!$Y530="",'Tablero de control'!$Z530&lt;=0),
    "SIN AVANCE",
    IF(
      'Tablero de control'!$Z530&lt;Parametros!$D$4*Parametros!$G$9,
      "MUY DEFICIENTE",
    IF(
      'Tablero de control'!$Z530&lt;Parametros!$D$4*Parametros!$G$8,
      "DEFICIENTE",
   IF(
      'Tablero de control'!$Z530&lt;Parametros!$D$4*Parametros!$G$7,
      "ACEPTABLE",
      IF(
        'Tablero de control'!$Z530&lt;Parametros!$D$4*Parametros!$G$6,
        "BUENO",
        IF(
          'Tablero de control'!$Z530&lt;Parametros!$D$4*Parametros!$G$5,
          "SATISFACTORIO",
          IF(
            'Tablero de control'!$Z530&gt;=Parametros!$D$4*Parametros!$G$4,
            "OPTIMO"
          )
        )
      )
    )
  )
)
)
)</f>
        <v>SIN AVANCE</v>
      </c>
      <c r="AC530" s="40" t="s">
        <v>3847</v>
      </c>
      <c r="AD530" s="40">
        <v>2023003520121</v>
      </c>
      <c r="AE530" s="40"/>
      <c r="AF530" s="40" t="s">
        <v>3836</v>
      </c>
      <c r="AG530" s="59">
        <v>110992800</v>
      </c>
      <c r="AH530" s="59">
        <v>39460348</v>
      </c>
      <c r="AI530" s="59">
        <v>16590861</v>
      </c>
      <c r="AJ530" s="57"/>
      <c r="AK530" s="276">
        <f>IF(
'Tablero de control'!$V530="NP",
 0,
  IF(
     'Tablero de control'!$Q530&lt;&gt;"Reducción",
     'Tablero de control'!$AJ530*100/'Tablero de control'!$V530,
     IF(
       'Tablero de control'!$V530&gt;='Tablero de control'!$AJ530,
       100,
       IF(
         'Tablero de control'!$S530&lt;='Tablero de control'!$AJ530,
         0,
         (('Tablero de control'!$S530-'Tablero de control'!$V530)-('Tablero de control'!$AJ530-'Tablero de control'!$V530))*100/('Tablero de control'!$S530-'Tablero de control'!$V530)
       )
     )
   )
)</f>
        <v>0</v>
      </c>
      <c r="AL530" s="40" t="str">
        <f>IF(
  'Tablero de control'!$V530="NP",
  "NO PROGRAMADA",
  IF(
    OR('Tablero de control'!$AJ530="",'Tablero de control'!$AK530&lt;=0),
    "SIN AVANCE",
    IF(
      'Tablero de control'!$AK530&lt;Parametros!$D$4*Parametros!$G$9,
      "MUY DEFICIENTE",
    IF(
      'Tablero de control'!$AK530&lt;Parametros!$D$4*Parametros!$G$8,
      "DEFICIENTE",
   IF(
      'Tablero de control'!$AK530&lt;Parametros!$D$4*Parametros!$G$7,
      "ACEPTABLE",
      IF(
        'Tablero de control'!$AK530&lt;Parametros!$D$4*Parametros!$G$6,
        "BUENO",
        IF(
          'Tablero de control'!$AK530&lt;Parametros!$D$4*Parametros!$G$5,
          "SATISFACTORIO",
          IF(
            'Tablero de control'!$AK530&gt;=Parametros!$D$4*Parametros!$G$4,
            "OPTIMO"
          )
        )
      )
    )
  )
)
)
)</f>
        <v>SIN AVANCE</v>
      </c>
      <c r="AM530" s="38"/>
      <c r="AN530" s="38"/>
      <c r="AO530" s="38"/>
      <c r="AP530" s="289"/>
      <c r="AQ530" s="276">
        <f>IF(
'Tablero de control'!$W530="NP",
 0,
  IF(
     'Tablero de control'!$Q530&lt;&gt;"Reducción",
     'Tablero de control'!$AP530*100/'Tablero de control'!$W530,
     IF(
       'Tablero de control'!$W530&gt;='Tablero de control'!$AP530,
       100,
       IF(
         'Tablero de control'!$S530&lt;='Tablero de control'!$AP530,
         0,
         (('Tablero de control'!$S530-'Tablero de control'!$W530)-('Tablero de control'!$AP530-'Tablero de control'!$W530))*100/('Tablero de control'!$S530-'Tablero de control'!$W530)
       )
     )
   )
)</f>
        <v>0</v>
      </c>
      <c r="AR530" s="40" t="str">
        <f>IF(
  'Tablero de control'!$W530="NP",
  "NO PROGRAMADA",
  IF(
    OR('Tablero de control'!$AP530="",'Tablero de control'!$AQ530&lt;=0),
    "SIN AVANCE",
    IF(
      'Tablero de control'!$AQ530&lt;Parametros!$D$4*Parametros!$G$9,
      "MUY DEFICIENTE",
    IF(
      'Tablero de control'!$AQ530&lt;Parametros!$D$4*Parametros!$G$8,
      "DEFICIENTE",
   IF(
      'Tablero de control'!$AQ530&lt;Parametros!$D$4*Parametros!$G$7,
      "ACEPTABLE",
      IF(
        'Tablero de control'!$AQ530&lt;Parametros!$D$4*Parametros!$G$6,
        "BUENO",
        IF(
          'Tablero de control'!$AQ530&lt;Parametros!$D$4*Parametros!$G$5,
          "SATISFACTORIO",
          IF(
            'Tablero de control'!$AQ530&gt;=Parametros!$D$4*Parametros!$G$4,
            "OPTIMO"
          )
        )
      )
    )
  )
)
)
)</f>
        <v>SIN AVANCE</v>
      </c>
      <c r="AS530" s="38"/>
      <c r="AT530" s="38"/>
      <c r="AU530" s="38"/>
      <c r="AV530" s="39"/>
      <c r="AW530" s="276">
        <f>IF(
'Tablero de control'!$X530="NP",
 0,
  IF(
     'Tablero de control'!$Q530&lt;&gt;"Reducción",
     'Tablero de control'!$AV530*100/'Tablero de control'!$X530,
     IF(
       'Tablero de control'!$X530&gt;='Tablero de control'!$AV530,
       100,
       IF(
         'Tablero de control'!$S530&lt;='Tablero de control'!$AV530,
         0,
         (('Tablero de control'!$S530-'Tablero de control'!$X530)-('Tablero de control'!$AV530-'Tablero de control'!$X530))*100/('Tablero de control'!$S530-'Tablero de control'!$X530)
       )
     )
   )
)</f>
        <v>0</v>
      </c>
      <c r="AX530" s="46" t="str">
        <f>IF(
  'Tablero de control'!$X530="NP",
  "NO PROGRAMADA",
  IF(
    OR('Tablero de control'!$AV530="",'Tablero de control'!$AW530&lt;=0),
    "SIN AVANCE",
    IF(
      'Tablero de control'!$AW530&lt;Parametros!$D$4*Parametros!$G$9,
      "MUY DEFICIENTE",
    IF(
      'Tablero de control'!$AW530&lt;Parametros!$D$4*Parametros!$G$8,
      "DEFICIENTE",
   IF(
      'Tablero de control'!$AW530&lt;Parametros!$D$4*Parametros!$G$7,
      "ACEPTABLE",
      IF(
        'Tablero de control'!$AW530&lt;Parametros!$D$4*Parametros!$G$6,
        "BUENO",
        IF(
          'Tablero de control'!$AW530&lt;Parametros!$D$4*Parametros!$G$5,
          "SATISFACTORIO",
          IF(
            'Tablero de control'!$AW530&gt;=Parametros!$D$4*Parametros!$G$4,
            "OPTIMO"
          )
        )
      )
    )
  )
)
)
)</f>
        <v>SIN AVANCE</v>
      </c>
      <c r="AY530" s="38"/>
      <c r="AZ530" s="38"/>
      <c r="BA530" s="38"/>
      <c r="BB530" s="285">
        <f>IF('Tablero de control'!$R530="Acumulada",IF('Tablero de control'!$AV530="",IF('Tablero de control'!$AP530="",IF('Tablero de control'!$AJ530="",'Tablero de control'!$Y530,'Tablero de control'!$AJ530),'Tablero de control'!$AP530),'Tablero de control'!$AV530),'Tablero de control'!$Y530+'Tablero de control'!$AJ530+'Tablero de control'!$AP530+'Tablero de control'!$AV530)</f>
        <v>0</v>
      </c>
      <c r="BC530" s="41">
        <f>IF('Tablero de control'!$Q530="mantenimiento",'Tablero de control'!$BB530/COUNTA('Tablero de control'!$U530:$X530)*100,IF('Tablero de control'!$BB530*100/'Tablero de control'!$T530&gt;100,100,'Tablero de control'!$BB530*100/'Tablero de control'!$T530))</f>
        <v>0</v>
      </c>
      <c r="BD530" s="40" t="str">
        <f>IF(
    OR('Tablero de control'!$BB530="",'Tablero de control'!$BC530&lt;=0),
    "SIN AVANCE",
    IF(
      'Tablero de control'!$BC530&lt;Parametros!$D$4*Parametros!$G$9,
      "MUY DEFICIENTE",
    IF(
      'Tablero de control'!$BC530&lt;Parametros!$D$4*Parametros!$G$8,
      "DEFICIENTE",
   IF(
      'Tablero de control'!$BC530&lt;Parametros!$D$4*Parametros!$G$7,
      "ACEPTABLE",
      IF(
        'Tablero de control'!$BC530&lt;Parametros!$D$4*Parametros!$G$6,
        "BUENO",
        IF(
          'Tablero de control'!$BC530&lt;Parametros!$D$4*Parametros!$G$5,
          "SATISFACTORIO",
          IF(
            'Tablero de control'!$BC530&gt;=Parametros!$D$4*Parametros!$G$4,
            "OPTIMO"
          )
        )
      )
    )
  )
)
)</f>
        <v>SIN AVANCE</v>
      </c>
      <c r="BE530" s="336"/>
      <c r="BF530" s="336"/>
      <c r="BG530" s="555"/>
      <c r="BH530" s="281"/>
      <c r="BI530" s="281"/>
      <c r="BJ530" s="281"/>
      <c r="BL530" s="337"/>
      <c r="BN530" s="345">
        <v>0</v>
      </c>
      <c r="BO530" s="394" t="s">
        <v>2492</v>
      </c>
      <c r="BP530" s="394" t="s">
        <v>2493</v>
      </c>
      <c r="BQ530" s="394" t="s">
        <v>2494</v>
      </c>
      <c r="BR530" s="625" t="s">
        <v>2495</v>
      </c>
      <c r="BS530" s="615" t="s">
        <v>2496</v>
      </c>
      <c r="BT530" s="281"/>
    </row>
    <row r="531" spans="1:72" s="42" customFormat="1" ht="50.1" hidden="1" customHeight="1">
      <c r="A531" s="554" t="s">
        <v>254</v>
      </c>
      <c r="B531" s="53" t="s">
        <v>273</v>
      </c>
      <c r="C531" s="53" t="s">
        <v>338</v>
      </c>
      <c r="D531" s="53" t="s">
        <v>375</v>
      </c>
      <c r="E531" s="53" t="s">
        <v>500</v>
      </c>
      <c r="F531" s="65">
        <v>0.1857</v>
      </c>
      <c r="G531" s="172">
        <v>0.3</v>
      </c>
      <c r="H531" s="99" t="s">
        <v>1943</v>
      </c>
      <c r="I531" s="172" t="s">
        <v>2004</v>
      </c>
      <c r="J531" s="325">
        <v>528</v>
      </c>
      <c r="K531" s="53" t="s">
        <v>1069</v>
      </c>
      <c r="L531" s="53">
        <v>4503034</v>
      </c>
      <c r="M531" s="53" t="s">
        <v>1288</v>
      </c>
      <c r="N531" s="53">
        <v>450303400</v>
      </c>
      <c r="O531" s="53" t="s">
        <v>1789</v>
      </c>
      <c r="P531" s="53" t="s">
        <v>2110</v>
      </c>
      <c r="Q531" s="53" t="s">
        <v>32</v>
      </c>
      <c r="R531" s="130" t="s">
        <v>1891</v>
      </c>
      <c r="S531" s="130">
        <v>0</v>
      </c>
      <c r="T531" s="174">
        <v>8</v>
      </c>
      <c r="U531" s="96">
        <v>2</v>
      </c>
      <c r="V531" s="130">
        <v>2</v>
      </c>
      <c r="W531" s="130">
        <v>2</v>
      </c>
      <c r="X531" s="130">
        <v>2</v>
      </c>
      <c r="Y531" s="273">
        <v>3</v>
      </c>
      <c r="Z531" s="276">
        <f>IF(
'Tablero de control'!$U531="NP",
 0,
  IF(
     'Tablero de control'!$Q531&lt;&gt;"Reducción",
     'Tablero de control'!$Y531*100/'Tablero de control'!$U531,
     IF(
       'Tablero de control'!$U531&gt;='Tablero de control'!$Y531,
       100,
       IF(
         'Tablero de control'!$S531&lt;='Tablero de control'!$Y531,
         0,
         (('Tablero de control'!$S531-'Tablero de control'!$U531)-('Tablero de control'!$Y531-'Tablero de control'!$U531))*100/('Tablero de control'!$S531-'Tablero de control'!$U531)
       )
     )
   )
)</f>
        <v>150</v>
      </c>
      <c r="AA531" s="302">
        <f>IF('Tablero de control'!$Z531&gt;100,100,'Tablero de control'!$Z531)</f>
        <v>100</v>
      </c>
      <c r="AB531" s="40" t="str">
        <f>IF(
  'Tablero de control'!$U531="NP",
  "NO PROGRAMADA",
  IF(
    OR('Tablero de control'!$Y531="",'Tablero de control'!$Z531&lt;=0),
    "SIN AVANCE",
    IF(
      'Tablero de control'!$Z531&lt;Parametros!$D$4*Parametros!$G$9,
      "MUY DEFICIENTE",
    IF(
      'Tablero de control'!$Z531&lt;Parametros!$D$4*Parametros!$G$8,
      "DEFICIENTE",
   IF(
      'Tablero de control'!$Z531&lt;Parametros!$D$4*Parametros!$G$7,
      "ACEPTABLE",
      IF(
        'Tablero de control'!$Z531&lt;Parametros!$D$4*Parametros!$G$6,
        "BUENO",
        IF(
          'Tablero de control'!$Z531&lt;Parametros!$D$4*Parametros!$G$5,
          "SATISFACTORIO",
          IF(
            'Tablero de control'!$Z531&gt;=Parametros!$D$4*Parametros!$G$4,
            "OPTIMO"
          )
        )
      )
    )
  )
)
)
)</f>
        <v>OPTIMO</v>
      </c>
      <c r="AC531" s="40" t="s">
        <v>3847</v>
      </c>
      <c r="AD531" s="40">
        <v>2023003520121</v>
      </c>
      <c r="AE531" s="394" t="s">
        <v>2497</v>
      </c>
      <c r="AF531" s="40" t="s">
        <v>3828</v>
      </c>
      <c r="AG531" s="59">
        <v>120367200</v>
      </c>
      <c r="AH531" s="59">
        <v>39460348</v>
      </c>
      <c r="AI531" s="59">
        <v>16590861</v>
      </c>
      <c r="AJ531" s="57"/>
      <c r="AK531" s="276">
        <f>IF(
'Tablero de control'!$V531="NP",
 0,
  IF(
     'Tablero de control'!$Q531&lt;&gt;"Reducción",
     'Tablero de control'!$AJ531*100/'Tablero de control'!$V531,
     IF(
       'Tablero de control'!$V531&gt;='Tablero de control'!$AJ531,
       100,
       IF(
         'Tablero de control'!$S531&lt;='Tablero de control'!$AJ531,
         0,
         (('Tablero de control'!$S531-'Tablero de control'!$V531)-('Tablero de control'!$AJ531-'Tablero de control'!$V531))*100/('Tablero de control'!$S531-'Tablero de control'!$V531)
       )
     )
   )
)</f>
        <v>0</v>
      </c>
      <c r="AL531" s="40" t="str">
        <f>IF(
  'Tablero de control'!$V531="NP",
  "NO PROGRAMADA",
  IF(
    OR('Tablero de control'!$AJ531="",'Tablero de control'!$AK531&lt;=0),
    "SIN AVANCE",
    IF(
      'Tablero de control'!$AK531&lt;Parametros!$D$4*Parametros!$G$9,
      "MUY DEFICIENTE",
    IF(
      'Tablero de control'!$AK531&lt;Parametros!$D$4*Parametros!$G$8,
      "DEFICIENTE",
   IF(
      'Tablero de control'!$AK531&lt;Parametros!$D$4*Parametros!$G$7,
      "ACEPTABLE",
      IF(
        'Tablero de control'!$AK531&lt;Parametros!$D$4*Parametros!$G$6,
        "BUENO",
        IF(
          'Tablero de control'!$AK531&lt;Parametros!$D$4*Parametros!$G$5,
          "SATISFACTORIO",
          IF(
            'Tablero de control'!$AK531&gt;=Parametros!$D$4*Parametros!$G$4,
            "OPTIMO"
          )
        )
      )
    )
  )
)
)
)</f>
        <v>SIN AVANCE</v>
      </c>
      <c r="AM531" s="38"/>
      <c r="AN531" s="38"/>
      <c r="AO531" s="38"/>
      <c r="AP531" s="289"/>
      <c r="AQ531" s="276">
        <f>IF(
'Tablero de control'!$W531="NP",
 0,
  IF(
     'Tablero de control'!$Q531&lt;&gt;"Reducción",
     'Tablero de control'!$AP531*100/'Tablero de control'!$W531,
     IF(
       'Tablero de control'!$W531&gt;='Tablero de control'!$AP531,
       100,
       IF(
         'Tablero de control'!$S531&lt;='Tablero de control'!$AP531,
         0,
         (('Tablero de control'!$S531-'Tablero de control'!$W531)-('Tablero de control'!$AP531-'Tablero de control'!$W531))*100/('Tablero de control'!$S531-'Tablero de control'!$W531)
       )
     )
   )
)</f>
        <v>0</v>
      </c>
      <c r="AR531" s="40" t="str">
        <f>IF(
  'Tablero de control'!$W531="NP",
  "NO PROGRAMADA",
  IF(
    OR('Tablero de control'!$AP531="",'Tablero de control'!$AQ531&lt;=0),
    "SIN AVANCE",
    IF(
      'Tablero de control'!$AQ531&lt;Parametros!$D$4*Parametros!$G$9,
      "MUY DEFICIENTE",
    IF(
      'Tablero de control'!$AQ531&lt;Parametros!$D$4*Parametros!$G$8,
      "DEFICIENTE",
   IF(
      'Tablero de control'!$AQ531&lt;Parametros!$D$4*Parametros!$G$7,
      "ACEPTABLE",
      IF(
        'Tablero de control'!$AQ531&lt;Parametros!$D$4*Parametros!$G$6,
        "BUENO",
        IF(
          'Tablero de control'!$AQ531&lt;Parametros!$D$4*Parametros!$G$5,
          "SATISFACTORIO",
          IF(
            'Tablero de control'!$AQ531&gt;=Parametros!$D$4*Parametros!$G$4,
            "OPTIMO"
          )
        )
      )
    )
  )
)
)
)</f>
        <v>SIN AVANCE</v>
      </c>
      <c r="AS531" s="38"/>
      <c r="AT531" s="38"/>
      <c r="AU531" s="38"/>
      <c r="AV531" s="39"/>
      <c r="AW531" s="276">
        <f>IF(
'Tablero de control'!$X531="NP",
 0,
  IF(
     'Tablero de control'!$Q531&lt;&gt;"Reducción",
     'Tablero de control'!$AV531*100/'Tablero de control'!$X531,
     IF(
       'Tablero de control'!$X531&gt;='Tablero de control'!$AV531,
       100,
       IF(
         'Tablero de control'!$S531&lt;='Tablero de control'!$AV531,
         0,
         (('Tablero de control'!$S531-'Tablero de control'!$X531)-('Tablero de control'!$AV531-'Tablero de control'!$X531))*100/('Tablero de control'!$S531-'Tablero de control'!$X531)
       )
     )
   )
)</f>
        <v>0</v>
      </c>
      <c r="AX531" s="46" t="str">
        <f>IF(
  'Tablero de control'!$X531="NP",
  "NO PROGRAMADA",
  IF(
    OR('Tablero de control'!$AV531="",'Tablero de control'!$AW531&lt;=0),
    "SIN AVANCE",
    IF(
      'Tablero de control'!$AW531&lt;Parametros!$D$4*Parametros!$G$9,
      "MUY DEFICIENTE",
    IF(
      'Tablero de control'!$AW531&lt;Parametros!$D$4*Parametros!$G$8,
      "DEFICIENTE",
   IF(
      'Tablero de control'!$AW531&lt;Parametros!$D$4*Parametros!$G$7,
      "ACEPTABLE",
      IF(
        'Tablero de control'!$AW531&lt;Parametros!$D$4*Parametros!$G$6,
        "BUENO",
        IF(
          'Tablero de control'!$AW531&lt;Parametros!$D$4*Parametros!$G$5,
          "SATISFACTORIO",
          IF(
            'Tablero de control'!$AW531&gt;=Parametros!$D$4*Parametros!$G$4,
            "OPTIMO"
          )
        )
      )
    )
  )
)
)
)</f>
        <v>SIN AVANCE</v>
      </c>
      <c r="AY531" s="38"/>
      <c r="AZ531" s="38"/>
      <c r="BA531" s="38"/>
      <c r="BB531" s="285">
        <f>IF('Tablero de control'!$R531="Acumulada",IF('Tablero de control'!$AV531="",IF('Tablero de control'!$AP531="",IF('Tablero de control'!$AJ531="",'Tablero de control'!$Y531,'Tablero de control'!$AJ531),'Tablero de control'!$AP531),'Tablero de control'!$AV531),'Tablero de control'!$Y531+'Tablero de control'!$AJ531+'Tablero de control'!$AP531+'Tablero de control'!$AV531)</f>
        <v>3</v>
      </c>
      <c r="BC531" s="41">
        <f>IF('Tablero de control'!$Q531="mantenimiento",'Tablero de control'!$BB531/COUNTA('Tablero de control'!$U531:$X531)*100,IF('Tablero de control'!$BB531*100/'Tablero de control'!$T531&gt;100,100,'Tablero de control'!$BB531*100/'Tablero de control'!$T531))</f>
        <v>37.5</v>
      </c>
      <c r="BD531" s="40" t="str">
        <f>IF(
    OR('Tablero de control'!$BB531="",'Tablero de control'!$BC531&lt;=0),
    "SIN AVANCE",
    IF(
      'Tablero de control'!$BC531&lt;Parametros!$D$4*Parametros!$G$9,
      "MUY DEFICIENTE",
    IF(
      'Tablero de control'!$BC531&lt;Parametros!$D$4*Parametros!$G$8,
      "DEFICIENTE",
   IF(
      'Tablero de control'!$BC531&lt;Parametros!$D$4*Parametros!$G$7,
      "ACEPTABLE",
      IF(
        'Tablero de control'!$BC531&lt;Parametros!$D$4*Parametros!$G$6,
        "BUENO",
        IF(
          'Tablero de control'!$BC531&lt;Parametros!$D$4*Parametros!$G$5,
          "SATISFACTORIO",
          IF(
            'Tablero de control'!$BC531&gt;=Parametros!$D$4*Parametros!$G$4,
            "OPTIMO"
          )
        )
      )
    )
  )
)
)</f>
        <v>DEFICIENTE</v>
      </c>
      <c r="BE531" s="336"/>
      <c r="BF531" s="336"/>
      <c r="BG531" s="555"/>
      <c r="BH531" s="281"/>
      <c r="BI531" s="281"/>
      <c r="BJ531" s="281"/>
      <c r="BL531" s="337"/>
      <c r="BN531" s="392">
        <v>3</v>
      </c>
      <c r="BO531" s="394" t="s">
        <v>2497</v>
      </c>
      <c r="BP531" s="394" t="s">
        <v>2498</v>
      </c>
      <c r="BQ531" s="394" t="s">
        <v>2499</v>
      </c>
      <c r="BR531" s="653" t="s">
        <v>2500</v>
      </c>
      <c r="BS531" s="615" t="s">
        <v>2501</v>
      </c>
      <c r="BT531" s="281"/>
    </row>
    <row r="532" spans="1:72" s="42" customFormat="1" ht="50.1" hidden="1" customHeight="1">
      <c r="A532" s="554" t="s">
        <v>254</v>
      </c>
      <c r="B532" s="53" t="s">
        <v>273</v>
      </c>
      <c r="C532" s="53" t="s">
        <v>338</v>
      </c>
      <c r="D532" s="53" t="s">
        <v>375</v>
      </c>
      <c r="E532" s="53" t="s">
        <v>500</v>
      </c>
      <c r="F532" s="65">
        <v>0.1857</v>
      </c>
      <c r="G532" s="172">
        <v>0.3</v>
      </c>
      <c r="H532" s="99" t="s">
        <v>1943</v>
      </c>
      <c r="I532" s="172" t="s">
        <v>2004</v>
      </c>
      <c r="J532" s="325">
        <v>529</v>
      </c>
      <c r="K532" s="53" t="s">
        <v>1070</v>
      </c>
      <c r="L532" s="53">
        <v>4503029</v>
      </c>
      <c r="M532" s="53" t="s">
        <v>140</v>
      </c>
      <c r="N532" s="53">
        <v>450302900</v>
      </c>
      <c r="O532" s="53" t="s">
        <v>1794</v>
      </c>
      <c r="P532" s="53" t="s">
        <v>2110</v>
      </c>
      <c r="Q532" s="53" t="s">
        <v>32</v>
      </c>
      <c r="R532" s="105" t="s">
        <v>1891</v>
      </c>
      <c r="S532" s="105">
        <v>6</v>
      </c>
      <c r="T532" s="174">
        <v>16</v>
      </c>
      <c r="U532" s="96">
        <v>4</v>
      </c>
      <c r="V532" s="105">
        <v>4</v>
      </c>
      <c r="W532" s="105">
        <v>4</v>
      </c>
      <c r="X532" s="105">
        <v>4</v>
      </c>
      <c r="Y532" s="273">
        <v>4</v>
      </c>
      <c r="Z532" s="276">
        <f>IF(
'Tablero de control'!$U532="NP",
 0,
  IF(
     'Tablero de control'!$Q532&lt;&gt;"Reducción",
     'Tablero de control'!$Y532*100/'Tablero de control'!$U532,
     IF(
       'Tablero de control'!$U532&gt;='Tablero de control'!$Y532,
       100,
       IF(
         'Tablero de control'!$S532&lt;='Tablero de control'!$Y532,
         0,
         (('Tablero de control'!$S532-'Tablero de control'!$U532)-('Tablero de control'!$Y532-'Tablero de control'!$U532))*100/('Tablero de control'!$S532-'Tablero de control'!$U532)
       )
     )
   )
)</f>
        <v>100</v>
      </c>
      <c r="AA532" s="302">
        <f>IF('Tablero de control'!$Z532&gt;100,100,'Tablero de control'!$Z532)</f>
        <v>100</v>
      </c>
      <c r="AB532" s="40" t="str">
        <f>IF(
  'Tablero de control'!$U532="NP",
  "NO PROGRAMADA",
  IF(
    OR('Tablero de control'!$Y532="",'Tablero de control'!$Z532&lt;=0),
    "SIN AVANCE",
    IF(
      'Tablero de control'!$Z532&lt;Parametros!$D$4*Parametros!$G$9,
      "MUY DEFICIENTE",
    IF(
      'Tablero de control'!$Z532&lt;Parametros!$D$4*Parametros!$G$8,
      "DEFICIENTE",
   IF(
      'Tablero de control'!$Z532&lt;Parametros!$D$4*Parametros!$G$7,
      "ACEPTABLE",
      IF(
        'Tablero de control'!$Z532&lt;Parametros!$D$4*Parametros!$G$6,
        "BUENO",
        IF(
          'Tablero de control'!$Z532&lt;Parametros!$D$4*Parametros!$G$5,
          "SATISFACTORIO",
          IF(
            'Tablero de control'!$Z532&gt;=Parametros!$D$4*Parametros!$G$4,
            "OPTIMO"
          )
        )
      )
    )
  )
)
)
)</f>
        <v>OPTIMO</v>
      </c>
      <c r="AC532" s="40" t="s">
        <v>3847</v>
      </c>
      <c r="AD532" s="40">
        <v>2023003520121</v>
      </c>
      <c r="AE532" s="394" t="s">
        <v>2502</v>
      </c>
      <c r="AF532" s="40" t="s">
        <v>3832</v>
      </c>
      <c r="AG532" s="59">
        <v>130000000</v>
      </c>
      <c r="AH532" s="59">
        <v>39460348</v>
      </c>
      <c r="AI532" s="59">
        <v>16590861</v>
      </c>
      <c r="AJ532" s="57"/>
      <c r="AK532" s="276">
        <f>IF(
'Tablero de control'!$V532="NP",
 0,
  IF(
     'Tablero de control'!$Q532&lt;&gt;"Reducción",
     'Tablero de control'!$AJ532*100/'Tablero de control'!$V532,
     IF(
       'Tablero de control'!$V532&gt;='Tablero de control'!$AJ532,
       100,
       IF(
         'Tablero de control'!$S532&lt;='Tablero de control'!$AJ532,
         0,
         (('Tablero de control'!$S532-'Tablero de control'!$V532)-('Tablero de control'!$AJ532-'Tablero de control'!$V532))*100/('Tablero de control'!$S532-'Tablero de control'!$V532)
       )
     )
   )
)</f>
        <v>0</v>
      </c>
      <c r="AL532" s="40" t="str">
        <f>IF(
  'Tablero de control'!$V532="NP",
  "NO PROGRAMADA",
  IF(
    OR('Tablero de control'!$AJ532="",'Tablero de control'!$AK532&lt;=0),
    "SIN AVANCE",
    IF(
      'Tablero de control'!$AK532&lt;Parametros!$D$4*Parametros!$G$9,
      "MUY DEFICIENTE",
    IF(
      'Tablero de control'!$AK532&lt;Parametros!$D$4*Parametros!$G$8,
      "DEFICIENTE",
   IF(
      'Tablero de control'!$AK532&lt;Parametros!$D$4*Parametros!$G$7,
      "ACEPTABLE",
      IF(
        'Tablero de control'!$AK532&lt;Parametros!$D$4*Parametros!$G$6,
        "BUENO",
        IF(
          'Tablero de control'!$AK532&lt;Parametros!$D$4*Parametros!$G$5,
          "SATISFACTORIO",
          IF(
            'Tablero de control'!$AK532&gt;=Parametros!$D$4*Parametros!$G$4,
            "OPTIMO"
          )
        )
      )
    )
  )
)
)
)</f>
        <v>SIN AVANCE</v>
      </c>
      <c r="AM532" s="38"/>
      <c r="AN532" s="38"/>
      <c r="AO532" s="38"/>
      <c r="AP532" s="289"/>
      <c r="AQ532" s="276">
        <f>IF(
'Tablero de control'!$W532="NP",
 0,
  IF(
     'Tablero de control'!$Q532&lt;&gt;"Reducción",
     'Tablero de control'!$AP532*100/'Tablero de control'!$W532,
     IF(
       'Tablero de control'!$W532&gt;='Tablero de control'!$AP532,
       100,
       IF(
         'Tablero de control'!$S532&lt;='Tablero de control'!$AP532,
         0,
         (('Tablero de control'!$S532-'Tablero de control'!$W532)-('Tablero de control'!$AP532-'Tablero de control'!$W532))*100/('Tablero de control'!$S532-'Tablero de control'!$W532)
       )
     )
   )
)</f>
        <v>0</v>
      </c>
      <c r="AR532" s="40" t="str">
        <f>IF(
  'Tablero de control'!$W532="NP",
  "NO PROGRAMADA",
  IF(
    OR('Tablero de control'!$AP532="",'Tablero de control'!$AQ532&lt;=0),
    "SIN AVANCE",
    IF(
      'Tablero de control'!$AQ532&lt;Parametros!$D$4*Parametros!$G$9,
      "MUY DEFICIENTE",
    IF(
      'Tablero de control'!$AQ532&lt;Parametros!$D$4*Parametros!$G$8,
      "DEFICIENTE",
   IF(
      'Tablero de control'!$AQ532&lt;Parametros!$D$4*Parametros!$G$7,
      "ACEPTABLE",
      IF(
        'Tablero de control'!$AQ532&lt;Parametros!$D$4*Parametros!$G$6,
        "BUENO",
        IF(
          'Tablero de control'!$AQ532&lt;Parametros!$D$4*Parametros!$G$5,
          "SATISFACTORIO",
          IF(
            'Tablero de control'!$AQ532&gt;=Parametros!$D$4*Parametros!$G$4,
            "OPTIMO"
          )
        )
      )
    )
  )
)
)
)</f>
        <v>SIN AVANCE</v>
      </c>
      <c r="AS532" s="38"/>
      <c r="AT532" s="38"/>
      <c r="AU532" s="38"/>
      <c r="AV532" s="39"/>
      <c r="AW532" s="276">
        <f>IF(
'Tablero de control'!$X532="NP",
 0,
  IF(
     'Tablero de control'!$Q532&lt;&gt;"Reducción",
     'Tablero de control'!$AV532*100/'Tablero de control'!$X532,
     IF(
       'Tablero de control'!$X532&gt;='Tablero de control'!$AV532,
       100,
       IF(
         'Tablero de control'!$S532&lt;='Tablero de control'!$AV532,
         0,
         (('Tablero de control'!$S532-'Tablero de control'!$X532)-('Tablero de control'!$AV532-'Tablero de control'!$X532))*100/('Tablero de control'!$S532-'Tablero de control'!$X532)
       )
     )
   )
)</f>
        <v>0</v>
      </c>
      <c r="AX532" s="46" t="str">
        <f>IF(
  'Tablero de control'!$X532="NP",
  "NO PROGRAMADA",
  IF(
    OR('Tablero de control'!$AV532="",'Tablero de control'!$AW532&lt;=0),
    "SIN AVANCE",
    IF(
      'Tablero de control'!$AW532&lt;Parametros!$D$4*Parametros!$G$9,
      "MUY DEFICIENTE",
    IF(
      'Tablero de control'!$AW532&lt;Parametros!$D$4*Parametros!$G$8,
      "DEFICIENTE",
   IF(
      'Tablero de control'!$AW532&lt;Parametros!$D$4*Parametros!$G$7,
      "ACEPTABLE",
      IF(
        'Tablero de control'!$AW532&lt;Parametros!$D$4*Parametros!$G$6,
        "BUENO",
        IF(
          'Tablero de control'!$AW532&lt;Parametros!$D$4*Parametros!$G$5,
          "SATISFACTORIO",
          IF(
            'Tablero de control'!$AW532&gt;=Parametros!$D$4*Parametros!$G$4,
            "OPTIMO"
          )
        )
      )
    )
  )
)
)
)</f>
        <v>SIN AVANCE</v>
      </c>
      <c r="AY532" s="38"/>
      <c r="AZ532" s="38"/>
      <c r="BA532" s="38"/>
      <c r="BB532" s="285">
        <f>IF('Tablero de control'!$R532="Acumulada",IF('Tablero de control'!$AV532="",IF('Tablero de control'!$AP532="",IF('Tablero de control'!$AJ532="",'Tablero de control'!$Y532,'Tablero de control'!$AJ532),'Tablero de control'!$AP532),'Tablero de control'!$AV532),'Tablero de control'!$Y532+'Tablero de control'!$AJ532+'Tablero de control'!$AP532+'Tablero de control'!$AV532)</f>
        <v>4</v>
      </c>
      <c r="BC532" s="41">
        <f>IF('Tablero de control'!$Q532="mantenimiento",'Tablero de control'!$BB532/COUNTA('Tablero de control'!$U532:$X532)*100,IF('Tablero de control'!$BB532*100/'Tablero de control'!$T532&gt;100,100,'Tablero de control'!$BB532*100/'Tablero de control'!$T532))</f>
        <v>25</v>
      </c>
      <c r="BD532" s="40" t="str">
        <f>IF(
    OR('Tablero de control'!$BB532="",'Tablero de control'!$BC532&lt;=0),
    "SIN AVANCE",
    IF(
      'Tablero de control'!$BC532&lt;Parametros!$D$4*Parametros!$G$9,
      "MUY DEFICIENTE",
    IF(
      'Tablero de control'!$BC532&lt;Parametros!$D$4*Parametros!$G$8,
      "DEFICIENTE",
   IF(
      'Tablero de control'!$BC532&lt;Parametros!$D$4*Parametros!$G$7,
      "ACEPTABLE",
      IF(
        'Tablero de control'!$BC532&lt;Parametros!$D$4*Parametros!$G$6,
        "BUENO",
        IF(
          'Tablero de control'!$BC532&lt;Parametros!$D$4*Parametros!$G$5,
          "SATISFACTORIO",
          IF(
            'Tablero de control'!$BC532&gt;=Parametros!$D$4*Parametros!$G$4,
            "OPTIMO"
          )
        )
      )
    )
  )
)
)</f>
        <v>MUY DEFICIENTE</v>
      </c>
      <c r="BE532" s="336"/>
      <c r="BF532" s="336"/>
      <c r="BG532" s="555"/>
      <c r="BH532" s="281"/>
      <c r="BI532" s="281"/>
      <c r="BJ532" s="281"/>
      <c r="BL532" s="337"/>
      <c r="BN532" s="392">
        <v>4</v>
      </c>
      <c r="BO532" s="394" t="s">
        <v>2502</v>
      </c>
      <c r="BP532" s="394" t="s">
        <v>2503</v>
      </c>
      <c r="BQ532" s="394" t="s">
        <v>2504</v>
      </c>
      <c r="BR532" s="653" t="s">
        <v>2505</v>
      </c>
      <c r="BS532" s="629"/>
      <c r="BT532" s="281"/>
    </row>
    <row r="533" spans="1:72" s="42" customFormat="1" ht="50.1" hidden="1" customHeight="1">
      <c r="A533" s="554" t="s">
        <v>254</v>
      </c>
      <c r="B533" s="53" t="s">
        <v>273</v>
      </c>
      <c r="C533" s="53" t="s">
        <v>338</v>
      </c>
      <c r="D533" s="53" t="s">
        <v>375</v>
      </c>
      <c r="E533" s="53" t="s">
        <v>500</v>
      </c>
      <c r="F533" s="65">
        <v>0.1857</v>
      </c>
      <c r="G533" s="172">
        <v>0.3</v>
      </c>
      <c r="H533" s="99" t="s">
        <v>1943</v>
      </c>
      <c r="I533" s="172" t="s">
        <v>2004</v>
      </c>
      <c r="J533" s="325">
        <v>530</v>
      </c>
      <c r="K533" s="53" t="s">
        <v>1071</v>
      </c>
      <c r="L533" s="53" t="s">
        <v>1477</v>
      </c>
      <c r="M533" s="53" t="s">
        <v>60</v>
      </c>
      <c r="N533" s="293">
        <v>450300300</v>
      </c>
      <c r="O533" s="53" t="s">
        <v>1795</v>
      </c>
      <c r="P533" s="53" t="s">
        <v>2110</v>
      </c>
      <c r="Q533" s="53" t="s">
        <v>32</v>
      </c>
      <c r="R533" s="130" t="s">
        <v>1891</v>
      </c>
      <c r="S533" s="130">
        <v>0</v>
      </c>
      <c r="T533" s="174">
        <v>3</v>
      </c>
      <c r="U533" s="96">
        <v>1</v>
      </c>
      <c r="V533" s="130">
        <v>1</v>
      </c>
      <c r="W533" s="130">
        <v>1</v>
      </c>
      <c r="X533" s="98" t="s">
        <v>13</v>
      </c>
      <c r="Y533" s="273">
        <v>3</v>
      </c>
      <c r="Z533" s="276">
        <f>IF(
'Tablero de control'!$U533="NP",
 0,
  IF(
     'Tablero de control'!$Q533&lt;&gt;"Reducción",
     'Tablero de control'!$Y533*100/'Tablero de control'!$U533,
     IF(
       'Tablero de control'!$U533&gt;='Tablero de control'!$Y533,
       100,
       IF(
         'Tablero de control'!$S533&lt;='Tablero de control'!$Y533,
         0,
         (('Tablero de control'!$S533-'Tablero de control'!$U533)-('Tablero de control'!$Y533-'Tablero de control'!$U533))*100/('Tablero de control'!$S533-'Tablero de control'!$U533)
       )
     )
   )
)</f>
        <v>300</v>
      </c>
      <c r="AA533" s="302">
        <f>IF('Tablero de control'!$Z533&gt;100,100,'Tablero de control'!$Z533)</f>
        <v>100</v>
      </c>
      <c r="AB533" s="40" t="str">
        <f>IF(
  'Tablero de control'!$U533="NP",
  "NO PROGRAMADA",
  IF(
    OR('Tablero de control'!$Y533="",'Tablero de control'!$Z533&lt;=0),
    "SIN AVANCE",
    IF(
      'Tablero de control'!$Z533&lt;Parametros!$D$4*Parametros!$G$9,
      "MUY DEFICIENTE",
    IF(
      'Tablero de control'!$Z533&lt;Parametros!$D$4*Parametros!$G$8,
      "DEFICIENTE",
   IF(
      'Tablero de control'!$Z533&lt;Parametros!$D$4*Parametros!$G$7,
      "ACEPTABLE",
      IF(
        'Tablero de control'!$Z533&lt;Parametros!$D$4*Parametros!$G$6,
        "BUENO",
        IF(
          'Tablero de control'!$Z533&lt;Parametros!$D$4*Parametros!$G$5,
          "SATISFACTORIO",
          IF(
            'Tablero de control'!$Z533&gt;=Parametros!$D$4*Parametros!$G$4,
            "OPTIMO"
          )
        )
      )
    )
  )
)
)
)</f>
        <v>OPTIMO</v>
      </c>
      <c r="AC533" s="40" t="s">
        <v>3847</v>
      </c>
      <c r="AD533" s="40">
        <v>2023003520121</v>
      </c>
      <c r="AE533" s="347" t="s">
        <v>2506</v>
      </c>
      <c r="AF533" s="40" t="s">
        <v>3832</v>
      </c>
      <c r="AG533" s="59">
        <v>110000000</v>
      </c>
      <c r="AH533" s="59">
        <v>39460348</v>
      </c>
      <c r="AI533" s="59">
        <v>16590861</v>
      </c>
      <c r="AJ533" s="57"/>
      <c r="AK533" s="276">
        <f>IF(
'Tablero de control'!$V533="NP",
 0,
  IF(
     'Tablero de control'!$Q533&lt;&gt;"Reducción",
     'Tablero de control'!$AJ533*100/'Tablero de control'!$V533,
     IF(
       'Tablero de control'!$V533&gt;='Tablero de control'!$AJ533,
       100,
       IF(
         'Tablero de control'!$S533&lt;='Tablero de control'!$AJ533,
         0,
         (('Tablero de control'!$S533-'Tablero de control'!$V533)-('Tablero de control'!$AJ533-'Tablero de control'!$V533))*100/('Tablero de control'!$S533-'Tablero de control'!$V533)
       )
     )
   )
)</f>
        <v>0</v>
      </c>
      <c r="AL533" s="40" t="str">
        <f>IF(
  'Tablero de control'!$V533="NP",
  "NO PROGRAMADA",
  IF(
    OR('Tablero de control'!$AJ533="",'Tablero de control'!$AK533&lt;=0),
    "SIN AVANCE",
    IF(
      'Tablero de control'!$AK533&lt;Parametros!$D$4*Parametros!$G$9,
      "MUY DEFICIENTE",
    IF(
      'Tablero de control'!$AK533&lt;Parametros!$D$4*Parametros!$G$8,
      "DEFICIENTE",
   IF(
      'Tablero de control'!$AK533&lt;Parametros!$D$4*Parametros!$G$7,
      "ACEPTABLE",
      IF(
        'Tablero de control'!$AK533&lt;Parametros!$D$4*Parametros!$G$6,
        "BUENO",
        IF(
          'Tablero de control'!$AK533&lt;Parametros!$D$4*Parametros!$G$5,
          "SATISFACTORIO",
          IF(
            'Tablero de control'!$AK533&gt;=Parametros!$D$4*Parametros!$G$4,
            "OPTIMO"
          )
        )
      )
    )
  )
)
)
)</f>
        <v>SIN AVANCE</v>
      </c>
      <c r="AM533" s="38"/>
      <c r="AN533" s="38"/>
      <c r="AO533" s="38"/>
      <c r="AP533" s="289"/>
      <c r="AQ533" s="276">
        <f>IF(
'Tablero de control'!$W533="NP",
 0,
  IF(
     'Tablero de control'!$Q533&lt;&gt;"Reducción",
     'Tablero de control'!$AP533*100/'Tablero de control'!$W533,
     IF(
       'Tablero de control'!$W533&gt;='Tablero de control'!$AP533,
       100,
       IF(
         'Tablero de control'!$S533&lt;='Tablero de control'!$AP533,
         0,
         (('Tablero de control'!$S533-'Tablero de control'!$W533)-('Tablero de control'!$AP533-'Tablero de control'!$W533))*100/('Tablero de control'!$S533-'Tablero de control'!$W533)
       )
     )
   )
)</f>
        <v>0</v>
      </c>
      <c r="AR533" s="40" t="str">
        <f>IF(
  'Tablero de control'!$W533="NP",
  "NO PROGRAMADA",
  IF(
    OR('Tablero de control'!$AP533="",'Tablero de control'!$AQ533&lt;=0),
    "SIN AVANCE",
    IF(
      'Tablero de control'!$AQ533&lt;Parametros!$D$4*Parametros!$G$9,
      "MUY DEFICIENTE",
    IF(
      'Tablero de control'!$AQ533&lt;Parametros!$D$4*Parametros!$G$8,
      "DEFICIENTE",
   IF(
      'Tablero de control'!$AQ533&lt;Parametros!$D$4*Parametros!$G$7,
      "ACEPTABLE",
      IF(
        'Tablero de control'!$AQ533&lt;Parametros!$D$4*Parametros!$G$6,
        "BUENO",
        IF(
          'Tablero de control'!$AQ533&lt;Parametros!$D$4*Parametros!$G$5,
          "SATISFACTORIO",
          IF(
            'Tablero de control'!$AQ533&gt;=Parametros!$D$4*Parametros!$G$4,
            "OPTIMO"
          )
        )
      )
    )
  )
)
)
)</f>
        <v>SIN AVANCE</v>
      </c>
      <c r="AS533" s="38"/>
      <c r="AT533" s="38"/>
      <c r="AU533" s="38"/>
      <c r="AV533" s="39"/>
      <c r="AW533" s="276">
        <f>IF(
'Tablero de control'!$X533="NP",
 0,
  IF(
     'Tablero de control'!$Q533&lt;&gt;"Reducción",
     'Tablero de control'!$AV533*100/'Tablero de control'!$X533,
     IF(
       'Tablero de control'!$X533&gt;='Tablero de control'!$AV533,
       100,
       IF(
         'Tablero de control'!$S533&lt;='Tablero de control'!$AV533,
         0,
         (('Tablero de control'!$S533-'Tablero de control'!$X533)-('Tablero de control'!$AV533-'Tablero de control'!$X533))*100/('Tablero de control'!$S533-'Tablero de control'!$X533)
       )
     )
   )
)</f>
        <v>0</v>
      </c>
      <c r="AX533" s="46" t="str">
        <f>IF(
  'Tablero de control'!$X533="NP",
  "NO PROGRAMADA",
  IF(
    OR('Tablero de control'!$AV533="",'Tablero de control'!$AW533&lt;=0),
    "SIN AVANCE",
    IF(
      'Tablero de control'!$AW533&lt;Parametros!$D$4*Parametros!$G$9,
      "MUY DEFICIENTE",
    IF(
      'Tablero de control'!$AW533&lt;Parametros!$D$4*Parametros!$G$8,
      "DEFICIENTE",
   IF(
      'Tablero de control'!$AW533&lt;Parametros!$D$4*Parametros!$G$7,
      "ACEPTABLE",
      IF(
        'Tablero de control'!$AW533&lt;Parametros!$D$4*Parametros!$G$6,
        "BUENO",
        IF(
          'Tablero de control'!$AW533&lt;Parametros!$D$4*Parametros!$G$5,
          "SATISFACTORIO",
          IF(
            'Tablero de control'!$AW533&gt;=Parametros!$D$4*Parametros!$G$4,
            "OPTIMO"
          )
        )
      )
    )
  )
)
)
)</f>
        <v>NO PROGRAMADA</v>
      </c>
      <c r="AY533" s="38"/>
      <c r="AZ533" s="38"/>
      <c r="BA533" s="38"/>
      <c r="BB533" s="285">
        <f>IF('Tablero de control'!$R533="Acumulada",IF('Tablero de control'!$AV533="",IF('Tablero de control'!$AP533="",IF('Tablero de control'!$AJ533="",'Tablero de control'!$Y533,'Tablero de control'!$AJ533),'Tablero de control'!$AP533),'Tablero de control'!$AV533),'Tablero de control'!$Y533+'Tablero de control'!$AJ533+'Tablero de control'!$AP533+'Tablero de control'!$AV533)</f>
        <v>3</v>
      </c>
      <c r="BC533" s="41">
        <f>IF('Tablero de control'!$Q533="mantenimiento",'Tablero de control'!$BB533/COUNTA('Tablero de control'!$U533:$X533)*100,IF('Tablero de control'!$BB533*100/'Tablero de control'!$T533&gt;100,100,'Tablero de control'!$BB533*100/'Tablero de control'!$T533))</f>
        <v>100</v>
      </c>
      <c r="BD533" s="40" t="str">
        <f>IF(
    OR('Tablero de control'!$BB533="",'Tablero de control'!$BC533&lt;=0),
    "SIN AVANCE",
    IF(
      'Tablero de control'!$BC533&lt;Parametros!$D$4*Parametros!$G$9,
      "MUY DEFICIENTE",
    IF(
      'Tablero de control'!$BC533&lt;Parametros!$D$4*Parametros!$G$8,
      "DEFICIENTE",
   IF(
      'Tablero de control'!$BC533&lt;Parametros!$D$4*Parametros!$G$7,
      "ACEPTABLE",
      IF(
        'Tablero de control'!$BC533&lt;Parametros!$D$4*Parametros!$G$6,
        "BUENO",
        IF(
          'Tablero de control'!$BC533&lt;Parametros!$D$4*Parametros!$G$5,
          "SATISFACTORIO",
          IF(
            'Tablero de control'!$BC533&gt;=Parametros!$D$4*Parametros!$G$4,
            "OPTIMO"
          )
        )
      )
    )
  )
)
)</f>
        <v>OPTIMO</v>
      </c>
      <c r="BE533" s="336"/>
      <c r="BF533" s="336"/>
      <c r="BG533" s="555"/>
      <c r="BH533" s="281"/>
      <c r="BI533" s="281"/>
      <c r="BJ533" s="281"/>
      <c r="BL533" s="337"/>
      <c r="BN533" s="396">
        <v>3</v>
      </c>
      <c r="BO533" s="347" t="s">
        <v>2506</v>
      </c>
      <c r="BP533" s="344" t="s">
        <v>2507</v>
      </c>
      <c r="BQ533" s="344" t="s">
        <v>2508</v>
      </c>
      <c r="BR533" s="625" t="s">
        <v>2509</v>
      </c>
      <c r="BS533" s="650" t="s">
        <v>2510</v>
      </c>
      <c r="BT533" s="281"/>
    </row>
    <row r="534" spans="1:72" s="42" customFormat="1" ht="50.1" hidden="1" customHeight="1">
      <c r="A534" s="554" t="s">
        <v>254</v>
      </c>
      <c r="B534" s="53" t="s">
        <v>273</v>
      </c>
      <c r="C534" s="53" t="s">
        <v>338</v>
      </c>
      <c r="D534" s="53" t="s">
        <v>375</v>
      </c>
      <c r="E534" s="53" t="s">
        <v>500</v>
      </c>
      <c r="F534" s="65">
        <v>0.1857</v>
      </c>
      <c r="G534" s="172">
        <v>0.3</v>
      </c>
      <c r="H534" s="99" t="s">
        <v>1943</v>
      </c>
      <c r="I534" s="172" t="s">
        <v>2004</v>
      </c>
      <c r="J534" s="325">
        <v>531</v>
      </c>
      <c r="K534" s="53" t="s">
        <v>1072</v>
      </c>
      <c r="L534" s="53" t="s">
        <v>1478</v>
      </c>
      <c r="M534" s="53" t="s">
        <v>84</v>
      </c>
      <c r="N534" s="293">
        <v>450302200</v>
      </c>
      <c r="O534" s="53" t="s">
        <v>1796</v>
      </c>
      <c r="P534" s="53" t="s">
        <v>2110</v>
      </c>
      <c r="Q534" s="53" t="s">
        <v>32</v>
      </c>
      <c r="R534" s="130" t="s">
        <v>1891</v>
      </c>
      <c r="S534" s="130">
        <v>8</v>
      </c>
      <c r="T534" s="174">
        <v>12</v>
      </c>
      <c r="U534" s="96">
        <v>3</v>
      </c>
      <c r="V534" s="130">
        <v>3</v>
      </c>
      <c r="W534" s="130">
        <v>3</v>
      </c>
      <c r="X534" s="130">
        <v>3</v>
      </c>
      <c r="Y534" s="273">
        <v>3</v>
      </c>
      <c r="Z534" s="276">
        <f>IF(
'Tablero de control'!$U534="NP",
 0,
  IF(
     'Tablero de control'!$Q534&lt;&gt;"Reducción",
     'Tablero de control'!$Y534*100/'Tablero de control'!$U534,
     IF(
       'Tablero de control'!$U534&gt;='Tablero de control'!$Y534,
       100,
       IF(
         'Tablero de control'!$S534&lt;='Tablero de control'!$Y534,
         0,
         (('Tablero de control'!$S534-'Tablero de control'!$U534)-('Tablero de control'!$Y534-'Tablero de control'!$U534))*100/('Tablero de control'!$S534-'Tablero de control'!$U534)
       )
     )
   )
)</f>
        <v>100</v>
      </c>
      <c r="AA534" s="302">
        <f>IF('Tablero de control'!$Z534&gt;100,100,'Tablero de control'!$Z534)</f>
        <v>100</v>
      </c>
      <c r="AB534" s="40" t="str">
        <f>IF(
  'Tablero de control'!$U534="NP",
  "NO PROGRAMADA",
  IF(
    OR('Tablero de control'!$Y534="",'Tablero de control'!$Z534&lt;=0),
    "SIN AVANCE",
    IF(
      'Tablero de control'!$Z534&lt;Parametros!$D$4*Parametros!$G$9,
      "MUY DEFICIENTE",
    IF(
      'Tablero de control'!$Z534&lt;Parametros!$D$4*Parametros!$G$8,
      "DEFICIENTE",
   IF(
      'Tablero de control'!$Z534&lt;Parametros!$D$4*Parametros!$G$7,
      "ACEPTABLE",
      IF(
        'Tablero de control'!$Z534&lt;Parametros!$D$4*Parametros!$G$6,
        "BUENO",
        IF(
          'Tablero de control'!$Z534&lt;Parametros!$D$4*Parametros!$G$5,
          "SATISFACTORIO",
          IF(
            'Tablero de control'!$Z534&gt;=Parametros!$D$4*Parametros!$G$4,
            "OPTIMO"
          )
        )
      )
    )
  )
)
)
)</f>
        <v>OPTIMO</v>
      </c>
      <c r="AC534" s="40" t="s">
        <v>3847</v>
      </c>
      <c r="AD534" s="40">
        <v>2023003520121</v>
      </c>
      <c r="AE534" s="40" t="s">
        <v>3829</v>
      </c>
      <c r="AF534" s="40" t="s">
        <v>3833</v>
      </c>
      <c r="AG534" s="59">
        <v>540000000</v>
      </c>
      <c r="AH534" s="59">
        <v>203386877.81</v>
      </c>
      <c r="AI534" s="59">
        <v>188811831.81</v>
      </c>
      <c r="AJ534" s="57"/>
      <c r="AK534" s="276">
        <f>IF(
'Tablero de control'!$V534="NP",
 0,
  IF(
     'Tablero de control'!$Q534&lt;&gt;"Reducción",
     'Tablero de control'!$AJ534*100/'Tablero de control'!$V534,
     IF(
       'Tablero de control'!$V534&gt;='Tablero de control'!$AJ534,
       100,
       IF(
         'Tablero de control'!$S534&lt;='Tablero de control'!$AJ534,
         0,
         (('Tablero de control'!$S534-'Tablero de control'!$V534)-('Tablero de control'!$AJ534-'Tablero de control'!$V534))*100/('Tablero de control'!$S534-'Tablero de control'!$V534)
       )
     )
   )
)</f>
        <v>0</v>
      </c>
      <c r="AL534" s="40" t="str">
        <f>IF(
  'Tablero de control'!$V534="NP",
  "NO PROGRAMADA",
  IF(
    OR('Tablero de control'!$AJ534="",'Tablero de control'!$AK534&lt;=0),
    "SIN AVANCE",
    IF(
      'Tablero de control'!$AK534&lt;Parametros!$D$4*Parametros!$G$9,
      "MUY DEFICIENTE",
    IF(
      'Tablero de control'!$AK534&lt;Parametros!$D$4*Parametros!$G$8,
      "DEFICIENTE",
   IF(
      'Tablero de control'!$AK534&lt;Parametros!$D$4*Parametros!$G$7,
      "ACEPTABLE",
      IF(
        'Tablero de control'!$AK534&lt;Parametros!$D$4*Parametros!$G$6,
        "BUENO",
        IF(
          'Tablero de control'!$AK534&lt;Parametros!$D$4*Parametros!$G$5,
          "SATISFACTORIO",
          IF(
            'Tablero de control'!$AK534&gt;=Parametros!$D$4*Parametros!$G$4,
            "OPTIMO"
          )
        )
      )
    )
  )
)
)
)</f>
        <v>SIN AVANCE</v>
      </c>
      <c r="AM534" s="38"/>
      <c r="AN534" s="38"/>
      <c r="AO534" s="38"/>
      <c r="AP534" s="289"/>
      <c r="AQ534" s="276">
        <f>IF(
'Tablero de control'!$W534="NP",
 0,
  IF(
     'Tablero de control'!$Q534&lt;&gt;"Reducción",
     'Tablero de control'!$AP534*100/'Tablero de control'!$W534,
     IF(
       'Tablero de control'!$W534&gt;='Tablero de control'!$AP534,
       100,
       IF(
         'Tablero de control'!$S534&lt;='Tablero de control'!$AP534,
         0,
         (('Tablero de control'!$S534-'Tablero de control'!$W534)-('Tablero de control'!$AP534-'Tablero de control'!$W534))*100/('Tablero de control'!$S534-'Tablero de control'!$W534)
       )
     )
   )
)</f>
        <v>0</v>
      </c>
      <c r="AR534" s="40" t="str">
        <f>IF(
  'Tablero de control'!$W534="NP",
  "NO PROGRAMADA",
  IF(
    OR('Tablero de control'!$AP534="",'Tablero de control'!$AQ534&lt;=0),
    "SIN AVANCE",
    IF(
      'Tablero de control'!$AQ534&lt;Parametros!$D$4*Parametros!$G$9,
      "MUY DEFICIENTE",
    IF(
      'Tablero de control'!$AQ534&lt;Parametros!$D$4*Parametros!$G$8,
      "DEFICIENTE",
   IF(
      'Tablero de control'!$AQ534&lt;Parametros!$D$4*Parametros!$G$7,
      "ACEPTABLE",
      IF(
        'Tablero de control'!$AQ534&lt;Parametros!$D$4*Parametros!$G$6,
        "BUENO",
        IF(
          'Tablero de control'!$AQ534&lt;Parametros!$D$4*Parametros!$G$5,
          "SATISFACTORIO",
          IF(
            'Tablero de control'!$AQ534&gt;=Parametros!$D$4*Parametros!$G$4,
            "OPTIMO"
          )
        )
      )
    )
  )
)
)
)</f>
        <v>SIN AVANCE</v>
      </c>
      <c r="AS534" s="38"/>
      <c r="AT534" s="38"/>
      <c r="AU534" s="38"/>
      <c r="AV534" s="39"/>
      <c r="AW534" s="276">
        <f>IF(
'Tablero de control'!$X534="NP",
 0,
  IF(
     'Tablero de control'!$Q534&lt;&gt;"Reducción",
     'Tablero de control'!$AV534*100/'Tablero de control'!$X534,
     IF(
       'Tablero de control'!$X534&gt;='Tablero de control'!$AV534,
       100,
       IF(
         'Tablero de control'!$S534&lt;='Tablero de control'!$AV534,
         0,
         (('Tablero de control'!$S534-'Tablero de control'!$X534)-('Tablero de control'!$AV534-'Tablero de control'!$X534))*100/('Tablero de control'!$S534-'Tablero de control'!$X534)
       )
     )
   )
)</f>
        <v>0</v>
      </c>
      <c r="AX534" s="46" t="str">
        <f>IF(
  'Tablero de control'!$X534="NP",
  "NO PROGRAMADA",
  IF(
    OR('Tablero de control'!$AV534="",'Tablero de control'!$AW534&lt;=0),
    "SIN AVANCE",
    IF(
      'Tablero de control'!$AW534&lt;Parametros!$D$4*Parametros!$G$9,
      "MUY DEFICIENTE",
    IF(
      'Tablero de control'!$AW534&lt;Parametros!$D$4*Parametros!$G$8,
      "DEFICIENTE",
   IF(
      'Tablero de control'!$AW534&lt;Parametros!$D$4*Parametros!$G$7,
      "ACEPTABLE",
      IF(
        'Tablero de control'!$AW534&lt;Parametros!$D$4*Parametros!$G$6,
        "BUENO",
        IF(
          'Tablero de control'!$AW534&lt;Parametros!$D$4*Parametros!$G$5,
          "SATISFACTORIO",
          IF(
            'Tablero de control'!$AW534&gt;=Parametros!$D$4*Parametros!$G$4,
            "OPTIMO"
          )
        )
      )
    )
  )
)
)
)</f>
        <v>SIN AVANCE</v>
      </c>
      <c r="AY534" s="38"/>
      <c r="AZ534" s="38"/>
      <c r="BA534" s="38"/>
      <c r="BB534" s="285">
        <f>IF('Tablero de control'!$R534="Acumulada",IF('Tablero de control'!$AV534="",IF('Tablero de control'!$AP534="",IF('Tablero de control'!$AJ534="",'Tablero de control'!$Y534,'Tablero de control'!$AJ534),'Tablero de control'!$AP534),'Tablero de control'!$AV534),'Tablero de control'!$Y534+'Tablero de control'!$AJ534+'Tablero de control'!$AP534+'Tablero de control'!$AV534)</f>
        <v>3</v>
      </c>
      <c r="BC534" s="41">
        <f>IF('Tablero de control'!$Q534="mantenimiento",'Tablero de control'!$BB534/COUNTA('Tablero de control'!$U534:$X534)*100,IF('Tablero de control'!$BB534*100/'Tablero de control'!$T534&gt;100,100,'Tablero de control'!$BB534*100/'Tablero de control'!$T534))</f>
        <v>25</v>
      </c>
      <c r="BD534" s="40" t="str">
        <f>IF(
    OR('Tablero de control'!$BB534="",'Tablero de control'!$BC534&lt;=0),
    "SIN AVANCE",
    IF(
      'Tablero de control'!$BC534&lt;Parametros!$D$4*Parametros!$G$9,
      "MUY DEFICIENTE",
    IF(
      'Tablero de control'!$BC534&lt;Parametros!$D$4*Parametros!$G$8,
      "DEFICIENTE",
   IF(
      'Tablero de control'!$BC534&lt;Parametros!$D$4*Parametros!$G$7,
      "ACEPTABLE",
      IF(
        'Tablero de control'!$BC534&lt;Parametros!$D$4*Parametros!$G$6,
        "BUENO",
        IF(
          'Tablero de control'!$BC534&lt;Parametros!$D$4*Parametros!$G$5,
          "SATISFACTORIO",
          IF(
            'Tablero de control'!$BC534&gt;=Parametros!$D$4*Parametros!$G$4,
            "OPTIMO"
          )
        )
      )
    )
  )
)
)</f>
        <v>MUY DEFICIENTE</v>
      </c>
      <c r="BE534" s="336"/>
      <c r="BF534" s="336"/>
      <c r="BG534" s="555"/>
      <c r="BH534" s="281"/>
      <c r="BI534" s="281"/>
      <c r="BJ534" s="281"/>
      <c r="BL534" s="337"/>
      <c r="BN534" s="392">
        <v>3</v>
      </c>
      <c r="BO534" s="347" t="s">
        <v>2511</v>
      </c>
      <c r="BP534" s="344" t="s">
        <v>2512</v>
      </c>
      <c r="BQ534" s="344" t="s">
        <v>2513</v>
      </c>
      <c r="BR534" s="653" t="s">
        <v>2514</v>
      </c>
      <c r="BS534" s="650" t="s">
        <v>2515</v>
      </c>
      <c r="BT534" s="281"/>
    </row>
    <row r="535" spans="1:72" s="42" customFormat="1" ht="50.1" hidden="1" customHeight="1">
      <c r="A535" s="554" t="s">
        <v>254</v>
      </c>
      <c r="B535" s="53" t="s">
        <v>273</v>
      </c>
      <c r="C535" s="53" t="s">
        <v>338</v>
      </c>
      <c r="D535" s="53" t="s">
        <v>375</v>
      </c>
      <c r="E535" s="53" t="s">
        <v>500</v>
      </c>
      <c r="F535" s="65">
        <v>0.1857</v>
      </c>
      <c r="G535" s="172">
        <v>0.3</v>
      </c>
      <c r="H535" s="99" t="s">
        <v>1943</v>
      </c>
      <c r="I535" s="172" t="s">
        <v>2004</v>
      </c>
      <c r="J535" s="325">
        <v>532</v>
      </c>
      <c r="K535" s="53" t="s">
        <v>1073</v>
      </c>
      <c r="L535" s="53" t="s">
        <v>1474</v>
      </c>
      <c r="M535" s="53" t="s">
        <v>84</v>
      </c>
      <c r="N535" s="293">
        <v>450302200</v>
      </c>
      <c r="O535" s="53" t="s">
        <v>1796</v>
      </c>
      <c r="P535" s="53" t="s">
        <v>2110</v>
      </c>
      <c r="Q535" s="53" t="s">
        <v>32</v>
      </c>
      <c r="R535" s="130" t="s">
        <v>1891</v>
      </c>
      <c r="S535" s="130">
        <v>0</v>
      </c>
      <c r="T535" s="174">
        <v>2</v>
      </c>
      <c r="U535" s="97" t="s">
        <v>13</v>
      </c>
      <c r="V535" s="130">
        <v>1</v>
      </c>
      <c r="W535" s="97" t="s">
        <v>13</v>
      </c>
      <c r="X535" s="130">
        <v>1</v>
      </c>
      <c r="Y535" s="273">
        <v>0</v>
      </c>
      <c r="Z535" s="276">
        <f>IF(
'Tablero de control'!$U535="NP",
 0,
  IF(
     'Tablero de control'!$Q535&lt;&gt;"Reducción",
     'Tablero de control'!$Y535*100/'Tablero de control'!$U535,
     IF(
       'Tablero de control'!$U535&gt;='Tablero de control'!$Y535,
       100,
       IF(
         'Tablero de control'!$S535&lt;='Tablero de control'!$Y535,
         0,
         (('Tablero de control'!$S535-'Tablero de control'!$U535)-('Tablero de control'!$Y535-'Tablero de control'!$U535))*100/('Tablero de control'!$S535-'Tablero de control'!$U535)
       )
     )
   )
)</f>
        <v>0</v>
      </c>
      <c r="AA535" s="302">
        <f>IF('Tablero de control'!$Z535&gt;100,100,'Tablero de control'!$Z535)</f>
        <v>0</v>
      </c>
      <c r="AB535" s="40" t="str">
        <f>IF(
  'Tablero de control'!$U535="NP",
  "NO PROGRAMADA",
  IF(
    OR('Tablero de control'!$Y535="",'Tablero de control'!$Z535&lt;=0),
    "SIN AVANCE",
    IF(
      'Tablero de control'!$Z535&lt;Parametros!$D$4*Parametros!$G$9,
      "MUY DEFICIENTE",
    IF(
      'Tablero de control'!$Z535&lt;Parametros!$D$4*Parametros!$G$8,
      "DEFICIENTE",
   IF(
      'Tablero de control'!$Z535&lt;Parametros!$D$4*Parametros!$G$7,
      "ACEPTABLE",
      IF(
        'Tablero de control'!$Z535&lt;Parametros!$D$4*Parametros!$G$6,
        "BUENO",
        IF(
          'Tablero de control'!$Z535&lt;Parametros!$D$4*Parametros!$G$5,
          "SATISFACTORIO",
          IF(
            'Tablero de control'!$Z535&gt;=Parametros!$D$4*Parametros!$G$4,
            "OPTIMO"
          )
        )
      )
    )
  )
)
)
)</f>
        <v>NO PROGRAMADA</v>
      </c>
      <c r="AC535" s="40"/>
      <c r="AD535" s="40"/>
      <c r="AE535" s="720"/>
      <c r="AF535" s="40"/>
      <c r="AG535" s="59">
        <v>110000000</v>
      </c>
      <c r="AH535" s="59">
        <v>0</v>
      </c>
      <c r="AI535" s="59">
        <v>0</v>
      </c>
      <c r="AJ535" s="57"/>
      <c r="AK535" s="276">
        <f>IF(
'Tablero de control'!$V535="NP",
 0,
  IF(
     'Tablero de control'!$Q535&lt;&gt;"Reducción",
     'Tablero de control'!$AJ535*100/'Tablero de control'!$V535,
     IF(
       'Tablero de control'!$V535&gt;='Tablero de control'!$AJ535,
       100,
       IF(
         'Tablero de control'!$S535&lt;='Tablero de control'!$AJ535,
         0,
         (('Tablero de control'!$S535-'Tablero de control'!$V535)-('Tablero de control'!$AJ535-'Tablero de control'!$V535))*100/('Tablero de control'!$S535-'Tablero de control'!$V535)
       )
     )
   )
)</f>
        <v>0</v>
      </c>
      <c r="AL535" s="40" t="str">
        <f>IF(
  'Tablero de control'!$V535="NP",
  "NO PROGRAMADA",
  IF(
    OR('Tablero de control'!$AJ535="",'Tablero de control'!$AK535&lt;=0),
    "SIN AVANCE",
    IF(
      'Tablero de control'!$AK535&lt;Parametros!$D$4*Parametros!$G$9,
      "MUY DEFICIENTE",
    IF(
      'Tablero de control'!$AK535&lt;Parametros!$D$4*Parametros!$G$8,
      "DEFICIENTE",
   IF(
      'Tablero de control'!$AK535&lt;Parametros!$D$4*Parametros!$G$7,
      "ACEPTABLE",
      IF(
        'Tablero de control'!$AK535&lt;Parametros!$D$4*Parametros!$G$6,
        "BUENO",
        IF(
          'Tablero de control'!$AK535&lt;Parametros!$D$4*Parametros!$G$5,
          "SATISFACTORIO",
          IF(
            'Tablero de control'!$AK535&gt;=Parametros!$D$4*Parametros!$G$4,
            "OPTIMO"
          )
        )
      )
    )
  )
)
)
)</f>
        <v>SIN AVANCE</v>
      </c>
      <c r="AM535" s="38"/>
      <c r="AN535" s="38"/>
      <c r="AO535" s="38"/>
      <c r="AP535" s="289"/>
      <c r="AQ535" s="276">
        <f>IF(
'Tablero de control'!$W535="NP",
 0,
  IF(
     'Tablero de control'!$Q535&lt;&gt;"Reducción",
     'Tablero de control'!$AP535*100/'Tablero de control'!$W535,
     IF(
       'Tablero de control'!$W535&gt;='Tablero de control'!$AP535,
       100,
       IF(
         'Tablero de control'!$S535&lt;='Tablero de control'!$AP535,
         0,
         (('Tablero de control'!$S535-'Tablero de control'!$W535)-('Tablero de control'!$AP535-'Tablero de control'!$W535))*100/('Tablero de control'!$S535-'Tablero de control'!$W535)
       )
     )
   )
)</f>
        <v>0</v>
      </c>
      <c r="AR535" s="40" t="str">
        <f>IF(
  'Tablero de control'!$W535="NP",
  "NO PROGRAMADA",
  IF(
    OR('Tablero de control'!$AP535="",'Tablero de control'!$AQ535&lt;=0),
    "SIN AVANCE",
    IF(
      'Tablero de control'!$AQ535&lt;Parametros!$D$4*Parametros!$G$9,
      "MUY DEFICIENTE",
    IF(
      'Tablero de control'!$AQ535&lt;Parametros!$D$4*Parametros!$G$8,
      "DEFICIENTE",
   IF(
      'Tablero de control'!$AQ535&lt;Parametros!$D$4*Parametros!$G$7,
      "ACEPTABLE",
      IF(
        'Tablero de control'!$AQ535&lt;Parametros!$D$4*Parametros!$G$6,
        "BUENO",
        IF(
          'Tablero de control'!$AQ535&lt;Parametros!$D$4*Parametros!$G$5,
          "SATISFACTORIO",
          IF(
            'Tablero de control'!$AQ535&gt;=Parametros!$D$4*Parametros!$G$4,
            "OPTIMO"
          )
        )
      )
    )
  )
)
)
)</f>
        <v>NO PROGRAMADA</v>
      </c>
      <c r="AS535" s="38"/>
      <c r="AT535" s="38"/>
      <c r="AU535" s="38"/>
      <c r="AV535" s="39"/>
      <c r="AW535" s="276">
        <f>IF(
'Tablero de control'!$X535="NP",
 0,
  IF(
     'Tablero de control'!$Q535&lt;&gt;"Reducción",
     'Tablero de control'!$AV535*100/'Tablero de control'!$X535,
     IF(
       'Tablero de control'!$X535&gt;='Tablero de control'!$AV535,
       100,
       IF(
         'Tablero de control'!$S535&lt;='Tablero de control'!$AV535,
         0,
         (('Tablero de control'!$S535-'Tablero de control'!$X535)-('Tablero de control'!$AV535-'Tablero de control'!$X535))*100/('Tablero de control'!$S535-'Tablero de control'!$X535)
       )
     )
   )
)</f>
        <v>0</v>
      </c>
      <c r="AX535" s="46" t="str">
        <f>IF(
  'Tablero de control'!$X535="NP",
  "NO PROGRAMADA",
  IF(
    OR('Tablero de control'!$AV535="",'Tablero de control'!$AW535&lt;=0),
    "SIN AVANCE",
    IF(
      'Tablero de control'!$AW535&lt;Parametros!$D$4*Parametros!$G$9,
      "MUY DEFICIENTE",
    IF(
      'Tablero de control'!$AW535&lt;Parametros!$D$4*Parametros!$G$8,
      "DEFICIENTE",
   IF(
      'Tablero de control'!$AW535&lt;Parametros!$D$4*Parametros!$G$7,
      "ACEPTABLE",
      IF(
        'Tablero de control'!$AW535&lt;Parametros!$D$4*Parametros!$G$6,
        "BUENO",
        IF(
          'Tablero de control'!$AW535&lt;Parametros!$D$4*Parametros!$G$5,
          "SATISFACTORIO",
          IF(
            'Tablero de control'!$AW535&gt;=Parametros!$D$4*Parametros!$G$4,
            "OPTIMO"
          )
        )
      )
    )
  )
)
)
)</f>
        <v>SIN AVANCE</v>
      </c>
      <c r="AY535" s="38"/>
      <c r="AZ535" s="38"/>
      <c r="BA535" s="38"/>
      <c r="BB535" s="285">
        <f>IF('Tablero de control'!$R535="Acumulada",IF('Tablero de control'!$AV535="",IF('Tablero de control'!$AP535="",IF('Tablero de control'!$AJ535="",'Tablero de control'!$Y535,'Tablero de control'!$AJ535),'Tablero de control'!$AP535),'Tablero de control'!$AV535),'Tablero de control'!$Y535+'Tablero de control'!$AJ535+'Tablero de control'!$AP535+'Tablero de control'!$AV535)</f>
        <v>0</v>
      </c>
      <c r="BC535" s="41">
        <f>IF('Tablero de control'!$Q535="mantenimiento",'Tablero de control'!$BB535/COUNTA('Tablero de control'!$U535:$X535)*100,IF('Tablero de control'!$BB535*100/'Tablero de control'!$T535&gt;100,100,'Tablero de control'!$BB535*100/'Tablero de control'!$T535))</f>
        <v>0</v>
      </c>
      <c r="BD535" s="40" t="str">
        <f>IF(
    OR('Tablero de control'!$BB535="",'Tablero de control'!$BC535&lt;=0),
    "SIN AVANCE",
    IF(
      'Tablero de control'!$BC535&lt;Parametros!$D$4*Parametros!$G$9,
      "MUY DEFICIENTE",
    IF(
      'Tablero de control'!$BC535&lt;Parametros!$D$4*Parametros!$G$8,
      "DEFICIENTE",
   IF(
      'Tablero de control'!$BC535&lt;Parametros!$D$4*Parametros!$G$7,
      "ACEPTABLE",
      IF(
        'Tablero de control'!$BC535&lt;Parametros!$D$4*Parametros!$G$6,
        "BUENO",
        IF(
          'Tablero de control'!$BC535&lt;Parametros!$D$4*Parametros!$G$5,
          "SATISFACTORIO",
          IF(
            'Tablero de control'!$BC535&gt;=Parametros!$D$4*Parametros!$G$4,
            "OPTIMO"
          )
        )
      )
    )
  )
)
)</f>
        <v>SIN AVANCE</v>
      </c>
      <c r="BE535" s="336"/>
      <c r="BF535" s="336"/>
      <c r="BG535" s="555"/>
      <c r="BH535" s="281"/>
      <c r="BI535" s="281"/>
      <c r="BJ535" s="281"/>
      <c r="BL535" s="337"/>
      <c r="BN535" s="395" t="s">
        <v>31</v>
      </c>
      <c r="BO535" s="395" t="s">
        <v>31</v>
      </c>
      <c r="BP535" s="395" t="s">
        <v>31</v>
      </c>
      <c r="BQ535" s="395" t="s">
        <v>31</v>
      </c>
      <c r="BR535" s="654" t="s">
        <v>31</v>
      </c>
      <c r="BS535" s="654" t="s">
        <v>31</v>
      </c>
      <c r="BT535" s="281"/>
    </row>
    <row r="536" spans="1:72" s="42" customFormat="1" ht="50.1" hidden="1" customHeight="1">
      <c r="A536" s="554" t="s">
        <v>254</v>
      </c>
      <c r="B536" s="53" t="s">
        <v>273</v>
      </c>
      <c r="C536" s="53" t="s">
        <v>338</v>
      </c>
      <c r="D536" s="53" t="s">
        <v>375</v>
      </c>
      <c r="E536" s="53" t="s">
        <v>500</v>
      </c>
      <c r="F536" s="65">
        <v>0.1857</v>
      </c>
      <c r="G536" s="172">
        <v>0.3</v>
      </c>
      <c r="H536" s="99" t="s">
        <v>1943</v>
      </c>
      <c r="I536" s="172" t="s">
        <v>2004</v>
      </c>
      <c r="J536" s="325">
        <v>533</v>
      </c>
      <c r="K536" s="53" t="s">
        <v>1074</v>
      </c>
      <c r="L536" s="53" t="s">
        <v>1477</v>
      </c>
      <c r="M536" s="53" t="s">
        <v>60</v>
      </c>
      <c r="N536" s="293">
        <v>450300300</v>
      </c>
      <c r="O536" s="53" t="s">
        <v>1795</v>
      </c>
      <c r="P536" s="53" t="s">
        <v>2110</v>
      </c>
      <c r="Q536" s="53" t="s">
        <v>32</v>
      </c>
      <c r="R536" s="130" t="s">
        <v>1891</v>
      </c>
      <c r="S536" s="177">
        <v>0</v>
      </c>
      <c r="T536" s="174">
        <v>3</v>
      </c>
      <c r="U536" s="97" t="s">
        <v>13</v>
      </c>
      <c r="V536" s="177">
        <v>1</v>
      </c>
      <c r="W536" s="177">
        <v>1</v>
      </c>
      <c r="X536" s="130">
        <v>1</v>
      </c>
      <c r="Y536" s="273">
        <v>0</v>
      </c>
      <c r="Z536" s="276">
        <f>IF(
'Tablero de control'!$U536="NP",
 0,
  IF(
     'Tablero de control'!$Q536&lt;&gt;"Reducción",
     'Tablero de control'!$Y536*100/'Tablero de control'!$U536,
     IF(
       'Tablero de control'!$U536&gt;='Tablero de control'!$Y536,
       100,
       IF(
         'Tablero de control'!$S536&lt;='Tablero de control'!$Y536,
         0,
         (('Tablero de control'!$S536-'Tablero de control'!$U536)-('Tablero de control'!$Y536-'Tablero de control'!$U536))*100/('Tablero de control'!$S536-'Tablero de control'!$U536)
       )
     )
   )
)</f>
        <v>0</v>
      </c>
      <c r="AA536" s="302">
        <f>IF('Tablero de control'!$Z536&gt;100,100,'Tablero de control'!$Z536)</f>
        <v>0</v>
      </c>
      <c r="AB536" s="40" t="str">
        <f>IF(
  'Tablero de control'!$U536="NP",
  "NO PROGRAMADA",
  IF(
    OR('Tablero de control'!$Y536="",'Tablero de control'!$Z536&lt;=0),
    "SIN AVANCE",
    IF(
      'Tablero de control'!$Z536&lt;Parametros!$D$4*Parametros!$G$9,
      "MUY DEFICIENTE",
    IF(
      'Tablero de control'!$Z536&lt;Parametros!$D$4*Parametros!$G$8,
      "DEFICIENTE",
   IF(
      'Tablero de control'!$Z536&lt;Parametros!$D$4*Parametros!$G$7,
      "ACEPTABLE",
      IF(
        'Tablero de control'!$Z536&lt;Parametros!$D$4*Parametros!$G$6,
        "BUENO",
        IF(
          'Tablero de control'!$Z536&lt;Parametros!$D$4*Parametros!$G$5,
          "SATISFACTORIO",
          IF(
            'Tablero de control'!$Z536&gt;=Parametros!$D$4*Parametros!$G$4,
            "OPTIMO"
          )
        )
      )
    )
  )
)
)
)</f>
        <v>NO PROGRAMADA</v>
      </c>
      <c r="AC536" s="40"/>
      <c r="AD536" s="40"/>
      <c r="AE536" s="40"/>
      <c r="AF536" s="40"/>
      <c r="AG536" s="59">
        <v>58000000</v>
      </c>
      <c r="AH536" s="59">
        <v>0</v>
      </c>
      <c r="AI536" s="59">
        <v>0</v>
      </c>
      <c r="AJ536" s="57"/>
      <c r="AK536" s="276">
        <f>IF(
'Tablero de control'!$V536="NP",
 0,
  IF(
     'Tablero de control'!$Q536&lt;&gt;"Reducción",
     'Tablero de control'!$AJ536*100/'Tablero de control'!$V536,
     IF(
       'Tablero de control'!$V536&gt;='Tablero de control'!$AJ536,
       100,
       IF(
         'Tablero de control'!$S536&lt;='Tablero de control'!$AJ536,
         0,
         (('Tablero de control'!$S536-'Tablero de control'!$V536)-('Tablero de control'!$AJ536-'Tablero de control'!$V536))*100/('Tablero de control'!$S536-'Tablero de control'!$V536)
       )
     )
   )
)</f>
        <v>0</v>
      </c>
      <c r="AL536" s="40" t="str">
        <f>IF(
  'Tablero de control'!$V536="NP",
  "NO PROGRAMADA",
  IF(
    OR('Tablero de control'!$AJ536="",'Tablero de control'!$AK536&lt;=0),
    "SIN AVANCE",
    IF(
      'Tablero de control'!$AK536&lt;Parametros!$D$4*Parametros!$G$9,
      "MUY DEFICIENTE",
    IF(
      'Tablero de control'!$AK536&lt;Parametros!$D$4*Parametros!$G$8,
      "DEFICIENTE",
   IF(
      'Tablero de control'!$AK536&lt;Parametros!$D$4*Parametros!$G$7,
      "ACEPTABLE",
      IF(
        'Tablero de control'!$AK536&lt;Parametros!$D$4*Parametros!$G$6,
        "BUENO",
        IF(
          'Tablero de control'!$AK536&lt;Parametros!$D$4*Parametros!$G$5,
          "SATISFACTORIO",
          IF(
            'Tablero de control'!$AK536&gt;=Parametros!$D$4*Parametros!$G$4,
            "OPTIMO"
          )
        )
      )
    )
  )
)
)
)</f>
        <v>SIN AVANCE</v>
      </c>
      <c r="AM536" s="38"/>
      <c r="AN536" s="38"/>
      <c r="AO536" s="38"/>
      <c r="AP536" s="289"/>
      <c r="AQ536" s="276">
        <f>IF(
'Tablero de control'!$W536="NP",
 0,
  IF(
     'Tablero de control'!$Q536&lt;&gt;"Reducción",
     'Tablero de control'!$AP536*100/'Tablero de control'!$W536,
     IF(
       'Tablero de control'!$W536&gt;='Tablero de control'!$AP536,
       100,
       IF(
         'Tablero de control'!$S536&lt;='Tablero de control'!$AP536,
         0,
         (('Tablero de control'!$S536-'Tablero de control'!$W536)-('Tablero de control'!$AP536-'Tablero de control'!$W536))*100/('Tablero de control'!$S536-'Tablero de control'!$W536)
       )
     )
   )
)</f>
        <v>0</v>
      </c>
      <c r="AR536" s="40" t="str">
        <f>IF(
  'Tablero de control'!$W536="NP",
  "NO PROGRAMADA",
  IF(
    OR('Tablero de control'!$AP536="",'Tablero de control'!$AQ536&lt;=0),
    "SIN AVANCE",
    IF(
      'Tablero de control'!$AQ536&lt;Parametros!$D$4*Parametros!$G$9,
      "MUY DEFICIENTE",
    IF(
      'Tablero de control'!$AQ536&lt;Parametros!$D$4*Parametros!$G$8,
      "DEFICIENTE",
   IF(
      'Tablero de control'!$AQ536&lt;Parametros!$D$4*Parametros!$G$7,
      "ACEPTABLE",
      IF(
        'Tablero de control'!$AQ536&lt;Parametros!$D$4*Parametros!$G$6,
        "BUENO",
        IF(
          'Tablero de control'!$AQ536&lt;Parametros!$D$4*Parametros!$G$5,
          "SATISFACTORIO",
          IF(
            'Tablero de control'!$AQ536&gt;=Parametros!$D$4*Parametros!$G$4,
            "OPTIMO"
          )
        )
      )
    )
  )
)
)
)</f>
        <v>SIN AVANCE</v>
      </c>
      <c r="AS536" s="38"/>
      <c r="AT536" s="38"/>
      <c r="AU536" s="38"/>
      <c r="AV536" s="39"/>
      <c r="AW536" s="276">
        <f>IF(
'Tablero de control'!$X536="NP",
 0,
  IF(
     'Tablero de control'!$Q536&lt;&gt;"Reducción",
     'Tablero de control'!$AV536*100/'Tablero de control'!$X536,
     IF(
       'Tablero de control'!$X536&gt;='Tablero de control'!$AV536,
       100,
       IF(
         'Tablero de control'!$S536&lt;='Tablero de control'!$AV536,
         0,
         (('Tablero de control'!$S536-'Tablero de control'!$X536)-('Tablero de control'!$AV536-'Tablero de control'!$X536))*100/('Tablero de control'!$S536-'Tablero de control'!$X536)
       )
     )
   )
)</f>
        <v>0</v>
      </c>
      <c r="AX536" s="46" t="str">
        <f>IF(
  'Tablero de control'!$X536="NP",
  "NO PROGRAMADA",
  IF(
    OR('Tablero de control'!$AV536="",'Tablero de control'!$AW536&lt;=0),
    "SIN AVANCE",
    IF(
      'Tablero de control'!$AW536&lt;Parametros!$D$4*Parametros!$G$9,
      "MUY DEFICIENTE",
    IF(
      'Tablero de control'!$AW536&lt;Parametros!$D$4*Parametros!$G$8,
      "DEFICIENTE",
   IF(
      'Tablero de control'!$AW536&lt;Parametros!$D$4*Parametros!$G$7,
      "ACEPTABLE",
      IF(
        'Tablero de control'!$AW536&lt;Parametros!$D$4*Parametros!$G$6,
        "BUENO",
        IF(
          'Tablero de control'!$AW536&lt;Parametros!$D$4*Parametros!$G$5,
          "SATISFACTORIO",
          IF(
            'Tablero de control'!$AW536&gt;=Parametros!$D$4*Parametros!$G$4,
            "OPTIMO"
          )
        )
      )
    )
  )
)
)
)</f>
        <v>SIN AVANCE</v>
      </c>
      <c r="AY536" s="38"/>
      <c r="AZ536" s="38"/>
      <c r="BA536" s="38"/>
      <c r="BB536" s="285">
        <f>IF('Tablero de control'!$R536="Acumulada",IF('Tablero de control'!$AV536="",IF('Tablero de control'!$AP536="",IF('Tablero de control'!$AJ536="",'Tablero de control'!$Y536,'Tablero de control'!$AJ536),'Tablero de control'!$AP536),'Tablero de control'!$AV536),'Tablero de control'!$Y536+'Tablero de control'!$AJ536+'Tablero de control'!$AP536+'Tablero de control'!$AV536)</f>
        <v>0</v>
      </c>
      <c r="BC536" s="41">
        <f>IF('Tablero de control'!$Q536="mantenimiento",'Tablero de control'!$BB536/COUNTA('Tablero de control'!$U536:$X536)*100,IF('Tablero de control'!$BB536*100/'Tablero de control'!$T536&gt;100,100,'Tablero de control'!$BB536*100/'Tablero de control'!$T536))</f>
        <v>0</v>
      </c>
      <c r="BD536" s="40" t="str">
        <f>IF(
    OR('Tablero de control'!$BB536="",'Tablero de control'!$BC536&lt;=0),
    "SIN AVANCE",
    IF(
      'Tablero de control'!$BC536&lt;Parametros!$D$4*Parametros!$G$9,
      "MUY DEFICIENTE",
    IF(
      'Tablero de control'!$BC536&lt;Parametros!$D$4*Parametros!$G$8,
      "DEFICIENTE",
   IF(
      'Tablero de control'!$BC536&lt;Parametros!$D$4*Parametros!$G$7,
      "ACEPTABLE",
      IF(
        'Tablero de control'!$BC536&lt;Parametros!$D$4*Parametros!$G$6,
        "BUENO",
        IF(
          'Tablero de control'!$BC536&lt;Parametros!$D$4*Parametros!$G$5,
          "SATISFACTORIO",
          IF(
            'Tablero de control'!$BC536&gt;=Parametros!$D$4*Parametros!$G$4,
            "OPTIMO"
          )
        )
      )
    )
  )
)
)</f>
        <v>SIN AVANCE</v>
      </c>
      <c r="BE536" s="336"/>
      <c r="BF536" s="336"/>
      <c r="BG536" s="555"/>
      <c r="BH536" s="281"/>
      <c r="BI536" s="281"/>
      <c r="BJ536" s="281"/>
      <c r="BL536" s="337"/>
      <c r="BN536" s="395" t="s">
        <v>31</v>
      </c>
      <c r="BO536" s="395" t="s">
        <v>31</v>
      </c>
      <c r="BP536" s="395" t="s">
        <v>31</v>
      </c>
      <c r="BQ536" s="395" t="s">
        <v>31</v>
      </c>
      <c r="BR536" s="654" t="s">
        <v>31</v>
      </c>
      <c r="BS536" s="654" t="s">
        <v>31</v>
      </c>
      <c r="BT536" s="281"/>
    </row>
    <row r="537" spans="1:72" s="42" customFormat="1" ht="50.1" hidden="1" customHeight="1">
      <c r="A537" s="554" t="s">
        <v>254</v>
      </c>
      <c r="B537" s="53" t="s">
        <v>273</v>
      </c>
      <c r="C537" s="53" t="s">
        <v>339</v>
      </c>
      <c r="D537" s="53" t="s">
        <v>375</v>
      </c>
      <c r="E537" s="53" t="s">
        <v>501</v>
      </c>
      <c r="F537" s="64">
        <v>0.77370000000000005</v>
      </c>
      <c r="G537" s="126">
        <v>0.85</v>
      </c>
      <c r="H537" s="99" t="s">
        <v>1943</v>
      </c>
      <c r="I537" s="126" t="s">
        <v>2004</v>
      </c>
      <c r="J537" s="325">
        <v>534</v>
      </c>
      <c r="K537" s="53" t="s">
        <v>1075</v>
      </c>
      <c r="L537" s="53">
        <v>4503028</v>
      </c>
      <c r="M537" s="53" t="s">
        <v>1479</v>
      </c>
      <c r="N537" s="53">
        <v>450302800</v>
      </c>
      <c r="O537" s="53" t="s">
        <v>1797</v>
      </c>
      <c r="P537" s="53" t="s">
        <v>2110</v>
      </c>
      <c r="Q537" s="53" t="s">
        <v>33</v>
      </c>
      <c r="R537" s="98" t="s">
        <v>1891</v>
      </c>
      <c r="S537" s="178">
        <v>19222</v>
      </c>
      <c r="T537" s="179">
        <v>24000</v>
      </c>
      <c r="U537" s="96">
        <v>6000</v>
      </c>
      <c r="V537" s="178">
        <v>6000</v>
      </c>
      <c r="W537" s="178">
        <v>6000</v>
      </c>
      <c r="X537" s="178">
        <v>6000</v>
      </c>
      <c r="Y537" s="273">
        <v>10048</v>
      </c>
      <c r="Z537" s="276">
        <f>IF(
'Tablero de control'!$U537="NP",
 0,
  IF(
     'Tablero de control'!$Q537&lt;&gt;"Reducción",
     'Tablero de control'!$Y537*100/'Tablero de control'!$U537,
     IF(
       'Tablero de control'!$U537&gt;='Tablero de control'!$Y537,
       100,
       IF(
         'Tablero de control'!$S537&lt;='Tablero de control'!$Y537,
         0,
         (('Tablero de control'!$S537-'Tablero de control'!$U537)-('Tablero de control'!$Y537-'Tablero de control'!$U537))*100/('Tablero de control'!$S537-'Tablero de control'!$U537)
       )
     )
   )
)</f>
        <v>167.46666666666667</v>
      </c>
      <c r="AA537" s="302">
        <f>IF('Tablero de control'!$Z537&gt;100,100,'Tablero de control'!$Z537)</f>
        <v>100</v>
      </c>
      <c r="AB537" s="40" t="str">
        <f>IF(
  'Tablero de control'!$U537="NP",
  "NO PROGRAMADA",
  IF(
    OR('Tablero de control'!$Y537="",'Tablero de control'!$Z537&lt;=0),
    "SIN AVANCE",
    IF(
      'Tablero de control'!$Z537&lt;Parametros!$D$4*Parametros!$G$9,
      "MUY DEFICIENTE",
    IF(
      'Tablero de control'!$Z537&lt;Parametros!$D$4*Parametros!$G$8,
      "DEFICIENTE",
   IF(
      'Tablero de control'!$Z537&lt;Parametros!$D$4*Parametros!$G$7,
      "ACEPTABLE",
      IF(
        'Tablero de control'!$Z537&lt;Parametros!$D$4*Parametros!$G$6,
        "BUENO",
        IF(
          'Tablero de control'!$Z537&lt;Parametros!$D$4*Parametros!$G$5,
          "SATISFACTORIO",
          IF(
            'Tablero de control'!$Z537&gt;=Parametros!$D$4*Parametros!$G$4,
            "OPTIMO"
          )
        )
      )
    )
  )
)
)
)</f>
        <v>OPTIMO</v>
      </c>
      <c r="AC537" s="40" t="s">
        <v>3848</v>
      </c>
      <c r="AD537" s="40">
        <v>2023003520045</v>
      </c>
      <c r="AE537" s="40" t="s">
        <v>3811</v>
      </c>
      <c r="AF537" s="40" t="s">
        <v>3833</v>
      </c>
      <c r="AG537" s="59" t="s">
        <v>1884</v>
      </c>
      <c r="AH537" s="59">
        <v>44104045</v>
      </c>
      <c r="AI537" s="59">
        <v>20411112</v>
      </c>
      <c r="AJ537" s="57"/>
      <c r="AK537" s="276">
        <f>IF(
'Tablero de control'!$V537="NP",
 0,
  IF(
     'Tablero de control'!$Q537&lt;&gt;"Reducción",
     'Tablero de control'!$AJ537*100/'Tablero de control'!$V537,
     IF(
       'Tablero de control'!$V537&gt;='Tablero de control'!$AJ537,
       100,
       IF(
         'Tablero de control'!$S537&lt;='Tablero de control'!$AJ537,
         0,
         (('Tablero de control'!$S537-'Tablero de control'!$V537)-('Tablero de control'!$AJ537-'Tablero de control'!$V537))*100/('Tablero de control'!$S537-'Tablero de control'!$V537)
       )
     )
   )
)</f>
        <v>0</v>
      </c>
      <c r="AL537" s="40" t="str">
        <f>IF(
  'Tablero de control'!$V537="NP",
  "NO PROGRAMADA",
  IF(
    OR('Tablero de control'!$AJ537="",'Tablero de control'!$AK537&lt;=0),
    "SIN AVANCE",
    IF(
      'Tablero de control'!$AK537&lt;Parametros!$D$4*Parametros!$G$9,
      "MUY DEFICIENTE",
    IF(
      'Tablero de control'!$AK537&lt;Parametros!$D$4*Parametros!$G$8,
      "DEFICIENTE",
   IF(
      'Tablero de control'!$AK537&lt;Parametros!$D$4*Parametros!$G$7,
      "ACEPTABLE",
      IF(
        'Tablero de control'!$AK537&lt;Parametros!$D$4*Parametros!$G$6,
        "BUENO",
        IF(
          'Tablero de control'!$AK537&lt;Parametros!$D$4*Parametros!$G$5,
          "SATISFACTORIO",
          IF(
            'Tablero de control'!$AK537&gt;=Parametros!$D$4*Parametros!$G$4,
            "OPTIMO"
          )
        )
      )
    )
  )
)
)
)</f>
        <v>SIN AVANCE</v>
      </c>
      <c r="AM537" s="38"/>
      <c r="AN537" s="38"/>
      <c r="AO537" s="38"/>
      <c r="AP537" s="289"/>
      <c r="AQ537" s="276">
        <f>IF(
'Tablero de control'!$W537="NP",
 0,
  IF(
     'Tablero de control'!$Q537&lt;&gt;"Reducción",
     'Tablero de control'!$AP537*100/'Tablero de control'!$W537,
     IF(
       'Tablero de control'!$W537&gt;='Tablero de control'!$AP537,
       100,
       IF(
         'Tablero de control'!$S537&lt;='Tablero de control'!$AP537,
         0,
         (('Tablero de control'!$S537-'Tablero de control'!$W537)-('Tablero de control'!$AP537-'Tablero de control'!$W537))*100/('Tablero de control'!$S537-'Tablero de control'!$W537)
       )
     )
   )
)</f>
        <v>0</v>
      </c>
      <c r="AR537" s="40" t="str">
        <f>IF(
  'Tablero de control'!$W537="NP",
  "NO PROGRAMADA",
  IF(
    OR('Tablero de control'!$AP537="",'Tablero de control'!$AQ537&lt;=0),
    "SIN AVANCE",
    IF(
      'Tablero de control'!$AQ537&lt;Parametros!$D$4*Parametros!$G$9,
      "MUY DEFICIENTE",
    IF(
      'Tablero de control'!$AQ537&lt;Parametros!$D$4*Parametros!$G$8,
      "DEFICIENTE",
   IF(
      'Tablero de control'!$AQ537&lt;Parametros!$D$4*Parametros!$G$7,
      "ACEPTABLE",
      IF(
        'Tablero de control'!$AQ537&lt;Parametros!$D$4*Parametros!$G$6,
        "BUENO",
        IF(
          'Tablero de control'!$AQ537&lt;Parametros!$D$4*Parametros!$G$5,
          "SATISFACTORIO",
          IF(
            'Tablero de control'!$AQ537&gt;=Parametros!$D$4*Parametros!$G$4,
            "OPTIMO"
          )
        )
      )
    )
  )
)
)
)</f>
        <v>SIN AVANCE</v>
      </c>
      <c r="AS537" s="38"/>
      <c r="AT537" s="38"/>
      <c r="AU537" s="38"/>
      <c r="AV537" s="39"/>
      <c r="AW537" s="276">
        <f>IF(
'Tablero de control'!$X537="NP",
 0,
  IF(
     'Tablero de control'!$Q537&lt;&gt;"Reducción",
     'Tablero de control'!$AV537*100/'Tablero de control'!$X537,
     IF(
       'Tablero de control'!$X537&gt;='Tablero de control'!$AV537,
       100,
       IF(
         'Tablero de control'!$S537&lt;='Tablero de control'!$AV537,
         0,
         (('Tablero de control'!$S537-'Tablero de control'!$X537)-('Tablero de control'!$AV537-'Tablero de control'!$X537))*100/('Tablero de control'!$S537-'Tablero de control'!$X537)
       )
     )
   )
)</f>
        <v>0</v>
      </c>
      <c r="AX537" s="46" t="str">
        <f>IF(
  'Tablero de control'!$X537="NP",
  "NO PROGRAMADA",
  IF(
    OR('Tablero de control'!$AV537="",'Tablero de control'!$AW537&lt;=0),
    "SIN AVANCE",
    IF(
      'Tablero de control'!$AW537&lt;Parametros!$D$4*Parametros!$G$9,
      "MUY DEFICIENTE",
    IF(
      'Tablero de control'!$AW537&lt;Parametros!$D$4*Parametros!$G$8,
      "DEFICIENTE",
   IF(
      'Tablero de control'!$AW537&lt;Parametros!$D$4*Parametros!$G$7,
      "ACEPTABLE",
      IF(
        'Tablero de control'!$AW537&lt;Parametros!$D$4*Parametros!$G$6,
        "BUENO",
        IF(
          'Tablero de control'!$AW537&lt;Parametros!$D$4*Parametros!$G$5,
          "SATISFACTORIO",
          IF(
            'Tablero de control'!$AW537&gt;=Parametros!$D$4*Parametros!$G$4,
            "OPTIMO"
          )
        )
      )
    )
  )
)
)
)</f>
        <v>SIN AVANCE</v>
      </c>
      <c r="AY537" s="38"/>
      <c r="AZ537" s="38"/>
      <c r="BA537" s="38"/>
      <c r="BB537" s="285">
        <f>IF('Tablero de control'!$R537="Acumulada",IF('Tablero de control'!$AV537="",IF('Tablero de control'!$AP537="",IF('Tablero de control'!$AJ537="",'Tablero de control'!$Y537,'Tablero de control'!$AJ537),'Tablero de control'!$AP537),'Tablero de control'!$AV537),'Tablero de control'!$Y537+'Tablero de control'!$AJ537+'Tablero de control'!$AP537+'Tablero de control'!$AV537)</f>
        <v>10048</v>
      </c>
      <c r="BC537" s="41">
        <f>IF('Tablero de control'!$Q537="mantenimiento",'Tablero de control'!$BB537/COUNTA('Tablero de control'!$U537:$X537)*100,IF('Tablero de control'!$BB537*100/'Tablero de control'!$T537&gt;100,100,'Tablero de control'!$BB537*100/'Tablero de control'!$T537))</f>
        <v>251200</v>
      </c>
      <c r="BD537" s="40" t="str">
        <f>IF(
    OR('Tablero de control'!$BB537="",'Tablero de control'!$BC537&lt;=0),
    "SIN AVANCE",
    IF(
      'Tablero de control'!$BC537&lt;Parametros!$D$4*Parametros!$G$9,
      "MUY DEFICIENTE",
    IF(
      'Tablero de control'!$BC537&lt;Parametros!$D$4*Parametros!$G$8,
      "DEFICIENTE",
   IF(
      'Tablero de control'!$BC537&lt;Parametros!$D$4*Parametros!$G$7,
      "ACEPTABLE",
      IF(
        'Tablero de control'!$BC537&lt;Parametros!$D$4*Parametros!$G$6,
        "BUENO",
        IF(
          'Tablero de control'!$BC537&lt;Parametros!$D$4*Parametros!$G$5,
          "SATISFACTORIO",
          IF(
            'Tablero de control'!$BC537&gt;=Parametros!$D$4*Parametros!$G$4,
            "OPTIMO"
          )
        )
      )
    )
  )
)
)</f>
        <v>OPTIMO</v>
      </c>
      <c r="BE537" s="336"/>
      <c r="BF537" s="336"/>
      <c r="BG537" s="555"/>
      <c r="BH537" s="281"/>
      <c r="BI537" s="281"/>
      <c r="BJ537" s="281"/>
      <c r="BL537" s="337"/>
      <c r="BN537" s="397">
        <v>10048</v>
      </c>
      <c r="BO537" s="398" t="s">
        <v>2516</v>
      </c>
      <c r="BP537" s="394" t="s">
        <v>2517</v>
      </c>
      <c r="BQ537" s="344" t="s">
        <v>2518</v>
      </c>
      <c r="BR537" s="653" t="s">
        <v>2519</v>
      </c>
      <c r="BS537" s="650" t="s">
        <v>2520</v>
      </c>
      <c r="BT537" s="281"/>
    </row>
    <row r="538" spans="1:72" s="42" customFormat="1" ht="50.1" hidden="1" customHeight="1">
      <c r="A538" s="554" t="s">
        <v>254</v>
      </c>
      <c r="B538" s="53" t="s">
        <v>273</v>
      </c>
      <c r="C538" s="53" t="s">
        <v>339</v>
      </c>
      <c r="D538" s="53" t="s">
        <v>375</v>
      </c>
      <c r="E538" s="53" t="s">
        <v>501</v>
      </c>
      <c r="F538" s="64">
        <v>0.77370000000000005</v>
      </c>
      <c r="G538" s="126">
        <v>0.85</v>
      </c>
      <c r="H538" s="99" t="s">
        <v>1943</v>
      </c>
      <c r="I538" s="126" t="s">
        <v>2004</v>
      </c>
      <c r="J538" s="325">
        <v>535</v>
      </c>
      <c r="K538" s="53" t="s">
        <v>1076</v>
      </c>
      <c r="L538" s="53">
        <v>4503031</v>
      </c>
      <c r="M538" s="53" t="s">
        <v>53</v>
      </c>
      <c r="N538" s="53">
        <v>450303100</v>
      </c>
      <c r="O538" s="53" t="s">
        <v>1787</v>
      </c>
      <c r="P538" s="53" t="s">
        <v>2110</v>
      </c>
      <c r="Q538" s="53" t="s">
        <v>32</v>
      </c>
      <c r="R538" s="98" t="s">
        <v>1891</v>
      </c>
      <c r="S538" s="117">
        <v>1</v>
      </c>
      <c r="T538" s="174">
        <v>1</v>
      </c>
      <c r="U538" s="97" t="s">
        <v>13</v>
      </c>
      <c r="V538" s="117">
        <v>1</v>
      </c>
      <c r="W538" s="97" t="s">
        <v>13</v>
      </c>
      <c r="X538" s="97" t="s">
        <v>13</v>
      </c>
      <c r="Y538" s="273">
        <v>0</v>
      </c>
      <c r="Z538" s="276">
        <f>IF(
'Tablero de control'!$U538="NP",
 0,
  IF(
     'Tablero de control'!$Q538&lt;&gt;"Reducción",
     'Tablero de control'!$Y538*100/'Tablero de control'!$U538,
     IF(
       'Tablero de control'!$U538&gt;='Tablero de control'!$Y538,
       100,
       IF(
         'Tablero de control'!$S538&lt;='Tablero de control'!$Y538,
         0,
         (('Tablero de control'!$S538-'Tablero de control'!$U538)-('Tablero de control'!$Y538-'Tablero de control'!$U538))*100/('Tablero de control'!$S538-'Tablero de control'!$U538)
       )
     )
   )
)</f>
        <v>0</v>
      </c>
      <c r="AA538" s="302">
        <f>IF('Tablero de control'!$Z538&gt;100,100,'Tablero de control'!$Z538)</f>
        <v>0</v>
      </c>
      <c r="AB538" s="40" t="str">
        <f>IF(
  'Tablero de control'!$U538="NP",
  "NO PROGRAMADA",
  IF(
    OR('Tablero de control'!$Y538="",'Tablero de control'!$Z538&lt;=0),
    "SIN AVANCE",
    IF(
      'Tablero de control'!$Z538&lt;Parametros!$D$4*Parametros!$G$9,
      "MUY DEFICIENTE",
    IF(
      'Tablero de control'!$Z538&lt;Parametros!$D$4*Parametros!$G$8,
      "DEFICIENTE",
   IF(
      'Tablero de control'!$Z538&lt;Parametros!$D$4*Parametros!$G$7,
      "ACEPTABLE",
      IF(
        'Tablero de control'!$Z538&lt;Parametros!$D$4*Parametros!$G$6,
        "BUENO",
        IF(
          'Tablero de control'!$Z538&lt;Parametros!$D$4*Parametros!$G$5,
          "SATISFACTORIO",
          IF(
            'Tablero de control'!$Z538&gt;=Parametros!$D$4*Parametros!$G$4,
            "OPTIMO"
          )
        )
      )
    )
  )
)
)
)</f>
        <v>NO PROGRAMADA</v>
      </c>
      <c r="AC538" s="40"/>
      <c r="AD538" s="40"/>
      <c r="AE538" s="40"/>
      <c r="AF538" s="40"/>
      <c r="AG538" s="59">
        <v>50000000</v>
      </c>
      <c r="AH538" s="59">
        <v>0</v>
      </c>
      <c r="AI538" s="59">
        <v>0</v>
      </c>
      <c r="AJ538" s="57"/>
      <c r="AK538" s="276">
        <f>IF(
'Tablero de control'!$V538="NP",
 0,
  IF(
     'Tablero de control'!$Q538&lt;&gt;"Reducción",
     'Tablero de control'!$AJ538*100/'Tablero de control'!$V538,
     IF(
       'Tablero de control'!$V538&gt;='Tablero de control'!$AJ538,
       100,
       IF(
         'Tablero de control'!$S538&lt;='Tablero de control'!$AJ538,
         0,
         (('Tablero de control'!$S538-'Tablero de control'!$V538)-('Tablero de control'!$AJ538-'Tablero de control'!$V538))*100/('Tablero de control'!$S538-'Tablero de control'!$V538)
       )
     )
   )
)</f>
        <v>0</v>
      </c>
      <c r="AL538" s="40" t="str">
        <f>IF(
  'Tablero de control'!$V538="NP",
  "NO PROGRAMADA",
  IF(
    OR('Tablero de control'!$AJ538="",'Tablero de control'!$AK538&lt;=0),
    "SIN AVANCE",
    IF(
      'Tablero de control'!$AK538&lt;Parametros!$D$4*Parametros!$G$9,
      "MUY DEFICIENTE",
    IF(
      'Tablero de control'!$AK538&lt;Parametros!$D$4*Parametros!$G$8,
      "DEFICIENTE",
   IF(
      'Tablero de control'!$AK538&lt;Parametros!$D$4*Parametros!$G$7,
      "ACEPTABLE",
      IF(
        'Tablero de control'!$AK538&lt;Parametros!$D$4*Parametros!$G$6,
        "BUENO",
        IF(
          'Tablero de control'!$AK538&lt;Parametros!$D$4*Parametros!$G$5,
          "SATISFACTORIO",
          IF(
            'Tablero de control'!$AK538&gt;=Parametros!$D$4*Parametros!$G$4,
            "OPTIMO"
          )
        )
      )
    )
  )
)
)
)</f>
        <v>SIN AVANCE</v>
      </c>
      <c r="AM538" s="38"/>
      <c r="AN538" s="38"/>
      <c r="AO538" s="38"/>
      <c r="AP538" s="289"/>
      <c r="AQ538" s="276">
        <f>IF(
'Tablero de control'!$W538="NP",
 0,
  IF(
     'Tablero de control'!$Q538&lt;&gt;"Reducción",
     'Tablero de control'!$AP538*100/'Tablero de control'!$W538,
     IF(
       'Tablero de control'!$W538&gt;='Tablero de control'!$AP538,
       100,
       IF(
         'Tablero de control'!$S538&lt;='Tablero de control'!$AP538,
         0,
         (('Tablero de control'!$S538-'Tablero de control'!$W538)-('Tablero de control'!$AP538-'Tablero de control'!$W538))*100/('Tablero de control'!$S538-'Tablero de control'!$W538)
       )
     )
   )
)</f>
        <v>0</v>
      </c>
      <c r="AR538" s="40" t="str">
        <f>IF(
  'Tablero de control'!$W538="NP",
  "NO PROGRAMADA",
  IF(
    OR('Tablero de control'!$AP538="",'Tablero de control'!$AQ538&lt;=0),
    "SIN AVANCE",
    IF(
      'Tablero de control'!$AQ538&lt;Parametros!$D$4*Parametros!$G$9,
      "MUY DEFICIENTE",
    IF(
      'Tablero de control'!$AQ538&lt;Parametros!$D$4*Parametros!$G$8,
      "DEFICIENTE",
   IF(
      'Tablero de control'!$AQ538&lt;Parametros!$D$4*Parametros!$G$7,
      "ACEPTABLE",
      IF(
        'Tablero de control'!$AQ538&lt;Parametros!$D$4*Parametros!$G$6,
        "BUENO",
        IF(
          'Tablero de control'!$AQ538&lt;Parametros!$D$4*Parametros!$G$5,
          "SATISFACTORIO",
          IF(
            'Tablero de control'!$AQ538&gt;=Parametros!$D$4*Parametros!$G$4,
            "OPTIMO"
          )
        )
      )
    )
  )
)
)
)</f>
        <v>NO PROGRAMADA</v>
      </c>
      <c r="AS538" s="38"/>
      <c r="AT538" s="38"/>
      <c r="AU538" s="38"/>
      <c r="AV538" s="39"/>
      <c r="AW538" s="276">
        <f>IF(
'Tablero de control'!$X538="NP",
 0,
  IF(
     'Tablero de control'!$Q538&lt;&gt;"Reducción",
     'Tablero de control'!$AV538*100/'Tablero de control'!$X538,
     IF(
       'Tablero de control'!$X538&gt;='Tablero de control'!$AV538,
       100,
       IF(
         'Tablero de control'!$S538&lt;='Tablero de control'!$AV538,
         0,
         (('Tablero de control'!$S538-'Tablero de control'!$X538)-('Tablero de control'!$AV538-'Tablero de control'!$X538))*100/('Tablero de control'!$S538-'Tablero de control'!$X538)
       )
     )
   )
)</f>
        <v>0</v>
      </c>
      <c r="AX538" s="46" t="str">
        <f>IF(
  'Tablero de control'!$X538="NP",
  "NO PROGRAMADA",
  IF(
    OR('Tablero de control'!$AV538="",'Tablero de control'!$AW538&lt;=0),
    "SIN AVANCE",
    IF(
      'Tablero de control'!$AW538&lt;Parametros!$D$4*Parametros!$G$9,
      "MUY DEFICIENTE",
    IF(
      'Tablero de control'!$AW538&lt;Parametros!$D$4*Parametros!$G$8,
      "DEFICIENTE",
   IF(
      'Tablero de control'!$AW538&lt;Parametros!$D$4*Parametros!$G$7,
      "ACEPTABLE",
      IF(
        'Tablero de control'!$AW538&lt;Parametros!$D$4*Parametros!$G$6,
        "BUENO",
        IF(
          'Tablero de control'!$AW538&lt;Parametros!$D$4*Parametros!$G$5,
          "SATISFACTORIO",
          IF(
            'Tablero de control'!$AW538&gt;=Parametros!$D$4*Parametros!$G$4,
            "OPTIMO"
          )
        )
      )
    )
  )
)
)
)</f>
        <v>NO PROGRAMADA</v>
      </c>
      <c r="AY538" s="38"/>
      <c r="AZ538" s="38"/>
      <c r="BA538" s="38"/>
      <c r="BB538" s="285">
        <f>IF('Tablero de control'!$R538="Acumulada",IF('Tablero de control'!$AV538="",IF('Tablero de control'!$AP538="",IF('Tablero de control'!$AJ538="",'Tablero de control'!$Y538,'Tablero de control'!$AJ538),'Tablero de control'!$AP538),'Tablero de control'!$AV538),'Tablero de control'!$Y538+'Tablero de control'!$AJ538+'Tablero de control'!$AP538+'Tablero de control'!$AV538)</f>
        <v>0</v>
      </c>
      <c r="BC538" s="41">
        <f>IF('Tablero de control'!$Q538="mantenimiento",'Tablero de control'!$BB538/COUNTA('Tablero de control'!$U538:$X538)*100,IF('Tablero de control'!$BB538*100/'Tablero de control'!$T538&gt;100,100,'Tablero de control'!$BB538*100/'Tablero de control'!$T538))</f>
        <v>0</v>
      </c>
      <c r="BD538" s="40" t="str">
        <f>IF(
    OR('Tablero de control'!$BB538="",'Tablero de control'!$BC538&lt;=0),
    "SIN AVANCE",
    IF(
      'Tablero de control'!$BC538&lt;Parametros!$D$4*Parametros!$G$9,
      "MUY DEFICIENTE",
    IF(
      'Tablero de control'!$BC538&lt;Parametros!$D$4*Parametros!$G$8,
      "DEFICIENTE",
   IF(
      'Tablero de control'!$BC538&lt;Parametros!$D$4*Parametros!$G$7,
      "ACEPTABLE",
      IF(
        'Tablero de control'!$BC538&lt;Parametros!$D$4*Parametros!$G$6,
        "BUENO",
        IF(
          'Tablero de control'!$BC538&lt;Parametros!$D$4*Parametros!$G$5,
          "SATISFACTORIO",
          IF(
            'Tablero de control'!$BC538&gt;=Parametros!$D$4*Parametros!$G$4,
            "OPTIMO"
          )
        )
      )
    )
  )
)
)</f>
        <v>SIN AVANCE</v>
      </c>
      <c r="BE538" s="336"/>
      <c r="BF538" s="336"/>
      <c r="BG538" s="555"/>
      <c r="BH538" s="281"/>
      <c r="BI538" s="281"/>
      <c r="BJ538" s="281"/>
      <c r="BL538" s="337"/>
      <c r="BN538" s="395" t="s">
        <v>31</v>
      </c>
      <c r="BO538" s="395" t="s">
        <v>31</v>
      </c>
      <c r="BP538" s="395" t="s">
        <v>31</v>
      </c>
      <c r="BQ538" s="395" t="s">
        <v>31</v>
      </c>
      <c r="BR538" s="654" t="s">
        <v>31</v>
      </c>
      <c r="BS538" s="654" t="s">
        <v>31</v>
      </c>
      <c r="BT538" s="281"/>
    </row>
    <row r="539" spans="1:72" s="42" customFormat="1" ht="50.1" hidden="1" customHeight="1">
      <c r="A539" s="554" t="s">
        <v>254</v>
      </c>
      <c r="B539" s="53" t="s">
        <v>273</v>
      </c>
      <c r="C539" s="53" t="s">
        <v>339</v>
      </c>
      <c r="D539" s="53" t="s">
        <v>375</v>
      </c>
      <c r="E539" s="53" t="s">
        <v>501</v>
      </c>
      <c r="F539" s="64">
        <v>0.77370000000000005</v>
      </c>
      <c r="G539" s="126">
        <v>0.85</v>
      </c>
      <c r="H539" s="99" t="s">
        <v>1943</v>
      </c>
      <c r="I539" s="126" t="s">
        <v>2004</v>
      </c>
      <c r="J539" s="325">
        <v>536</v>
      </c>
      <c r="K539" s="53" t="s">
        <v>1077</v>
      </c>
      <c r="L539" s="53">
        <v>4503003</v>
      </c>
      <c r="M539" s="53" t="s">
        <v>60</v>
      </c>
      <c r="N539" s="53">
        <v>450300300</v>
      </c>
      <c r="O539" s="53" t="s">
        <v>1798</v>
      </c>
      <c r="P539" s="53" t="s">
        <v>2110</v>
      </c>
      <c r="Q539" s="53" t="s">
        <v>33</v>
      </c>
      <c r="R539" s="98" t="s">
        <v>1891</v>
      </c>
      <c r="S539" s="114">
        <v>64</v>
      </c>
      <c r="T539" s="174">
        <v>64</v>
      </c>
      <c r="U539" s="96">
        <v>64</v>
      </c>
      <c r="V539" s="114">
        <v>64</v>
      </c>
      <c r="W539" s="114">
        <v>64</v>
      </c>
      <c r="X539" s="114">
        <v>64</v>
      </c>
      <c r="Y539" s="275">
        <v>64</v>
      </c>
      <c r="Z539" s="276">
        <f>IF(
'Tablero de control'!$U539="NP",
 0,
  IF(
     'Tablero de control'!$Q539&lt;&gt;"Reducción",
     'Tablero de control'!$Y539*100/'Tablero de control'!$U539,
     IF(
       'Tablero de control'!$U539&gt;='Tablero de control'!$Y539,
       100,
       IF(
         'Tablero de control'!$S539&lt;='Tablero de control'!$Y539,
         0,
         (('Tablero de control'!$S539-'Tablero de control'!$U539)-('Tablero de control'!$Y539-'Tablero de control'!$U539))*100/('Tablero de control'!$S539-'Tablero de control'!$U539)
       )
     )
   )
)</f>
        <v>100</v>
      </c>
      <c r="AA539" s="302">
        <f>IF('Tablero de control'!$Z539&gt;100,100,'Tablero de control'!$Z539)</f>
        <v>100</v>
      </c>
      <c r="AB539" s="40" t="str">
        <f>IF(
  'Tablero de control'!$U539="NP",
  "NO PROGRAMADA",
  IF(
    OR('Tablero de control'!$Y539="",'Tablero de control'!$Z539&lt;=0),
    "SIN AVANCE",
    IF(
      'Tablero de control'!$Z539&lt;Parametros!$D$4*Parametros!$G$9,
      "MUY DEFICIENTE",
    IF(
      'Tablero de control'!$Z539&lt;Parametros!$D$4*Parametros!$G$8,
      "DEFICIENTE",
   IF(
      'Tablero de control'!$Z539&lt;Parametros!$D$4*Parametros!$G$7,
      "ACEPTABLE",
      IF(
        'Tablero de control'!$Z539&lt;Parametros!$D$4*Parametros!$G$6,
        "BUENO",
        IF(
          'Tablero de control'!$Z539&lt;Parametros!$D$4*Parametros!$G$5,
          "SATISFACTORIO",
          IF(
            'Tablero de control'!$Z539&gt;=Parametros!$D$4*Parametros!$G$4,
            "OPTIMO"
          )
        )
      )
    )
  )
)
)
)</f>
        <v>OPTIMO</v>
      </c>
      <c r="AC539" s="40" t="s">
        <v>3848</v>
      </c>
      <c r="AD539" s="40">
        <v>2023003520045</v>
      </c>
      <c r="AE539" s="347" t="s">
        <v>2521</v>
      </c>
      <c r="AF539" s="40" t="s">
        <v>3833</v>
      </c>
      <c r="AG539" s="59">
        <v>45000000</v>
      </c>
      <c r="AH539" s="59">
        <v>25836618</v>
      </c>
      <c r="AI539" s="59">
        <v>11261572</v>
      </c>
      <c r="AJ539" s="57"/>
      <c r="AK539" s="276">
        <f>IF(
'Tablero de control'!$V539="NP",
 0,
  IF(
     'Tablero de control'!$Q539&lt;&gt;"Reducción",
     'Tablero de control'!$AJ539*100/'Tablero de control'!$V539,
     IF(
       'Tablero de control'!$V539&gt;='Tablero de control'!$AJ539,
       100,
       IF(
         'Tablero de control'!$S539&lt;='Tablero de control'!$AJ539,
         0,
         (('Tablero de control'!$S539-'Tablero de control'!$V539)-('Tablero de control'!$AJ539-'Tablero de control'!$V539))*100/('Tablero de control'!$S539-'Tablero de control'!$V539)
       )
     )
   )
)</f>
        <v>0</v>
      </c>
      <c r="AL539" s="40" t="str">
        <f>IF(
  'Tablero de control'!$V539="NP",
  "NO PROGRAMADA",
  IF(
    OR('Tablero de control'!$AJ539="",'Tablero de control'!$AK539&lt;=0),
    "SIN AVANCE",
    IF(
      'Tablero de control'!$AK539&lt;Parametros!$D$4*Parametros!$G$9,
      "MUY DEFICIENTE",
    IF(
      'Tablero de control'!$AK539&lt;Parametros!$D$4*Parametros!$G$8,
      "DEFICIENTE",
   IF(
      'Tablero de control'!$AK539&lt;Parametros!$D$4*Parametros!$G$7,
      "ACEPTABLE",
      IF(
        'Tablero de control'!$AK539&lt;Parametros!$D$4*Parametros!$G$6,
        "BUENO",
        IF(
          'Tablero de control'!$AK539&lt;Parametros!$D$4*Parametros!$G$5,
          "SATISFACTORIO",
          IF(
            'Tablero de control'!$AK539&gt;=Parametros!$D$4*Parametros!$G$4,
            "OPTIMO"
          )
        )
      )
    )
  )
)
)
)</f>
        <v>SIN AVANCE</v>
      </c>
      <c r="AM539" s="38"/>
      <c r="AN539" s="38"/>
      <c r="AO539" s="38"/>
      <c r="AP539" s="289"/>
      <c r="AQ539" s="276">
        <f>IF(
'Tablero de control'!$W539="NP",
 0,
  IF(
     'Tablero de control'!$Q539&lt;&gt;"Reducción",
     'Tablero de control'!$AP539*100/'Tablero de control'!$W539,
     IF(
       'Tablero de control'!$W539&gt;='Tablero de control'!$AP539,
       100,
       IF(
         'Tablero de control'!$S539&lt;='Tablero de control'!$AP539,
         0,
         (('Tablero de control'!$S539-'Tablero de control'!$W539)-('Tablero de control'!$AP539-'Tablero de control'!$W539))*100/('Tablero de control'!$S539-'Tablero de control'!$W539)
       )
     )
   )
)</f>
        <v>0</v>
      </c>
      <c r="AR539" s="40" t="str">
        <f>IF(
  'Tablero de control'!$W539="NP",
  "NO PROGRAMADA",
  IF(
    OR('Tablero de control'!$AP539="",'Tablero de control'!$AQ539&lt;=0),
    "SIN AVANCE",
    IF(
      'Tablero de control'!$AQ539&lt;Parametros!$D$4*Parametros!$G$9,
      "MUY DEFICIENTE",
    IF(
      'Tablero de control'!$AQ539&lt;Parametros!$D$4*Parametros!$G$8,
      "DEFICIENTE",
   IF(
      'Tablero de control'!$AQ539&lt;Parametros!$D$4*Parametros!$G$7,
      "ACEPTABLE",
      IF(
        'Tablero de control'!$AQ539&lt;Parametros!$D$4*Parametros!$G$6,
        "BUENO",
        IF(
          'Tablero de control'!$AQ539&lt;Parametros!$D$4*Parametros!$G$5,
          "SATISFACTORIO",
          IF(
            'Tablero de control'!$AQ539&gt;=Parametros!$D$4*Parametros!$G$4,
            "OPTIMO"
          )
        )
      )
    )
  )
)
)
)</f>
        <v>SIN AVANCE</v>
      </c>
      <c r="AS539" s="38"/>
      <c r="AT539" s="38"/>
      <c r="AU539" s="38"/>
      <c r="AV539" s="39"/>
      <c r="AW539" s="276">
        <f>IF(
'Tablero de control'!$X539="NP",
 0,
  IF(
     'Tablero de control'!$Q539&lt;&gt;"Reducción",
     'Tablero de control'!$AV539*100/'Tablero de control'!$X539,
     IF(
       'Tablero de control'!$X539&gt;='Tablero de control'!$AV539,
       100,
       IF(
         'Tablero de control'!$S539&lt;='Tablero de control'!$AV539,
         0,
         (('Tablero de control'!$S539-'Tablero de control'!$X539)-('Tablero de control'!$AV539-'Tablero de control'!$X539))*100/('Tablero de control'!$S539-'Tablero de control'!$X539)
       )
     )
   )
)</f>
        <v>0</v>
      </c>
      <c r="AX539" s="46" t="str">
        <f>IF(
  'Tablero de control'!$X539="NP",
  "NO PROGRAMADA",
  IF(
    OR('Tablero de control'!$AV539="",'Tablero de control'!$AW539&lt;=0),
    "SIN AVANCE",
    IF(
      'Tablero de control'!$AW539&lt;Parametros!$D$4*Parametros!$G$9,
      "MUY DEFICIENTE",
    IF(
      'Tablero de control'!$AW539&lt;Parametros!$D$4*Parametros!$G$8,
      "DEFICIENTE",
   IF(
      'Tablero de control'!$AW539&lt;Parametros!$D$4*Parametros!$G$7,
      "ACEPTABLE",
      IF(
        'Tablero de control'!$AW539&lt;Parametros!$D$4*Parametros!$G$6,
        "BUENO",
        IF(
          'Tablero de control'!$AW539&lt;Parametros!$D$4*Parametros!$G$5,
          "SATISFACTORIO",
          IF(
            'Tablero de control'!$AW539&gt;=Parametros!$D$4*Parametros!$G$4,
            "OPTIMO"
          )
        )
      )
    )
  )
)
)
)</f>
        <v>SIN AVANCE</v>
      </c>
      <c r="AY539" s="38"/>
      <c r="AZ539" s="38"/>
      <c r="BA539" s="38"/>
      <c r="BB539" s="285">
        <f>IF('Tablero de control'!$R539="Acumulada",IF('Tablero de control'!$AV539="",IF('Tablero de control'!$AP539="",IF('Tablero de control'!$AJ539="",'Tablero de control'!$Y539,'Tablero de control'!$AJ539),'Tablero de control'!$AP539),'Tablero de control'!$AV539),'Tablero de control'!$Y539+'Tablero de control'!$AJ539+'Tablero de control'!$AP539+'Tablero de control'!$AV539)</f>
        <v>64</v>
      </c>
      <c r="BC539" s="41">
        <f>IF('Tablero de control'!$Q539="mantenimiento",'Tablero de control'!$BB539/COUNTA('Tablero de control'!$U539:$X539)*100,IF('Tablero de control'!$BB539*100/'Tablero de control'!$T539&gt;100,100,'Tablero de control'!$BB539*100/'Tablero de control'!$T539))</f>
        <v>1600</v>
      </c>
      <c r="BD539" s="40" t="str">
        <f>IF(
    OR('Tablero de control'!$BB539="",'Tablero de control'!$BC539&lt;=0),
    "SIN AVANCE",
    IF(
      'Tablero de control'!$BC539&lt;Parametros!$D$4*Parametros!$G$9,
      "MUY DEFICIENTE",
    IF(
      'Tablero de control'!$BC539&lt;Parametros!$D$4*Parametros!$G$8,
      "DEFICIENTE",
   IF(
      'Tablero de control'!$BC539&lt;Parametros!$D$4*Parametros!$G$7,
      "ACEPTABLE",
      IF(
        'Tablero de control'!$BC539&lt;Parametros!$D$4*Parametros!$G$6,
        "BUENO",
        IF(
          'Tablero de control'!$BC539&lt;Parametros!$D$4*Parametros!$G$5,
          "SATISFACTORIO",
          IF(
            'Tablero de control'!$BC539&gt;=Parametros!$D$4*Parametros!$G$4,
            "OPTIMO"
          )
        )
      )
    )
  )
)
)</f>
        <v>OPTIMO</v>
      </c>
      <c r="BE539" s="336"/>
      <c r="BF539" s="336"/>
      <c r="BG539" s="555"/>
      <c r="BH539" s="281"/>
      <c r="BI539" s="281"/>
      <c r="BJ539" s="281"/>
      <c r="BL539" s="337"/>
      <c r="BN539" s="392">
        <v>64</v>
      </c>
      <c r="BO539" s="347" t="s">
        <v>2521</v>
      </c>
      <c r="BP539" s="344" t="s">
        <v>2522</v>
      </c>
      <c r="BQ539" s="344" t="s">
        <v>2479</v>
      </c>
      <c r="BR539" s="625" t="s">
        <v>2523</v>
      </c>
      <c r="BS539" s="629"/>
      <c r="BT539" s="281"/>
    </row>
    <row r="540" spans="1:72" s="42" customFormat="1" ht="50.1" hidden="1" customHeight="1">
      <c r="A540" s="554" t="s">
        <v>254</v>
      </c>
      <c r="B540" s="53" t="s">
        <v>273</v>
      </c>
      <c r="C540" s="53" t="s">
        <v>339</v>
      </c>
      <c r="D540" s="53" t="s">
        <v>375</v>
      </c>
      <c r="E540" s="53" t="s">
        <v>501</v>
      </c>
      <c r="F540" s="64">
        <v>0.77370000000000005</v>
      </c>
      <c r="G540" s="126">
        <v>0.85</v>
      </c>
      <c r="H540" s="99" t="s">
        <v>1943</v>
      </c>
      <c r="I540" s="126" t="s">
        <v>2004</v>
      </c>
      <c r="J540" s="325">
        <v>537</v>
      </c>
      <c r="K540" s="53" t="s">
        <v>1078</v>
      </c>
      <c r="L540" s="53">
        <v>4503019</v>
      </c>
      <c r="M540" s="53" t="s">
        <v>148</v>
      </c>
      <c r="N540" s="53">
        <v>450301900</v>
      </c>
      <c r="O540" s="53" t="s">
        <v>1799</v>
      </c>
      <c r="P540" s="53" t="s">
        <v>2110</v>
      </c>
      <c r="Q540" s="53" t="s">
        <v>33</v>
      </c>
      <c r="R540" s="197" t="s">
        <v>1891</v>
      </c>
      <c r="S540" s="114">
        <v>0</v>
      </c>
      <c r="T540" s="174">
        <v>1</v>
      </c>
      <c r="U540" s="97" t="s">
        <v>13</v>
      </c>
      <c r="V540" s="114">
        <v>1</v>
      </c>
      <c r="W540" s="114">
        <v>1</v>
      </c>
      <c r="X540" s="114">
        <v>1</v>
      </c>
      <c r="Y540" s="275">
        <v>0</v>
      </c>
      <c r="Z540" s="276">
        <f>IF(
'Tablero de control'!$U540="NP",
 0,
  IF(
     'Tablero de control'!$Q540&lt;&gt;"Reducción",
     'Tablero de control'!$Y540*100/'Tablero de control'!$U540,
     IF(
       'Tablero de control'!$U540&gt;='Tablero de control'!$Y540,
       100,
       IF(
         'Tablero de control'!$S540&lt;='Tablero de control'!$Y540,
         0,
         (('Tablero de control'!$S540-'Tablero de control'!$U540)-('Tablero de control'!$Y540-'Tablero de control'!$U540))*100/('Tablero de control'!$S540-'Tablero de control'!$U540)
       )
     )
   )
)</f>
        <v>0</v>
      </c>
      <c r="AA540" s="302">
        <f>IF('Tablero de control'!$Z540&gt;100,100,'Tablero de control'!$Z540)</f>
        <v>0</v>
      </c>
      <c r="AB540" s="40" t="str">
        <f>IF(
  'Tablero de control'!$U540="NP",
  "NO PROGRAMADA",
  IF(
    OR('Tablero de control'!$Y540="",'Tablero de control'!$Z540&lt;=0),
    "SIN AVANCE",
    IF(
      'Tablero de control'!$Z540&lt;Parametros!$D$4*Parametros!$G$9,
      "MUY DEFICIENTE",
    IF(
      'Tablero de control'!$Z540&lt;Parametros!$D$4*Parametros!$G$8,
      "DEFICIENTE",
   IF(
      'Tablero de control'!$Z540&lt;Parametros!$D$4*Parametros!$G$7,
      "ACEPTABLE",
      IF(
        'Tablero de control'!$Z540&lt;Parametros!$D$4*Parametros!$G$6,
        "BUENO",
        IF(
          'Tablero de control'!$Z540&lt;Parametros!$D$4*Parametros!$G$5,
          "SATISFACTORIO",
          IF(
            'Tablero de control'!$Z540&gt;=Parametros!$D$4*Parametros!$G$4,
            "OPTIMO"
          )
        )
      )
    )
  )
)
)
)</f>
        <v>NO PROGRAMADA</v>
      </c>
      <c r="AC540" s="40"/>
      <c r="AD540" s="40"/>
      <c r="AE540" s="40"/>
      <c r="AF540" s="40"/>
      <c r="AG540" s="59">
        <v>15000000</v>
      </c>
      <c r="AH540" s="59">
        <v>0</v>
      </c>
      <c r="AI540" s="59">
        <v>0</v>
      </c>
      <c r="AJ540" s="57"/>
      <c r="AK540" s="276">
        <f>IF(
'Tablero de control'!$V540="NP",
 0,
  IF(
     'Tablero de control'!$Q540&lt;&gt;"Reducción",
     'Tablero de control'!$AJ540*100/'Tablero de control'!$V540,
     IF(
       'Tablero de control'!$V540&gt;='Tablero de control'!$AJ540,
       100,
       IF(
         'Tablero de control'!$S540&lt;='Tablero de control'!$AJ540,
         0,
         (('Tablero de control'!$S540-'Tablero de control'!$V540)-('Tablero de control'!$AJ540-'Tablero de control'!$V540))*100/('Tablero de control'!$S540-'Tablero de control'!$V540)
       )
     )
   )
)</f>
        <v>0</v>
      </c>
      <c r="AL540" s="40" t="str">
        <f>IF(
  'Tablero de control'!$V540="NP",
  "NO PROGRAMADA",
  IF(
    OR('Tablero de control'!$AJ540="",'Tablero de control'!$AK540&lt;=0),
    "SIN AVANCE",
    IF(
      'Tablero de control'!$AK540&lt;Parametros!$D$4*Parametros!$G$9,
      "MUY DEFICIENTE",
    IF(
      'Tablero de control'!$AK540&lt;Parametros!$D$4*Parametros!$G$8,
      "DEFICIENTE",
   IF(
      'Tablero de control'!$AK540&lt;Parametros!$D$4*Parametros!$G$7,
      "ACEPTABLE",
      IF(
        'Tablero de control'!$AK540&lt;Parametros!$D$4*Parametros!$G$6,
        "BUENO",
        IF(
          'Tablero de control'!$AK540&lt;Parametros!$D$4*Parametros!$G$5,
          "SATISFACTORIO",
          IF(
            'Tablero de control'!$AK540&gt;=Parametros!$D$4*Parametros!$G$4,
            "OPTIMO"
          )
        )
      )
    )
  )
)
)
)</f>
        <v>SIN AVANCE</v>
      </c>
      <c r="AM540" s="38"/>
      <c r="AN540" s="38"/>
      <c r="AO540" s="38"/>
      <c r="AP540" s="47"/>
      <c r="AQ540" s="276">
        <f>IF(
'Tablero de control'!$W540="NP",
 0,
  IF(
     'Tablero de control'!$Q540&lt;&gt;"Reducción",
     'Tablero de control'!$AP540*100/'Tablero de control'!$W540,
     IF(
       'Tablero de control'!$W540&gt;='Tablero de control'!$AP540,
       100,
       IF(
         'Tablero de control'!$S540&lt;='Tablero de control'!$AP540,
         0,
         (('Tablero de control'!$S540-'Tablero de control'!$W540)-('Tablero de control'!$AP540-'Tablero de control'!$W540))*100/('Tablero de control'!$S540-'Tablero de control'!$W540)
       )
     )
   )
)</f>
        <v>0</v>
      </c>
      <c r="AR540" s="40" t="str">
        <f>IF(
  'Tablero de control'!$W540="NP",
  "NO PROGRAMADA",
  IF(
    OR('Tablero de control'!$AP540="",'Tablero de control'!$AQ540&lt;=0),
    "SIN AVANCE",
    IF(
      'Tablero de control'!$AQ540&lt;Parametros!$D$4*Parametros!$G$9,
      "MUY DEFICIENTE",
    IF(
      'Tablero de control'!$AQ540&lt;Parametros!$D$4*Parametros!$G$8,
      "DEFICIENTE",
   IF(
      'Tablero de control'!$AQ540&lt;Parametros!$D$4*Parametros!$G$7,
      "ACEPTABLE",
      IF(
        'Tablero de control'!$AQ540&lt;Parametros!$D$4*Parametros!$G$6,
        "BUENO",
        IF(
          'Tablero de control'!$AQ540&lt;Parametros!$D$4*Parametros!$G$5,
          "SATISFACTORIO",
          IF(
            'Tablero de control'!$AQ540&gt;=Parametros!$D$4*Parametros!$G$4,
            "OPTIMO"
          )
        )
      )
    )
  )
)
)
)</f>
        <v>SIN AVANCE</v>
      </c>
      <c r="AS540" s="38"/>
      <c r="AT540" s="38"/>
      <c r="AU540" s="38"/>
      <c r="AV540" s="39"/>
      <c r="AW540" s="276">
        <f>IF(
'Tablero de control'!$X540="NP",
 0,
  IF(
     'Tablero de control'!$Q540&lt;&gt;"Reducción",
     'Tablero de control'!$AV540*100/'Tablero de control'!$X540,
     IF(
       'Tablero de control'!$X540&gt;='Tablero de control'!$AV540,
       100,
       IF(
         'Tablero de control'!$S540&lt;='Tablero de control'!$AV540,
         0,
         (('Tablero de control'!$S540-'Tablero de control'!$X540)-('Tablero de control'!$AV540-'Tablero de control'!$X540))*100/('Tablero de control'!$S540-'Tablero de control'!$X540)
       )
     )
   )
)</f>
        <v>0</v>
      </c>
      <c r="AX540" s="46" t="str">
        <f>IF(
  'Tablero de control'!$X540="NP",
  "NO PROGRAMADA",
  IF(
    OR('Tablero de control'!$AV540="",'Tablero de control'!$AW540&lt;=0),
    "SIN AVANCE",
    IF(
      'Tablero de control'!$AW540&lt;Parametros!$D$4*Parametros!$G$9,
      "MUY DEFICIENTE",
    IF(
      'Tablero de control'!$AW540&lt;Parametros!$D$4*Parametros!$G$8,
      "DEFICIENTE",
   IF(
      'Tablero de control'!$AW540&lt;Parametros!$D$4*Parametros!$G$7,
      "ACEPTABLE",
      IF(
        'Tablero de control'!$AW540&lt;Parametros!$D$4*Parametros!$G$6,
        "BUENO",
        IF(
          'Tablero de control'!$AW540&lt;Parametros!$D$4*Parametros!$G$5,
          "SATISFACTORIO",
          IF(
            'Tablero de control'!$AW540&gt;=Parametros!$D$4*Parametros!$G$4,
            "OPTIMO"
          )
        )
      )
    )
  )
)
)
)</f>
        <v>SIN AVANCE</v>
      </c>
      <c r="AY540" s="38"/>
      <c r="AZ540" s="38"/>
      <c r="BA540" s="38"/>
      <c r="BB540" s="285">
        <f>IF('Tablero de control'!$R540="Acumulada",IF('Tablero de control'!$AV540="",IF('Tablero de control'!$AP540="",IF('Tablero de control'!$AJ540="",'Tablero de control'!$Y540,'Tablero de control'!$AJ540),'Tablero de control'!$AP540),'Tablero de control'!$AV540),'Tablero de control'!$Y540+'Tablero de control'!$AJ540+'Tablero de control'!$AP540+'Tablero de control'!$AV540)</f>
        <v>0</v>
      </c>
      <c r="BC540" s="41">
        <f>IF('Tablero de control'!$Q540="mantenimiento",'Tablero de control'!$BB540/COUNTA('Tablero de control'!$U540:$X540)*100,IF('Tablero de control'!$BB540*100/'Tablero de control'!$T540&gt;100,100,'Tablero de control'!$BB540*100/'Tablero de control'!$T540))</f>
        <v>0</v>
      </c>
      <c r="BD540" s="40" t="str">
        <f>IF(
    OR('Tablero de control'!$BB540="",'Tablero de control'!$BC540&lt;=0),
    "SIN AVANCE",
    IF(
      'Tablero de control'!$BC540&lt;Parametros!$D$4*Parametros!$G$9,
      "MUY DEFICIENTE",
    IF(
      'Tablero de control'!$BC540&lt;Parametros!$D$4*Parametros!$G$8,
      "DEFICIENTE",
   IF(
      'Tablero de control'!$BC540&lt;Parametros!$D$4*Parametros!$G$7,
      "ACEPTABLE",
      IF(
        'Tablero de control'!$BC540&lt;Parametros!$D$4*Parametros!$G$6,
        "BUENO",
        IF(
          'Tablero de control'!$BC540&lt;Parametros!$D$4*Parametros!$G$5,
          "SATISFACTORIO",
          IF(
            'Tablero de control'!$BC540&gt;=Parametros!$D$4*Parametros!$G$4,
            "OPTIMO"
          )
        )
      )
    )
  )
)
)</f>
        <v>SIN AVANCE</v>
      </c>
      <c r="BE540" s="336"/>
      <c r="BF540" s="336"/>
      <c r="BG540" s="555"/>
      <c r="BH540" s="281"/>
      <c r="BI540" s="281"/>
      <c r="BJ540" s="281"/>
      <c r="BL540" s="337"/>
      <c r="BN540" s="395" t="s">
        <v>31</v>
      </c>
      <c r="BO540" s="395" t="s">
        <v>31</v>
      </c>
      <c r="BP540" s="395" t="s">
        <v>31</v>
      </c>
      <c r="BQ540" s="395" t="s">
        <v>31</v>
      </c>
      <c r="BR540" s="654" t="s">
        <v>31</v>
      </c>
      <c r="BS540" s="654" t="s">
        <v>31</v>
      </c>
      <c r="BT540" s="281"/>
    </row>
    <row r="541" spans="1:72" s="42" customFormat="1" ht="50.1" hidden="1" customHeight="1">
      <c r="A541" s="554" t="s">
        <v>254</v>
      </c>
      <c r="B541" s="53" t="s">
        <v>273</v>
      </c>
      <c r="C541" s="53" t="s">
        <v>339</v>
      </c>
      <c r="D541" s="53" t="s">
        <v>375</v>
      </c>
      <c r="E541" s="53" t="s">
        <v>501</v>
      </c>
      <c r="F541" s="64">
        <v>0.77370000000000005</v>
      </c>
      <c r="G541" s="126">
        <v>0.85</v>
      </c>
      <c r="H541" s="99" t="s">
        <v>1943</v>
      </c>
      <c r="I541" s="126" t="s">
        <v>2004</v>
      </c>
      <c r="J541" s="325">
        <v>538</v>
      </c>
      <c r="K541" s="53" t="s">
        <v>1079</v>
      </c>
      <c r="L541" s="53">
        <v>4503002</v>
      </c>
      <c r="M541" s="53" t="s">
        <v>43</v>
      </c>
      <c r="N541" s="53">
        <v>450300200</v>
      </c>
      <c r="O541" s="53" t="s">
        <v>1792</v>
      </c>
      <c r="P541" s="53" t="s">
        <v>2110</v>
      </c>
      <c r="Q541" s="53" t="s">
        <v>32</v>
      </c>
      <c r="R541" s="197" t="s">
        <v>1891</v>
      </c>
      <c r="S541" s="114">
        <v>124</v>
      </c>
      <c r="T541" s="174">
        <v>160</v>
      </c>
      <c r="U541" s="96">
        <v>40</v>
      </c>
      <c r="V541" s="114">
        <v>40</v>
      </c>
      <c r="W541" s="114">
        <v>40</v>
      </c>
      <c r="X541" s="114">
        <v>40</v>
      </c>
      <c r="Y541" s="275">
        <v>40</v>
      </c>
      <c r="Z541" s="276">
        <f>IF(
'Tablero de control'!$U541="NP",
 0,
  IF(
     'Tablero de control'!$Q541&lt;&gt;"Reducción",
     'Tablero de control'!$Y541*100/'Tablero de control'!$U541,
     IF(
       'Tablero de control'!$U541&gt;='Tablero de control'!$Y541,
       100,
       IF(
         'Tablero de control'!$S541&lt;='Tablero de control'!$Y541,
         0,
         (('Tablero de control'!$S541-'Tablero de control'!$U541)-('Tablero de control'!$Y541-'Tablero de control'!$U541))*100/('Tablero de control'!$S541-'Tablero de control'!$U541)
       )
     )
   )
)</f>
        <v>100</v>
      </c>
      <c r="AA541" s="302">
        <f>IF('Tablero de control'!$Z541&gt;100,100,'Tablero de control'!$Z541)</f>
        <v>100</v>
      </c>
      <c r="AB541" s="40" t="str">
        <f>IF(
  'Tablero de control'!$U541="NP",
  "NO PROGRAMADA",
  IF(
    OR('Tablero de control'!$Y541="",'Tablero de control'!$Z541&lt;=0),
    "SIN AVANCE",
    IF(
      'Tablero de control'!$Z541&lt;Parametros!$D$4*Parametros!$G$9,
      "MUY DEFICIENTE",
    IF(
      'Tablero de control'!$Z541&lt;Parametros!$D$4*Parametros!$G$8,
      "DEFICIENTE",
   IF(
      'Tablero de control'!$Z541&lt;Parametros!$D$4*Parametros!$G$7,
      "ACEPTABLE",
      IF(
        'Tablero de control'!$Z541&lt;Parametros!$D$4*Parametros!$G$6,
        "BUENO",
        IF(
          'Tablero de control'!$Z541&lt;Parametros!$D$4*Parametros!$G$5,
          "SATISFACTORIO",
          IF(
            'Tablero de control'!$Z541&gt;=Parametros!$D$4*Parametros!$G$4,
            "OPTIMO"
          )
        )
      )
    )
  )
)
)
)</f>
        <v>OPTIMO</v>
      </c>
      <c r="AC541" s="40" t="s">
        <v>3848</v>
      </c>
      <c r="AD541" s="40">
        <v>2023003520045</v>
      </c>
      <c r="AE541" s="344" t="s">
        <v>2524</v>
      </c>
      <c r="AF541" s="40" t="s">
        <v>3832</v>
      </c>
      <c r="AG541" s="59">
        <v>55000000</v>
      </c>
      <c r="AH541" s="59">
        <v>25836618</v>
      </c>
      <c r="AI541" s="59">
        <v>11261572</v>
      </c>
      <c r="AJ541" s="57"/>
      <c r="AK541" s="276">
        <f>IF(
'Tablero de control'!$V541="NP",
 0,
  IF(
     'Tablero de control'!$Q541&lt;&gt;"Reducción",
     'Tablero de control'!$AJ541*100/'Tablero de control'!$V541,
     IF(
       'Tablero de control'!$V541&gt;='Tablero de control'!$AJ541,
       100,
       IF(
         'Tablero de control'!$S541&lt;='Tablero de control'!$AJ541,
         0,
         (('Tablero de control'!$S541-'Tablero de control'!$V541)-('Tablero de control'!$AJ541-'Tablero de control'!$V541))*100/('Tablero de control'!$S541-'Tablero de control'!$V541)
       )
     )
   )
)</f>
        <v>0</v>
      </c>
      <c r="AL541" s="40" t="str">
        <f>IF(
  'Tablero de control'!$V541="NP",
  "NO PROGRAMADA",
  IF(
    OR('Tablero de control'!$AJ541="",'Tablero de control'!$AK541&lt;=0),
    "SIN AVANCE",
    IF(
      'Tablero de control'!$AK541&lt;Parametros!$D$4*Parametros!$G$9,
      "MUY DEFICIENTE",
    IF(
      'Tablero de control'!$AK541&lt;Parametros!$D$4*Parametros!$G$8,
      "DEFICIENTE",
   IF(
      'Tablero de control'!$AK541&lt;Parametros!$D$4*Parametros!$G$7,
      "ACEPTABLE",
      IF(
        'Tablero de control'!$AK541&lt;Parametros!$D$4*Parametros!$G$6,
        "BUENO",
        IF(
          'Tablero de control'!$AK541&lt;Parametros!$D$4*Parametros!$G$5,
          "SATISFACTORIO",
          IF(
            'Tablero de control'!$AK541&gt;=Parametros!$D$4*Parametros!$G$4,
            "OPTIMO"
          )
        )
      )
    )
  )
)
)
)</f>
        <v>SIN AVANCE</v>
      </c>
      <c r="AM541" s="38"/>
      <c r="AN541" s="38"/>
      <c r="AO541" s="38"/>
      <c r="AP541" s="47"/>
      <c r="AQ541" s="276">
        <f>IF(
'Tablero de control'!$W541="NP",
 0,
  IF(
     'Tablero de control'!$Q541&lt;&gt;"Reducción",
     'Tablero de control'!$AP541*100/'Tablero de control'!$W541,
     IF(
       'Tablero de control'!$W541&gt;='Tablero de control'!$AP541,
       100,
       IF(
         'Tablero de control'!$S541&lt;='Tablero de control'!$AP541,
         0,
         (('Tablero de control'!$S541-'Tablero de control'!$W541)-('Tablero de control'!$AP541-'Tablero de control'!$W541))*100/('Tablero de control'!$S541-'Tablero de control'!$W541)
       )
     )
   )
)</f>
        <v>0</v>
      </c>
      <c r="AR541" s="40" t="str">
        <f>IF(
  'Tablero de control'!$W541="NP",
  "NO PROGRAMADA",
  IF(
    OR('Tablero de control'!$AP541="",'Tablero de control'!$AQ541&lt;=0),
    "SIN AVANCE",
    IF(
      'Tablero de control'!$AQ541&lt;Parametros!$D$4*Parametros!$G$9,
      "MUY DEFICIENTE",
    IF(
      'Tablero de control'!$AQ541&lt;Parametros!$D$4*Parametros!$G$8,
      "DEFICIENTE",
   IF(
      'Tablero de control'!$AQ541&lt;Parametros!$D$4*Parametros!$G$7,
      "ACEPTABLE",
      IF(
        'Tablero de control'!$AQ541&lt;Parametros!$D$4*Parametros!$G$6,
        "BUENO",
        IF(
          'Tablero de control'!$AQ541&lt;Parametros!$D$4*Parametros!$G$5,
          "SATISFACTORIO",
          IF(
            'Tablero de control'!$AQ541&gt;=Parametros!$D$4*Parametros!$G$4,
            "OPTIMO"
          )
        )
      )
    )
  )
)
)
)</f>
        <v>SIN AVANCE</v>
      </c>
      <c r="AS541" s="38"/>
      <c r="AT541" s="38"/>
      <c r="AU541" s="38"/>
      <c r="AV541" s="39"/>
      <c r="AW541" s="276">
        <f>IF(
'Tablero de control'!$X541="NP",
 0,
  IF(
     'Tablero de control'!$Q541&lt;&gt;"Reducción",
     'Tablero de control'!$AV541*100/'Tablero de control'!$X541,
     IF(
       'Tablero de control'!$X541&gt;='Tablero de control'!$AV541,
       100,
       IF(
         'Tablero de control'!$S541&lt;='Tablero de control'!$AV541,
         0,
         (('Tablero de control'!$S541-'Tablero de control'!$X541)-('Tablero de control'!$AV541-'Tablero de control'!$X541))*100/('Tablero de control'!$S541-'Tablero de control'!$X541)
       )
     )
   )
)</f>
        <v>0</v>
      </c>
      <c r="AX541" s="46" t="str">
        <f>IF(
  'Tablero de control'!$X541="NP",
  "NO PROGRAMADA",
  IF(
    OR('Tablero de control'!$AV541="",'Tablero de control'!$AW541&lt;=0),
    "SIN AVANCE",
    IF(
      'Tablero de control'!$AW541&lt;Parametros!$D$4*Parametros!$G$9,
      "MUY DEFICIENTE",
    IF(
      'Tablero de control'!$AW541&lt;Parametros!$D$4*Parametros!$G$8,
      "DEFICIENTE",
   IF(
      'Tablero de control'!$AW541&lt;Parametros!$D$4*Parametros!$G$7,
      "ACEPTABLE",
      IF(
        'Tablero de control'!$AW541&lt;Parametros!$D$4*Parametros!$G$6,
        "BUENO",
        IF(
          'Tablero de control'!$AW541&lt;Parametros!$D$4*Parametros!$G$5,
          "SATISFACTORIO",
          IF(
            'Tablero de control'!$AW541&gt;=Parametros!$D$4*Parametros!$G$4,
            "OPTIMO"
          )
        )
      )
    )
  )
)
)
)</f>
        <v>SIN AVANCE</v>
      </c>
      <c r="AY541" s="38"/>
      <c r="AZ541" s="38"/>
      <c r="BA541" s="38"/>
      <c r="BB541" s="285">
        <f>IF('Tablero de control'!$R541="Acumulada",IF('Tablero de control'!$AV541="",IF('Tablero de control'!$AP541="",IF('Tablero de control'!$AJ541="",'Tablero de control'!$Y541,'Tablero de control'!$AJ541),'Tablero de control'!$AP541),'Tablero de control'!$AV541),'Tablero de control'!$Y541+'Tablero de control'!$AJ541+'Tablero de control'!$AP541+'Tablero de control'!$AV541)</f>
        <v>40</v>
      </c>
      <c r="BC541" s="41">
        <f>IF('Tablero de control'!$Q541="mantenimiento",'Tablero de control'!$BB541/COUNTA('Tablero de control'!$U541:$X541)*100,IF('Tablero de control'!$BB541*100/'Tablero de control'!$T541&gt;100,100,'Tablero de control'!$BB541*100/'Tablero de control'!$T541))</f>
        <v>25</v>
      </c>
      <c r="BD541" s="40" t="str">
        <f>IF(
    OR('Tablero de control'!$BB541="",'Tablero de control'!$BC541&lt;=0),
    "SIN AVANCE",
    IF(
      'Tablero de control'!$BC541&lt;Parametros!$D$4*Parametros!$G$9,
      "MUY DEFICIENTE",
    IF(
      'Tablero de control'!$BC541&lt;Parametros!$D$4*Parametros!$G$8,
      "DEFICIENTE",
   IF(
      'Tablero de control'!$BC541&lt;Parametros!$D$4*Parametros!$G$7,
      "ACEPTABLE",
      IF(
        'Tablero de control'!$BC541&lt;Parametros!$D$4*Parametros!$G$6,
        "BUENO",
        IF(
          'Tablero de control'!$BC541&lt;Parametros!$D$4*Parametros!$G$5,
          "SATISFACTORIO",
          IF(
            'Tablero de control'!$BC541&gt;=Parametros!$D$4*Parametros!$G$4,
            "OPTIMO"
          )
        )
      )
    )
  )
)
)</f>
        <v>MUY DEFICIENTE</v>
      </c>
      <c r="BE541" s="336"/>
      <c r="BF541" s="336"/>
      <c r="BG541" s="555"/>
      <c r="BH541" s="281"/>
      <c r="BI541" s="281"/>
      <c r="BJ541" s="281"/>
      <c r="BL541" s="337"/>
      <c r="BN541" s="392">
        <v>40</v>
      </c>
      <c r="BO541" s="344" t="s">
        <v>2524</v>
      </c>
      <c r="BP541" s="344" t="s">
        <v>2525</v>
      </c>
      <c r="BQ541" s="344" t="s">
        <v>2479</v>
      </c>
      <c r="BR541" s="625" t="s">
        <v>2526</v>
      </c>
      <c r="BS541" s="650" t="s">
        <v>2527</v>
      </c>
      <c r="BT541" s="281"/>
    </row>
    <row r="542" spans="1:72" s="42" customFormat="1" ht="50.1" hidden="1" customHeight="1">
      <c r="A542" s="554" t="s">
        <v>254</v>
      </c>
      <c r="B542" s="53" t="s">
        <v>273</v>
      </c>
      <c r="C542" s="53" t="s">
        <v>339</v>
      </c>
      <c r="D542" s="53" t="s">
        <v>375</v>
      </c>
      <c r="E542" s="53" t="s">
        <v>501</v>
      </c>
      <c r="F542" s="64">
        <v>0.77370000000000005</v>
      </c>
      <c r="G542" s="126">
        <v>0.85</v>
      </c>
      <c r="H542" s="99" t="s">
        <v>1943</v>
      </c>
      <c r="I542" s="126" t="s">
        <v>2004</v>
      </c>
      <c r="J542" s="325">
        <v>539</v>
      </c>
      <c r="K542" s="53" t="s">
        <v>1080</v>
      </c>
      <c r="L542" s="53">
        <v>4503032</v>
      </c>
      <c r="M542" s="53" t="s">
        <v>144</v>
      </c>
      <c r="N542" s="53">
        <v>450303200</v>
      </c>
      <c r="O542" s="53" t="s">
        <v>1800</v>
      </c>
      <c r="P542" s="53" t="s">
        <v>2110</v>
      </c>
      <c r="Q542" s="53" t="s">
        <v>33</v>
      </c>
      <c r="R542" s="98" t="s">
        <v>1891</v>
      </c>
      <c r="S542" s="114">
        <v>1</v>
      </c>
      <c r="T542" s="111">
        <v>1</v>
      </c>
      <c r="U542" s="96">
        <v>1</v>
      </c>
      <c r="V542" s="114">
        <v>1</v>
      </c>
      <c r="W542" s="114">
        <v>1</v>
      </c>
      <c r="X542" s="114">
        <v>1</v>
      </c>
      <c r="Y542" s="275">
        <v>0</v>
      </c>
      <c r="Z542" s="276">
        <f>IF(
'Tablero de control'!$U542="NP",
 0,
  IF(
     'Tablero de control'!$Q542&lt;&gt;"Reducción",
     'Tablero de control'!$Y542*100/'Tablero de control'!$U542,
     IF(
       'Tablero de control'!$U542&gt;='Tablero de control'!$Y542,
       100,
       IF(
         'Tablero de control'!$S542&lt;='Tablero de control'!$Y542,
         0,
         (('Tablero de control'!$S542-'Tablero de control'!$U542)-('Tablero de control'!$Y542-'Tablero de control'!$U542))*100/('Tablero de control'!$S542-'Tablero de control'!$U542)
       )
     )
   )
)</f>
        <v>0</v>
      </c>
      <c r="AA542" s="302">
        <f>IF('Tablero de control'!$Z542&gt;100,100,'Tablero de control'!$Z542)</f>
        <v>0</v>
      </c>
      <c r="AB542" s="40" t="str">
        <f>IF(
  'Tablero de control'!$U542="NP",
  "NO PROGRAMADA",
  IF(
    OR('Tablero de control'!$Y542="",'Tablero de control'!$Z542&lt;=0),
    "SIN AVANCE",
    IF(
      'Tablero de control'!$Z542&lt;Parametros!$D$4*Parametros!$G$9,
      "MUY DEFICIENTE",
    IF(
      'Tablero de control'!$Z542&lt;Parametros!$D$4*Parametros!$G$8,
      "DEFICIENTE",
   IF(
      'Tablero de control'!$Z542&lt;Parametros!$D$4*Parametros!$G$7,
      "ACEPTABLE",
      IF(
        'Tablero de control'!$Z542&lt;Parametros!$D$4*Parametros!$G$6,
        "BUENO",
        IF(
          'Tablero de control'!$Z542&lt;Parametros!$D$4*Parametros!$G$5,
          "SATISFACTORIO",
          IF(
            'Tablero de control'!$Z542&gt;=Parametros!$D$4*Parametros!$G$4,
            "OPTIMO"
          )
        )
      )
    )
  )
)
)
)</f>
        <v>SIN AVANCE</v>
      </c>
      <c r="AC542" s="40" t="s">
        <v>3848</v>
      </c>
      <c r="AD542" s="40">
        <v>2023003520045</v>
      </c>
      <c r="AE542" s="40"/>
      <c r="AF542" s="40" t="s">
        <v>3836</v>
      </c>
      <c r="AG542" s="59">
        <v>96754400</v>
      </c>
      <c r="AH542" s="59">
        <v>44279545</v>
      </c>
      <c r="AI542" s="59">
        <v>20586612</v>
      </c>
      <c r="AJ542" s="57"/>
      <c r="AK542" s="276">
        <f>IF(
'Tablero de control'!$V542="NP",
 0,
  IF(
     'Tablero de control'!$Q542&lt;&gt;"Reducción",
     'Tablero de control'!$AJ542*100/'Tablero de control'!$V542,
     IF(
       'Tablero de control'!$V542&gt;='Tablero de control'!$AJ542,
       100,
       IF(
         'Tablero de control'!$S542&lt;='Tablero de control'!$AJ542,
         0,
         (('Tablero de control'!$S542-'Tablero de control'!$V542)-('Tablero de control'!$AJ542-'Tablero de control'!$V542))*100/('Tablero de control'!$S542-'Tablero de control'!$V542)
       )
     )
   )
)</f>
        <v>0</v>
      </c>
      <c r="AL542" s="40" t="str">
        <f>IF(
  'Tablero de control'!$V542="NP",
  "NO PROGRAMADA",
  IF(
    OR('Tablero de control'!$AJ542="",'Tablero de control'!$AK542&lt;=0),
    "SIN AVANCE",
    IF(
      'Tablero de control'!$AK542&lt;Parametros!$D$4*Parametros!$G$9,
      "MUY DEFICIENTE",
    IF(
      'Tablero de control'!$AK542&lt;Parametros!$D$4*Parametros!$G$8,
      "DEFICIENTE",
   IF(
      'Tablero de control'!$AK542&lt;Parametros!$D$4*Parametros!$G$7,
      "ACEPTABLE",
      IF(
        'Tablero de control'!$AK542&lt;Parametros!$D$4*Parametros!$G$6,
        "BUENO",
        IF(
          'Tablero de control'!$AK542&lt;Parametros!$D$4*Parametros!$G$5,
          "SATISFACTORIO",
          IF(
            'Tablero de control'!$AK542&gt;=Parametros!$D$4*Parametros!$G$4,
            "OPTIMO"
          )
        )
      )
    )
  )
)
)
)</f>
        <v>SIN AVANCE</v>
      </c>
      <c r="AM542" s="38"/>
      <c r="AN542" s="38"/>
      <c r="AO542" s="38"/>
      <c r="AP542" s="47"/>
      <c r="AQ542" s="276">
        <f>IF(
'Tablero de control'!$W542="NP",
 0,
  IF(
     'Tablero de control'!$Q542&lt;&gt;"Reducción",
     'Tablero de control'!$AP542*100/'Tablero de control'!$W542,
     IF(
       'Tablero de control'!$W542&gt;='Tablero de control'!$AP542,
       100,
       IF(
         'Tablero de control'!$S542&lt;='Tablero de control'!$AP542,
         0,
         (('Tablero de control'!$S542-'Tablero de control'!$W542)-('Tablero de control'!$AP542-'Tablero de control'!$W542))*100/('Tablero de control'!$S542-'Tablero de control'!$W542)
       )
     )
   )
)</f>
        <v>0</v>
      </c>
      <c r="AR542" s="40" t="str">
        <f>IF(
  'Tablero de control'!$W542="NP",
  "NO PROGRAMADA",
  IF(
    OR('Tablero de control'!$AP542="",'Tablero de control'!$AQ542&lt;=0),
    "SIN AVANCE",
    IF(
      'Tablero de control'!$AQ542&lt;Parametros!$D$4*Parametros!$G$9,
      "MUY DEFICIENTE",
    IF(
      'Tablero de control'!$AQ542&lt;Parametros!$D$4*Parametros!$G$8,
      "DEFICIENTE",
   IF(
      'Tablero de control'!$AQ542&lt;Parametros!$D$4*Parametros!$G$7,
      "ACEPTABLE",
      IF(
        'Tablero de control'!$AQ542&lt;Parametros!$D$4*Parametros!$G$6,
        "BUENO",
        IF(
          'Tablero de control'!$AQ542&lt;Parametros!$D$4*Parametros!$G$5,
          "SATISFACTORIO",
          IF(
            'Tablero de control'!$AQ542&gt;=Parametros!$D$4*Parametros!$G$4,
            "OPTIMO"
          )
        )
      )
    )
  )
)
)
)</f>
        <v>SIN AVANCE</v>
      </c>
      <c r="AS542" s="38"/>
      <c r="AT542" s="38"/>
      <c r="AU542" s="38"/>
      <c r="AV542" s="39"/>
      <c r="AW542" s="276">
        <f>IF(
'Tablero de control'!$X542="NP",
 0,
  IF(
     'Tablero de control'!$Q542&lt;&gt;"Reducción",
     'Tablero de control'!$AV542*100/'Tablero de control'!$X542,
     IF(
       'Tablero de control'!$X542&gt;='Tablero de control'!$AV542,
       100,
       IF(
         'Tablero de control'!$S542&lt;='Tablero de control'!$AV542,
         0,
         (('Tablero de control'!$S542-'Tablero de control'!$X542)-('Tablero de control'!$AV542-'Tablero de control'!$X542))*100/('Tablero de control'!$S542-'Tablero de control'!$X542)
       )
     )
   )
)</f>
        <v>0</v>
      </c>
      <c r="AX542" s="46" t="str">
        <f>IF(
  'Tablero de control'!$X542="NP",
  "NO PROGRAMADA",
  IF(
    OR('Tablero de control'!$AV542="",'Tablero de control'!$AW542&lt;=0),
    "SIN AVANCE",
    IF(
      'Tablero de control'!$AW542&lt;Parametros!$D$4*Parametros!$G$9,
      "MUY DEFICIENTE",
    IF(
      'Tablero de control'!$AW542&lt;Parametros!$D$4*Parametros!$G$8,
      "DEFICIENTE",
   IF(
      'Tablero de control'!$AW542&lt;Parametros!$D$4*Parametros!$G$7,
      "ACEPTABLE",
      IF(
        'Tablero de control'!$AW542&lt;Parametros!$D$4*Parametros!$G$6,
        "BUENO",
        IF(
          'Tablero de control'!$AW542&lt;Parametros!$D$4*Parametros!$G$5,
          "SATISFACTORIO",
          IF(
            'Tablero de control'!$AW542&gt;=Parametros!$D$4*Parametros!$G$4,
            "OPTIMO"
          )
        )
      )
    )
  )
)
)
)</f>
        <v>SIN AVANCE</v>
      </c>
      <c r="AY542" s="38"/>
      <c r="AZ542" s="38"/>
      <c r="BA542" s="38"/>
      <c r="BB542" s="285">
        <f>IF('Tablero de control'!$R542="Acumulada",IF('Tablero de control'!$AV542="",IF('Tablero de control'!$AP542="",IF('Tablero de control'!$AJ542="",'Tablero de control'!$Y542,'Tablero de control'!$AJ542),'Tablero de control'!$AP542),'Tablero de control'!$AV542),'Tablero de control'!$Y542+'Tablero de control'!$AJ542+'Tablero de control'!$AP542+'Tablero de control'!$AV542)</f>
        <v>0</v>
      </c>
      <c r="BC542" s="41">
        <f>IF('Tablero de control'!$Q542="mantenimiento",'Tablero de control'!$BB542/COUNTA('Tablero de control'!$U542:$X542)*100,IF('Tablero de control'!$BB542*100/'Tablero de control'!$T542&gt;100,100,'Tablero de control'!$BB542*100/'Tablero de control'!$T542))</f>
        <v>0</v>
      </c>
      <c r="BD542" s="40" t="str">
        <f>IF(
    OR('Tablero de control'!$BB542="",'Tablero de control'!$BC542&lt;=0),
    "SIN AVANCE",
    IF(
      'Tablero de control'!$BC542&lt;Parametros!$D$4*Parametros!$G$9,
      "MUY DEFICIENTE",
    IF(
      'Tablero de control'!$BC542&lt;Parametros!$D$4*Parametros!$G$8,
      "DEFICIENTE",
   IF(
      'Tablero de control'!$BC542&lt;Parametros!$D$4*Parametros!$G$7,
      "ACEPTABLE",
      IF(
        'Tablero de control'!$BC542&lt;Parametros!$D$4*Parametros!$G$6,
        "BUENO",
        IF(
          'Tablero de control'!$BC542&lt;Parametros!$D$4*Parametros!$G$5,
          "SATISFACTORIO",
          IF(
            'Tablero de control'!$BC542&gt;=Parametros!$D$4*Parametros!$G$4,
            "OPTIMO"
          )
        )
      )
    )
  )
)
)</f>
        <v>SIN AVANCE</v>
      </c>
      <c r="BE542" s="336"/>
      <c r="BF542" s="336"/>
      <c r="BG542" s="555"/>
      <c r="BH542" s="281"/>
      <c r="BI542" s="281"/>
      <c r="BJ542" s="281"/>
      <c r="BL542" s="337"/>
      <c r="BN542" s="392">
        <v>0</v>
      </c>
      <c r="BO542" s="344" t="s">
        <v>2528</v>
      </c>
      <c r="BP542" s="344" t="s">
        <v>2478</v>
      </c>
      <c r="BQ542" s="344" t="s">
        <v>2479</v>
      </c>
      <c r="BR542" s="625" t="s">
        <v>2529</v>
      </c>
      <c r="BS542" s="650" t="s">
        <v>2530</v>
      </c>
      <c r="BT542" s="281"/>
    </row>
    <row r="543" spans="1:72" s="42" customFormat="1" ht="50.1" hidden="1" customHeight="1">
      <c r="A543" s="554" t="s">
        <v>254</v>
      </c>
      <c r="B543" s="53" t="s">
        <v>273</v>
      </c>
      <c r="C543" s="53" t="s">
        <v>339</v>
      </c>
      <c r="D543" s="53" t="s">
        <v>375</v>
      </c>
      <c r="E543" s="53" t="s">
        <v>501</v>
      </c>
      <c r="F543" s="64">
        <v>0.77370000000000005</v>
      </c>
      <c r="G543" s="126">
        <v>0.85</v>
      </c>
      <c r="H543" s="99" t="s">
        <v>1943</v>
      </c>
      <c r="I543" s="126" t="s">
        <v>2004</v>
      </c>
      <c r="J543" s="325">
        <v>540</v>
      </c>
      <c r="K543" s="53" t="s">
        <v>1081</v>
      </c>
      <c r="L543" s="53">
        <v>4503033</v>
      </c>
      <c r="M543" s="53" t="s">
        <v>93</v>
      </c>
      <c r="N543" s="53">
        <v>450303300</v>
      </c>
      <c r="O543" s="53" t="s">
        <v>1799</v>
      </c>
      <c r="P543" s="53" t="s">
        <v>2110</v>
      </c>
      <c r="Q543" s="53" t="s">
        <v>32</v>
      </c>
      <c r="R543" s="175" t="s">
        <v>1890</v>
      </c>
      <c r="S543" s="180">
        <v>52</v>
      </c>
      <c r="T543" s="181">
        <v>64</v>
      </c>
      <c r="U543" s="96">
        <v>3</v>
      </c>
      <c r="V543" s="180">
        <v>3</v>
      </c>
      <c r="W543" s="180">
        <v>3</v>
      </c>
      <c r="X543" s="180">
        <v>3</v>
      </c>
      <c r="Y543" s="275">
        <v>0</v>
      </c>
      <c r="Z543" s="276">
        <f>IF(
'Tablero de control'!$U543="NP",
 0,
  IF(
     'Tablero de control'!$Q543&lt;&gt;"Reducción",
     'Tablero de control'!$Y543*100/'Tablero de control'!$U543,
     IF(
       'Tablero de control'!$U543&gt;='Tablero de control'!$Y543,
       100,
       IF(
         'Tablero de control'!$S543&lt;='Tablero de control'!$Y543,
         0,
         (('Tablero de control'!$S543-'Tablero de control'!$U543)-('Tablero de control'!$Y543-'Tablero de control'!$U543))*100/('Tablero de control'!$S543-'Tablero de control'!$U543)
       )
     )
   )
)</f>
        <v>0</v>
      </c>
      <c r="AA543" s="302">
        <f>IF('Tablero de control'!$Z543&gt;100,100,'Tablero de control'!$Z543)</f>
        <v>0</v>
      </c>
      <c r="AB543" s="40" t="str">
        <f>IF(
  'Tablero de control'!$U543="NP",
  "NO PROGRAMADA",
  IF(
    OR('Tablero de control'!$Y543="",'Tablero de control'!$Z543&lt;=0),
    "SIN AVANCE",
    IF(
      'Tablero de control'!$Z543&lt;Parametros!$D$4*Parametros!$G$9,
      "MUY DEFICIENTE",
    IF(
      'Tablero de control'!$Z543&lt;Parametros!$D$4*Parametros!$G$8,
      "DEFICIENTE",
   IF(
      'Tablero de control'!$Z543&lt;Parametros!$D$4*Parametros!$G$7,
      "ACEPTABLE",
      IF(
        'Tablero de control'!$Z543&lt;Parametros!$D$4*Parametros!$G$6,
        "BUENO",
        IF(
          'Tablero de control'!$Z543&lt;Parametros!$D$4*Parametros!$G$5,
          "SATISFACTORIO",
          IF(
            'Tablero de control'!$Z543&gt;=Parametros!$D$4*Parametros!$G$4,
            "OPTIMO"
          )
        )
      )
    )
  )
)
)
)</f>
        <v>SIN AVANCE</v>
      </c>
      <c r="AC543" s="40" t="s">
        <v>3848</v>
      </c>
      <c r="AD543" s="40">
        <v>2023003520045</v>
      </c>
      <c r="AE543" s="40" t="s">
        <v>3810</v>
      </c>
      <c r="AF543" s="40" t="s">
        <v>3834</v>
      </c>
      <c r="AG543" s="59">
        <v>96754400</v>
      </c>
      <c r="AH543" s="59">
        <v>44279545</v>
      </c>
      <c r="AI543" s="59">
        <v>20586612</v>
      </c>
      <c r="AJ543" s="57"/>
      <c r="AK543" s="276">
        <f>IF(
'Tablero de control'!$V543="NP",
 0,
  IF(
     'Tablero de control'!$Q543&lt;&gt;"Reducción",
     'Tablero de control'!$AJ543*100/'Tablero de control'!$V543,
     IF(
       'Tablero de control'!$V543&gt;='Tablero de control'!$AJ543,
       100,
       IF(
         'Tablero de control'!$S543&lt;='Tablero de control'!$AJ543,
         0,
         (('Tablero de control'!$S543-'Tablero de control'!$V543)-('Tablero de control'!$AJ543-'Tablero de control'!$V543))*100/('Tablero de control'!$S543-'Tablero de control'!$V543)
       )
     )
   )
)</f>
        <v>0</v>
      </c>
      <c r="AL543" s="40" t="str">
        <f>IF(
  'Tablero de control'!$V543="NP",
  "NO PROGRAMADA",
  IF(
    OR('Tablero de control'!$AJ543="",'Tablero de control'!$AK543&lt;=0),
    "SIN AVANCE",
    IF(
      'Tablero de control'!$AK543&lt;Parametros!$D$4*Parametros!$G$9,
      "MUY DEFICIENTE",
    IF(
      'Tablero de control'!$AK543&lt;Parametros!$D$4*Parametros!$G$8,
      "DEFICIENTE",
   IF(
      'Tablero de control'!$AK543&lt;Parametros!$D$4*Parametros!$G$7,
      "ACEPTABLE",
      IF(
        'Tablero de control'!$AK543&lt;Parametros!$D$4*Parametros!$G$6,
        "BUENO",
        IF(
          'Tablero de control'!$AK543&lt;Parametros!$D$4*Parametros!$G$5,
          "SATISFACTORIO",
          IF(
            'Tablero de control'!$AK543&gt;=Parametros!$D$4*Parametros!$G$4,
            "OPTIMO"
          )
        )
      )
    )
  )
)
)
)</f>
        <v>SIN AVANCE</v>
      </c>
      <c r="AM543" s="38"/>
      <c r="AN543" s="38"/>
      <c r="AO543" s="38"/>
      <c r="AP543" s="47"/>
      <c r="AQ543" s="276">
        <f>IF(
'Tablero de control'!$W543="NP",
 0,
  IF(
     'Tablero de control'!$Q543&lt;&gt;"Reducción",
     'Tablero de control'!$AP543*100/'Tablero de control'!$W543,
     IF(
       'Tablero de control'!$W543&gt;='Tablero de control'!$AP543,
       100,
       IF(
         'Tablero de control'!$S543&lt;='Tablero de control'!$AP543,
         0,
         (('Tablero de control'!$S543-'Tablero de control'!$W543)-('Tablero de control'!$AP543-'Tablero de control'!$W543))*100/('Tablero de control'!$S543-'Tablero de control'!$W543)
       )
     )
   )
)</f>
        <v>0</v>
      </c>
      <c r="AR543" s="40" t="str">
        <f>IF(
  'Tablero de control'!$W543="NP",
  "NO PROGRAMADA",
  IF(
    OR('Tablero de control'!$AP543="",'Tablero de control'!$AQ543&lt;=0),
    "SIN AVANCE",
    IF(
      'Tablero de control'!$AQ543&lt;Parametros!$D$4*Parametros!$G$9,
      "MUY DEFICIENTE",
    IF(
      'Tablero de control'!$AQ543&lt;Parametros!$D$4*Parametros!$G$8,
      "DEFICIENTE",
   IF(
      'Tablero de control'!$AQ543&lt;Parametros!$D$4*Parametros!$G$7,
      "ACEPTABLE",
      IF(
        'Tablero de control'!$AQ543&lt;Parametros!$D$4*Parametros!$G$6,
        "BUENO",
        IF(
          'Tablero de control'!$AQ543&lt;Parametros!$D$4*Parametros!$G$5,
          "SATISFACTORIO",
          IF(
            'Tablero de control'!$AQ543&gt;=Parametros!$D$4*Parametros!$G$4,
            "OPTIMO"
          )
        )
      )
    )
  )
)
)
)</f>
        <v>SIN AVANCE</v>
      </c>
      <c r="AS543" s="38"/>
      <c r="AT543" s="38"/>
      <c r="AU543" s="38"/>
      <c r="AV543" s="39"/>
      <c r="AW543" s="276">
        <f>IF(
'Tablero de control'!$X543="NP",
 0,
  IF(
     'Tablero de control'!$Q543&lt;&gt;"Reducción",
     'Tablero de control'!$AV543*100/'Tablero de control'!$X543,
     IF(
       'Tablero de control'!$X543&gt;='Tablero de control'!$AV543,
       100,
       IF(
         'Tablero de control'!$S543&lt;='Tablero de control'!$AV543,
         0,
         (('Tablero de control'!$S543-'Tablero de control'!$X543)-('Tablero de control'!$AV543-'Tablero de control'!$X543))*100/('Tablero de control'!$S543-'Tablero de control'!$X543)
       )
     )
   )
)</f>
        <v>0</v>
      </c>
      <c r="AX543" s="46" t="str">
        <f>IF(
  'Tablero de control'!$X543="NP",
  "NO PROGRAMADA",
  IF(
    OR('Tablero de control'!$AV543="",'Tablero de control'!$AW543&lt;=0),
    "SIN AVANCE",
    IF(
      'Tablero de control'!$AW543&lt;Parametros!$D$4*Parametros!$G$9,
      "MUY DEFICIENTE",
    IF(
      'Tablero de control'!$AW543&lt;Parametros!$D$4*Parametros!$G$8,
      "DEFICIENTE",
   IF(
      'Tablero de control'!$AW543&lt;Parametros!$D$4*Parametros!$G$7,
      "ACEPTABLE",
      IF(
        'Tablero de control'!$AW543&lt;Parametros!$D$4*Parametros!$G$6,
        "BUENO",
        IF(
          'Tablero de control'!$AW543&lt;Parametros!$D$4*Parametros!$G$5,
          "SATISFACTORIO",
          IF(
            'Tablero de control'!$AW543&gt;=Parametros!$D$4*Parametros!$G$4,
            "OPTIMO"
          )
        )
      )
    )
  )
)
)
)</f>
        <v>SIN AVANCE</v>
      </c>
      <c r="AY543" s="38"/>
      <c r="AZ543" s="38"/>
      <c r="BA543" s="38"/>
      <c r="BB543" s="285">
        <f>IF('Tablero de control'!$R543="Acumulada",IF('Tablero de control'!$AV543="",IF('Tablero de control'!$AP543="",IF('Tablero de control'!$AJ543="",'Tablero de control'!$Y543,'Tablero de control'!$AJ543),'Tablero de control'!$AP543),'Tablero de control'!$AV543),'Tablero de control'!$Y543+'Tablero de control'!$AJ543+'Tablero de control'!$AP543+'Tablero de control'!$AV543)</f>
        <v>0</v>
      </c>
      <c r="BC543" s="41">
        <f>IF('Tablero de control'!$Q543="mantenimiento",'Tablero de control'!$BB543/COUNTA('Tablero de control'!$U543:$X543)*100,IF('Tablero de control'!$BB543*100/'Tablero de control'!$T543&gt;100,100,'Tablero de control'!$BB543*100/'Tablero de control'!$T543))</f>
        <v>0</v>
      </c>
      <c r="BD543" s="40" t="str">
        <f>IF(
    OR('Tablero de control'!$BB543="",'Tablero de control'!$BC543&lt;=0),
    "SIN AVANCE",
    IF(
      'Tablero de control'!$BC543&lt;Parametros!$D$4*Parametros!$G$9,
      "MUY DEFICIENTE",
    IF(
      'Tablero de control'!$BC543&lt;Parametros!$D$4*Parametros!$G$8,
      "DEFICIENTE",
   IF(
      'Tablero de control'!$BC543&lt;Parametros!$D$4*Parametros!$G$7,
      "ACEPTABLE",
      IF(
        'Tablero de control'!$BC543&lt;Parametros!$D$4*Parametros!$G$6,
        "BUENO",
        IF(
          'Tablero de control'!$BC543&lt;Parametros!$D$4*Parametros!$G$5,
          "SATISFACTORIO",
          IF(
            'Tablero de control'!$BC543&gt;=Parametros!$D$4*Parametros!$G$4,
            "OPTIMO"
          )
        )
      )
    )
  )
)
)</f>
        <v>SIN AVANCE</v>
      </c>
      <c r="BE543" s="336"/>
      <c r="BF543" s="336"/>
      <c r="BG543" s="555"/>
      <c r="BH543" s="281"/>
      <c r="BI543" s="281"/>
      <c r="BJ543" s="281"/>
      <c r="BL543" s="337"/>
      <c r="BN543" s="392">
        <v>0</v>
      </c>
      <c r="BO543" s="344" t="s">
        <v>2528</v>
      </c>
      <c r="BP543" s="344" t="s">
        <v>2478</v>
      </c>
      <c r="BQ543" s="344" t="s">
        <v>2479</v>
      </c>
      <c r="BR543" s="625" t="s">
        <v>2529</v>
      </c>
      <c r="BS543" s="650" t="s">
        <v>2530</v>
      </c>
      <c r="BT543" s="281"/>
    </row>
    <row r="544" spans="1:72" s="42" customFormat="1" ht="50.1" hidden="1" customHeight="1">
      <c r="A544" s="554" t="s">
        <v>254</v>
      </c>
      <c r="B544" s="53" t="s">
        <v>273</v>
      </c>
      <c r="C544" s="53" t="s">
        <v>339</v>
      </c>
      <c r="D544" s="53" t="s">
        <v>375</v>
      </c>
      <c r="E544" s="53" t="s">
        <v>501</v>
      </c>
      <c r="F544" s="64">
        <v>0.77370000000000005</v>
      </c>
      <c r="G544" s="126">
        <v>0.85</v>
      </c>
      <c r="H544" s="99" t="s">
        <v>1943</v>
      </c>
      <c r="I544" s="126" t="s">
        <v>2004</v>
      </c>
      <c r="J544" s="325">
        <v>541</v>
      </c>
      <c r="K544" s="53" t="s">
        <v>1082</v>
      </c>
      <c r="L544" s="53">
        <v>4503016</v>
      </c>
      <c r="M544" s="53" t="s">
        <v>1480</v>
      </c>
      <c r="N544" s="53">
        <v>450301600</v>
      </c>
      <c r="O544" s="53" t="s">
        <v>1801</v>
      </c>
      <c r="P544" s="53" t="s">
        <v>2110</v>
      </c>
      <c r="Q544" s="53" t="s">
        <v>32</v>
      </c>
      <c r="R544" s="197" t="s">
        <v>1890</v>
      </c>
      <c r="S544" s="180">
        <v>24</v>
      </c>
      <c r="T544" s="181">
        <v>56</v>
      </c>
      <c r="U544" s="96">
        <v>8</v>
      </c>
      <c r="V544" s="180">
        <v>8</v>
      </c>
      <c r="W544" s="180">
        <v>8</v>
      </c>
      <c r="X544" s="180">
        <v>8</v>
      </c>
      <c r="Y544" s="273">
        <v>0</v>
      </c>
      <c r="Z544" s="276">
        <f>IF(
'Tablero de control'!$U544="NP",
 0,
  IF(
     'Tablero de control'!$Q544&lt;&gt;"Reducción",
     'Tablero de control'!$Y544*100/'Tablero de control'!$U544,
     IF(
       'Tablero de control'!$U544&gt;='Tablero de control'!$Y544,
       100,
       IF(
         'Tablero de control'!$S544&lt;='Tablero de control'!$Y544,
         0,
         (('Tablero de control'!$S544-'Tablero de control'!$U544)-('Tablero de control'!$Y544-'Tablero de control'!$U544))*100/('Tablero de control'!$S544-'Tablero de control'!$U544)
       )
     )
   )
)</f>
        <v>0</v>
      </c>
      <c r="AA544" s="302">
        <f>IF('Tablero de control'!$Z544&gt;100,100,'Tablero de control'!$Z544)</f>
        <v>0</v>
      </c>
      <c r="AB544" s="40" t="str">
        <f>IF(
  'Tablero de control'!$U544="NP",
  "NO PROGRAMADA",
  IF(
    OR('Tablero de control'!$Y544="",'Tablero de control'!$Z544&lt;=0),
    "SIN AVANCE",
    IF(
      'Tablero de control'!$Z544&lt;Parametros!$D$4*Parametros!$G$9,
      "MUY DEFICIENTE",
    IF(
      'Tablero de control'!$Z544&lt;Parametros!$D$4*Parametros!$G$8,
      "DEFICIENTE",
   IF(
      'Tablero de control'!$Z544&lt;Parametros!$D$4*Parametros!$G$7,
      "ACEPTABLE",
      IF(
        'Tablero de control'!$Z544&lt;Parametros!$D$4*Parametros!$G$6,
        "BUENO",
        IF(
          'Tablero de control'!$Z544&lt;Parametros!$D$4*Parametros!$G$5,
          "SATISFACTORIO",
          IF(
            'Tablero de control'!$Z544&gt;=Parametros!$D$4*Parametros!$G$4,
            "OPTIMO"
          )
        )
      )
    )
  )
)
)
)</f>
        <v>SIN AVANCE</v>
      </c>
      <c r="AC544" s="40" t="s">
        <v>3848</v>
      </c>
      <c r="AD544" s="40">
        <v>2023003520045</v>
      </c>
      <c r="AE544" s="40"/>
      <c r="AF544" s="40" t="s">
        <v>3836</v>
      </c>
      <c r="AG544" s="59">
        <v>830000000</v>
      </c>
      <c r="AH544" s="59">
        <v>0</v>
      </c>
      <c r="AI544" s="59">
        <v>0</v>
      </c>
      <c r="AJ544" s="57"/>
      <c r="AK544" s="276">
        <f>IF(
'Tablero de control'!$V544="NP",
 0,
  IF(
     'Tablero de control'!$Q544&lt;&gt;"Reducción",
     'Tablero de control'!$AJ544*100/'Tablero de control'!$V544,
     IF(
       'Tablero de control'!$V544&gt;='Tablero de control'!$AJ544,
       100,
       IF(
         'Tablero de control'!$S544&lt;='Tablero de control'!$AJ544,
         0,
         (('Tablero de control'!$S544-'Tablero de control'!$V544)-('Tablero de control'!$AJ544-'Tablero de control'!$V544))*100/('Tablero de control'!$S544-'Tablero de control'!$V544)
       )
     )
   )
)</f>
        <v>0</v>
      </c>
      <c r="AL544" s="40" t="str">
        <f>IF(
  'Tablero de control'!$V544="NP",
  "NO PROGRAMADA",
  IF(
    OR('Tablero de control'!$AJ544="",'Tablero de control'!$AK544&lt;=0),
    "SIN AVANCE",
    IF(
      'Tablero de control'!$AK544&lt;Parametros!$D$4*Parametros!$G$9,
      "MUY DEFICIENTE",
    IF(
      'Tablero de control'!$AK544&lt;Parametros!$D$4*Parametros!$G$8,
      "DEFICIENTE",
   IF(
      'Tablero de control'!$AK544&lt;Parametros!$D$4*Parametros!$G$7,
      "ACEPTABLE",
      IF(
        'Tablero de control'!$AK544&lt;Parametros!$D$4*Parametros!$G$6,
        "BUENO",
        IF(
          'Tablero de control'!$AK544&lt;Parametros!$D$4*Parametros!$G$5,
          "SATISFACTORIO",
          IF(
            'Tablero de control'!$AK544&gt;=Parametros!$D$4*Parametros!$G$4,
            "OPTIMO"
          )
        )
      )
    )
  )
)
)
)</f>
        <v>SIN AVANCE</v>
      </c>
      <c r="AM544" s="38"/>
      <c r="AN544" s="38"/>
      <c r="AO544" s="38"/>
      <c r="AP544" s="289"/>
      <c r="AQ544" s="276">
        <f>IF(
'Tablero de control'!$W544="NP",
 0,
  IF(
     'Tablero de control'!$Q544&lt;&gt;"Reducción",
     'Tablero de control'!$AP544*100/'Tablero de control'!$W544,
     IF(
       'Tablero de control'!$W544&gt;='Tablero de control'!$AP544,
       100,
       IF(
         'Tablero de control'!$S544&lt;='Tablero de control'!$AP544,
         0,
         (('Tablero de control'!$S544-'Tablero de control'!$W544)-('Tablero de control'!$AP544-'Tablero de control'!$W544))*100/('Tablero de control'!$S544-'Tablero de control'!$W544)
       )
     )
   )
)</f>
        <v>0</v>
      </c>
      <c r="AR544" s="40" t="str">
        <f>IF(
  'Tablero de control'!$W544="NP",
  "NO PROGRAMADA",
  IF(
    OR('Tablero de control'!$AP544="",'Tablero de control'!$AQ544&lt;=0),
    "SIN AVANCE",
    IF(
      'Tablero de control'!$AQ544&lt;Parametros!$D$4*Parametros!$G$9,
      "MUY DEFICIENTE",
    IF(
      'Tablero de control'!$AQ544&lt;Parametros!$D$4*Parametros!$G$8,
      "DEFICIENTE",
   IF(
      'Tablero de control'!$AQ544&lt;Parametros!$D$4*Parametros!$G$7,
      "ACEPTABLE",
      IF(
        'Tablero de control'!$AQ544&lt;Parametros!$D$4*Parametros!$G$6,
        "BUENO",
        IF(
          'Tablero de control'!$AQ544&lt;Parametros!$D$4*Parametros!$G$5,
          "SATISFACTORIO",
          IF(
            'Tablero de control'!$AQ544&gt;=Parametros!$D$4*Parametros!$G$4,
            "OPTIMO"
          )
        )
      )
    )
  )
)
)
)</f>
        <v>SIN AVANCE</v>
      </c>
      <c r="AS544" s="38"/>
      <c r="AT544" s="38"/>
      <c r="AU544" s="38"/>
      <c r="AV544" s="39"/>
      <c r="AW544" s="276">
        <f>IF(
'Tablero de control'!$X544="NP",
 0,
  IF(
     'Tablero de control'!$Q544&lt;&gt;"Reducción",
     'Tablero de control'!$AV544*100/'Tablero de control'!$X544,
     IF(
       'Tablero de control'!$X544&gt;='Tablero de control'!$AV544,
       100,
       IF(
         'Tablero de control'!$S544&lt;='Tablero de control'!$AV544,
         0,
         (('Tablero de control'!$S544-'Tablero de control'!$X544)-('Tablero de control'!$AV544-'Tablero de control'!$X544))*100/('Tablero de control'!$S544-'Tablero de control'!$X544)
       )
     )
   )
)</f>
        <v>0</v>
      </c>
      <c r="AX544" s="46" t="str">
        <f>IF(
  'Tablero de control'!$X544="NP",
  "NO PROGRAMADA",
  IF(
    OR('Tablero de control'!$AV544="",'Tablero de control'!$AW544&lt;=0),
    "SIN AVANCE",
    IF(
      'Tablero de control'!$AW544&lt;Parametros!$D$4*Parametros!$G$9,
      "MUY DEFICIENTE",
    IF(
      'Tablero de control'!$AW544&lt;Parametros!$D$4*Parametros!$G$8,
      "DEFICIENTE",
   IF(
      'Tablero de control'!$AW544&lt;Parametros!$D$4*Parametros!$G$7,
      "ACEPTABLE",
      IF(
        'Tablero de control'!$AW544&lt;Parametros!$D$4*Parametros!$G$6,
        "BUENO",
        IF(
          'Tablero de control'!$AW544&lt;Parametros!$D$4*Parametros!$G$5,
          "SATISFACTORIO",
          IF(
            'Tablero de control'!$AW544&gt;=Parametros!$D$4*Parametros!$G$4,
            "OPTIMO"
          )
        )
      )
    )
  )
)
)
)</f>
        <v>SIN AVANCE</v>
      </c>
      <c r="AY544" s="38"/>
      <c r="AZ544" s="38"/>
      <c r="BA544" s="38"/>
      <c r="BB544" s="285">
        <f>IF('Tablero de control'!$R544="Acumulada",IF('Tablero de control'!$AV544="",IF('Tablero de control'!$AP544="",IF('Tablero de control'!$AJ544="",'Tablero de control'!$Y544,'Tablero de control'!$AJ544),'Tablero de control'!$AP544),'Tablero de control'!$AV544),'Tablero de control'!$Y544+'Tablero de control'!$AJ544+'Tablero de control'!$AP544+'Tablero de control'!$AV544)</f>
        <v>0</v>
      </c>
      <c r="BC544" s="41">
        <f>IF('Tablero de control'!$Q544="mantenimiento",'Tablero de control'!$BB544/COUNTA('Tablero de control'!$U544:$X544)*100,IF('Tablero de control'!$BB544*100/'Tablero de control'!$T544&gt;100,100,'Tablero de control'!$BB544*100/'Tablero de control'!$T544))</f>
        <v>0</v>
      </c>
      <c r="BD544" s="40" t="str">
        <f>IF(
    OR('Tablero de control'!$BB544="",'Tablero de control'!$BC544&lt;=0),
    "SIN AVANCE",
    IF(
      'Tablero de control'!$BC544&lt;Parametros!$D$4*Parametros!$G$9,
      "MUY DEFICIENTE",
    IF(
      'Tablero de control'!$BC544&lt;Parametros!$D$4*Parametros!$G$8,
      "DEFICIENTE",
   IF(
      'Tablero de control'!$BC544&lt;Parametros!$D$4*Parametros!$G$7,
      "ACEPTABLE",
      IF(
        'Tablero de control'!$BC544&lt;Parametros!$D$4*Parametros!$G$6,
        "BUENO",
        IF(
          'Tablero de control'!$BC544&lt;Parametros!$D$4*Parametros!$G$5,
          "SATISFACTORIO",
          IF(
            'Tablero de control'!$BC544&gt;=Parametros!$D$4*Parametros!$G$4,
            "OPTIMO"
          )
        )
      )
    )
  )
)
)</f>
        <v>SIN AVANCE</v>
      </c>
      <c r="BE544" s="336"/>
      <c r="BF544" s="336"/>
      <c r="BG544" s="555"/>
      <c r="BH544" s="281"/>
      <c r="BI544" s="281"/>
      <c r="BJ544" s="281"/>
      <c r="BL544" s="337"/>
      <c r="BN544" s="392">
        <v>0</v>
      </c>
      <c r="BO544" s="344" t="s">
        <v>2531</v>
      </c>
      <c r="BP544" s="344" t="s">
        <v>2532</v>
      </c>
      <c r="BQ544" s="344" t="s">
        <v>2533</v>
      </c>
      <c r="BR544" s="625" t="s">
        <v>2534</v>
      </c>
      <c r="BS544" s="705" t="s">
        <v>2535</v>
      </c>
      <c r="BT544" s="281"/>
    </row>
    <row r="545" spans="1:72" s="42" customFormat="1" ht="50.1" hidden="1" customHeight="1">
      <c r="A545" s="554" t="s">
        <v>254</v>
      </c>
      <c r="B545" s="53" t="s">
        <v>273</v>
      </c>
      <c r="C545" s="53" t="s">
        <v>339</v>
      </c>
      <c r="D545" s="53" t="s">
        <v>375</v>
      </c>
      <c r="E545" s="53" t="s">
        <v>501</v>
      </c>
      <c r="F545" s="64">
        <v>0.77370000000000005</v>
      </c>
      <c r="G545" s="126">
        <v>0.85</v>
      </c>
      <c r="H545" s="99" t="s">
        <v>1943</v>
      </c>
      <c r="I545" s="126" t="s">
        <v>2004</v>
      </c>
      <c r="J545" s="325">
        <v>542</v>
      </c>
      <c r="K545" s="53" t="s">
        <v>1083</v>
      </c>
      <c r="L545" s="53">
        <v>4503015</v>
      </c>
      <c r="M545" s="53" t="s">
        <v>1481</v>
      </c>
      <c r="N545" s="53">
        <v>450301500</v>
      </c>
      <c r="O545" s="53" t="s">
        <v>1802</v>
      </c>
      <c r="P545" s="53" t="s">
        <v>2110</v>
      </c>
      <c r="Q545" s="53" t="s">
        <v>32</v>
      </c>
      <c r="R545" s="118" t="s">
        <v>1891</v>
      </c>
      <c r="S545" s="182">
        <v>0</v>
      </c>
      <c r="T545" s="174">
        <v>4</v>
      </c>
      <c r="U545" s="96">
        <v>1</v>
      </c>
      <c r="V545" s="182">
        <v>1</v>
      </c>
      <c r="W545" s="182">
        <v>1</v>
      </c>
      <c r="X545" s="182">
        <v>1</v>
      </c>
      <c r="Y545" s="273">
        <v>0</v>
      </c>
      <c r="Z545" s="276">
        <f>IF(
'Tablero de control'!$U545="NP",
 0,
  IF(
     'Tablero de control'!$Q545&lt;&gt;"Reducción",
     'Tablero de control'!$Y545*100/'Tablero de control'!$U545,
     IF(
       'Tablero de control'!$U545&gt;='Tablero de control'!$Y545,
       100,
       IF(
         'Tablero de control'!$S545&lt;='Tablero de control'!$Y545,
         0,
         (('Tablero de control'!$S545-'Tablero de control'!$U545)-('Tablero de control'!$Y545-'Tablero de control'!$U545))*100/('Tablero de control'!$S545-'Tablero de control'!$U545)
       )
     )
   )
)</f>
        <v>0</v>
      </c>
      <c r="AA545" s="302">
        <f>IF('Tablero de control'!$Z545&gt;100,100,'Tablero de control'!$Z545)</f>
        <v>0</v>
      </c>
      <c r="AB545" s="40" t="str">
        <f>IF(
  'Tablero de control'!$U545="NP",
  "NO PROGRAMADA",
  IF(
    OR('Tablero de control'!$Y545="",'Tablero de control'!$Z545&lt;=0),
    "SIN AVANCE",
    IF(
      'Tablero de control'!$Z545&lt;Parametros!$D$4*Parametros!$G$9,
      "MUY DEFICIENTE",
    IF(
      'Tablero de control'!$Z545&lt;Parametros!$D$4*Parametros!$G$8,
      "DEFICIENTE",
   IF(
      'Tablero de control'!$Z545&lt;Parametros!$D$4*Parametros!$G$7,
      "ACEPTABLE",
      IF(
        'Tablero de control'!$Z545&lt;Parametros!$D$4*Parametros!$G$6,
        "BUENO",
        IF(
          'Tablero de control'!$Z545&lt;Parametros!$D$4*Parametros!$G$5,
          "SATISFACTORIO",
          IF(
            'Tablero de control'!$Z545&gt;=Parametros!$D$4*Parametros!$G$4,
            "OPTIMO"
          )
        )
      )
    )
  )
)
)
)</f>
        <v>SIN AVANCE</v>
      </c>
      <c r="AC545" s="40" t="s">
        <v>3848</v>
      </c>
      <c r="AD545" s="40">
        <v>2023003520045</v>
      </c>
      <c r="AE545" s="40"/>
      <c r="AF545" s="40" t="s">
        <v>3836</v>
      </c>
      <c r="AG545" s="59">
        <v>400000000</v>
      </c>
      <c r="AH545" s="59">
        <v>0</v>
      </c>
      <c r="AI545" s="59">
        <v>0</v>
      </c>
      <c r="AJ545" s="57"/>
      <c r="AK545" s="276">
        <f>IF(
'Tablero de control'!$V545="NP",
 0,
  IF(
     'Tablero de control'!$Q545&lt;&gt;"Reducción",
     'Tablero de control'!$AJ545*100/'Tablero de control'!$V545,
     IF(
       'Tablero de control'!$V545&gt;='Tablero de control'!$AJ545,
       100,
       IF(
         'Tablero de control'!$S545&lt;='Tablero de control'!$AJ545,
         0,
         (('Tablero de control'!$S545-'Tablero de control'!$V545)-('Tablero de control'!$AJ545-'Tablero de control'!$V545))*100/('Tablero de control'!$S545-'Tablero de control'!$V545)
       )
     )
   )
)</f>
        <v>0</v>
      </c>
      <c r="AL545" s="40" t="str">
        <f>IF(
  'Tablero de control'!$V545="NP",
  "NO PROGRAMADA",
  IF(
    OR('Tablero de control'!$AJ545="",'Tablero de control'!$AK545&lt;=0),
    "SIN AVANCE",
    IF(
      'Tablero de control'!$AK545&lt;Parametros!$D$4*Parametros!$G$9,
      "MUY DEFICIENTE",
    IF(
      'Tablero de control'!$AK545&lt;Parametros!$D$4*Parametros!$G$8,
      "DEFICIENTE",
   IF(
      'Tablero de control'!$AK545&lt;Parametros!$D$4*Parametros!$G$7,
      "ACEPTABLE",
      IF(
        'Tablero de control'!$AK545&lt;Parametros!$D$4*Parametros!$G$6,
        "BUENO",
        IF(
          'Tablero de control'!$AK545&lt;Parametros!$D$4*Parametros!$G$5,
          "SATISFACTORIO",
          IF(
            'Tablero de control'!$AK545&gt;=Parametros!$D$4*Parametros!$G$4,
            "OPTIMO"
          )
        )
      )
    )
  )
)
)
)</f>
        <v>SIN AVANCE</v>
      </c>
      <c r="AM545" s="38"/>
      <c r="AN545" s="38"/>
      <c r="AO545" s="38"/>
      <c r="AP545" s="289"/>
      <c r="AQ545" s="276">
        <f>IF(
'Tablero de control'!$W545="NP",
 0,
  IF(
     'Tablero de control'!$Q545&lt;&gt;"Reducción",
     'Tablero de control'!$AP545*100/'Tablero de control'!$W545,
     IF(
       'Tablero de control'!$W545&gt;='Tablero de control'!$AP545,
       100,
       IF(
         'Tablero de control'!$S545&lt;='Tablero de control'!$AP545,
         0,
         (('Tablero de control'!$S545-'Tablero de control'!$W545)-('Tablero de control'!$AP545-'Tablero de control'!$W545))*100/('Tablero de control'!$S545-'Tablero de control'!$W545)
       )
     )
   )
)</f>
        <v>0</v>
      </c>
      <c r="AR545" s="40" t="str">
        <f>IF(
  'Tablero de control'!$W545="NP",
  "NO PROGRAMADA",
  IF(
    OR('Tablero de control'!$AP545="",'Tablero de control'!$AQ545&lt;=0),
    "SIN AVANCE",
    IF(
      'Tablero de control'!$AQ545&lt;Parametros!$D$4*Parametros!$G$9,
      "MUY DEFICIENTE",
    IF(
      'Tablero de control'!$AQ545&lt;Parametros!$D$4*Parametros!$G$8,
      "DEFICIENTE",
   IF(
      'Tablero de control'!$AQ545&lt;Parametros!$D$4*Parametros!$G$7,
      "ACEPTABLE",
      IF(
        'Tablero de control'!$AQ545&lt;Parametros!$D$4*Parametros!$G$6,
        "BUENO",
        IF(
          'Tablero de control'!$AQ545&lt;Parametros!$D$4*Parametros!$G$5,
          "SATISFACTORIO",
          IF(
            'Tablero de control'!$AQ545&gt;=Parametros!$D$4*Parametros!$G$4,
            "OPTIMO"
          )
        )
      )
    )
  )
)
)
)</f>
        <v>SIN AVANCE</v>
      </c>
      <c r="AS545" s="38"/>
      <c r="AT545" s="38"/>
      <c r="AU545" s="38"/>
      <c r="AV545" s="39"/>
      <c r="AW545" s="276">
        <f>IF(
'Tablero de control'!$X545="NP",
 0,
  IF(
     'Tablero de control'!$Q545&lt;&gt;"Reducción",
     'Tablero de control'!$AV545*100/'Tablero de control'!$X545,
     IF(
       'Tablero de control'!$X545&gt;='Tablero de control'!$AV545,
       100,
       IF(
         'Tablero de control'!$S545&lt;='Tablero de control'!$AV545,
         0,
         (('Tablero de control'!$S545-'Tablero de control'!$X545)-('Tablero de control'!$AV545-'Tablero de control'!$X545))*100/('Tablero de control'!$S545-'Tablero de control'!$X545)
       )
     )
   )
)</f>
        <v>0</v>
      </c>
      <c r="AX545" s="46" t="str">
        <f>IF(
  'Tablero de control'!$X545="NP",
  "NO PROGRAMADA",
  IF(
    OR('Tablero de control'!$AV545="",'Tablero de control'!$AW545&lt;=0),
    "SIN AVANCE",
    IF(
      'Tablero de control'!$AW545&lt;Parametros!$D$4*Parametros!$G$9,
      "MUY DEFICIENTE",
    IF(
      'Tablero de control'!$AW545&lt;Parametros!$D$4*Parametros!$G$8,
      "DEFICIENTE",
   IF(
      'Tablero de control'!$AW545&lt;Parametros!$D$4*Parametros!$G$7,
      "ACEPTABLE",
      IF(
        'Tablero de control'!$AW545&lt;Parametros!$D$4*Parametros!$G$6,
        "BUENO",
        IF(
          'Tablero de control'!$AW545&lt;Parametros!$D$4*Parametros!$G$5,
          "SATISFACTORIO",
          IF(
            'Tablero de control'!$AW545&gt;=Parametros!$D$4*Parametros!$G$4,
            "OPTIMO"
          )
        )
      )
    )
  )
)
)
)</f>
        <v>SIN AVANCE</v>
      </c>
      <c r="AY545" s="38"/>
      <c r="AZ545" s="38"/>
      <c r="BA545" s="38"/>
      <c r="BB545" s="285">
        <f>IF('Tablero de control'!$R545="Acumulada",IF('Tablero de control'!$AV545="",IF('Tablero de control'!$AP545="",IF('Tablero de control'!$AJ545="",'Tablero de control'!$Y545,'Tablero de control'!$AJ545),'Tablero de control'!$AP545),'Tablero de control'!$AV545),'Tablero de control'!$Y545+'Tablero de control'!$AJ545+'Tablero de control'!$AP545+'Tablero de control'!$AV545)</f>
        <v>0</v>
      </c>
      <c r="BC545" s="41">
        <f>IF('Tablero de control'!$Q545="mantenimiento",'Tablero de control'!$BB545/COUNTA('Tablero de control'!$U545:$X545)*100,IF('Tablero de control'!$BB545*100/'Tablero de control'!$T545&gt;100,100,'Tablero de control'!$BB545*100/'Tablero de control'!$T545))</f>
        <v>0</v>
      </c>
      <c r="BD545" s="40" t="str">
        <f>IF(
    OR('Tablero de control'!$BB545="",'Tablero de control'!$BC545&lt;=0),
    "SIN AVANCE",
    IF(
      'Tablero de control'!$BC545&lt;Parametros!$D$4*Parametros!$G$9,
      "MUY DEFICIENTE",
    IF(
      'Tablero de control'!$BC545&lt;Parametros!$D$4*Parametros!$G$8,
      "DEFICIENTE",
   IF(
      'Tablero de control'!$BC545&lt;Parametros!$D$4*Parametros!$G$7,
      "ACEPTABLE",
      IF(
        'Tablero de control'!$BC545&lt;Parametros!$D$4*Parametros!$G$6,
        "BUENO",
        IF(
          'Tablero de control'!$BC545&lt;Parametros!$D$4*Parametros!$G$5,
          "SATISFACTORIO",
          IF(
            'Tablero de control'!$BC545&gt;=Parametros!$D$4*Parametros!$G$4,
            "OPTIMO"
          )
        )
      )
    )
  )
)
)</f>
        <v>SIN AVANCE</v>
      </c>
      <c r="BE545" s="336"/>
      <c r="BF545" s="336"/>
      <c r="BG545" s="555"/>
      <c r="BH545" s="281"/>
      <c r="BI545" s="281"/>
      <c r="BJ545" s="281"/>
      <c r="BL545" s="337"/>
      <c r="BN545" s="392">
        <v>0</v>
      </c>
      <c r="BO545" s="399" t="s">
        <v>2536</v>
      </c>
      <c r="BP545" s="344" t="s">
        <v>2537</v>
      </c>
      <c r="BQ545" s="344" t="s">
        <v>2538</v>
      </c>
      <c r="BR545" s="653" t="s">
        <v>2534</v>
      </c>
      <c r="BS545" s="705" t="s">
        <v>2539</v>
      </c>
      <c r="BT545" s="281"/>
    </row>
    <row r="546" spans="1:72" s="42" customFormat="1" ht="50.1" hidden="1" customHeight="1">
      <c r="A546" s="554" t="s">
        <v>254</v>
      </c>
      <c r="B546" s="53" t="s">
        <v>273</v>
      </c>
      <c r="C546" s="53" t="s">
        <v>339</v>
      </c>
      <c r="D546" s="53" t="s">
        <v>375</v>
      </c>
      <c r="E546" s="53" t="s">
        <v>501</v>
      </c>
      <c r="F546" s="64">
        <v>0.77370000000000005</v>
      </c>
      <c r="G546" s="126">
        <v>0.85</v>
      </c>
      <c r="H546" s="99" t="s">
        <v>1943</v>
      </c>
      <c r="I546" s="126" t="s">
        <v>2004</v>
      </c>
      <c r="J546" s="325">
        <v>543</v>
      </c>
      <c r="K546" s="53" t="s">
        <v>1084</v>
      </c>
      <c r="L546" s="53">
        <v>4503026</v>
      </c>
      <c r="M546" s="53" t="s">
        <v>1482</v>
      </c>
      <c r="N546" s="53">
        <v>450302600</v>
      </c>
      <c r="O546" s="53" t="s">
        <v>1803</v>
      </c>
      <c r="P546" s="53" t="s">
        <v>2110</v>
      </c>
      <c r="Q546" s="53" t="s">
        <v>32</v>
      </c>
      <c r="R546" s="197" t="s">
        <v>1891</v>
      </c>
      <c r="S546" s="182">
        <v>1</v>
      </c>
      <c r="T546" s="174">
        <v>4</v>
      </c>
      <c r="U546" s="96">
        <v>1</v>
      </c>
      <c r="V546" s="182">
        <v>1</v>
      </c>
      <c r="W546" s="182">
        <v>1</v>
      </c>
      <c r="X546" s="182">
        <v>1</v>
      </c>
      <c r="Y546" s="273">
        <v>0</v>
      </c>
      <c r="Z546" s="276">
        <f>IF(
'Tablero de control'!$U546="NP",
 0,
  IF(
     'Tablero de control'!$Q546&lt;&gt;"Reducción",
     'Tablero de control'!$Y546*100/'Tablero de control'!$U546,
     IF(
       'Tablero de control'!$U546&gt;='Tablero de control'!$Y546,
       100,
       IF(
         'Tablero de control'!$S546&lt;='Tablero de control'!$Y546,
         0,
         (('Tablero de control'!$S546-'Tablero de control'!$U546)-('Tablero de control'!$Y546-'Tablero de control'!$U546))*100/('Tablero de control'!$S546-'Tablero de control'!$U546)
       )
     )
   )
)</f>
        <v>0</v>
      </c>
      <c r="AA546" s="302">
        <f>IF('Tablero de control'!$Z546&gt;100,100,'Tablero de control'!$Z546)</f>
        <v>0</v>
      </c>
      <c r="AB546" s="40" t="str">
        <f>IF(
  'Tablero de control'!$U546="NP",
  "NO PROGRAMADA",
  IF(
    OR('Tablero de control'!$Y546="",'Tablero de control'!$Z546&lt;=0),
    "SIN AVANCE",
    IF(
      'Tablero de control'!$Z546&lt;Parametros!$D$4*Parametros!$G$9,
      "MUY DEFICIENTE",
    IF(
      'Tablero de control'!$Z546&lt;Parametros!$D$4*Parametros!$G$8,
      "DEFICIENTE",
   IF(
      'Tablero de control'!$Z546&lt;Parametros!$D$4*Parametros!$G$7,
      "ACEPTABLE",
      IF(
        'Tablero de control'!$Z546&lt;Parametros!$D$4*Parametros!$G$6,
        "BUENO",
        IF(
          'Tablero de control'!$Z546&lt;Parametros!$D$4*Parametros!$G$5,
          "SATISFACTORIO",
          IF(
            'Tablero de control'!$Z546&gt;=Parametros!$D$4*Parametros!$G$4,
            "OPTIMO"
          )
        )
      )
    )
  )
)
)
)</f>
        <v>SIN AVANCE</v>
      </c>
      <c r="AC546" s="40" t="s">
        <v>3848</v>
      </c>
      <c r="AD546" s="40">
        <v>2023003520045</v>
      </c>
      <c r="AE546" s="40"/>
      <c r="AF546" s="40" t="s">
        <v>3836</v>
      </c>
      <c r="AG546" s="59">
        <v>201528800</v>
      </c>
      <c r="AH546" s="59">
        <v>53856618</v>
      </c>
      <c r="AI546" s="59">
        <v>11261572</v>
      </c>
      <c r="AJ546" s="57"/>
      <c r="AK546" s="276">
        <f>IF(
'Tablero de control'!$V546="NP",
 0,
  IF(
     'Tablero de control'!$Q546&lt;&gt;"Reducción",
     'Tablero de control'!$AJ546*100/'Tablero de control'!$V546,
     IF(
       'Tablero de control'!$V546&gt;='Tablero de control'!$AJ546,
       100,
       IF(
         'Tablero de control'!$S546&lt;='Tablero de control'!$AJ546,
         0,
         (('Tablero de control'!$S546-'Tablero de control'!$V546)-('Tablero de control'!$AJ546-'Tablero de control'!$V546))*100/('Tablero de control'!$S546-'Tablero de control'!$V546)
       )
     )
   )
)</f>
        <v>0</v>
      </c>
      <c r="AL546" s="40" t="str">
        <f>IF(
  'Tablero de control'!$V546="NP",
  "NO PROGRAMADA",
  IF(
    OR('Tablero de control'!$AJ546="",'Tablero de control'!$AK546&lt;=0),
    "SIN AVANCE",
    IF(
      'Tablero de control'!$AK546&lt;Parametros!$D$4*Parametros!$G$9,
      "MUY DEFICIENTE",
    IF(
      'Tablero de control'!$AK546&lt;Parametros!$D$4*Parametros!$G$8,
      "DEFICIENTE",
   IF(
      'Tablero de control'!$AK546&lt;Parametros!$D$4*Parametros!$G$7,
      "ACEPTABLE",
      IF(
        'Tablero de control'!$AK546&lt;Parametros!$D$4*Parametros!$G$6,
        "BUENO",
        IF(
          'Tablero de control'!$AK546&lt;Parametros!$D$4*Parametros!$G$5,
          "SATISFACTORIO",
          IF(
            'Tablero de control'!$AK546&gt;=Parametros!$D$4*Parametros!$G$4,
            "OPTIMO"
          )
        )
      )
    )
  )
)
)
)</f>
        <v>SIN AVANCE</v>
      </c>
      <c r="AM546" s="38"/>
      <c r="AN546" s="38"/>
      <c r="AO546" s="38"/>
      <c r="AP546" s="289"/>
      <c r="AQ546" s="276">
        <f>IF(
'Tablero de control'!$W546="NP",
 0,
  IF(
     'Tablero de control'!$Q546&lt;&gt;"Reducción",
     'Tablero de control'!$AP546*100/'Tablero de control'!$W546,
     IF(
       'Tablero de control'!$W546&gt;='Tablero de control'!$AP546,
       100,
       IF(
         'Tablero de control'!$S546&lt;='Tablero de control'!$AP546,
         0,
         (('Tablero de control'!$S546-'Tablero de control'!$W546)-('Tablero de control'!$AP546-'Tablero de control'!$W546))*100/('Tablero de control'!$S546-'Tablero de control'!$W546)
       )
     )
   )
)</f>
        <v>0</v>
      </c>
      <c r="AR546" s="40" t="str">
        <f>IF(
  'Tablero de control'!$W546="NP",
  "NO PROGRAMADA",
  IF(
    OR('Tablero de control'!$AP546="",'Tablero de control'!$AQ546&lt;=0),
    "SIN AVANCE",
    IF(
      'Tablero de control'!$AQ546&lt;Parametros!$D$4*Parametros!$G$9,
      "MUY DEFICIENTE",
    IF(
      'Tablero de control'!$AQ546&lt;Parametros!$D$4*Parametros!$G$8,
      "DEFICIENTE",
   IF(
      'Tablero de control'!$AQ546&lt;Parametros!$D$4*Parametros!$G$7,
      "ACEPTABLE",
      IF(
        'Tablero de control'!$AQ546&lt;Parametros!$D$4*Parametros!$G$6,
        "BUENO",
        IF(
          'Tablero de control'!$AQ546&lt;Parametros!$D$4*Parametros!$G$5,
          "SATISFACTORIO",
          IF(
            'Tablero de control'!$AQ546&gt;=Parametros!$D$4*Parametros!$G$4,
            "OPTIMO"
          )
        )
      )
    )
  )
)
)
)</f>
        <v>SIN AVANCE</v>
      </c>
      <c r="AS546" s="38"/>
      <c r="AT546" s="38"/>
      <c r="AU546" s="38"/>
      <c r="AV546" s="39"/>
      <c r="AW546" s="276">
        <f>IF(
'Tablero de control'!$X546="NP",
 0,
  IF(
     'Tablero de control'!$Q546&lt;&gt;"Reducción",
     'Tablero de control'!$AV546*100/'Tablero de control'!$X546,
     IF(
       'Tablero de control'!$X546&gt;='Tablero de control'!$AV546,
       100,
       IF(
         'Tablero de control'!$S546&lt;='Tablero de control'!$AV546,
         0,
         (('Tablero de control'!$S546-'Tablero de control'!$X546)-('Tablero de control'!$AV546-'Tablero de control'!$X546))*100/('Tablero de control'!$S546-'Tablero de control'!$X546)
       )
     )
   )
)</f>
        <v>0</v>
      </c>
      <c r="AX546" s="46" t="str">
        <f>IF(
  'Tablero de control'!$X546="NP",
  "NO PROGRAMADA",
  IF(
    OR('Tablero de control'!$AV546="",'Tablero de control'!$AW546&lt;=0),
    "SIN AVANCE",
    IF(
      'Tablero de control'!$AW546&lt;Parametros!$D$4*Parametros!$G$9,
      "MUY DEFICIENTE",
    IF(
      'Tablero de control'!$AW546&lt;Parametros!$D$4*Parametros!$G$8,
      "DEFICIENTE",
   IF(
      'Tablero de control'!$AW546&lt;Parametros!$D$4*Parametros!$G$7,
      "ACEPTABLE",
      IF(
        'Tablero de control'!$AW546&lt;Parametros!$D$4*Parametros!$G$6,
        "BUENO",
        IF(
          'Tablero de control'!$AW546&lt;Parametros!$D$4*Parametros!$G$5,
          "SATISFACTORIO",
          IF(
            'Tablero de control'!$AW546&gt;=Parametros!$D$4*Parametros!$G$4,
            "OPTIMO"
          )
        )
      )
    )
  )
)
)
)</f>
        <v>SIN AVANCE</v>
      </c>
      <c r="AY546" s="38"/>
      <c r="AZ546" s="38"/>
      <c r="BA546" s="38"/>
      <c r="BB546" s="285">
        <f>IF('Tablero de control'!$R546="Acumulada",IF('Tablero de control'!$AV546="",IF('Tablero de control'!$AP546="",IF('Tablero de control'!$AJ546="",'Tablero de control'!$Y546,'Tablero de control'!$AJ546),'Tablero de control'!$AP546),'Tablero de control'!$AV546),'Tablero de control'!$Y546+'Tablero de control'!$AJ546+'Tablero de control'!$AP546+'Tablero de control'!$AV546)</f>
        <v>0</v>
      </c>
      <c r="BC546" s="41">
        <f>IF('Tablero de control'!$Q546="mantenimiento",'Tablero de control'!$BB546/COUNTA('Tablero de control'!$U546:$X546)*100,IF('Tablero de control'!$BB546*100/'Tablero de control'!$T546&gt;100,100,'Tablero de control'!$BB546*100/'Tablero de control'!$T546))</f>
        <v>0</v>
      </c>
      <c r="BD546" s="40" t="str">
        <f>IF(
    OR('Tablero de control'!$BB546="",'Tablero de control'!$BC546&lt;=0),
    "SIN AVANCE",
    IF(
      'Tablero de control'!$BC546&lt;Parametros!$D$4*Parametros!$G$9,
      "MUY DEFICIENTE",
    IF(
      'Tablero de control'!$BC546&lt;Parametros!$D$4*Parametros!$G$8,
      "DEFICIENTE",
   IF(
      'Tablero de control'!$BC546&lt;Parametros!$D$4*Parametros!$G$7,
      "ACEPTABLE",
      IF(
        'Tablero de control'!$BC546&lt;Parametros!$D$4*Parametros!$G$6,
        "BUENO",
        IF(
          'Tablero de control'!$BC546&lt;Parametros!$D$4*Parametros!$G$5,
          "SATISFACTORIO",
          IF(
            'Tablero de control'!$BC546&gt;=Parametros!$D$4*Parametros!$G$4,
            "OPTIMO"
          )
        )
      )
    )
  )
)
)</f>
        <v>SIN AVANCE</v>
      </c>
      <c r="BE546" s="336"/>
      <c r="BF546" s="336"/>
      <c r="BG546" s="555"/>
      <c r="BH546" s="281"/>
      <c r="BI546" s="281"/>
      <c r="BJ546" s="281"/>
      <c r="BL546" s="337"/>
      <c r="BN546" s="392">
        <v>0</v>
      </c>
      <c r="BO546" s="344" t="s">
        <v>2540</v>
      </c>
      <c r="BP546" s="344" t="s">
        <v>2541</v>
      </c>
      <c r="BQ546" s="344" t="s">
        <v>2479</v>
      </c>
      <c r="BR546" s="625" t="s">
        <v>2542</v>
      </c>
      <c r="BS546" s="650" t="s">
        <v>2543</v>
      </c>
      <c r="BT546" s="281"/>
    </row>
    <row r="547" spans="1:72" s="42" customFormat="1" ht="50.1" hidden="1" customHeight="1">
      <c r="A547" s="554" t="s">
        <v>255</v>
      </c>
      <c r="B547" s="308" t="s">
        <v>274</v>
      </c>
      <c r="C547" s="308" t="s">
        <v>340</v>
      </c>
      <c r="D547" s="308" t="s">
        <v>376</v>
      </c>
      <c r="E547" s="308" t="s">
        <v>502</v>
      </c>
      <c r="F547" s="309">
        <v>1140.43</v>
      </c>
      <c r="G547" s="306">
        <v>1430</v>
      </c>
      <c r="H547" s="306" t="s">
        <v>1946</v>
      </c>
      <c r="I547" s="306" t="s">
        <v>2005</v>
      </c>
      <c r="J547" s="330">
        <v>544</v>
      </c>
      <c r="K547" s="53" t="s">
        <v>1085</v>
      </c>
      <c r="L547" s="53">
        <v>2402118</v>
      </c>
      <c r="M547" s="53" t="s">
        <v>1483</v>
      </c>
      <c r="N547" s="53">
        <v>240211819</v>
      </c>
      <c r="O547" s="53" t="s">
        <v>1804</v>
      </c>
      <c r="P547" s="53" t="s">
        <v>2111</v>
      </c>
      <c r="Q547" s="53" t="s">
        <v>32</v>
      </c>
      <c r="R547" s="80" t="s">
        <v>1891</v>
      </c>
      <c r="S547" s="120">
        <v>17</v>
      </c>
      <c r="T547" s="74">
        <v>50</v>
      </c>
      <c r="U547" s="96">
        <v>25</v>
      </c>
      <c r="V547" s="74">
        <v>15</v>
      </c>
      <c r="W547" s="74">
        <v>5</v>
      </c>
      <c r="X547" s="74">
        <v>5</v>
      </c>
      <c r="Y547" s="273">
        <f>25+1</f>
        <v>26</v>
      </c>
      <c r="Z547" s="276">
        <f>IF(
'Tablero de control'!$U547="NP",
 0,
  IF(
     'Tablero de control'!$Q547&lt;&gt;"Reducción",
     'Tablero de control'!$Y547*100/'Tablero de control'!$U547,
     IF(
       'Tablero de control'!$U547&gt;='Tablero de control'!$Y547,
       100,
       IF(
         'Tablero de control'!$S547&lt;='Tablero de control'!$Y547,
         0,
         (('Tablero de control'!$S547-'Tablero de control'!$U547)-('Tablero de control'!$Y547-'Tablero de control'!$U547))*100/('Tablero de control'!$S547-'Tablero de control'!$U547)
       )
     )
   )
)</f>
        <v>104</v>
      </c>
      <c r="AA547" s="302">
        <f>IF('Tablero de control'!$Z547&gt;100,100,'Tablero de control'!$Z547)</f>
        <v>100</v>
      </c>
      <c r="AB547" s="40" t="str">
        <f>IF(
  'Tablero de control'!$U547="NP",
  "NO PROGRAMADA",
  IF(
    OR('Tablero de control'!$Y547="",'Tablero de control'!$Z547&lt;=0),
    "SIN AVANCE",
    IF(
      'Tablero de control'!$Z547&lt;Parametros!$D$4*Parametros!$G$9,
      "MUY DEFICIENTE",
    IF(
      'Tablero de control'!$Z547&lt;Parametros!$D$4*Parametros!$G$8,
      "DEFICIENTE",
   IF(
      'Tablero de control'!$Z547&lt;Parametros!$D$4*Parametros!$G$7,
      "ACEPTABLE",
      IF(
        'Tablero de control'!$Z547&lt;Parametros!$D$4*Parametros!$G$6,
        "BUENO",
        IF(
          'Tablero de control'!$Z547&lt;Parametros!$D$4*Parametros!$G$5,
          "SATISFACTORIO",
          IF(
            'Tablero de control'!$Z547&gt;=Parametros!$D$4*Parametros!$G$4,
            "OPTIMO"
          )
        )
      )
    )
  )
)
)
)</f>
        <v>OPTIMO</v>
      </c>
      <c r="AC547" s="40"/>
      <c r="AD547" s="40"/>
      <c r="AE547" s="40"/>
      <c r="AF547" s="40"/>
      <c r="AG547" s="59">
        <v>593670268</v>
      </c>
      <c r="AH547" s="59">
        <v>1588796750</v>
      </c>
      <c r="AI547" s="59">
        <v>123998246</v>
      </c>
      <c r="AJ547" s="57"/>
      <c r="AK547" s="276">
        <f>IF(
'Tablero de control'!$V547="NP",
 0,
  IF(
     'Tablero de control'!$Q547&lt;&gt;"Reducción",
     'Tablero de control'!$AJ547*100/'Tablero de control'!$V547,
     IF(
       'Tablero de control'!$V547&gt;='Tablero de control'!$AJ547,
       100,
       IF(
         'Tablero de control'!$S547&lt;='Tablero de control'!$AJ547,
         0,
         (('Tablero de control'!$S547-'Tablero de control'!$V547)-('Tablero de control'!$AJ547-'Tablero de control'!$V547))*100/('Tablero de control'!$S547-'Tablero de control'!$V547)
       )
     )
   )
)</f>
        <v>0</v>
      </c>
      <c r="AL547" s="40" t="str">
        <f>IF(
  'Tablero de control'!$V547="NP",
  "NO PROGRAMADA",
  IF(
    OR('Tablero de control'!$AJ547="",'Tablero de control'!$AK547&lt;=0),
    "SIN AVANCE",
    IF(
      'Tablero de control'!$AK547&lt;Parametros!$D$4*Parametros!$G$9,
      "MUY DEFICIENTE",
    IF(
      'Tablero de control'!$AK547&lt;Parametros!$D$4*Parametros!$G$8,
      "DEFICIENTE",
   IF(
      'Tablero de control'!$AK547&lt;Parametros!$D$4*Parametros!$G$7,
      "ACEPTABLE",
      IF(
        'Tablero de control'!$AK547&lt;Parametros!$D$4*Parametros!$G$6,
        "BUENO",
        IF(
          'Tablero de control'!$AK547&lt;Parametros!$D$4*Parametros!$G$5,
          "SATISFACTORIO",
          IF(
            'Tablero de control'!$AK547&gt;=Parametros!$D$4*Parametros!$G$4,
            "OPTIMO"
          )
        )
      )
    )
  )
)
)
)</f>
        <v>SIN AVANCE</v>
      </c>
      <c r="AM547" s="38"/>
      <c r="AN547" s="38"/>
      <c r="AO547" s="38"/>
      <c r="AP547" s="289"/>
      <c r="AQ547" s="276">
        <f>IF(
'Tablero de control'!$W547="NP",
 0,
  IF(
     'Tablero de control'!$Q547&lt;&gt;"Reducción",
     'Tablero de control'!$AP547*100/'Tablero de control'!$W547,
     IF(
       'Tablero de control'!$W547&gt;='Tablero de control'!$AP547,
       100,
       IF(
         'Tablero de control'!$S547&lt;='Tablero de control'!$AP547,
         0,
         (('Tablero de control'!$S547-'Tablero de control'!$W547)-('Tablero de control'!$AP547-'Tablero de control'!$W547))*100/('Tablero de control'!$S547-'Tablero de control'!$W547)
       )
     )
   )
)</f>
        <v>0</v>
      </c>
      <c r="AR547" s="40" t="str">
        <f>IF(
  'Tablero de control'!$W547="NP",
  "NO PROGRAMADA",
  IF(
    OR('Tablero de control'!$AP547="",'Tablero de control'!$AQ547&lt;=0),
    "SIN AVANCE",
    IF(
      'Tablero de control'!$AQ547&lt;Parametros!$D$4*Parametros!$G$9,
      "MUY DEFICIENTE",
    IF(
      'Tablero de control'!$AQ547&lt;Parametros!$D$4*Parametros!$G$8,
      "DEFICIENTE",
   IF(
      'Tablero de control'!$AQ547&lt;Parametros!$D$4*Parametros!$G$7,
      "ACEPTABLE",
      IF(
        'Tablero de control'!$AQ547&lt;Parametros!$D$4*Parametros!$G$6,
        "BUENO",
        IF(
          'Tablero de control'!$AQ547&lt;Parametros!$D$4*Parametros!$G$5,
          "SATISFACTORIO",
          IF(
            'Tablero de control'!$AQ547&gt;=Parametros!$D$4*Parametros!$G$4,
            "OPTIMO"
          )
        )
      )
    )
  )
)
)
)</f>
        <v>SIN AVANCE</v>
      </c>
      <c r="AS547" s="38"/>
      <c r="AT547" s="38"/>
      <c r="AU547" s="38"/>
      <c r="AV547" s="39"/>
      <c r="AW547" s="276">
        <f>IF(
'Tablero de control'!$X547="NP",
 0,
  IF(
     'Tablero de control'!$Q547&lt;&gt;"Reducción",
     'Tablero de control'!$AV547*100/'Tablero de control'!$X547,
     IF(
       'Tablero de control'!$X547&gt;='Tablero de control'!$AV547,
       100,
       IF(
         'Tablero de control'!$S547&lt;='Tablero de control'!$AV547,
         0,
         (('Tablero de control'!$S547-'Tablero de control'!$X547)-('Tablero de control'!$AV547-'Tablero de control'!$X547))*100/('Tablero de control'!$S547-'Tablero de control'!$X547)
       )
     )
   )
)</f>
        <v>0</v>
      </c>
      <c r="AX547" s="46" t="str">
        <f>IF(
  'Tablero de control'!$X547="NP",
  "NO PROGRAMADA",
  IF(
    OR('Tablero de control'!$AV547="",'Tablero de control'!$AW547&lt;=0),
    "SIN AVANCE",
    IF(
      'Tablero de control'!$AW547&lt;Parametros!$D$4*Parametros!$G$9,
      "MUY DEFICIENTE",
    IF(
      'Tablero de control'!$AW547&lt;Parametros!$D$4*Parametros!$G$8,
      "DEFICIENTE",
   IF(
      'Tablero de control'!$AW547&lt;Parametros!$D$4*Parametros!$G$7,
      "ACEPTABLE",
      IF(
        'Tablero de control'!$AW547&lt;Parametros!$D$4*Parametros!$G$6,
        "BUENO",
        IF(
          'Tablero de control'!$AW547&lt;Parametros!$D$4*Parametros!$G$5,
          "SATISFACTORIO",
          IF(
            'Tablero de control'!$AW547&gt;=Parametros!$D$4*Parametros!$G$4,
            "OPTIMO"
          )
        )
      )
    )
  )
)
)
)</f>
        <v>SIN AVANCE</v>
      </c>
      <c r="AY547" s="38"/>
      <c r="AZ547" s="38"/>
      <c r="BA547" s="38"/>
      <c r="BB547" s="285">
        <f>IF('Tablero de control'!$R547="Acumulada",IF('Tablero de control'!$AV547="",IF('Tablero de control'!$AP547="",IF('Tablero de control'!$AJ547="",'Tablero de control'!$Y547,'Tablero de control'!$AJ547),'Tablero de control'!$AP547),'Tablero de control'!$AV547),'Tablero de control'!$Y547+'Tablero de control'!$AJ547+'Tablero de control'!$AP547+'Tablero de control'!$AV547)</f>
        <v>26</v>
      </c>
      <c r="BC547" s="41">
        <f>IF('Tablero de control'!$Q547="mantenimiento",'Tablero de control'!$BB547/COUNTA('Tablero de control'!$U547:$X547)*100,IF('Tablero de control'!$BB547*100/'Tablero de control'!$T547&gt;100,100,'Tablero de control'!$BB547*100/'Tablero de control'!$T547))</f>
        <v>52</v>
      </c>
      <c r="BD547" s="40" t="str">
        <f>IF(
    OR('Tablero de control'!$BB547="",'Tablero de control'!$BC547&lt;=0),
    "SIN AVANCE",
    IF(
      'Tablero de control'!$BC547&lt;Parametros!$D$4*Parametros!$G$9,
      "MUY DEFICIENTE",
    IF(
      'Tablero de control'!$BC547&lt;Parametros!$D$4*Parametros!$G$8,
      "DEFICIENTE",
   IF(
      'Tablero de control'!$BC547&lt;Parametros!$D$4*Parametros!$G$7,
      "ACEPTABLE",
      IF(
        'Tablero de control'!$BC547&lt;Parametros!$D$4*Parametros!$G$6,
        "BUENO",
        IF(
          'Tablero de control'!$BC547&lt;Parametros!$D$4*Parametros!$G$5,
          "SATISFACTORIO",
          IF(
            'Tablero de control'!$BC547&gt;=Parametros!$D$4*Parametros!$G$4,
            "OPTIMO"
          )
        )
      )
    )
  )
)
)</f>
        <v>ACEPTABLE</v>
      </c>
      <c r="BE547" s="336"/>
      <c r="BF547" s="336"/>
      <c r="BG547" s="555"/>
      <c r="BH547" s="281"/>
      <c r="BI547" s="281"/>
      <c r="BJ547" s="281"/>
      <c r="BL547" s="337"/>
      <c r="BN547" s="710">
        <f>18+3+1+1+2</f>
        <v>25</v>
      </c>
      <c r="BO547" s="711" t="s">
        <v>3768</v>
      </c>
      <c r="BP547" s="711" t="s">
        <v>3769</v>
      </c>
      <c r="BQ547" s="711" t="s">
        <v>3770</v>
      </c>
      <c r="BR547" s="712" t="s">
        <v>3771</v>
      </c>
      <c r="BS547" s="712" t="s">
        <v>3772</v>
      </c>
      <c r="BT547" s="716" t="s">
        <v>3767</v>
      </c>
    </row>
    <row r="548" spans="1:72" s="42" customFormat="1" ht="37.5" hidden="1" customHeight="1">
      <c r="A548" s="554" t="s">
        <v>255</v>
      </c>
      <c r="B548" s="53" t="s">
        <v>274</v>
      </c>
      <c r="C548" s="53" t="s">
        <v>340</v>
      </c>
      <c r="D548" s="53" t="s">
        <v>376</v>
      </c>
      <c r="E548" s="53" t="s">
        <v>502</v>
      </c>
      <c r="F548" s="54">
        <v>1140.43</v>
      </c>
      <c r="G548" s="55">
        <v>1430</v>
      </c>
      <c r="H548" s="55" t="s">
        <v>1946</v>
      </c>
      <c r="I548" s="55" t="s">
        <v>2005</v>
      </c>
      <c r="J548" s="325">
        <v>545</v>
      </c>
      <c r="K548" s="53" t="s">
        <v>1086</v>
      </c>
      <c r="L548" s="53">
        <v>2402125</v>
      </c>
      <c r="M548" s="53" t="s">
        <v>1484</v>
      </c>
      <c r="N548" s="53">
        <v>240212500</v>
      </c>
      <c r="O548" s="53" t="s">
        <v>1805</v>
      </c>
      <c r="P548" s="53" t="s">
        <v>2111</v>
      </c>
      <c r="Q548" s="53" t="s">
        <v>32</v>
      </c>
      <c r="R548" s="80" t="s">
        <v>1891</v>
      </c>
      <c r="S548" s="120">
        <v>22</v>
      </c>
      <c r="T548" s="74">
        <v>50</v>
      </c>
      <c r="U548" s="96">
        <v>10</v>
      </c>
      <c r="V548" s="74">
        <v>20</v>
      </c>
      <c r="W548" s="74">
        <v>20</v>
      </c>
      <c r="X548" s="98" t="s">
        <v>13</v>
      </c>
      <c r="Y548" s="273">
        <v>6</v>
      </c>
      <c r="Z548" s="276">
        <f>IF(
'Tablero de control'!$U548="NP",
 0,
  IF(
     'Tablero de control'!$Q548&lt;&gt;"Reducción",
     'Tablero de control'!$Y548*100/'Tablero de control'!$U548,
     IF(
       'Tablero de control'!$U548&gt;='Tablero de control'!$Y548,
       100,
       IF(
         'Tablero de control'!$S548&lt;='Tablero de control'!$Y548,
         0,
         (('Tablero de control'!$S548-'Tablero de control'!$U548)-('Tablero de control'!$Y548-'Tablero de control'!$U548))*100/('Tablero de control'!$S548-'Tablero de control'!$U548)
       )
     )
   )
)</f>
        <v>60</v>
      </c>
      <c r="AA548" s="302">
        <f>IF('Tablero de control'!$Z548&gt;100,100,'Tablero de control'!$Z548)</f>
        <v>60</v>
      </c>
      <c r="AB548" s="40" t="str">
        <f>IF(
  'Tablero de control'!$U548="NP",
  "NO PROGRAMADA",
  IF(
    OR('Tablero de control'!$Y548="",'Tablero de control'!$Z548&lt;=0),
    "SIN AVANCE",
    IF(
      'Tablero de control'!$Z548&lt;Parametros!$D$4*Parametros!$G$9,
      "MUY DEFICIENTE",
    IF(
      'Tablero de control'!$Z548&lt;Parametros!$D$4*Parametros!$G$8,
      "DEFICIENTE",
   IF(
      'Tablero de control'!$Z548&lt;Parametros!$D$4*Parametros!$G$7,
      "ACEPTABLE",
      IF(
        'Tablero de control'!$Z548&lt;Parametros!$D$4*Parametros!$G$6,
        "BUENO",
        IF(
          'Tablero de control'!$Z548&lt;Parametros!$D$4*Parametros!$G$5,
          "SATISFACTORIO",
          IF(
            'Tablero de control'!$Z548&gt;=Parametros!$D$4*Parametros!$G$4,
            "OPTIMO"
          )
        )
      )
    )
  )
)
)
)</f>
        <v>ACEPTABLE</v>
      </c>
      <c r="AC548" s="40"/>
      <c r="AD548" s="40"/>
      <c r="AE548" s="40"/>
      <c r="AF548" s="40"/>
      <c r="AG548" s="59">
        <v>0</v>
      </c>
      <c r="AH548" s="59">
        <v>0</v>
      </c>
      <c r="AI548" s="59">
        <v>0</v>
      </c>
      <c r="AJ548" s="57"/>
      <c r="AK548" s="276">
        <f>IF(
'Tablero de control'!$V548="NP",
 0,
  IF(
     'Tablero de control'!$Q548&lt;&gt;"Reducción",
     'Tablero de control'!$AJ548*100/'Tablero de control'!$V548,
     IF(
       'Tablero de control'!$V548&gt;='Tablero de control'!$AJ548,
       100,
       IF(
         'Tablero de control'!$S548&lt;='Tablero de control'!$AJ548,
         0,
         (('Tablero de control'!$S548-'Tablero de control'!$V548)-('Tablero de control'!$AJ548-'Tablero de control'!$V548))*100/('Tablero de control'!$S548-'Tablero de control'!$V548)
       )
     )
   )
)</f>
        <v>0</v>
      </c>
      <c r="AL548" s="40" t="str">
        <f>IF(
  'Tablero de control'!$V548="NP",
  "NO PROGRAMADA",
  IF(
    OR('Tablero de control'!$AJ548="",'Tablero de control'!$AK548&lt;=0),
    "SIN AVANCE",
    IF(
      'Tablero de control'!$AK548&lt;Parametros!$D$4*Parametros!$G$9,
      "MUY DEFICIENTE",
    IF(
      'Tablero de control'!$AK548&lt;Parametros!$D$4*Parametros!$G$8,
      "DEFICIENTE",
   IF(
      'Tablero de control'!$AK548&lt;Parametros!$D$4*Parametros!$G$7,
      "ACEPTABLE",
      IF(
        'Tablero de control'!$AK548&lt;Parametros!$D$4*Parametros!$G$6,
        "BUENO",
        IF(
          'Tablero de control'!$AK548&lt;Parametros!$D$4*Parametros!$G$5,
          "SATISFACTORIO",
          IF(
            'Tablero de control'!$AK548&gt;=Parametros!$D$4*Parametros!$G$4,
            "OPTIMO"
          )
        )
      )
    )
  )
)
)
)</f>
        <v>SIN AVANCE</v>
      </c>
      <c r="AM548" s="38"/>
      <c r="AN548" s="38"/>
      <c r="AO548" s="38"/>
      <c r="AP548" s="289"/>
      <c r="AQ548" s="276">
        <f>IF(
'Tablero de control'!$W548="NP",
 0,
  IF(
     'Tablero de control'!$Q548&lt;&gt;"Reducción",
     'Tablero de control'!$AP548*100/'Tablero de control'!$W548,
     IF(
       'Tablero de control'!$W548&gt;='Tablero de control'!$AP548,
       100,
       IF(
         'Tablero de control'!$S548&lt;='Tablero de control'!$AP548,
         0,
         (('Tablero de control'!$S548-'Tablero de control'!$W548)-('Tablero de control'!$AP548-'Tablero de control'!$W548))*100/('Tablero de control'!$S548-'Tablero de control'!$W548)
       )
     )
   )
)</f>
        <v>0</v>
      </c>
      <c r="AR548" s="40" t="str">
        <f>IF(
  'Tablero de control'!$W548="NP",
  "NO PROGRAMADA",
  IF(
    OR('Tablero de control'!$AP548="",'Tablero de control'!$AQ548&lt;=0),
    "SIN AVANCE",
    IF(
      'Tablero de control'!$AQ548&lt;Parametros!$D$4*Parametros!$G$9,
      "MUY DEFICIENTE",
    IF(
      'Tablero de control'!$AQ548&lt;Parametros!$D$4*Parametros!$G$8,
      "DEFICIENTE",
   IF(
      'Tablero de control'!$AQ548&lt;Parametros!$D$4*Parametros!$G$7,
      "ACEPTABLE",
      IF(
        'Tablero de control'!$AQ548&lt;Parametros!$D$4*Parametros!$G$6,
        "BUENO",
        IF(
          'Tablero de control'!$AQ548&lt;Parametros!$D$4*Parametros!$G$5,
          "SATISFACTORIO",
          IF(
            'Tablero de control'!$AQ548&gt;=Parametros!$D$4*Parametros!$G$4,
            "OPTIMO"
          )
        )
      )
    )
  )
)
)
)</f>
        <v>SIN AVANCE</v>
      </c>
      <c r="AS548" s="38"/>
      <c r="AT548" s="38"/>
      <c r="AU548" s="38"/>
      <c r="AV548" s="39"/>
      <c r="AW548" s="276">
        <f>IF(
'Tablero de control'!$X548="NP",
 0,
  IF(
     'Tablero de control'!$Q548&lt;&gt;"Reducción",
     'Tablero de control'!$AV548*100/'Tablero de control'!$X548,
     IF(
       'Tablero de control'!$X548&gt;='Tablero de control'!$AV548,
       100,
       IF(
         'Tablero de control'!$S548&lt;='Tablero de control'!$AV548,
         0,
         (('Tablero de control'!$S548-'Tablero de control'!$X548)-('Tablero de control'!$AV548-'Tablero de control'!$X548))*100/('Tablero de control'!$S548-'Tablero de control'!$X548)
       )
     )
   )
)</f>
        <v>0</v>
      </c>
      <c r="AX548" s="46" t="str">
        <f>IF(
  'Tablero de control'!$X548="NP",
  "NO PROGRAMADA",
  IF(
    OR('Tablero de control'!$AV548="",'Tablero de control'!$AW548&lt;=0),
    "SIN AVANCE",
    IF(
      'Tablero de control'!$AW548&lt;Parametros!$D$4*Parametros!$G$9,
      "MUY DEFICIENTE",
    IF(
      'Tablero de control'!$AW548&lt;Parametros!$D$4*Parametros!$G$8,
      "DEFICIENTE",
   IF(
      'Tablero de control'!$AW548&lt;Parametros!$D$4*Parametros!$G$7,
      "ACEPTABLE",
      IF(
        'Tablero de control'!$AW548&lt;Parametros!$D$4*Parametros!$G$6,
        "BUENO",
        IF(
          'Tablero de control'!$AW548&lt;Parametros!$D$4*Parametros!$G$5,
          "SATISFACTORIO",
          IF(
            'Tablero de control'!$AW548&gt;=Parametros!$D$4*Parametros!$G$4,
            "OPTIMO"
          )
        )
      )
    )
  )
)
)
)</f>
        <v>NO PROGRAMADA</v>
      </c>
      <c r="AY548" s="38"/>
      <c r="AZ548" s="38"/>
      <c r="BA548" s="38"/>
      <c r="BB548" s="285">
        <f>IF('Tablero de control'!$R548="Acumulada",IF('Tablero de control'!$AV548="",IF('Tablero de control'!$AP548="",IF('Tablero de control'!$AJ548="",'Tablero de control'!$Y548,'Tablero de control'!$AJ548),'Tablero de control'!$AP548),'Tablero de control'!$AV548),'Tablero de control'!$Y548+'Tablero de control'!$AJ548+'Tablero de control'!$AP548+'Tablero de control'!$AV548)</f>
        <v>6</v>
      </c>
      <c r="BC548" s="41">
        <f>IF('Tablero de control'!$Q548="mantenimiento",'Tablero de control'!$BB548/COUNTA('Tablero de control'!$U548:$X548)*100,IF('Tablero de control'!$BB548*100/'Tablero de control'!$T548&gt;100,100,'Tablero de control'!$BB548*100/'Tablero de control'!$T548))</f>
        <v>12</v>
      </c>
      <c r="BD548" s="40" t="str">
        <f>IF(
    OR('Tablero de control'!$BB548="",'Tablero de control'!$BC548&lt;=0),
    "SIN AVANCE",
    IF(
      'Tablero de control'!$BC548&lt;Parametros!$D$4*Parametros!$G$9,
      "MUY DEFICIENTE",
    IF(
      'Tablero de control'!$BC548&lt;Parametros!$D$4*Parametros!$G$8,
      "DEFICIENTE",
   IF(
      'Tablero de control'!$BC548&lt;Parametros!$D$4*Parametros!$G$7,
      "ACEPTABLE",
      IF(
        'Tablero de control'!$BC548&lt;Parametros!$D$4*Parametros!$G$6,
        "BUENO",
        IF(
          'Tablero de control'!$BC548&lt;Parametros!$D$4*Parametros!$G$5,
          "SATISFACTORIO",
          IF(
            'Tablero de control'!$BC548&gt;=Parametros!$D$4*Parametros!$G$4,
            "OPTIMO"
          )
        )
      )
    )
  )
)
)</f>
        <v>MUY DEFICIENTE</v>
      </c>
      <c r="BE548" s="336"/>
      <c r="BF548" s="336"/>
      <c r="BG548" s="555"/>
      <c r="BH548" s="281"/>
      <c r="BI548" s="281"/>
      <c r="BJ548" s="281"/>
      <c r="BL548" s="337"/>
      <c r="BN548" s="543">
        <v>6</v>
      </c>
      <c r="BO548" s="545" t="s">
        <v>3690</v>
      </c>
      <c r="BP548" s="545" t="s">
        <v>2167</v>
      </c>
      <c r="BQ548" s="545" t="s">
        <v>2167</v>
      </c>
      <c r="BR548" s="656" t="s">
        <v>2167</v>
      </c>
      <c r="BS548" s="656" t="s">
        <v>2167</v>
      </c>
      <c r="BT548" s="281"/>
    </row>
    <row r="549" spans="1:72" s="42" customFormat="1" ht="51" hidden="1" customHeight="1">
      <c r="A549" s="554" t="s">
        <v>255</v>
      </c>
      <c r="B549" s="53" t="s">
        <v>274</v>
      </c>
      <c r="C549" s="53" t="s">
        <v>340</v>
      </c>
      <c r="D549" s="53" t="s">
        <v>376</v>
      </c>
      <c r="E549" s="53" t="s">
        <v>502</v>
      </c>
      <c r="F549" s="54">
        <v>1140.43</v>
      </c>
      <c r="G549" s="55">
        <v>1430</v>
      </c>
      <c r="H549" s="55" t="s">
        <v>1946</v>
      </c>
      <c r="I549" s="55" t="s">
        <v>2005</v>
      </c>
      <c r="J549" s="325">
        <v>546</v>
      </c>
      <c r="K549" s="53" t="s">
        <v>1087</v>
      </c>
      <c r="L549" s="53">
        <v>2402104</v>
      </c>
      <c r="M549" s="53" t="s">
        <v>66</v>
      </c>
      <c r="N549" s="53">
        <v>240210400</v>
      </c>
      <c r="O549" s="53" t="s">
        <v>170</v>
      </c>
      <c r="P549" s="53" t="s">
        <v>2111</v>
      </c>
      <c r="Q549" s="53" t="s">
        <v>32</v>
      </c>
      <c r="R549" s="268" t="s">
        <v>1891</v>
      </c>
      <c r="S549" s="244">
        <v>0</v>
      </c>
      <c r="T549" s="245">
        <v>12</v>
      </c>
      <c r="U549" s="96">
        <v>6</v>
      </c>
      <c r="V549" s="245">
        <v>6</v>
      </c>
      <c r="W549" s="98" t="s">
        <v>13</v>
      </c>
      <c r="X549" s="98" t="s">
        <v>13</v>
      </c>
      <c r="Y549" s="273">
        <v>6</v>
      </c>
      <c r="Z549" s="276">
        <f>IF(
'Tablero de control'!$U549="NP",
 0,
  IF(
     'Tablero de control'!$Q549&lt;&gt;"Reducción",
     'Tablero de control'!$Y549*100/'Tablero de control'!$U549,
     IF(
       'Tablero de control'!$U549&gt;='Tablero de control'!$Y549,
       100,
       IF(
         'Tablero de control'!$S549&lt;='Tablero de control'!$Y549,
         0,
         (('Tablero de control'!$S549-'Tablero de control'!$U549)-('Tablero de control'!$Y549-'Tablero de control'!$U549))*100/('Tablero de control'!$S549-'Tablero de control'!$U549)
       )
     )
   )
)</f>
        <v>100</v>
      </c>
      <c r="AA549" s="302">
        <f>IF('Tablero de control'!$Z549&gt;100,100,'Tablero de control'!$Z549)</f>
        <v>100</v>
      </c>
      <c r="AB549" s="40" t="str">
        <f>IF(
  'Tablero de control'!$U549="NP",
  "NO PROGRAMADA",
  IF(
    OR('Tablero de control'!$Y549="",'Tablero de control'!$Z549&lt;=0),
    "SIN AVANCE",
    IF(
      'Tablero de control'!$Z549&lt;Parametros!$D$4*Parametros!$G$9,
      "MUY DEFICIENTE",
    IF(
      'Tablero de control'!$Z549&lt;Parametros!$D$4*Parametros!$G$8,
      "DEFICIENTE",
   IF(
      'Tablero de control'!$Z549&lt;Parametros!$D$4*Parametros!$G$7,
      "ACEPTABLE",
      IF(
        'Tablero de control'!$Z549&lt;Parametros!$D$4*Parametros!$G$6,
        "BUENO",
        IF(
          'Tablero de control'!$Z549&lt;Parametros!$D$4*Parametros!$G$5,
          "SATISFACTORIO",
          IF(
            'Tablero de control'!$Z549&gt;=Parametros!$D$4*Parametros!$G$4,
            "OPTIMO"
          )
        )
      )
    )
  )
)
)
)</f>
        <v>OPTIMO</v>
      </c>
      <c r="AC549" s="40"/>
      <c r="AD549" s="40"/>
      <c r="AE549" s="40"/>
      <c r="AF549" s="40"/>
      <c r="AG549" s="59">
        <v>0</v>
      </c>
      <c r="AH549" s="59">
        <v>0</v>
      </c>
      <c r="AI549" s="59">
        <v>0</v>
      </c>
      <c r="AJ549" s="57"/>
      <c r="AK549" s="276">
        <f>IF(
'Tablero de control'!$V549="NP",
 0,
  IF(
     'Tablero de control'!$Q549&lt;&gt;"Reducción",
     'Tablero de control'!$AJ549*100/'Tablero de control'!$V549,
     IF(
       'Tablero de control'!$V549&gt;='Tablero de control'!$AJ549,
       100,
       IF(
         'Tablero de control'!$S549&lt;='Tablero de control'!$AJ549,
         0,
         (('Tablero de control'!$S549-'Tablero de control'!$V549)-('Tablero de control'!$AJ549-'Tablero de control'!$V549))*100/('Tablero de control'!$S549-'Tablero de control'!$V549)
       )
     )
   )
)</f>
        <v>0</v>
      </c>
      <c r="AL549" s="40" t="str">
        <f>IF(
  'Tablero de control'!$V549="NP",
  "NO PROGRAMADA",
  IF(
    OR('Tablero de control'!$AJ549="",'Tablero de control'!$AK549&lt;=0),
    "SIN AVANCE",
    IF(
      'Tablero de control'!$AK549&lt;Parametros!$D$4*Parametros!$G$9,
      "MUY DEFICIENTE",
    IF(
      'Tablero de control'!$AK549&lt;Parametros!$D$4*Parametros!$G$8,
      "DEFICIENTE",
   IF(
      'Tablero de control'!$AK549&lt;Parametros!$D$4*Parametros!$G$7,
      "ACEPTABLE",
      IF(
        'Tablero de control'!$AK549&lt;Parametros!$D$4*Parametros!$G$6,
        "BUENO",
        IF(
          'Tablero de control'!$AK549&lt;Parametros!$D$4*Parametros!$G$5,
          "SATISFACTORIO",
          IF(
            'Tablero de control'!$AK549&gt;=Parametros!$D$4*Parametros!$G$4,
            "OPTIMO"
          )
        )
      )
    )
  )
)
)
)</f>
        <v>SIN AVANCE</v>
      </c>
      <c r="AM549" s="38"/>
      <c r="AN549" s="38"/>
      <c r="AO549" s="38"/>
      <c r="AP549" s="289"/>
      <c r="AQ549" s="276">
        <f>IF(
'Tablero de control'!$W549="NP",
 0,
  IF(
     'Tablero de control'!$Q549&lt;&gt;"Reducción",
     'Tablero de control'!$AP549*100/'Tablero de control'!$W549,
     IF(
       'Tablero de control'!$W549&gt;='Tablero de control'!$AP549,
       100,
       IF(
         'Tablero de control'!$S549&lt;='Tablero de control'!$AP549,
         0,
         (('Tablero de control'!$S549-'Tablero de control'!$W549)-('Tablero de control'!$AP549-'Tablero de control'!$W549))*100/('Tablero de control'!$S549-'Tablero de control'!$W549)
       )
     )
   )
)</f>
        <v>0</v>
      </c>
      <c r="AR549" s="40" t="str">
        <f>IF(
  'Tablero de control'!$W549="NP",
  "NO PROGRAMADA",
  IF(
    OR('Tablero de control'!$AP549="",'Tablero de control'!$AQ549&lt;=0),
    "SIN AVANCE",
    IF(
      'Tablero de control'!$AQ549&lt;Parametros!$D$4*Parametros!$G$9,
      "MUY DEFICIENTE",
    IF(
      'Tablero de control'!$AQ549&lt;Parametros!$D$4*Parametros!$G$8,
      "DEFICIENTE",
   IF(
      'Tablero de control'!$AQ549&lt;Parametros!$D$4*Parametros!$G$7,
      "ACEPTABLE",
      IF(
        'Tablero de control'!$AQ549&lt;Parametros!$D$4*Parametros!$G$6,
        "BUENO",
        IF(
          'Tablero de control'!$AQ549&lt;Parametros!$D$4*Parametros!$G$5,
          "SATISFACTORIO",
          IF(
            'Tablero de control'!$AQ549&gt;=Parametros!$D$4*Parametros!$G$4,
            "OPTIMO"
          )
        )
      )
    )
  )
)
)
)</f>
        <v>NO PROGRAMADA</v>
      </c>
      <c r="AS549" s="38"/>
      <c r="AT549" s="38"/>
      <c r="AU549" s="38"/>
      <c r="AV549" s="39"/>
      <c r="AW549" s="276">
        <f>IF(
'Tablero de control'!$X549="NP",
 0,
  IF(
     'Tablero de control'!$Q549&lt;&gt;"Reducción",
     'Tablero de control'!$AV549*100/'Tablero de control'!$X549,
     IF(
       'Tablero de control'!$X549&gt;='Tablero de control'!$AV549,
       100,
       IF(
         'Tablero de control'!$S549&lt;='Tablero de control'!$AV549,
         0,
         (('Tablero de control'!$S549-'Tablero de control'!$X549)-('Tablero de control'!$AV549-'Tablero de control'!$X549))*100/('Tablero de control'!$S549-'Tablero de control'!$X549)
       )
     )
   )
)</f>
        <v>0</v>
      </c>
      <c r="AX549" s="46" t="str">
        <f>IF(
  'Tablero de control'!$X549="NP",
  "NO PROGRAMADA",
  IF(
    OR('Tablero de control'!$AV549="",'Tablero de control'!$AW549&lt;=0),
    "SIN AVANCE",
    IF(
      'Tablero de control'!$AW549&lt;Parametros!$D$4*Parametros!$G$9,
      "MUY DEFICIENTE",
    IF(
      'Tablero de control'!$AW549&lt;Parametros!$D$4*Parametros!$G$8,
      "DEFICIENTE",
   IF(
      'Tablero de control'!$AW549&lt;Parametros!$D$4*Parametros!$G$7,
      "ACEPTABLE",
      IF(
        'Tablero de control'!$AW549&lt;Parametros!$D$4*Parametros!$G$6,
        "BUENO",
        IF(
          'Tablero de control'!$AW549&lt;Parametros!$D$4*Parametros!$G$5,
          "SATISFACTORIO",
          IF(
            'Tablero de control'!$AW549&gt;=Parametros!$D$4*Parametros!$G$4,
            "OPTIMO"
          )
        )
      )
    )
  )
)
)
)</f>
        <v>NO PROGRAMADA</v>
      </c>
      <c r="AY549" s="38"/>
      <c r="AZ549" s="38"/>
      <c r="BA549" s="38"/>
      <c r="BB549" s="285">
        <f>IF('Tablero de control'!$R549="Acumulada",IF('Tablero de control'!$AV549="",IF('Tablero de control'!$AP549="",IF('Tablero de control'!$AJ549="",'Tablero de control'!$Y549,'Tablero de control'!$AJ549),'Tablero de control'!$AP549),'Tablero de control'!$AV549),'Tablero de control'!$Y549+'Tablero de control'!$AJ549+'Tablero de control'!$AP549+'Tablero de control'!$AV549)</f>
        <v>6</v>
      </c>
      <c r="BC549" s="41">
        <f>IF('Tablero de control'!$Q549="mantenimiento",'Tablero de control'!$BB549/COUNTA('Tablero de control'!$U549:$X549)*100,IF('Tablero de control'!$BB549*100/'Tablero de control'!$T549&gt;100,100,'Tablero de control'!$BB549*100/'Tablero de control'!$T549))</f>
        <v>50</v>
      </c>
      <c r="BD549" s="40" t="str">
        <f>IF(
    OR('Tablero de control'!$BB549="",'Tablero de control'!$BC549&lt;=0),
    "SIN AVANCE",
    IF(
      'Tablero de control'!$BC549&lt;Parametros!$D$4*Parametros!$G$9,
      "MUY DEFICIENTE",
    IF(
      'Tablero de control'!$BC549&lt;Parametros!$D$4*Parametros!$G$8,
      "DEFICIENTE",
   IF(
      'Tablero de control'!$BC549&lt;Parametros!$D$4*Parametros!$G$7,
      "ACEPTABLE",
      IF(
        'Tablero de control'!$BC549&lt;Parametros!$D$4*Parametros!$G$6,
        "BUENO",
        IF(
          'Tablero de control'!$BC549&lt;Parametros!$D$4*Parametros!$G$5,
          "SATISFACTORIO",
          IF(
            'Tablero de control'!$BC549&gt;=Parametros!$D$4*Parametros!$G$4,
            "OPTIMO"
          )
        )
      )
    )
  )
)
)</f>
        <v>DEFICIENTE</v>
      </c>
      <c r="BE549" s="336"/>
      <c r="BF549" s="336"/>
      <c r="BG549" s="555"/>
      <c r="BH549" s="281"/>
      <c r="BI549" s="281"/>
      <c r="BJ549" s="281"/>
      <c r="BL549" s="337"/>
      <c r="BN549" s="543">
        <v>6</v>
      </c>
      <c r="BO549" s="545" t="s">
        <v>3691</v>
      </c>
      <c r="BP549" s="545" t="s">
        <v>3692</v>
      </c>
      <c r="BQ549" s="545" t="s">
        <v>3693</v>
      </c>
      <c r="BR549" s="656" t="s">
        <v>2167</v>
      </c>
      <c r="BS549" s="656" t="s">
        <v>2167</v>
      </c>
      <c r="BT549" s="281"/>
    </row>
    <row r="550" spans="1:72" s="42" customFormat="1" ht="50.1" hidden="1" customHeight="1">
      <c r="A550" s="554" t="s">
        <v>255</v>
      </c>
      <c r="B550" s="308" t="s">
        <v>274</v>
      </c>
      <c r="C550" s="308" t="s">
        <v>340</v>
      </c>
      <c r="D550" s="308" t="s">
        <v>376</v>
      </c>
      <c r="E550" s="308" t="s">
        <v>502</v>
      </c>
      <c r="F550" s="309">
        <v>1140.43</v>
      </c>
      <c r="G550" s="306">
        <v>1430</v>
      </c>
      <c r="H550" s="306" t="s">
        <v>1946</v>
      </c>
      <c r="I550" s="306" t="s">
        <v>2005</v>
      </c>
      <c r="J550" s="330">
        <v>547</v>
      </c>
      <c r="K550" s="53" t="s">
        <v>1088</v>
      </c>
      <c r="L550" s="53">
        <v>2402006</v>
      </c>
      <c r="M550" s="53" t="s">
        <v>1485</v>
      </c>
      <c r="N550" s="53">
        <v>240200600</v>
      </c>
      <c r="O550" s="53" t="s">
        <v>1806</v>
      </c>
      <c r="P550" s="53" t="s">
        <v>2111</v>
      </c>
      <c r="Q550" s="53" t="s">
        <v>32</v>
      </c>
      <c r="R550" s="80" t="s">
        <v>1891</v>
      </c>
      <c r="S550" s="120">
        <v>44</v>
      </c>
      <c r="T550" s="74">
        <v>54</v>
      </c>
      <c r="U550" s="96">
        <v>12</v>
      </c>
      <c r="V550" s="74">
        <v>12</v>
      </c>
      <c r="W550" s="74">
        <v>15</v>
      </c>
      <c r="X550" s="74">
        <v>15</v>
      </c>
      <c r="Y550" s="273">
        <v>12.41</v>
      </c>
      <c r="Z550" s="276">
        <f>IF(
'Tablero de control'!$U550="NP",
 0,
  IF(
     'Tablero de control'!$Q550&lt;&gt;"Reducción",
     'Tablero de control'!$Y550*100/'Tablero de control'!$U550,
     IF(
       'Tablero de control'!$U550&gt;='Tablero de control'!$Y550,
       100,
       IF(
         'Tablero de control'!$S550&lt;='Tablero de control'!$Y550,
         0,
         (('Tablero de control'!$S550-'Tablero de control'!$U550)-('Tablero de control'!$Y550-'Tablero de control'!$U550))*100/('Tablero de control'!$S550-'Tablero de control'!$U550)
       )
     )
   )
)</f>
        <v>103.41666666666667</v>
      </c>
      <c r="AA550" s="302">
        <f>IF('Tablero de control'!$Z550&gt;100,100,'Tablero de control'!$Z550)</f>
        <v>100</v>
      </c>
      <c r="AB550" s="40" t="str">
        <f>IF(
  'Tablero de control'!$U550="NP",
  "NO PROGRAMADA",
  IF(
    OR('Tablero de control'!$Y550="",'Tablero de control'!$Z550&lt;=0),
    "SIN AVANCE",
    IF(
      'Tablero de control'!$Z550&lt;Parametros!$D$4*Parametros!$G$9,
      "MUY DEFICIENTE",
    IF(
      'Tablero de control'!$Z550&lt;Parametros!$D$4*Parametros!$G$8,
      "DEFICIENTE",
   IF(
      'Tablero de control'!$Z550&lt;Parametros!$D$4*Parametros!$G$7,
      "ACEPTABLE",
      IF(
        'Tablero de control'!$Z550&lt;Parametros!$D$4*Parametros!$G$6,
        "BUENO",
        IF(
          'Tablero de control'!$Z550&lt;Parametros!$D$4*Parametros!$G$5,
          "SATISFACTORIO",
          IF(
            'Tablero de control'!$Z550&gt;=Parametros!$D$4*Parametros!$G$4,
            "OPTIMO"
          )
        )
      )
    )
  )
)
)
)</f>
        <v>OPTIMO</v>
      </c>
      <c r="AC550" s="40"/>
      <c r="AD550" s="40"/>
      <c r="AE550" s="40"/>
      <c r="AF550" s="40"/>
      <c r="AG550" s="59">
        <v>1192827772</v>
      </c>
      <c r="AH550" s="59">
        <v>863210827</v>
      </c>
      <c r="AI550" s="59">
        <v>67369617</v>
      </c>
      <c r="AJ550" s="57"/>
      <c r="AK550" s="276">
        <f>IF(
'Tablero de control'!$V550="NP",
 0,
  IF(
     'Tablero de control'!$Q550&lt;&gt;"Reducción",
     'Tablero de control'!$AJ550*100/'Tablero de control'!$V550,
     IF(
       'Tablero de control'!$V550&gt;='Tablero de control'!$AJ550,
       100,
       IF(
         'Tablero de control'!$S550&lt;='Tablero de control'!$AJ550,
         0,
         (('Tablero de control'!$S550-'Tablero de control'!$V550)-('Tablero de control'!$AJ550-'Tablero de control'!$V550))*100/('Tablero de control'!$S550-'Tablero de control'!$V550)
       )
     )
   )
)</f>
        <v>0</v>
      </c>
      <c r="AL550" s="40" t="str">
        <f>IF(
  'Tablero de control'!$V550="NP",
  "NO PROGRAMADA",
  IF(
    OR('Tablero de control'!$AJ550="",'Tablero de control'!$AK550&lt;=0),
    "SIN AVANCE",
    IF(
      'Tablero de control'!$AK550&lt;Parametros!$D$4*Parametros!$G$9,
      "MUY DEFICIENTE",
    IF(
      'Tablero de control'!$AK550&lt;Parametros!$D$4*Parametros!$G$8,
      "DEFICIENTE",
   IF(
      'Tablero de control'!$AK550&lt;Parametros!$D$4*Parametros!$G$7,
      "ACEPTABLE",
      IF(
        'Tablero de control'!$AK550&lt;Parametros!$D$4*Parametros!$G$6,
        "BUENO",
        IF(
          'Tablero de control'!$AK550&lt;Parametros!$D$4*Parametros!$G$5,
          "SATISFACTORIO",
          IF(
            'Tablero de control'!$AK550&gt;=Parametros!$D$4*Parametros!$G$4,
            "OPTIMO"
          )
        )
      )
    )
  )
)
)
)</f>
        <v>SIN AVANCE</v>
      </c>
      <c r="AM550" s="38"/>
      <c r="AN550" s="38"/>
      <c r="AO550" s="38"/>
      <c r="AP550" s="289"/>
      <c r="AQ550" s="276">
        <f>IF(
'Tablero de control'!$W550="NP",
 0,
  IF(
     'Tablero de control'!$Q550&lt;&gt;"Reducción",
     'Tablero de control'!$AP550*100/'Tablero de control'!$W550,
     IF(
       'Tablero de control'!$W550&gt;='Tablero de control'!$AP550,
       100,
       IF(
         'Tablero de control'!$S550&lt;='Tablero de control'!$AP550,
         0,
         (('Tablero de control'!$S550-'Tablero de control'!$W550)-('Tablero de control'!$AP550-'Tablero de control'!$W550))*100/('Tablero de control'!$S550-'Tablero de control'!$W550)
       )
     )
   )
)</f>
        <v>0</v>
      </c>
      <c r="AR550" s="40" t="str">
        <f>IF(
  'Tablero de control'!$W550="NP",
  "NO PROGRAMADA",
  IF(
    OR('Tablero de control'!$AP550="",'Tablero de control'!$AQ550&lt;=0),
    "SIN AVANCE",
    IF(
      'Tablero de control'!$AQ550&lt;Parametros!$D$4*Parametros!$G$9,
      "MUY DEFICIENTE",
    IF(
      'Tablero de control'!$AQ550&lt;Parametros!$D$4*Parametros!$G$8,
      "DEFICIENTE",
   IF(
      'Tablero de control'!$AQ550&lt;Parametros!$D$4*Parametros!$G$7,
      "ACEPTABLE",
      IF(
        'Tablero de control'!$AQ550&lt;Parametros!$D$4*Parametros!$G$6,
        "BUENO",
        IF(
          'Tablero de control'!$AQ550&lt;Parametros!$D$4*Parametros!$G$5,
          "SATISFACTORIO",
          IF(
            'Tablero de control'!$AQ550&gt;=Parametros!$D$4*Parametros!$G$4,
            "OPTIMO"
          )
        )
      )
    )
  )
)
)
)</f>
        <v>SIN AVANCE</v>
      </c>
      <c r="AS550" s="38"/>
      <c r="AT550" s="38"/>
      <c r="AU550" s="38"/>
      <c r="AV550" s="39"/>
      <c r="AW550" s="276">
        <f>IF(
'Tablero de control'!$X550="NP",
 0,
  IF(
     'Tablero de control'!$Q550&lt;&gt;"Reducción",
     'Tablero de control'!$AV550*100/'Tablero de control'!$X550,
     IF(
       'Tablero de control'!$X550&gt;='Tablero de control'!$AV550,
       100,
       IF(
         'Tablero de control'!$S550&lt;='Tablero de control'!$AV550,
         0,
         (('Tablero de control'!$S550-'Tablero de control'!$X550)-('Tablero de control'!$AV550-'Tablero de control'!$X550))*100/('Tablero de control'!$S550-'Tablero de control'!$X550)
       )
     )
   )
)</f>
        <v>0</v>
      </c>
      <c r="AX550" s="46" t="str">
        <f>IF(
  'Tablero de control'!$X550="NP",
  "NO PROGRAMADA",
  IF(
    OR('Tablero de control'!$AV550="",'Tablero de control'!$AW550&lt;=0),
    "SIN AVANCE",
    IF(
      'Tablero de control'!$AW550&lt;Parametros!$D$4*Parametros!$G$9,
      "MUY DEFICIENTE",
    IF(
      'Tablero de control'!$AW550&lt;Parametros!$D$4*Parametros!$G$8,
      "DEFICIENTE",
   IF(
      'Tablero de control'!$AW550&lt;Parametros!$D$4*Parametros!$G$7,
      "ACEPTABLE",
      IF(
        'Tablero de control'!$AW550&lt;Parametros!$D$4*Parametros!$G$6,
        "BUENO",
        IF(
          'Tablero de control'!$AW550&lt;Parametros!$D$4*Parametros!$G$5,
          "SATISFACTORIO",
          IF(
            'Tablero de control'!$AW550&gt;=Parametros!$D$4*Parametros!$G$4,
            "OPTIMO"
          )
        )
      )
    )
  )
)
)
)</f>
        <v>SIN AVANCE</v>
      </c>
      <c r="AY550" s="38"/>
      <c r="AZ550" s="38"/>
      <c r="BA550" s="38"/>
      <c r="BB550" s="285">
        <f>IF('Tablero de control'!$R550="Acumulada",IF('Tablero de control'!$AV550="",IF('Tablero de control'!$AP550="",IF('Tablero de control'!$AJ550="",'Tablero de control'!$Y550,'Tablero de control'!$AJ550),'Tablero de control'!$AP550),'Tablero de control'!$AV550),'Tablero de control'!$Y550+'Tablero de control'!$AJ550+'Tablero de control'!$AP550+'Tablero de control'!$AV550)</f>
        <v>12.41</v>
      </c>
      <c r="BC550" s="41">
        <f>IF('Tablero de control'!$Q550="mantenimiento",'Tablero de control'!$BB550/COUNTA('Tablero de control'!$U550:$X550)*100,IF('Tablero de control'!$BB550*100/'Tablero de control'!$T550&gt;100,100,'Tablero de control'!$BB550*100/'Tablero de control'!$T550))</f>
        <v>22.981481481481481</v>
      </c>
      <c r="BD550" s="40" t="str">
        <f>IF(
    OR('Tablero de control'!$BB550="",'Tablero de control'!$BC550&lt;=0),
    "SIN AVANCE",
    IF(
      'Tablero de control'!$BC550&lt;Parametros!$D$4*Parametros!$G$9,
      "MUY DEFICIENTE",
    IF(
      'Tablero de control'!$BC550&lt;Parametros!$D$4*Parametros!$G$8,
      "DEFICIENTE",
   IF(
      'Tablero de control'!$BC550&lt;Parametros!$D$4*Parametros!$G$7,
      "ACEPTABLE",
      IF(
        'Tablero de control'!$BC550&lt;Parametros!$D$4*Parametros!$G$6,
        "BUENO",
        IF(
          'Tablero de control'!$BC550&lt;Parametros!$D$4*Parametros!$G$5,
          "SATISFACTORIO",
          IF(
            'Tablero de control'!$BC550&gt;=Parametros!$D$4*Parametros!$G$4,
            "OPTIMO"
          )
        )
      )
    )
  )
)
)</f>
        <v>MUY DEFICIENTE</v>
      </c>
      <c r="BE550" s="336"/>
      <c r="BF550" s="336"/>
      <c r="BG550" s="555"/>
      <c r="BH550" s="281"/>
      <c r="BI550" s="281"/>
      <c r="BJ550" s="281"/>
      <c r="BL550" s="337"/>
      <c r="BN550" s="713">
        <f>7.61+4+0.8</f>
        <v>12.41</v>
      </c>
      <c r="BO550" s="713" t="s">
        <v>3773</v>
      </c>
      <c r="BP550" s="711" t="s">
        <v>3694</v>
      </c>
      <c r="BQ550" s="711" t="s">
        <v>3695</v>
      </c>
      <c r="BR550" s="712" t="s">
        <v>3696</v>
      </c>
      <c r="BS550" s="712" t="s">
        <v>3689</v>
      </c>
      <c r="BT550" s="716" t="s">
        <v>3767</v>
      </c>
    </row>
    <row r="551" spans="1:72" s="42" customFormat="1" ht="50.1" hidden="1" customHeight="1">
      <c r="A551" s="554" t="s">
        <v>255</v>
      </c>
      <c r="B551" s="308" t="s">
        <v>274</v>
      </c>
      <c r="C551" s="308" t="s">
        <v>340</v>
      </c>
      <c r="D551" s="308" t="s">
        <v>376</v>
      </c>
      <c r="E551" s="308" t="s">
        <v>502</v>
      </c>
      <c r="F551" s="309">
        <v>1140.43</v>
      </c>
      <c r="G551" s="306">
        <v>1430</v>
      </c>
      <c r="H551" s="306" t="s">
        <v>1946</v>
      </c>
      <c r="I551" s="306" t="s">
        <v>2005</v>
      </c>
      <c r="J551" s="330">
        <v>548</v>
      </c>
      <c r="K551" s="53" t="s">
        <v>1089</v>
      </c>
      <c r="L551" s="53">
        <v>2402041</v>
      </c>
      <c r="M551" s="53" t="s">
        <v>1486</v>
      </c>
      <c r="N551" s="53">
        <v>240204100</v>
      </c>
      <c r="O551" s="53" t="s">
        <v>1807</v>
      </c>
      <c r="P551" s="53" t="s">
        <v>2111</v>
      </c>
      <c r="Q551" s="53" t="s">
        <v>32</v>
      </c>
      <c r="R551" s="78" t="s">
        <v>1891</v>
      </c>
      <c r="S551" s="121">
        <v>19</v>
      </c>
      <c r="T551" s="74">
        <v>37</v>
      </c>
      <c r="U551" s="96">
        <v>5</v>
      </c>
      <c r="V551" s="74">
        <v>8</v>
      </c>
      <c r="W551" s="74">
        <v>12</v>
      </c>
      <c r="X551" s="74">
        <v>12</v>
      </c>
      <c r="Y551" s="273">
        <v>2.4500000000000002</v>
      </c>
      <c r="Z551" s="276">
        <f>IF(
'Tablero de control'!$U551="NP",
 0,
  IF(
     'Tablero de control'!$Q551&lt;&gt;"Reducción",
     'Tablero de control'!$Y551*100/'Tablero de control'!$U551,
     IF(
       'Tablero de control'!$U551&gt;='Tablero de control'!$Y551,
       100,
       IF(
         'Tablero de control'!$S551&lt;='Tablero de control'!$Y551,
         0,
         (('Tablero de control'!$S551-'Tablero de control'!$U551)-('Tablero de control'!$Y551-'Tablero de control'!$U551))*100/('Tablero de control'!$S551-'Tablero de control'!$U551)
       )
     )
   )
)</f>
        <v>49.000000000000007</v>
      </c>
      <c r="AA551" s="302">
        <f>IF('Tablero de control'!$Z551&gt;100,100,'Tablero de control'!$Z551)</f>
        <v>49.000000000000007</v>
      </c>
      <c r="AB551" s="40" t="str">
        <f>IF(
  'Tablero de control'!$U551="NP",
  "NO PROGRAMADA",
  IF(
    OR('Tablero de control'!$Y551="",'Tablero de control'!$Z551&lt;=0),
    "SIN AVANCE",
    IF(
      'Tablero de control'!$Z551&lt;Parametros!$D$4*Parametros!$G$9,
      "MUY DEFICIENTE",
    IF(
      'Tablero de control'!$Z551&lt;Parametros!$D$4*Parametros!$G$8,
      "DEFICIENTE",
   IF(
      'Tablero de control'!$Z551&lt;Parametros!$D$4*Parametros!$G$7,
      "ACEPTABLE",
      IF(
        'Tablero de control'!$Z551&lt;Parametros!$D$4*Parametros!$G$6,
        "BUENO",
        IF(
          'Tablero de control'!$Z551&lt;Parametros!$D$4*Parametros!$G$5,
          "SATISFACTORIO",
          IF(
            'Tablero de control'!$Z551&gt;=Parametros!$D$4*Parametros!$G$4,
            "OPTIMO"
          )
        )
      )
    )
  )
)
)
)</f>
        <v>DEFICIENTE</v>
      </c>
      <c r="AC551" s="40"/>
      <c r="AD551" s="40"/>
      <c r="AE551" s="40"/>
      <c r="AF551" s="40"/>
      <c r="AG551" s="59">
        <v>16287119152</v>
      </c>
      <c r="AH551" s="59">
        <v>560693177</v>
      </c>
      <c r="AI551" s="59">
        <v>43759512</v>
      </c>
      <c r="AJ551" s="57"/>
      <c r="AK551" s="276">
        <f>IF(
'Tablero de control'!$V551="NP",
 0,
  IF(
     'Tablero de control'!$Q551&lt;&gt;"Reducción",
     'Tablero de control'!$AJ551*100/'Tablero de control'!$V551,
     IF(
       'Tablero de control'!$V551&gt;='Tablero de control'!$AJ551,
       100,
       IF(
         'Tablero de control'!$S551&lt;='Tablero de control'!$AJ551,
         0,
         (('Tablero de control'!$S551-'Tablero de control'!$V551)-('Tablero de control'!$AJ551-'Tablero de control'!$V551))*100/('Tablero de control'!$S551-'Tablero de control'!$V551)
       )
     )
   )
)</f>
        <v>0</v>
      </c>
      <c r="AL551" s="40" t="str">
        <f>IF(
  'Tablero de control'!$V551="NP",
  "NO PROGRAMADA",
  IF(
    OR('Tablero de control'!$AJ551="",'Tablero de control'!$AK551&lt;=0),
    "SIN AVANCE",
    IF(
      'Tablero de control'!$AK551&lt;Parametros!$D$4*Parametros!$G$9,
      "MUY DEFICIENTE",
    IF(
      'Tablero de control'!$AK551&lt;Parametros!$D$4*Parametros!$G$8,
      "DEFICIENTE",
   IF(
      'Tablero de control'!$AK551&lt;Parametros!$D$4*Parametros!$G$7,
      "ACEPTABLE",
      IF(
        'Tablero de control'!$AK551&lt;Parametros!$D$4*Parametros!$G$6,
        "BUENO",
        IF(
          'Tablero de control'!$AK551&lt;Parametros!$D$4*Parametros!$G$5,
          "SATISFACTORIO",
          IF(
            'Tablero de control'!$AK551&gt;=Parametros!$D$4*Parametros!$G$4,
            "OPTIMO"
          )
        )
      )
    )
  )
)
)
)</f>
        <v>SIN AVANCE</v>
      </c>
      <c r="AM551" s="38"/>
      <c r="AN551" s="38"/>
      <c r="AO551" s="38"/>
      <c r="AP551" s="289"/>
      <c r="AQ551" s="276">
        <f>IF(
'Tablero de control'!$W551="NP",
 0,
  IF(
     'Tablero de control'!$Q551&lt;&gt;"Reducción",
     'Tablero de control'!$AP551*100/'Tablero de control'!$W551,
     IF(
       'Tablero de control'!$W551&gt;='Tablero de control'!$AP551,
       100,
       IF(
         'Tablero de control'!$S551&lt;='Tablero de control'!$AP551,
         0,
         (('Tablero de control'!$S551-'Tablero de control'!$W551)-('Tablero de control'!$AP551-'Tablero de control'!$W551))*100/('Tablero de control'!$S551-'Tablero de control'!$W551)
       )
     )
   )
)</f>
        <v>0</v>
      </c>
      <c r="AR551" s="40" t="str">
        <f>IF(
  'Tablero de control'!$W551="NP",
  "NO PROGRAMADA",
  IF(
    OR('Tablero de control'!$AP551="",'Tablero de control'!$AQ551&lt;=0),
    "SIN AVANCE",
    IF(
      'Tablero de control'!$AQ551&lt;Parametros!$D$4*Parametros!$G$9,
      "MUY DEFICIENTE",
    IF(
      'Tablero de control'!$AQ551&lt;Parametros!$D$4*Parametros!$G$8,
      "DEFICIENTE",
   IF(
      'Tablero de control'!$AQ551&lt;Parametros!$D$4*Parametros!$G$7,
      "ACEPTABLE",
      IF(
        'Tablero de control'!$AQ551&lt;Parametros!$D$4*Parametros!$G$6,
        "BUENO",
        IF(
          'Tablero de control'!$AQ551&lt;Parametros!$D$4*Parametros!$G$5,
          "SATISFACTORIO",
          IF(
            'Tablero de control'!$AQ551&gt;=Parametros!$D$4*Parametros!$G$4,
            "OPTIMO"
          )
        )
      )
    )
  )
)
)
)</f>
        <v>SIN AVANCE</v>
      </c>
      <c r="AS551" s="38"/>
      <c r="AT551" s="38"/>
      <c r="AU551" s="38"/>
      <c r="AV551" s="39"/>
      <c r="AW551" s="276">
        <f>IF(
'Tablero de control'!$X551="NP",
 0,
  IF(
     'Tablero de control'!$Q551&lt;&gt;"Reducción",
     'Tablero de control'!$AV551*100/'Tablero de control'!$X551,
     IF(
       'Tablero de control'!$X551&gt;='Tablero de control'!$AV551,
       100,
       IF(
         'Tablero de control'!$S551&lt;='Tablero de control'!$AV551,
         0,
         (('Tablero de control'!$S551-'Tablero de control'!$X551)-('Tablero de control'!$AV551-'Tablero de control'!$X551))*100/('Tablero de control'!$S551-'Tablero de control'!$X551)
       )
     )
   )
)</f>
        <v>0</v>
      </c>
      <c r="AX551" s="46" t="str">
        <f>IF(
  'Tablero de control'!$X551="NP",
  "NO PROGRAMADA",
  IF(
    OR('Tablero de control'!$AV551="",'Tablero de control'!$AW551&lt;=0),
    "SIN AVANCE",
    IF(
      'Tablero de control'!$AW551&lt;Parametros!$D$4*Parametros!$G$9,
      "MUY DEFICIENTE",
    IF(
      'Tablero de control'!$AW551&lt;Parametros!$D$4*Parametros!$G$8,
      "DEFICIENTE",
   IF(
      'Tablero de control'!$AW551&lt;Parametros!$D$4*Parametros!$G$7,
      "ACEPTABLE",
      IF(
        'Tablero de control'!$AW551&lt;Parametros!$D$4*Parametros!$G$6,
        "BUENO",
        IF(
          'Tablero de control'!$AW551&lt;Parametros!$D$4*Parametros!$G$5,
          "SATISFACTORIO",
          IF(
            'Tablero de control'!$AW551&gt;=Parametros!$D$4*Parametros!$G$4,
            "OPTIMO"
          )
        )
      )
    )
  )
)
)
)</f>
        <v>SIN AVANCE</v>
      </c>
      <c r="AY551" s="38"/>
      <c r="AZ551" s="38"/>
      <c r="BA551" s="38"/>
      <c r="BB551" s="285">
        <f>IF('Tablero de control'!$R551="Acumulada",IF('Tablero de control'!$AV551="",IF('Tablero de control'!$AP551="",IF('Tablero de control'!$AJ551="",'Tablero de control'!$Y551,'Tablero de control'!$AJ551),'Tablero de control'!$AP551),'Tablero de control'!$AV551),'Tablero de control'!$Y551+'Tablero de control'!$AJ551+'Tablero de control'!$AP551+'Tablero de control'!$AV551)</f>
        <v>2.4500000000000002</v>
      </c>
      <c r="BC551" s="41">
        <f>IF('Tablero de control'!$Q551="mantenimiento",'Tablero de control'!$BB551/COUNTA('Tablero de control'!$U551:$X551)*100,IF('Tablero de control'!$BB551*100/'Tablero de control'!$T551&gt;100,100,'Tablero de control'!$BB551*100/'Tablero de control'!$T551))</f>
        <v>6.6216216216216228</v>
      </c>
      <c r="BD551" s="40" t="str">
        <f>IF(
    OR('Tablero de control'!$BB551="",'Tablero de control'!$BC551&lt;=0),
    "SIN AVANCE",
    IF(
      'Tablero de control'!$BC551&lt;Parametros!$D$4*Parametros!$G$9,
      "MUY DEFICIENTE",
    IF(
      'Tablero de control'!$BC551&lt;Parametros!$D$4*Parametros!$G$8,
      "DEFICIENTE",
   IF(
      'Tablero de control'!$BC551&lt;Parametros!$D$4*Parametros!$G$7,
      "ACEPTABLE",
      IF(
        'Tablero de control'!$BC551&lt;Parametros!$D$4*Parametros!$G$6,
        "BUENO",
        IF(
          'Tablero de control'!$BC551&lt;Parametros!$D$4*Parametros!$G$5,
          "SATISFACTORIO",
          IF(
            'Tablero de control'!$BC551&gt;=Parametros!$D$4*Parametros!$G$4,
            "OPTIMO"
          )
        )
      )
    )
  )
)
)</f>
        <v>MUY DEFICIENTE</v>
      </c>
      <c r="BE551" s="336"/>
      <c r="BF551" s="336"/>
      <c r="BG551" s="555"/>
      <c r="BH551" s="281"/>
      <c r="BI551" s="281"/>
      <c r="BJ551" s="281"/>
      <c r="BL551" s="337"/>
      <c r="BN551" s="710">
        <v>2.4500000000000002</v>
      </c>
      <c r="BO551" s="711" t="s">
        <v>3778</v>
      </c>
      <c r="BP551" s="711" t="s">
        <v>3780</v>
      </c>
      <c r="BQ551" s="711" t="s">
        <v>3779</v>
      </c>
      <c r="BR551" s="712" t="s">
        <v>3781</v>
      </c>
      <c r="BS551" s="712" t="s">
        <v>3782</v>
      </c>
      <c r="BT551" s="716" t="s">
        <v>3767</v>
      </c>
    </row>
    <row r="552" spans="1:72" s="42" customFormat="1" ht="50.1" hidden="1" customHeight="1">
      <c r="A552" s="554" t="s">
        <v>255</v>
      </c>
      <c r="B552" s="308" t="s">
        <v>274</v>
      </c>
      <c r="C552" s="308" t="s">
        <v>340</v>
      </c>
      <c r="D552" s="308" t="s">
        <v>376</v>
      </c>
      <c r="E552" s="308" t="s">
        <v>502</v>
      </c>
      <c r="F552" s="309">
        <v>1140.43</v>
      </c>
      <c r="G552" s="306">
        <v>1430</v>
      </c>
      <c r="H552" s="306" t="s">
        <v>1946</v>
      </c>
      <c r="I552" s="306" t="s">
        <v>2005</v>
      </c>
      <c r="J552" s="330">
        <v>549</v>
      </c>
      <c r="K552" s="121" t="s">
        <v>1090</v>
      </c>
      <c r="L552" s="121">
        <v>2402021</v>
      </c>
      <c r="M552" s="53" t="s">
        <v>1487</v>
      </c>
      <c r="N552" s="121">
        <v>240202100</v>
      </c>
      <c r="O552" s="53" t="s">
        <v>1808</v>
      </c>
      <c r="P552" s="53" t="s">
        <v>2111</v>
      </c>
      <c r="Q552" s="121" t="s">
        <v>32</v>
      </c>
      <c r="R552" s="121" t="s">
        <v>1891</v>
      </c>
      <c r="S552" s="121">
        <v>1592</v>
      </c>
      <c r="T552" s="121">
        <v>3800</v>
      </c>
      <c r="U552" s="121">
        <v>700</v>
      </c>
      <c r="V552" s="121">
        <v>800</v>
      </c>
      <c r="W552" s="121">
        <v>800</v>
      </c>
      <c r="X552" s="121">
        <v>1500</v>
      </c>
      <c r="Y552" s="273">
        <f>826+8.85</f>
        <v>834.85</v>
      </c>
      <c r="Z552" s="276">
        <f>IF(
'Tablero de control'!$U552="NP",
 0,
  IF(
     'Tablero de control'!$Q552&lt;&gt;"Reducción",
     'Tablero de control'!$Y552*100/'Tablero de control'!$U552,
     IF(
       'Tablero de control'!$U552&gt;='Tablero de control'!$Y552,
       100,
       IF(
         'Tablero de control'!$S552&lt;='Tablero de control'!$Y552,
         0,
         (('Tablero de control'!$S552-'Tablero de control'!$U552)-('Tablero de control'!$Y552-'Tablero de control'!$U552))*100/('Tablero de control'!$S552-'Tablero de control'!$U552)
       )
     )
   )
)</f>
        <v>119.26428571428572</v>
      </c>
      <c r="AA552" s="302">
        <f>IF('Tablero de control'!$Z552&gt;100,100,'Tablero de control'!$Z552)</f>
        <v>100</v>
      </c>
      <c r="AB552" s="40" t="str">
        <f>IF(
  'Tablero de control'!$U552="NP",
  "NO PROGRAMADA",
  IF(
    OR('Tablero de control'!$Y552="",'Tablero de control'!$Z552&lt;=0),
    "SIN AVANCE",
    IF(
      'Tablero de control'!$Z552&lt;Parametros!$D$4*Parametros!$G$9,
      "MUY DEFICIENTE",
    IF(
      'Tablero de control'!$Z552&lt;Parametros!$D$4*Parametros!$G$8,
      "DEFICIENTE",
   IF(
      'Tablero de control'!$Z552&lt;Parametros!$D$4*Parametros!$G$7,
      "ACEPTABLE",
      IF(
        'Tablero de control'!$Z552&lt;Parametros!$D$4*Parametros!$G$6,
        "BUENO",
        IF(
          'Tablero de control'!$Z552&lt;Parametros!$D$4*Parametros!$G$5,
          "SATISFACTORIO",
          IF(
            'Tablero de control'!$Z552&gt;=Parametros!$D$4*Parametros!$G$4,
            "OPTIMO"
          )
        )
      )
    )
  )
)
)
)</f>
        <v>OPTIMO</v>
      </c>
      <c r="AC552" s="40"/>
      <c r="AD552" s="40"/>
      <c r="AE552" s="40"/>
      <c r="AF552" s="40"/>
      <c r="AG552" s="59">
        <v>3351455638.4000001</v>
      </c>
      <c r="AH552" s="59">
        <v>1053937364</v>
      </c>
      <c r="AI552" s="59">
        <v>82254942</v>
      </c>
      <c r="AJ552" s="57"/>
      <c r="AK552" s="276">
        <f>IF(
'Tablero de control'!$V552="NP",
 0,
  IF(
     'Tablero de control'!$Q552&lt;&gt;"Reducción",
     'Tablero de control'!$AJ552*100/'Tablero de control'!$V552,
     IF(
       'Tablero de control'!$V552&gt;='Tablero de control'!$AJ552,
       100,
       IF(
         'Tablero de control'!$S552&lt;='Tablero de control'!$AJ552,
         0,
         (('Tablero de control'!$S552-'Tablero de control'!$V552)-('Tablero de control'!$AJ552-'Tablero de control'!$V552))*100/('Tablero de control'!$S552-'Tablero de control'!$V552)
       )
     )
   )
)</f>
        <v>0</v>
      </c>
      <c r="AL552" s="40" t="str">
        <f>IF(
  'Tablero de control'!$V552="NP",
  "NO PROGRAMADA",
  IF(
    OR('Tablero de control'!$AJ552="",'Tablero de control'!$AK552&lt;=0),
    "SIN AVANCE",
    IF(
      'Tablero de control'!$AK552&lt;Parametros!$D$4*Parametros!$G$9,
      "MUY DEFICIENTE",
    IF(
      'Tablero de control'!$AK552&lt;Parametros!$D$4*Parametros!$G$8,
      "DEFICIENTE",
   IF(
      'Tablero de control'!$AK552&lt;Parametros!$D$4*Parametros!$G$7,
      "ACEPTABLE",
      IF(
        'Tablero de control'!$AK552&lt;Parametros!$D$4*Parametros!$G$6,
        "BUENO",
        IF(
          'Tablero de control'!$AK552&lt;Parametros!$D$4*Parametros!$G$5,
          "SATISFACTORIO",
          IF(
            'Tablero de control'!$AK552&gt;=Parametros!$D$4*Parametros!$G$4,
            "OPTIMO"
          )
        )
      )
    )
  )
)
)
)</f>
        <v>SIN AVANCE</v>
      </c>
      <c r="AM552" s="38"/>
      <c r="AN552" s="38"/>
      <c r="AO552" s="38"/>
      <c r="AP552" s="289"/>
      <c r="AQ552" s="276">
        <f>IF(
'Tablero de control'!$W552="NP",
 0,
  IF(
     'Tablero de control'!$Q552&lt;&gt;"Reducción",
     'Tablero de control'!$AP552*100/'Tablero de control'!$W552,
     IF(
       'Tablero de control'!$W552&gt;='Tablero de control'!$AP552,
       100,
       IF(
         'Tablero de control'!$S552&lt;='Tablero de control'!$AP552,
         0,
         (('Tablero de control'!$S552-'Tablero de control'!$W552)-('Tablero de control'!$AP552-'Tablero de control'!$W552))*100/('Tablero de control'!$S552-'Tablero de control'!$W552)
       )
     )
   )
)</f>
        <v>0</v>
      </c>
      <c r="AR552" s="40" t="str">
        <f>IF(
  'Tablero de control'!$W552="NP",
  "NO PROGRAMADA",
  IF(
    OR('Tablero de control'!$AP552="",'Tablero de control'!$AQ552&lt;=0),
    "SIN AVANCE",
    IF(
      'Tablero de control'!$AQ552&lt;Parametros!$D$4*Parametros!$G$9,
      "MUY DEFICIENTE",
    IF(
      'Tablero de control'!$AQ552&lt;Parametros!$D$4*Parametros!$G$8,
      "DEFICIENTE",
   IF(
      'Tablero de control'!$AQ552&lt;Parametros!$D$4*Parametros!$G$7,
      "ACEPTABLE",
      IF(
        'Tablero de control'!$AQ552&lt;Parametros!$D$4*Parametros!$G$6,
        "BUENO",
        IF(
          'Tablero de control'!$AQ552&lt;Parametros!$D$4*Parametros!$G$5,
          "SATISFACTORIO",
          IF(
            'Tablero de control'!$AQ552&gt;=Parametros!$D$4*Parametros!$G$4,
            "OPTIMO"
          )
        )
      )
    )
  )
)
)
)</f>
        <v>SIN AVANCE</v>
      </c>
      <c r="AS552" s="38"/>
      <c r="AT552" s="38"/>
      <c r="AU552" s="38"/>
      <c r="AV552" s="39"/>
      <c r="AW552" s="276">
        <f>IF(
'Tablero de control'!$X552="NP",
 0,
  IF(
     'Tablero de control'!$Q552&lt;&gt;"Reducción",
     'Tablero de control'!$AV552*100/'Tablero de control'!$X552,
     IF(
       'Tablero de control'!$X552&gt;='Tablero de control'!$AV552,
       100,
       IF(
         'Tablero de control'!$S552&lt;='Tablero de control'!$AV552,
         0,
         (('Tablero de control'!$S552-'Tablero de control'!$X552)-('Tablero de control'!$AV552-'Tablero de control'!$X552))*100/('Tablero de control'!$S552-'Tablero de control'!$X552)
       )
     )
   )
)</f>
        <v>0</v>
      </c>
      <c r="AX552" s="46" t="str">
        <f>IF(
  'Tablero de control'!$X552="NP",
  "NO PROGRAMADA",
  IF(
    OR('Tablero de control'!$AV552="",'Tablero de control'!$AW552&lt;=0),
    "SIN AVANCE",
    IF(
      'Tablero de control'!$AW552&lt;Parametros!$D$4*Parametros!$G$9,
      "MUY DEFICIENTE",
    IF(
      'Tablero de control'!$AW552&lt;Parametros!$D$4*Parametros!$G$8,
      "DEFICIENTE",
   IF(
      'Tablero de control'!$AW552&lt;Parametros!$D$4*Parametros!$G$7,
      "ACEPTABLE",
      IF(
        'Tablero de control'!$AW552&lt;Parametros!$D$4*Parametros!$G$6,
        "BUENO",
        IF(
          'Tablero de control'!$AW552&lt;Parametros!$D$4*Parametros!$G$5,
          "SATISFACTORIO",
          IF(
            'Tablero de control'!$AW552&gt;=Parametros!$D$4*Parametros!$G$4,
            "OPTIMO"
          )
        )
      )
    )
  )
)
)
)</f>
        <v>SIN AVANCE</v>
      </c>
      <c r="AY552" s="38"/>
      <c r="AZ552" s="38"/>
      <c r="BA552" s="38"/>
      <c r="BB552" s="285">
        <f>IF('Tablero de control'!$R552="Acumulada",IF('Tablero de control'!$AV552="",IF('Tablero de control'!$AP552="",IF('Tablero de control'!$AJ552="",'Tablero de control'!$Y552,'Tablero de control'!$AJ552),'Tablero de control'!$AP552),'Tablero de control'!$AV552),'Tablero de control'!$Y552+'Tablero de control'!$AJ552+'Tablero de control'!$AP552+'Tablero de control'!$AV552)</f>
        <v>834.85</v>
      </c>
      <c r="BC552" s="41">
        <f>IF('Tablero de control'!$Q552="mantenimiento",'Tablero de control'!$BB552/COUNTA('Tablero de control'!$U552:$X552)*100,IF('Tablero de control'!$BB552*100/'Tablero de control'!$T552&gt;100,100,'Tablero de control'!$BB552*100/'Tablero de control'!$T552))</f>
        <v>21.969736842105263</v>
      </c>
      <c r="BD552" s="40" t="str">
        <f>IF(
    OR('Tablero de control'!$BB552="",'Tablero de control'!$BC552&lt;=0),
    "SIN AVANCE",
    IF(
      'Tablero de control'!$BC552&lt;Parametros!$D$4*Parametros!$G$9,
      "MUY DEFICIENTE",
    IF(
      'Tablero de control'!$BC552&lt;Parametros!$D$4*Parametros!$G$8,
      "DEFICIENTE",
   IF(
      'Tablero de control'!$BC552&lt;Parametros!$D$4*Parametros!$G$7,
      "ACEPTABLE",
      IF(
        'Tablero de control'!$BC552&lt;Parametros!$D$4*Parametros!$G$6,
        "BUENO",
        IF(
          'Tablero de control'!$BC552&lt;Parametros!$D$4*Parametros!$G$5,
          "SATISFACTORIO",
          IF(
            'Tablero de control'!$BC552&gt;=Parametros!$D$4*Parametros!$G$4,
            "OPTIMO"
          )
        )
      )
    )
  )
)
)</f>
        <v>MUY DEFICIENTE</v>
      </c>
      <c r="BE552" s="336"/>
      <c r="BF552" s="336"/>
      <c r="BG552" s="555"/>
      <c r="BH552" s="281"/>
      <c r="BI552" s="281"/>
      <c r="BJ552" s="281"/>
      <c r="BL552" s="337"/>
      <c r="BN552" s="714">
        <v>826</v>
      </c>
      <c r="BO552" s="713" t="s">
        <v>3783</v>
      </c>
      <c r="BP552" s="715" t="s">
        <v>3784</v>
      </c>
      <c r="BQ552" s="711" t="s">
        <v>3785</v>
      </c>
      <c r="BR552" s="712" t="s">
        <v>3786</v>
      </c>
      <c r="BS552" s="712" t="s">
        <v>3689</v>
      </c>
      <c r="BT552" s="716" t="s">
        <v>3767</v>
      </c>
    </row>
    <row r="553" spans="1:72" s="42" customFormat="1" ht="50.1" hidden="1" customHeight="1">
      <c r="A553" s="554" t="s">
        <v>255</v>
      </c>
      <c r="B553" s="308" t="s">
        <v>274</v>
      </c>
      <c r="C553" s="308" t="s">
        <v>340</v>
      </c>
      <c r="D553" s="308" t="s">
        <v>376</v>
      </c>
      <c r="E553" s="308" t="s">
        <v>502</v>
      </c>
      <c r="F553" s="309">
        <v>1140.43</v>
      </c>
      <c r="G553" s="306">
        <v>1430</v>
      </c>
      <c r="H553" s="306" t="s">
        <v>1946</v>
      </c>
      <c r="I553" s="306" t="s">
        <v>2005</v>
      </c>
      <c r="J553" s="330">
        <v>550</v>
      </c>
      <c r="K553" s="121" t="s">
        <v>1091</v>
      </c>
      <c r="L553" s="121">
        <v>2402112</v>
      </c>
      <c r="M553" s="53" t="s">
        <v>1488</v>
      </c>
      <c r="N553" s="121">
        <v>240211200</v>
      </c>
      <c r="O553" s="53" t="s">
        <v>1809</v>
      </c>
      <c r="P553" s="53" t="s">
        <v>2111</v>
      </c>
      <c r="Q553" s="121" t="s">
        <v>32</v>
      </c>
      <c r="R553" s="121" t="s">
        <v>1891</v>
      </c>
      <c r="S553" s="121">
        <v>682</v>
      </c>
      <c r="T553" s="121">
        <v>1700</v>
      </c>
      <c r="U553" s="121">
        <v>200</v>
      </c>
      <c r="V553" s="121">
        <v>500</v>
      </c>
      <c r="W553" s="121">
        <v>500</v>
      </c>
      <c r="X553" s="121">
        <v>500</v>
      </c>
      <c r="Y553" s="273">
        <v>297</v>
      </c>
      <c r="Z553" s="276">
        <f>IF(
'Tablero de control'!$U553="NP",
 0,
  IF(
     'Tablero de control'!$Q553&lt;&gt;"Reducción",
     'Tablero de control'!$Y553*100/'Tablero de control'!$U553,
     IF(
       'Tablero de control'!$U553&gt;='Tablero de control'!$Y553,
       100,
       IF(
         'Tablero de control'!$S553&lt;='Tablero de control'!$Y553,
         0,
         (('Tablero de control'!$S553-'Tablero de control'!$U553)-('Tablero de control'!$Y553-'Tablero de control'!$U553))*100/('Tablero de control'!$S553-'Tablero de control'!$U553)
       )
     )
   )
)</f>
        <v>148.5</v>
      </c>
      <c r="AA553" s="302">
        <f>IF('Tablero de control'!$Z553&gt;100,100,'Tablero de control'!$Z553)</f>
        <v>100</v>
      </c>
      <c r="AB553" s="40" t="str">
        <f>IF(
  'Tablero de control'!$U553="NP",
  "NO PROGRAMADA",
  IF(
    OR('Tablero de control'!$Y553="",'Tablero de control'!$Z553&lt;=0),
    "SIN AVANCE",
    IF(
      'Tablero de control'!$Z553&lt;Parametros!$D$4*Parametros!$G$9,
      "MUY DEFICIENTE",
    IF(
      'Tablero de control'!$Z553&lt;Parametros!$D$4*Parametros!$G$8,
      "DEFICIENTE",
   IF(
      'Tablero de control'!$Z553&lt;Parametros!$D$4*Parametros!$G$7,
      "ACEPTABLE",
      IF(
        'Tablero de control'!$Z553&lt;Parametros!$D$4*Parametros!$G$6,
        "BUENO",
        IF(
          'Tablero de control'!$Z553&lt;Parametros!$D$4*Parametros!$G$5,
          "SATISFACTORIO",
          IF(
            'Tablero de control'!$Z553&gt;=Parametros!$D$4*Parametros!$G$4,
            "OPTIMO"
          )
        )
      )
    )
  )
)
)
)</f>
        <v>OPTIMO</v>
      </c>
      <c r="AC553" s="40"/>
      <c r="AD553" s="40"/>
      <c r="AE553" s="40"/>
      <c r="AF553" s="40"/>
      <c r="AG553" s="59">
        <v>5515192233.8000002</v>
      </c>
      <c r="AH553" s="59">
        <v>496627885</v>
      </c>
      <c r="AI553" s="59">
        <v>38759512</v>
      </c>
      <c r="AJ553" s="57"/>
      <c r="AK553" s="276">
        <f>IF(
'Tablero de control'!$V553="NP",
 0,
  IF(
     'Tablero de control'!$Q553&lt;&gt;"Reducción",
     'Tablero de control'!$AJ553*100/'Tablero de control'!$V553,
     IF(
       'Tablero de control'!$V553&gt;='Tablero de control'!$AJ553,
       100,
       IF(
         'Tablero de control'!$S553&lt;='Tablero de control'!$AJ553,
         0,
         (('Tablero de control'!$S553-'Tablero de control'!$V553)-('Tablero de control'!$AJ553-'Tablero de control'!$V553))*100/('Tablero de control'!$S553-'Tablero de control'!$V553)
       )
     )
   )
)</f>
        <v>0</v>
      </c>
      <c r="AL553" s="40" t="str">
        <f>IF(
  'Tablero de control'!$V553="NP",
  "NO PROGRAMADA",
  IF(
    OR('Tablero de control'!$AJ553="",'Tablero de control'!$AK553&lt;=0),
    "SIN AVANCE",
    IF(
      'Tablero de control'!$AK553&lt;Parametros!$D$4*Parametros!$G$9,
      "MUY DEFICIENTE",
    IF(
      'Tablero de control'!$AK553&lt;Parametros!$D$4*Parametros!$G$8,
      "DEFICIENTE",
   IF(
      'Tablero de control'!$AK553&lt;Parametros!$D$4*Parametros!$G$7,
      "ACEPTABLE",
      IF(
        'Tablero de control'!$AK553&lt;Parametros!$D$4*Parametros!$G$6,
        "BUENO",
        IF(
          'Tablero de control'!$AK553&lt;Parametros!$D$4*Parametros!$G$5,
          "SATISFACTORIO",
          IF(
            'Tablero de control'!$AK553&gt;=Parametros!$D$4*Parametros!$G$4,
            "OPTIMO"
          )
        )
      )
    )
  )
)
)
)</f>
        <v>SIN AVANCE</v>
      </c>
      <c r="AM553" s="38"/>
      <c r="AN553" s="38"/>
      <c r="AO553" s="38"/>
      <c r="AP553" s="52"/>
      <c r="AQ553" s="276">
        <f>IF(
'Tablero de control'!$W553="NP",
 0,
  IF(
     'Tablero de control'!$Q553&lt;&gt;"Reducción",
     'Tablero de control'!$AP553*100/'Tablero de control'!$W553,
     IF(
       'Tablero de control'!$W553&gt;='Tablero de control'!$AP553,
       100,
       IF(
         'Tablero de control'!$S553&lt;='Tablero de control'!$AP553,
         0,
         (('Tablero de control'!$S553-'Tablero de control'!$W553)-('Tablero de control'!$AP553-'Tablero de control'!$W553))*100/('Tablero de control'!$S553-'Tablero de control'!$W553)
       )
     )
   )
)</f>
        <v>0</v>
      </c>
      <c r="AR553" s="40" t="str">
        <f>IF(
  'Tablero de control'!$W553="NP",
  "NO PROGRAMADA",
  IF(
    OR('Tablero de control'!$AP553="",'Tablero de control'!$AQ553&lt;=0),
    "SIN AVANCE",
    IF(
      'Tablero de control'!$AQ553&lt;Parametros!$D$4*Parametros!$G$9,
      "MUY DEFICIENTE",
    IF(
      'Tablero de control'!$AQ553&lt;Parametros!$D$4*Parametros!$G$8,
      "DEFICIENTE",
   IF(
      'Tablero de control'!$AQ553&lt;Parametros!$D$4*Parametros!$G$7,
      "ACEPTABLE",
      IF(
        'Tablero de control'!$AQ553&lt;Parametros!$D$4*Parametros!$G$6,
        "BUENO",
        IF(
          'Tablero de control'!$AQ553&lt;Parametros!$D$4*Parametros!$G$5,
          "SATISFACTORIO",
          IF(
            'Tablero de control'!$AQ553&gt;=Parametros!$D$4*Parametros!$G$4,
            "OPTIMO"
          )
        )
      )
    )
  )
)
)
)</f>
        <v>SIN AVANCE</v>
      </c>
      <c r="AS553" s="38"/>
      <c r="AT553" s="38"/>
      <c r="AU553" s="38"/>
      <c r="AV553" s="39"/>
      <c r="AW553" s="276">
        <f>IF(
'Tablero de control'!$X553="NP",
 0,
  IF(
     'Tablero de control'!$Q553&lt;&gt;"Reducción",
     'Tablero de control'!$AV553*100/'Tablero de control'!$X553,
     IF(
       'Tablero de control'!$X553&gt;='Tablero de control'!$AV553,
       100,
       IF(
         'Tablero de control'!$S553&lt;='Tablero de control'!$AV553,
         0,
         (('Tablero de control'!$S553-'Tablero de control'!$X553)-('Tablero de control'!$AV553-'Tablero de control'!$X553))*100/('Tablero de control'!$S553-'Tablero de control'!$X553)
       )
     )
   )
)</f>
        <v>0</v>
      </c>
      <c r="AX553" s="46" t="str">
        <f>IF(
  'Tablero de control'!$X553="NP",
  "NO PROGRAMADA",
  IF(
    OR('Tablero de control'!$AV553="",'Tablero de control'!$AW553&lt;=0),
    "SIN AVANCE",
    IF(
      'Tablero de control'!$AW553&lt;Parametros!$D$4*Parametros!$G$9,
      "MUY DEFICIENTE",
    IF(
      'Tablero de control'!$AW553&lt;Parametros!$D$4*Parametros!$G$8,
      "DEFICIENTE",
   IF(
      'Tablero de control'!$AW553&lt;Parametros!$D$4*Parametros!$G$7,
      "ACEPTABLE",
      IF(
        'Tablero de control'!$AW553&lt;Parametros!$D$4*Parametros!$G$6,
        "BUENO",
        IF(
          'Tablero de control'!$AW553&lt;Parametros!$D$4*Parametros!$G$5,
          "SATISFACTORIO",
          IF(
            'Tablero de control'!$AW553&gt;=Parametros!$D$4*Parametros!$G$4,
            "OPTIMO"
          )
        )
      )
    )
  )
)
)
)</f>
        <v>SIN AVANCE</v>
      </c>
      <c r="AY553" s="38"/>
      <c r="AZ553" s="38"/>
      <c r="BA553" s="38"/>
      <c r="BB553" s="285">
        <f>IF('Tablero de control'!$R553="Acumulada",IF('Tablero de control'!$AV553="",IF('Tablero de control'!$AP553="",IF('Tablero de control'!$AJ553="",'Tablero de control'!$Y553,'Tablero de control'!$AJ553),'Tablero de control'!$AP553),'Tablero de control'!$AV553),'Tablero de control'!$Y553+'Tablero de control'!$AJ553+'Tablero de control'!$AP553+'Tablero de control'!$AV553)</f>
        <v>297</v>
      </c>
      <c r="BC553" s="41">
        <f>IF('Tablero de control'!$Q553="mantenimiento",'Tablero de control'!$BB553/COUNTA('Tablero de control'!$U553:$X553)*100,IF('Tablero de control'!$BB553*100/'Tablero de control'!$T553&gt;100,100,'Tablero de control'!$BB553*100/'Tablero de control'!$T553))</f>
        <v>17.470588235294116</v>
      </c>
      <c r="BD553" s="40" t="str">
        <f>IF(
    OR('Tablero de control'!$BB553="",'Tablero de control'!$BC553&lt;=0),
    "SIN AVANCE",
    IF(
      'Tablero de control'!$BC553&lt;Parametros!$D$4*Parametros!$G$9,
      "MUY DEFICIENTE",
    IF(
      'Tablero de control'!$BC553&lt;Parametros!$D$4*Parametros!$G$8,
      "DEFICIENTE",
   IF(
      'Tablero de control'!$BC553&lt;Parametros!$D$4*Parametros!$G$7,
      "ACEPTABLE",
      IF(
        'Tablero de control'!$BC553&lt;Parametros!$D$4*Parametros!$G$6,
        "BUENO",
        IF(
          'Tablero de control'!$BC553&lt;Parametros!$D$4*Parametros!$G$5,
          "SATISFACTORIO",
          IF(
            'Tablero de control'!$BC553&gt;=Parametros!$D$4*Parametros!$G$4,
            "OPTIMO"
          )
        )
      )
    )
  )
)
)</f>
        <v>MUY DEFICIENTE</v>
      </c>
      <c r="BE553" s="336"/>
      <c r="BF553" s="336"/>
      <c r="BG553" s="555"/>
      <c r="BH553" s="281"/>
      <c r="BI553" s="281"/>
      <c r="BJ553" s="281"/>
      <c r="BL553" s="337"/>
      <c r="BN553" s="714">
        <v>297</v>
      </c>
      <c r="BO553" s="713" t="s">
        <v>3787</v>
      </c>
      <c r="BP553" s="715" t="s">
        <v>3788</v>
      </c>
      <c r="BQ553" s="711" t="s">
        <v>3789</v>
      </c>
      <c r="BR553" s="712" t="s">
        <v>3790</v>
      </c>
      <c r="BS553" s="712" t="s">
        <v>3791</v>
      </c>
      <c r="BT553" s="716" t="s">
        <v>3767</v>
      </c>
    </row>
    <row r="554" spans="1:72" s="42" customFormat="1" ht="50.1" hidden="1" customHeight="1">
      <c r="A554" s="554" t="s">
        <v>255</v>
      </c>
      <c r="B554" s="308" t="s">
        <v>274</v>
      </c>
      <c r="C554" s="308" t="s">
        <v>340</v>
      </c>
      <c r="D554" s="308" t="s">
        <v>376</v>
      </c>
      <c r="E554" s="308" t="s">
        <v>502</v>
      </c>
      <c r="F554" s="309">
        <v>1140.43</v>
      </c>
      <c r="G554" s="306">
        <v>1430</v>
      </c>
      <c r="H554" s="306" t="s">
        <v>1946</v>
      </c>
      <c r="I554" s="306" t="s">
        <v>2005</v>
      </c>
      <c r="J554" s="330">
        <v>551</v>
      </c>
      <c r="K554" s="53" t="s">
        <v>1092</v>
      </c>
      <c r="L554" s="53">
        <v>2402035</v>
      </c>
      <c r="M554" s="53" t="s">
        <v>1489</v>
      </c>
      <c r="N554" s="53">
        <v>240203500</v>
      </c>
      <c r="O554" s="53" t="s">
        <v>1810</v>
      </c>
      <c r="P554" s="53" t="s">
        <v>2111</v>
      </c>
      <c r="Q554" s="53" t="s">
        <v>33</v>
      </c>
      <c r="R554" s="98" t="s">
        <v>1891</v>
      </c>
      <c r="S554" s="122">
        <v>1</v>
      </c>
      <c r="T554" s="122">
        <v>1</v>
      </c>
      <c r="U554" s="121">
        <v>100</v>
      </c>
      <c r="V554" s="121">
        <v>100</v>
      </c>
      <c r="W554" s="121">
        <v>100</v>
      </c>
      <c r="X554" s="121">
        <v>100</v>
      </c>
      <c r="Y554" s="273">
        <f>100</f>
        <v>100</v>
      </c>
      <c r="Z554" s="276">
        <f>IF(
'Tablero de control'!$U554="NP",
 0,
  IF(
     'Tablero de control'!$Q554&lt;&gt;"Reducción",
     'Tablero de control'!$Y554*100/'Tablero de control'!$U554,
     IF(
       'Tablero de control'!$U554&gt;='Tablero de control'!$Y554,
       100,
       IF(
         'Tablero de control'!$S554&lt;='Tablero de control'!$Y554,
         0,
         (('Tablero de control'!$S554-'Tablero de control'!$U554)-('Tablero de control'!$Y554-'Tablero de control'!$U554))*100/('Tablero de control'!$S554-'Tablero de control'!$U554)
       )
     )
   )
)</f>
        <v>100</v>
      </c>
      <c r="AA554" s="302">
        <f>IF('Tablero de control'!$Z554&gt;100,100,'Tablero de control'!$Z554)</f>
        <v>100</v>
      </c>
      <c r="AB554" s="40" t="str">
        <f>IF(
  'Tablero de control'!$U554="NP",
  "NO PROGRAMADA",
  IF(
    OR('Tablero de control'!$Y554="",'Tablero de control'!$Z554&lt;=0),
    "SIN AVANCE",
    IF(
      'Tablero de control'!$Z554&lt;Parametros!$D$4*Parametros!$G$9,
      "MUY DEFICIENTE",
    IF(
      'Tablero de control'!$Z554&lt;Parametros!$D$4*Parametros!$G$8,
      "DEFICIENTE",
   IF(
      'Tablero de control'!$Z554&lt;Parametros!$D$4*Parametros!$G$7,
      "ACEPTABLE",
      IF(
        'Tablero de control'!$Z554&lt;Parametros!$D$4*Parametros!$G$6,
        "BUENO",
        IF(
          'Tablero de control'!$Z554&lt;Parametros!$D$4*Parametros!$G$5,
          "SATISFACTORIO",
          IF(
            'Tablero de control'!$Z554&gt;=Parametros!$D$4*Parametros!$G$4,
            "OPTIMO"
          )
        )
      )
    )
  )
)
)
)</f>
        <v>OPTIMO</v>
      </c>
      <c r="AC554" s="40"/>
      <c r="AD554" s="40"/>
      <c r="AE554" s="40"/>
      <c r="AF554" s="40"/>
      <c r="AG554" s="59">
        <v>2345495164</v>
      </c>
      <c r="AH554" s="59">
        <v>1123108595</v>
      </c>
      <c r="AI554" s="59">
        <v>87653437</v>
      </c>
      <c r="AJ554" s="57"/>
      <c r="AK554" s="276">
        <f>IF(
'Tablero de control'!$V554="NP",
 0,
  IF(
     'Tablero de control'!$Q554&lt;&gt;"Reducción",
     'Tablero de control'!$AJ554*100/'Tablero de control'!$V554,
     IF(
       'Tablero de control'!$V554&gt;='Tablero de control'!$AJ554,
       100,
       IF(
         'Tablero de control'!$S554&lt;='Tablero de control'!$AJ554,
         0,
         (('Tablero de control'!$S554-'Tablero de control'!$V554)-('Tablero de control'!$AJ554-'Tablero de control'!$V554))*100/('Tablero de control'!$S554-'Tablero de control'!$V554)
       )
     )
   )
)</f>
        <v>0</v>
      </c>
      <c r="AL554" s="40" t="str">
        <f>IF(
  'Tablero de control'!$V554="NP",
  "NO PROGRAMADA",
  IF(
    OR('Tablero de control'!$AJ554="",'Tablero de control'!$AK554&lt;=0),
    "SIN AVANCE",
    IF(
      'Tablero de control'!$AK554&lt;Parametros!$D$4*Parametros!$G$9,
      "MUY DEFICIENTE",
    IF(
      'Tablero de control'!$AK554&lt;Parametros!$D$4*Parametros!$G$8,
      "DEFICIENTE",
   IF(
      'Tablero de control'!$AK554&lt;Parametros!$D$4*Parametros!$G$7,
      "ACEPTABLE",
      IF(
        'Tablero de control'!$AK554&lt;Parametros!$D$4*Parametros!$G$6,
        "BUENO",
        IF(
          'Tablero de control'!$AK554&lt;Parametros!$D$4*Parametros!$G$5,
          "SATISFACTORIO",
          IF(
            'Tablero de control'!$AK554&gt;=Parametros!$D$4*Parametros!$G$4,
            "OPTIMO"
          )
        )
      )
    )
  )
)
)
)</f>
        <v>SIN AVANCE</v>
      </c>
      <c r="AM554" s="38"/>
      <c r="AN554" s="38"/>
      <c r="AO554" s="38"/>
      <c r="AP554" s="52"/>
      <c r="AQ554" s="276">
        <f>IF(
'Tablero de control'!$W554="NP",
 0,
  IF(
     'Tablero de control'!$Q554&lt;&gt;"Reducción",
     'Tablero de control'!$AP554*100/'Tablero de control'!$W554,
     IF(
       'Tablero de control'!$W554&gt;='Tablero de control'!$AP554,
       100,
       IF(
         'Tablero de control'!$S554&lt;='Tablero de control'!$AP554,
         0,
         (('Tablero de control'!$S554-'Tablero de control'!$W554)-('Tablero de control'!$AP554-'Tablero de control'!$W554))*100/('Tablero de control'!$S554-'Tablero de control'!$W554)
       )
     )
   )
)</f>
        <v>0</v>
      </c>
      <c r="AR554" s="40" t="str">
        <f>IF(
  'Tablero de control'!$W554="NP",
  "NO PROGRAMADA",
  IF(
    OR('Tablero de control'!$AP554="",'Tablero de control'!$AQ554&lt;=0),
    "SIN AVANCE",
    IF(
      'Tablero de control'!$AQ554&lt;Parametros!$D$4*Parametros!$G$9,
      "MUY DEFICIENTE",
    IF(
      'Tablero de control'!$AQ554&lt;Parametros!$D$4*Parametros!$G$8,
      "DEFICIENTE",
   IF(
      'Tablero de control'!$AQ554&lt;Parametros!$D$4*Parametros!$G$7,
      "ACEPTABLE",
      IF(
        'Tablero de control'!$AQ554&lt;Parametros!$D$4*Parametros!$G$6,
        "BUENO",
        IF(
          'Tablero de control'!$AQ554&lt;Parametros!$D$4*Parametros!$G$5,
          "SATISFACTORIO",
          IF(
            'Tablero de control'!$AQ554&gt;=Parametros!$D$4*Parametros!$G$4,
            "OPTIMO"
          )
        )
      )
    )
  )
)
)
)</f>
        <v>SIN AVANCE</v>
      </c>
      <c r="AS554" s="38"/>
      <c r="AT554" s="38"/>
      <c r="AU554" s="38"/>
      <c r="AV554" s="39"/>
      <c r="AW554" s="276">
        <f>IF(
'Tablero de control'!$X554="NP",
 0,
  IF(
     'Tablero de control'!$Q554&lt;&gt;"Reducción",
     'Tablero de control'!$AV554*100/'Tablero de control'!$X554,
     IF(
       'Tablero de control'!$X554&gt;='Tablero de control'!$AV554,
       100,
       IF(
         'Tablero de control'!$S554&lt;='Tablero de control'!$AV554,
         0,
         (('Tablero de control'!$S554-'Tablero de control'!$X554)-('Tablero de control'!$AV554-'Tablero de control'!$X554))*100/('Tablero de control'!$S554-'Tablero de control'!$X554)
       )
     )
   )
)</f>
        <v>0</v>
      </c>
      <c r="AX554" s="46" t="str">
        <f>IF(
  'Tablero de control'!$X554="NP",
  "NO PROGRAMADA",
  IF(
    OR('Tablero de control'!$AV554="",'Tablero de control'!$AW554&lt;=0),
    "SIN AVANCE",
    IF(
      'Tablero de control'!$AW554&lt;Parametros!$D$4*Parametros!$G$9,
      "MUY DEFICIENTE",
    IF(
      'Tablero de control'!$AW554&lt;Parametros!$D$4*Parametros!$G$8,
      "DEFICIENTE",
   IF(
      'Tablero de control'!$AW554&lt;Parametros!$D$4*Parametros!$G$7,
      "ACEPTABLE",
      IF(
        'Tablero de control'!$AW554&lt;Parametros!$D$4*Parametros!$G$6,
        "BUENO",
        IF(
          'Tablero de control'!$AW554&lt;Parametros!$D$4*Parametros!$G$5,
          "SATISFACTORIO",
          IF(
            'Tablero de control'!$AW554&gt;=Parametros!$D$4*Parametros!$G$4,
            "OPTIMO"
          )
        )
      )
    )
  )
)
)
)</f>
        <v>SIN AVANCE</v>
      </c>
      <c r="AY554" s="38"/>
      <c r="AZ554" s="38"/>
      <c r="BA554" s="38"/>
      <c r="BB554" s="285">
        <f>IF('Tablero de control'!$R554="Acumulada",IF('Tablero de control'!$AV554="",IF('Tablero de control'!$AP554="",IF('Tablero de control'!$AJ554="",'Tablero de control'!$Y554,'Tablero de control'!$AJ554),'Tablero de control'!$AP554),'Tablero de control'!$AV554),'Tablero de control'!$Y554+'Tablero de control'!$AJ554+'Tablero de control'!$AP554+'Tablero de control'!$AV554)</f>
        <v>100</v>
      </c>
      <c r="BC554" s="41">
        <f>IF('Tablero de control'!$Q554="mantenimiento",'Tablero de control'!$BB554/COUNTA('Tablero de control'!$U554:$X554)*100,IF('Tablero de control'!$BB554*100/'Tablero de control'!$T554&gt;100,100,'Tablero de control'!$BB554*100/'Tablero de control'!$T554))</f>
        <v>2500</v>
      </c>
      <c r="BD554" s="40" t="str">
        <f>IF(
    OR('Tablero de control'!$BB554="",'Tablero de control'!$BC554&lt;=0),
    "SIN AVANCE",
    IF(
      'Tablero de control'!$BC554&lt;Parametros!$D$4*Parametros!$G$9,
      "MUY DEFICIENTE",
    IF(
      'Tablero de control'!$BC554&lt;Parametros!$D$4*Parametros!$G$8,
      "DEFICIENTE",
   IF(
      'Tablero de control'!$BC554&lt;Parametros!$D$4*Parametros!$G$7,
      "ACEPTABLE",
      IF(
        'Tablero de control'!$BC554&lt;Parametros!$D$4*Parametros!$G$6,
        "BUENO",
        IF(
          'Tablero de control'!$BC554&lt;Parametros!$D$4*Parametros!$G$5,
          "SATISFACTORIO",
          IF(
            'Tablero de control'!$BC554&gt;=Parametros!$D$4*Parametros!$G$4,
            "OPTIMO"
          )
        )
      )
    )
  )
)
)</f>
        <v>OPTIMO</v>
      </c>
      <c r="BE554" s="336"/>
      <c r="BF554" s="336"/>
      <c r="BG554" s="555"/>
      <c r="BH554" s="281"/>
      <c r="BI554" s="281"/>
      <c r="BJ554" s="281"/>
      <c r="BL554" s="337"/>
      <c r="BN554" s="714">
        <v>100</v>
      </c>
      <c r="BO554" s="713" t="s">
        <v>3774</v>
      </c>
      <c r="BP554" s="715" t="s">
        <v>3775</v>
      </c>
      <c r="BQ554" s="711" t="s">
        <v>3776</v>
      </c>
      <c r="BR554" s="712" t="s">
        <v>3777</v>
      </c>
      <c r="BS554" s="712" t="s">
        <v>3689</v>
      </c>
      <c r="BT554" s="716" t="s">
        <v>3767</v>
      </c>
    </row>
    <row r="555" spans="1:72" s="42" customFormat="1" ht="50.1" hidden="1" customHeight="1">
      <c r="A555" s="554" t="s">
        <v>255</v>
      </c>
      <c r="B555" s="53" t="s">
        <v>274</v>
      </c>
      <c r="C555" s="53" t="s">
        <v>340</v>
      </c>
      <c r="D555" s="53" t="s">
        <v>376</v>
      </c>
      <c r="E555" s="53" t="s">
        <v>502</v>
      </c>
      <c r="F555" s="54">
        <v>1140.43</v>
      </c>
      <c r="G555" s="55">
        <v>1430</v>
      </c>
      <c r="H555" s="55" t="s">
        <v>1946</v>
      </c>
      <c r="I555" s="306" t="s">
        <v>2005</v>
      </c>
      <c r="J555" s="325">
        <v>552</v>
      </c>
      <c r="K555" s="53" t="s">
        <v>1093</v>
      </c>
      <c r="L555" s="53">
        <v>2402096</v>
      </c>
      <c r="M555" s="53" t="s">
        <v>1490</v>
      </c>
      <c r="N555" s="53">
        <v>240209600</v>
      </c>
      <c r="O555" s="53" t="s">
        <v>1811</v>
      </c>
      <c r="P555" s="53" t="s">
        <v>2111</v>
      </c>
      <c r="Q555" s="53" t="s">
        <v>33</v>
      </c>
      <c r="R555" s="98" t="s">
        <v>1891</v>
      </c>
      <c r="S555" s="122">
        <v>1</v>
      </c>
      <c r="T555" s="122">
        <v>1</v>
      </c>
      <c r="U555" s="96">
        <v>1</v>
      </c>
      <c r="V555" s="122">
        <v>1</v>
      </c>
      <c r="W555" s="122">
        <v>1</v>
      </c>
      <c r="X555" s="122">
        <v>1</v>
      </c>
      <c r="Y555" s="273">
        <v>100</v>
      </c>
      <c r="Z555" s="276">
        <f>IF(
'Tablero de control'!$U555="NP",
 0,
  IF(
     'Tablero de control'!$Q555&lt;&gt;"Reducción",
     'Tablero de control'!$Y555*100/'Tablero de control'!$U555,
     IF(
       'Tablero de control'!$U555&gt;='Tablero de control'!$Y555,
       100,
       IF(
         'Tablero de control'!$S555&lt;='Tablero de control'!$Y555,
         0,
         (('Tablero de control'!$S555-'Tablero de control'!$U555)-('Tablero de control'!$Y555-'Tablero de control'!$U555))*100/('Tablero de control'!$S555-'Tablero de control'!$U555)
       )
     )
   )
)</f>
        <v>10000</v>
      </c>
      <c r="AA555" s="302">
        <f>IF('Tablero de control'!$Z555&gt;100,100,'Tablero de control'!$Z555)</f>
        <v>100</v>
      </c>
      <c r="AB555" s="40" t="str">
        <f>IF(
  'Tablero de control'!$U555="NP",
  "NO PROGRAMADA",
  IF(
    OR('Tablero de control'!$Y555="",'Tablero de control'!$Z555&lt;=0),
    "SIN AVANCE",
    IF(
      'Tablero de control'!$Z555&lt;Parametros!$D$4*Parametros!$G$9,
      "MUY DEFICIENTE",
    IF(
      'Tablero de control'!$Z555&lt;Parametros!$D$4*Parametros!$G$8,
      "DEFICIENTE",
   IF(
      'Tablero de control'!$Z555&lt;Parametros!$D$4*Parametros!$G$7,
      "ACEPTABLE",
      IF(
        'Tablero de control'!$Z555&lt;Parametros!$D$4*Parametros!$G$6,
        "BUENO",
        IF(
          'Tablero de control'!$Z555&lt;Parametros!$D$4*Parametros!$G$5,
          "SATISFACTORIO",
          IF(
            'Tablero de control'!$Z555&gt;=Parametros!$D$4*Parametros!$G$4,
            "OPTIMO"
          )
        )
      )
    )
  )
)
)
)</f>
        <v>OPTIMO</v>
      </c>
      <c r="AC555" s="40"/>
      <c r="AD555" s="40"/>
      <c r="AE555" s="40"/>
      <c r="AF555" s="40"/>
      <c r="AG555" s="59">
        <v>218770136</v>
      </c>
      <c r="AH555" s="59">
        <v>477649273</v>
      </c>
      <c r="AI555" s="59">
        <v>37278319</v>
      </c>
      <c r="AJ555" s="57"/>
      <c r="AK555" s="276">
        <f>IF(
'Tablero de control'!$V555="NP",
 0,
  IF(
     'Tablero de control'!$Q555&lt;&gt;"Reducción",
     'Tablero de control'!$AJ555*100/'Tablero de control'!$V555,
     IF(
       'Tablero de control'!$V555&gt;='Tablero de control'!$AJ555,
       100,
       IF(
         'Tablero de control'!$S555&lt;='Tablero de control'!$AJ555,
         0,
         (('Tablero de control'!$S555-'Tablero de control'!$V555)-('Tablero de control'!$AJ555-'Tablero de control'!$V555))*100/('Tablero de control'!$S555-'Tablero de control'!$V555)
       )
     )
   )
)</f>
        <v>0</v>
      </c>
      <c r="AL555" s="40" t="str">
        <f>IF(
  'Tablero de control'!$V555="NP",
  "NO PROGRAMADA",
  IF(
    OR('Tablero de control'!$AJ555="",'Tablero de control'!$AK555&lt;=0),
    "SIN AVANCE",
    IF(
      'Tablero de control'!$AK555&lt;Parametros!$D$4*Parametros!$G$9,
      "MUY DEFICIENTE",
    IF(
      'Tablero de control'!$AK555&lt;Parametros!$D$4*Parametros!$G$8,
      "DEFICIENTE",
   IF(
      'Tablero de control'!$AK555&lt;Parametros!$D$4*Parametros!$G$7,
      "ACEPTABLE",
      IF(
        'Tablero de control'!$AK555&lt;Parametros!$D$4*Parametros!$G$6,
        "BUENO",
        IF(
          'Tablero de control'!$AK555&lt;Parametros!$D$4*Parametros!$G$5,
          "SATISFACTORIO",
          IF(
            'Tablero de control'!$AK555&gt;=Parametros!$D$4*Parametros!$G$4,
            "OPTIMO"
          )
        )
      )
    )
  )
)
)
)</f>
        <v>SIN AVANCE</v>
      </c>
      <c r="AM555" s="38"/>
      <c r="AN555" s="38"/>
      <c r="AO555" s="38"/>
      <c r="AP555" s="52"/>
      <c r="AQ555" s="276">
        <f>IF(
'Tablero de control'!$W555="NP",
 0,
  IF(
     'Tablero de control'!$Q555&lt;&gt;"Reducción",
     'Tablero de control'!$AP555*100/'Tablero de control'!$W555,
     IF(
       'Tablero de control'!$W555&gt;='Tablero de control'!$AP555,
       100,
       IF(
         'Tablero de control'!$S555&lt;='Tablero de control'!$AP555,
         0,
         (('Tablero de control'!$S555-'Tablero de control'!$W555)-('Tablero de control'!$AP555-'Tablero de control'!$W555))*100/('Tablero de control'!$S555-'Tablero de control'!$W555)
       )
     )
   )
)</f>
        <v>0</v>
      </c>
      <c r="AR555" s="40" t="str">
        <f>IF(
  'Tablero de control'!$W555="NP",
  "NO PROGRAMADA",
  IF(
    OR('Tablero de control'!$AP555="",'Tablero de control'!$AQ555&lt;=0),
    "SIN AVANCE",
    IF(
      'Tablero de control'!$AQ555&lt;Parametros!$D$4*Parametros!$G$9,
      "MUY DEFICIENTE",
    IF(
      'Tablero de control'!$AQ555&lt;Parametros!$D$4*Parametros!$G$8,
      "DEFICIENTE",
   IF(
      'Tablero de control'!$AQ555&lt;Parametros!$D$4*Parametros!$G$7,
      "ACEPTABLE",
      IF(
        'Tablero de control'!$AQ555&lt;Parametros!$D$4*Parametros!$G$6,
        "BUENO",
        IF(
          'Tablero de control'!$AQ555&lt;Parametros!$D$4*Parametros!$G$5,
          "SATISFACTORIO",
          IF(
            'Tablero de control'!$AQ555&gt;=Parametros!$D$4*Parametros!$G$4,
            "OPTIMO"
          )
        )
      )
    )
  )
)
)
)</f>
        <v>SIN AVANCE</v>
      </c>
      <c r="AS555" s="38"/>
      <c r="AT555" s="38"/>
      <c r="AU555" s="38"/>
      <c r="AV555" s="39"/>
      <c r="AW555" s="276">
        <f>IF(
'Tablero de control'!$X555="NP",
 0,
  IF(
     'Tablero de control'!$Q555&lt;&gt;"Reducción",
     'Tablero de control'!$AV555*100/'Tablero de control'!$X555,
     IF(
       'Tablero de control'!$X555&gt;='Tablero de control'!$AV555,
       100,
       IF(
         'Tablero de control'!$S555&lt;='Tablero de control'!$AV555,
         0,
         (('Tablero de control'!$S555-'Tablero de control'!$X555)-('Tablero de control'!$AV555-'Tablero de control'!$X555))*100/('Tablero de control'!$S555-'Tablero de control'!$X555)
       )
     )
   )
)</f>
        <v>0</v>
      </c>
      <c r="AX555" s="46" t="str">
        <f>IF(
  'Tablero de control'!$X555="NP",
  "NO PROGRAMADA",
  IF(
    OR('Tablero de control'!$AV555="",'Tablero de control'!$AW555&lt;=0),
    "SIN AVANCE",
    IF(
      'Tablero de control'!$AW555&lt;Parametros!$D$4*Parametros!$G$9,
      "MUY DEFICIENTE",
    IF(
      'Tablero de control'!$AW555&lt;Parametros!$D$4*Parametros!$G$8,
      "DEFICIENTE",
   IF(
      'Tablero de control'!$AW555&lt;Parametros!$D$4*Parametros!$G$7,
      "ACEPTABLE",
      IF(
        'Tablero de control'!$AW555&lt;Parametros!$D$4*Parametros!$G$6,
        "BUENO",
        IF(
          'Tablero de control'!$AW555&lt;Parametros!$D$4*Parametros!$G$5,
          "SATISFACTORIO",
          IF(
            'Tablero de control'!$AW555&gt;=Parametros!$D$4*Parametros!$G$4,
            "OPTIMO"
          )
        )
      )
    )
  )
)
)
)</f>
        <v>SIN AVANCE</v>
      </c>
      <c r="AY555" s="38"/>
      <c r="AZ555" s="38"/>
      <c r="BA555" s="38"/>
      <c r="BB555" s="285">
        <f>IF('Tablero de control'!$R555="Acumulada",IF('Tablero de control'!$AV555="",IF('Tablero de control'!$AP555="",IF('Tablero de control'!$AJ555="",'Tablero de control'!$Y555,'Tablero de control'!$AJ555),'Tablero de control'!$AP555),'Tablero de control'!$AV555),'Tablero de control'!$Y555+'Tablero de control'!$AJ555+'Tablero de control'!$AP555+'Tablero de control'!$AV555)</f>
        <v>100</v>
      </c>
      <c r="BC555" s="41">
        <f>IF('Tablero de control'!$Q555="mantenimiento",'Tablero de control'!$BB555/COUNTA('Tablero de control'!$U555:$X555)*100,IF('Tablero de control'!$BB555*100/'Tablero de control'!$T555&gt;100,100,'Tablero de control'!$BB555*100/'Tablero de control'!$T555))</f>
        <v>2500</v>
      </c>
      <c r="BD555" s="40" t="str">
        <f>IF(
    OR('Tablero de control'!$BB555="",'Tablero de control'!$BC555&lt;=0),
    "SIN AVANCE",
    IF(
      'Tablero de control'!$BC555&lt;Parametros!$D$4*Parametros!$G$9,
      "MUY DEFICIENTE",
    IF(
      'Tablero de control'!$BC555&lt;Parametros!$D$4*Parametros!$G$8,
      "DEFICIENTE",
   IF(
      'Tablero de control'!$BC555&lt;Parametros!$D$4*Parametros!$G$7,
      "ACEPTABLE",
      IF(
        'Tablero de control'!$BC555&lt;Parametros!$D$4*Parametros!$G$6,
        "BUENO",
        IF(
          'Tablero de control'!$BC555&lt;Parametros!$D$4*Parametros!$G$5,
          "SATISFACTORIO",
          IF(
            'Tablero de control'!$BC555&gt;=Parametros!$D$4*Parametros!$G$4,
            "OPTIMO"
          )
        )
      )
    )
  )
)
)</f>
        <v>OPTIMO</v>
      </c>
      <c r="BE555" s="336"/>
      <c r="BF555" s="336"/>
      <c r="BG555" s="555"/>
      <c r="BH555" s="281"/>
      <c r="BI555" s="281"/>
      <c r="BJ555" s="281"/>
      <c r="BL555" s="337"/>
      <c r="BN555" s="547">
        <v>100</v>
      </c>
      <c r="BO555" s="546" t="s">
        <v>3697</v>
      </c>
      <c r="BP555" s="548" t="s">
        <v>3698</v>
      </c>
      <c r="BQ555" s="544" t="s">
        <v>3699</v>
      </c>
      <c r="BR555" s="655" t="s">
        <v>3696</v>
      </c>
      <c r="BS555" s="655" t="s">
        <v>3689</v>
      </c>
      <c r="BT555" s="281"/>
    </row>
    <row r="556" spans="1:72" s="42" customFormat="1" ht="50.1" hidden="1" customHeight="1">
      <c r="A556" s="554" t="s">
        <v>255</v>
      </c>
      <c r="B556" s="53" t="s">
        <v>274</v>
      </c>
      <c r="C556" s="53" t="s">
        <v>340</v>
      </c>
      <c r="D556" s="53" t="s">
        <v>376</v>
      </c>
      <c r="E556" s="53" t="s">
        <v>502</v>
      </c>
      <c r="F556" s="54">
        <v>1140.43</v>
      </c>
      <c r="G556" s="55">
        <v>1430</v>
      </c>
      <c r="H556" s="55" t="s">
        <v>1946</v>
      </c>
      <c r="I556" s="306" t="s">
        <v>2005</v>
      </c>
      <c r="J556" s="325">
        <v>553</v>
      </c>
      <c r="K556" s="53" t="s">
        <v>1094</v>
      </c>
      <c r="L556" s="53" t="s">
        <v>1491</v>
      </c>
      <c r="M556" s="53" t="s">
        <v>53</v>
      </c>
      <c r="N556" s="293">
        <v>240210500</v>
      </c>
      <c r="O556" s="53" t="s">
        <v>105</v>
      </c>
      <c r="P556" s="53" t="s">
        <v>2111</v>
      </c>
      <c r="Q556" s="53" t="s">
        <v>33</v>
      </c>
      <c r="R556" s="78" t="s">
        <v>1891</v>
      </c>
      <c r="S556" s="122">
        <v>0</v>
      </c>
      <c r="T556" s="122">
        <v>1</v>
      </c>
      <c r="U556" s="96">
        <v>1</v>
      </c>
      <c r="V556" s="122">
        <v>1</v>
      </c>
      <c r="W556" s="122">
        <v>1</v>
      </c>
      <c r="X556" s="122">
        <v>1</v>
      </c>
      <c r="Y556" s="273">
        <v>1</v>
      </c>
      <c r="Z556" s="276">
        <f>IF(
'Tablero de control'!$U556="NP",
 0,
  IF(
     'Tablero de control'!$Q556&lt;&gt;"Reducción",
     'Tablero de control'!$Y556*100/'Tablero de control'!$U556,
     IF(
       'Tablero de control'!$U556&gt;='Tablero de control'!$Y556,
       100,
       IF(
         'Tablero de control'!$S556&lt;='Tablero de control'!$Y556,
         0,
         (('Tablero de control'!$S556-'Tablero de control'!$U556)-('Tablero de control'!$Y556-'Tablero de control'!$U556))*100/('Tablero de control'!$S556-'Tablero de control'!$U556)
       )
     )
   )
)</f>
        <v>100</v>
      </c>
      <c r="AA556" s="302">
        <f>IF('Tablero de control'!$Z556&gt;100,100,'Tablero de control'!$Z556)</f>
        <v>100</v>
      </c>
      <c r="AB556" s="40" t="str">
        <f>IF(
  'Tablero de control'!$U556="NP",
  "NO PROGRAMADA",
  IF(
    OR('Tablero de control'!$Y556="",'Tablero de control'!$Z556&lt;=0),
    "SIN AVANCE",
    IF(
      'Tablero de control'!$Z556&lt;Parametros!$D$4*Parametros!$G$9,
      "MUY DEFICIENTE",
    IF(
      'Tablero de control'!$Z556&lt;Parametros!$D$4*Parametros!$G$8,
      "DEFICIENTE",
   IF(
      'Tablero de control'!$Z556&lt;Parametros!$D$4*Parametros!$G$7,
      "ACEPTABLE",
      IF(
        'Tablero de control'!$Z556&lt;Parametros!$D$4*Parametros!$G$6,
        "BUENO",
        IF(
          'Tablero de control'!$Z556&lt;Parametros!$D$4*Parametros!$G$5,
          "SATISFACTORIO",
          IF(
            'Tablero de control'!$Z556&gt;=Parametros!$D$4*Parametros!$G$4,
            "OPTIMO"
          )
        )
      )
    )
  )
)
)
)</f>
        <v>OPTIMO</v>
      </c>
      <c r="AC556" s="40"/>
      <c r="AD556" s="40"/>
      <c r="AE556" s="40"/>
      <c r="AF556" s="40"/>
      <c r="AG556" s="59">
        <v>0</v>
      </c>
      <c r="AH556" s="59">
        <v>0</v>
      </c>
      <c r="AI556" s="59">
        <v>0</v>
      </c>
      <c r="AJ556" s="57"/>
      <c r="AK556" s="276">
        <f>IF(
'Tablero de control'!$V556="NP",
 0,
  IF(
     'Tablero de control'!$Q556&lt;&gt;"Reducción",
     'Tablero de control'!$AJ556*100/'Tablero de control'!$V556,
     IF(
       'Tablero de control'!$V556&gt;='Tablero de control'!$AJ556,
       100,
       IF(
         'Tablero de control'!$S556&lt;='Tablero de control'!$AJ556,
         0,
         (('Tablero de control'!$S556-'Tablero de control'!$V556)-('Tablero de control'!$AJ556-'Tablero de control'!$V556))*100/('Tablero de control'!$S556-'Tablero de control'!$V556)
       )
     )
   )
)</f>
        <v>0</v>
      </c>
      <c r="AL556" s="40" t="str">
        <f>IF(
  'Tablero de control'!$V556="NP",
  "NO PROGRAMADA",
  IF(
    OR('Tablero de control'!$AJ556="",'Tablero de control'!$AK556&lt;=0),
    "SIN AVANCE",
    IF(
      'Tablero de control'!$AK556&lt;Parametros!$D$4*Parametros!$G$9,
      "MUY DEFICIENTE",
    IF(
      'Tablero de control'!$AK556&lt;Parametros!$D$4*Parametros!$G$8,
      "DEFICIENTE",
   IF(
      'Tablero de control'!$AK556&lt;Parametros!$D$4*Parametros!$G$7,
      "ACEPTABLE",
      IF(
        'Tablero de control'!$AK556&lt;Parametros!$D$4*Parametros!$G$6,
        "BUENO",
        IF(
          'Tablero de control'!$AK556&lt;Parametros!$D$4*Parametros!$G$5,
          "SATISFACTORIO",
          IF(
            'Tablero de control'!$AK556&gt;=Parametros!$D$4*Parametros!$G$4,
            "OPTIMO"
          )
        )
      )
    )
  )
)
)
)</f>
        <v>SIN AVANCE</v>
      </c>
      <c r="AM556" s="38"/>
      <c r="AN556" s="38"/>
      <c r="AO556" s="38"/>
      <c r="AP556" s="52"/>
      <c r="AQ556" s="276">
        <f>IF(
'Tablero de control'!$W556="NP",
 0,
  IF(
     'Tablero de control'!$Q556&lt;&gt;"Reducción",
     'Tablero de control'!$AP556*100/'Tablero de control'!$W556,
     IF(
       'Tablero de control'!$W556&gt;='Tablero de control'!$AP556,
       100,
       IF(
         'Tablero de control'!$S556&lt;='Tablero de control'!$AP556,
         0,
         (('Tablero de control'!$S556-'Tablero de control'!$W556)-('Tablero de control'!$AP556-'Tablero de control'!$W556))*100/('Tablero de control'!$S556-'Tablero de control'!$W556)
       )
     )
   )
)</f>
        <v>0</v>
      </c>
      <c r="AR556" s="40" t="str">
        <f>IF(
  'Tablero de control'!$W556="NP",
  "NO PROGRAMADA",
  IF(
    OR('Tablero de control'!$AP556="",'Tablero de control'!$AQ556&lt;=0),
    "SIN AVANCE",
    IF(
      'Tablero de control'!$AQ556&lt;Parametros!$D$4*Parametros!$G$9,
      "MUY DEFICIENTE",
    IF(
      'Tablero de control'!$AQ556&lt;Parametros!$D$4*Parametros!$G$8,
      "DEFICIENTE",
   IF(
      'Tablero de control'!$AQ556&lt;Parametros!$D$4*Parametros!$G$7,
      "ACEPTABLE",
      IF(
        'Tablero de control'!$AQ556&lt;Parametros!$D$4*Parametros!$G$6,
        "BUENO",
        IF(
          'Tablero de control'!$AQ556&lt;Parametros!$D$4*Parametros!$G$5,
          "SATISFACTORIO",
          IF(
            'Tablero de control'!$AQ556&gt;=Parametros!$D$4*Parametros!$G$4,
            "OPTIMO"
          )
        )
      )
    )
  )
)
)
)</f>
        <v>SIN AVANCE</v>
      </c>
      <c r="AS556" s="38"/>
      <c r="AT556" s="38"/>
      <c r="AU556" s="38"/>
      <c r="AV556" s="39"/>
      <c r="AW556" s="276">
        <f>IF(
'Tablero de control'!$X556="NP",
 0,
  IF(
     'Tablero de control'!$Q556&lt;&gt;"Reducción",
     'Tablero de control'!$AV556*100/'Tablero de control'!$X556,
     IF(
       'Tablero de control'!$X556&gt;='Tablero de control'!$AV556,
       100,
       IF(
         'Tablero de control'!$S556&lt;='Tablero de control'!$AV556,
         0,
         (('Tablero de control'!$S556-'Tablero de control'!$X556)-('Tablero de control'!$AV556-'Tablero de control'!$X556))*100/('Tablero de control'!$S556-'Tablero de control'!$X556)
       )
     )
   )
)</f>
        <v>0</v>
      </c>
      <c r="AX556" s="46" t="str">
        <f>IF(
  'Tablero de control'!$X556="NP",
  "NO PROGRAMADA",
  IF(
    OR('Tablero de control'!$AV556="",'Tablero de control'!$AW556&lt;=0),
    "SIN AVANCE",
    IF(
      'Tablero de control'!$AW556&lt;Parametros!$D$4*Parametros!$G$9,
      "MUY DEFICIENTE",
    IF(
      'Tablero de control'!$AW556&lt;Parametros!$D$4*Parametros!$G$8,
      "DEFICIENTE",
   IF(
      'Tablero de control'!$AW556&lt;Parametros!$D$4*Parametros!$G$7,
      "ACEPTABLE",
      IF(
        'Tablero de control'!$AW556&lt;Parametros!$D$4*Parametros!$G$6,
        "BUENO",
        IF(
          'Tablero de control'!$AW556&lt;Parametros!$D$4*Parametros!$G$5,
          "SATISFACTORIO",
          IF(
            'Tablero de control'!$AW556&gt;=Parametros!$D$4*Parametros!$G$4,
            "OPTIMO"
          )
        )
      )
    )
  )
)
)
)</f>
        <v>SIN AVANCE</v>
      </c>
      <c r="AY556" s="38"/>
      <c r="AZ556" s="38"/>
      <c r="BA556" s="38"/>
      <c r="BB556" s="285">
        <f>IF('Tablero de control'!$R556="Acumulada",IF('Tablero de control'!$AV556="",IF('Tablero de control'!$AP556="",IF('Tablero de control'!$AJ556="",'Tablero de control'!$Y556,'Tablero de control'!$AJ556),'Tablero de control'!$AP556),'Tablero de control'!$AV556),'Tablero de control'!$Y556+'Tablero de control'!$AJ556+'Tablero de control'!$AP556+'Tablero de control'!$AV556)</f>
        <v>1</v>
      </c>
      <c r="BC556" s="41">
        <f>IF('Tablero de control'!$Q556="mantenimiento",'Tablero de control'!$BB556/COUNTA('Tablero de control'!$U556:$X556)*100,IF('Tablero de control'!$BB556*100/'Tablero de control'!$T556&gt;100,100,'Tablero de control'!$BB556*100/'Tablero de control'!$T556))</f>
        <v>25</v>
      </c>
      <c r="BD556" s="40" t="str">
        <f>IF(
    OR('Tablero de control'!$BB556="",'Tablero de control'!$BC556&lt;=0),
    "SIN AVANCE",
    IF(
      'Tablero de control'!$BC556&lt;Parametros!$D$4*Parametros!$G$9,
      "MUY DEFICIENTE",
    IF(
      'Tablero de control'!$BC556&lt;Parametros!$D$4*Parametros!$G$8,
      "DEFICIENTE",
   IF(
      'Tablero de control'!$BC556&lt;Parametros!$D$4*Parametros!$G$7,
      "ACEPTABLE",
      IF(
        'Tablero de control'!$BC556&lt;Parametros!$D$4*Parametros!$G$6,
        "BUENO",
        IF(
          'Tablero de control'!$BC556&lt;Parametros!$D$4*Parametros!$G$5,
          "SATISFACTORIO",
          IF(
            'Tablero de control'!$BC556&gt;=Parametros!$D$4*Parametros!$G$4,
            "OPTIMO"
          )
        )
      )
    )
  )
)
)</f>
        <v>MUY DEFICIENTE</v>
      </c>
      <c r="BE556" s="336"/>
      <c r="BF556" s="336"/>
      <c r="BG556" s="555"/>
      <c r="BH556" s="281"/>
      <c r="BI556" s="281"/>
      <c r="BJ556" s="281"/>
      <c r="BL556" s="337"/>
      <c r="BN556" s="549">
        <v>1</v>
      </c>
      <c r="BO556" s="550" t="s">
        <v>3700</v>
      </c>
      <c r="BP556" s="548" t="s">
        <v>3701</v>
      </c>
      <c r="BQ556" s="545" t="s">
        <v>2167</v>
      </c>
      <c r="BR556" s="656" t="s">
        <v>2167</v>
      </c>
      <c r="BS556" s="656" t="s">
        <v>2167</v>
      </c>
      <c r="BT556" s="281"/>
    </row>
    <row r="557" spans="1:72" s="42" customFormat="1" ht="50.1" hidden="1" customHeight="1">
      <c r="A557" s="554" t="s">
        <v>255</v>
      </c>
      <c r="B557" s="53" t="s">
        <v>274</v>
      </c>
      <c r="C557" s="53" t="s">
        <v>340</v>
      </c>
      <c r="D557" s="53" t="s">
        <v>376</v>
      </c>
      <c r="E557" s="53" t="s">
        <v>502</v>
      </c>
      <c r="F557" s="54">
        <v>1140.43</v>
      </c>
      <c r="G557" s="55">
        <v>1430</v>
      </c>
      <c r="H557" s="55" t="s">
        <v>1946</v>
      </c>
      <c r="I557" s="306" t="s">
        <v>2005</v>
      </c>
      <c r="J557" s="325">
        <v>554</v>
      </c>
      <c r="K557" s="53" t="s">
        <v>1095</v>
      </c>
      <c r="L557" s="53">
        <v>2402015</v>
      </c>
      <c r="M557" s="53" t="s">
        <v>1492</v>
      </c>
      <c r="N557" s="53">
        <v>240201500</v>
      </c>
      <c r="O557" s="53" t="s">
        <v>1812</v>
      </c>
      <c r="P557" s="53" t="s">
        <v>2111</v>
      </c>
      <c r="Q557" s="53" t="s">
        <v>32</v>
      </c>
      <c r="R557" s="80" t="s">
        <v>1891</v>
      </c>
      <c r="S557" s="120">
        <v>1</v>
      </c>
      <c r="T557" s="74">
        <v>6</v>
      </c>
      <c r="U557" s="96">
        <v>2</v>
      </c>
      <c r="V557" s="74">
        <v>2</v>
      </c>
      <c r="W557" s="74">
        <v>1</v>
      </c>
      <c r="X557" s="74">
        <v>1</v>
      </c>
      <c r="Y557" s="273">
        <v>2</v>
      </c>
      <c r="Z557" s="276">
        <f>IF(
'Tablero de control'!$U557="NP",
 0,
  IF(
     'Tablero de control'!$Q557&lt;&gt;"Reducción",
     'Tablero de control'!$Y557*100/'Tablero de control'!$U557,
     IF(
       'Tablero de control'!$U557&gt;='Tablero de control'!$Y557,
       100,
       IF(
         'Tablero de control'!$S557&lt;='Tablero de control'!$Y557,
         0,
         (('Tablero de control'!$S557-'Tablero de control'!$U557)-('Tablero de control'!$Y557-'Tablero de control'!$U557))*100/('Tablero de control'!$S557-'Tablero de control'!$U557)
       )
     )
   )
)</f>
        <v>100</v>
      </c>
      <c r="AA557" s="302">
        <f>IF('Tablero de control'!$Z557&gt;100,100,'Tablero de control'!$Z557)</f>
        <v>100</v>
      </c>
      <c r="AB557" s="40" t="str">
        <f>IF(
  'Tablero de control'!$U557="NP",
  "NO PROGRAMADA",
  IF(
    OR('Tablero de control'!$Y557="",'Tablero de control'!$Z557&lt;=0),
    "SIN AVANCE",
    IF(
      'Tablero de control'!$Z557&lt;Parametros!$D$4*Parametros!$G$9,
      "MUY DEFICIENTE",
    IF(
      'Tablero de control'!$Z557&lt;Parametros!$D$4*Parametros!$G$8,
      "DEFICIENTE",
   IF(
      'Tablero de control'!$Z557&lt;Parametros!$D$4*Parametros!$G$7,
      "ACEPTABLE",
      IF(
        'Tablero de control'!$Z557&lt;Parametros!$D$4*Parametros!$G$6,
        "BUENO",
        IF(
          'Tablero de control'!$Z557&lt;Parametros!$D$4*Parametros!$G$5,
          "SATISFACTORIO",
          IF(
            'Tablero de control'!$Z557&gt;=Parametros!$D$4*Parametros!$G$4,
            "OPTIMO"
          )
        )
      )
    )
  )
)
)
)</f>
        <v>OPTIMO</v>
      </c>
      <c r="AC557" s="40"/>
      <c r="AD557" s="40"/>
      <c r="AE557" s="40"/>
      <c r="AF557" s="40"/>
      <c r="AG557" s="59">
        <v>553493367.70000005</v>
      </c>
      <c r="AH557" s="59">
        <v>246371121.09999999</v>
      </c>
      <c r="AI557" s="59">
        <v>19228127.75</v>
      </c>
      <c r="AJ557" s="57"/>
      <c r="AK557" s="276">
        <f>IF(
'Tablero de control'!$V557="NP",
 0,
  IF(
     'Tablero de control'!$Q557&lt;&gt;"Reducción",
     'Tablero de control'!$AJ557*100/'Tablero de control'!$V557,
     IF(
       'Tablero de control'!$V557&gt;='Tablero de control'!$AJ557,
       100,
       IF(
         'Tablero de control'!$S557&lt;='Tablero de control'!$AJ557,
         0,
         (('Tablero de control'!$S557-'Tablero de control'!$V557)-('Tablero de control'!$AJ557-'Tablero de control'!$V557))*100/('Tablero de control'!$S557-'Tablero de control'!$V557)
       )
     )
   )
)</f>
        <v>0</v>
      </c>
      <c r="AL557" s="40" t="str">
        <f>IF(
  'Tablero de control'!$V557="NP",
  "NO PROGRAMADA",
  IF(
    OR('Tablero de control'!$AJ557="",'Tablero de control'!$AK557&lt;=0),
    "SIN AVANCE",
    IF(
      'Tablero de control'!$AK557&lt;Parametros!$D$4*Parametros!$G$9,
      "MUY DEFICIENTE",
    IF(
      'Tablero de control'!$AK557&lt;Parametros!$D$4*Parametros!$G$8,
      "DEFICIENTE",
   IF(
      'Tablero de control'!$AK557&lt;Parametros!$D$4*Parametros!$G$7,
      "ACEPTABLE",
      IF(
        'Tablero de control'!$AK557&lt;Parametros!$D$4*Parametros!$G$6,
        "BUENO",
        IF(
          'Tablero de control'!$AK557&lt;Parametros!$D$4*Parametros!$G$5,
          "SATISFACTORIO",
          IF(
            'Tablero de control'!$AK557&gt;=Parametros!$D$4*Parametros!$G$4,
            "OPTIMO"
          )
        )
      )
    )
  )
)
)
)</f>
        <v>SIN AVANCE</v>
      </c>
      <c r="AM557" s="38"/>
      <c r="AN557" s="38"/>
      <c r="AO557" s="38"/>
      <c r="AP557" s="52"/>
      <c r="AQ557" s="276">
        <f>IF(
'Tablero de control'!$W557="NP",
 0,
  IF(
     'Tablero de control'!$Q557&lt;&gt;"Reducción",
     'Tablero de control'!$AP557*100/'Tablero de control'!$W557,
     IF(
       'Tablero de control'!$W557&gt;='Tablero de control'!$AP557,
       100,
       IF(
         'Tablero de control'!$S557&lt;='Tablero de control'!$AP557,
         0,
         (('Tablero de control'!$S557-'Tablero de control'!$W557)-('Tablero de control'!$AP557-'Tablero de control'!$W557))*100/('Tablero de control'!$S557-'Tablero de control'!$W557)
       )
     )
   )
)</f>
        <v>0</v>
      </c>
      <c r="AR557" s="40" t="str">
        <f>IF(
  'Tablero de control'!$W557="NP",
  "NO PROGRAMADA",
  IF(
    OR('Tablero de control'!$AP557="",'Tablero de control'!$AQ557&lt;=0),
    "SIN AVANCE",
    IF(
      'Tablero de control'!$AQ557&lt;Parametros!$D$4*Parametros!$G$9,
      "MUY DEFICIENTE",
    IF(
      'Tablero de control'!$AQ557&lt;Parametros!$D$4*Parametros!$G$8,
      "DEFICIENTE",
   IF(
      'Tablero de control'!$AQ557&lt;Parametros!$D$4*Parametros!$G$7,
      "ACEPTABLE",
      IF(
        'Tablero de control'!$AQ557&lt;Parametros!$D$4*Parametros!$G$6,
        "BUENO",
        IF(
          'Tablero de control'!$AQ557&lt;Parametros!$D$4*Parametros!$G$5,
          "SATISFACTORIO",
          IF(
            'Tablero de control'!$AQ557&gt;=Parametros!$D$4*Parametros!$G$4,
            "OPTIMO"
          )
        )
      )
    )
  )
)
)
)</f>
        <v>SIN AVANCE</v>
      </c>
      <c r="AS557" s="38"/>
      <c r="AT557" s="38"/>
      <c r="AU557" s="38"/>
      <c r="AV557" s="39"/>
      <c r="AW557" s="276">
        <f>IF(
'Tablero de control'!$X557="NP",
 0,
  IF(
     'Tablero de control'!$Q557&lt;&gt;"Reducción",
     'Tablero de control'!$AV557*100/'Tablero de control'!$X557,
     IF(
       'Tablero de control'!$X557&gt;='Tablero de control'!$AV557,
       100,
       IF(
         'Tablero de control'!$S557&lt;='Tablero de control'!$AV557,
         0,
         (('Tablero de control'!$S557-'Tablero de control'!$X557)-('Tablero de control'!$AV557-'Tablero de control'!$X557))*100/('Tablero de control'!$S557-'Tablero de control'!$X557)
       )
     )
   )
)</f>
        <v>0</v>
      </c>
      <c r="AX557" s="46" t="str">
        <f>IF(
  'Tablero de control'!$X557="NP",
  "NO PROGRAMADA",
  IF(
    OR('Tablero de control'!$AV557="",'Tablero de control'!$AW557&lt;=0),
    "SIN AVANCE",
    IF(
      'Tablero de control'!$AW557&lt;Parametros!$D$4*Parametros!$G$9,
      "MUY DEFICIENTE",
    IF(
      'Tablero de control'!$AW557&lt;Parametros!$D$4*Parametros!$G$8,
      "DEFICIENTE",
   IF(
      'Tablero de control'!$AW557&lt;Parametros!$D$4*Parametros!$G$7,
      "ACEPTABLE",
      IF(
        'Tablero de control'!$AW557&lt;Parametros!$D$4*Parametros!$G$6,
        "BUENO",
        IF(
          'Tablero de control'!$AW557&lt;Parametros!$D$4*Parametros!$G$5,
          "SATISFACTORIO",
          IF(
            'Tablero de control'!$AW557&gt;=Parametros!$D$4*Parametros!$G$4,
            "OPTIMO"
          )
        )
      )
    )
  )
)
)
)</f>
        <v>SIN AVANCE</v>
      </c>
      <c r="AY557" s="38"/>
      <c r="AZ557" s="38"/>
      <c r="BA557" s="38"/>
      <c r="BB557" s="285">
        <f>IF('Tablero de control'!$R557="Acumulada",IF('Tablero de control'!$AV557="",IF('Tablero de control'!$AP557="",IF('Tablero de control'!$AJ557="",'Tablero de control'!$Y557,'Tablero de control'!$AJ557),'Tablero de control'!$AP557),'Tablero de control'!$AV557),'Tablero de control'!$Y557+'Tablero de control'!$AJ557+'Tablero de control'!$AP557+'Tablero de control'!$AV557)</f>
        <v>2</v>
      </c>
      <c r="BC557" s="41">
        <f>IF('Tablero de control'!$Q557="mantenimiento",'Tablero de control'!$BB557/COUNTA('Tablero de control'!$U557:$X557)*100,IF('Tablero de control'!$BB557*100/'Tablero de control'!$T557&gt;100,100,'Tablero de control'!$BB557*100/'Tablero de control'!$T557))</f>
        <v>33.333333333333336</v>
      </c>
      <c r="BD557" s="40" t="str">
        <f>IF(
    OR('Tablero de control'!$BB557="",'Tablero de control'!$BC557&lt;=0),
    "SIN AVANCE",
    IF(
      'Tablero de control'!$BC557&lt;Parametros!$D$4*Parametros!$G$9,
      "MUY DEFICIENTE",
    IF(
      'Tablero de control'!$BC557&lt;Parametros!$D$4*Parametros!$G$8,
      "DEFICIENTE",
   IF(
      'Tablero de control'!$BC557&lt;Parametros!$D$4*Parametros!$G$7,
      "ACEPTABLE",
      IF(
        'Tablero de control'!$BC557&lt;Parametros!$D$4*Parametros!$G$6,
        "BUENO",
        IF(
          'Tablero de control'!$BC557&lt;Parametros!$D$4*Parametros!$G$5,
          "SATISFACTORIO",
          IF(
            'Tablero de control'!$BC557&gt;=Parametros!$D$4*Parametros!$G$4,
            "OPTIMO"
          )
        )
      )
    )
  )
)
)</f>
        <v>DEFICIENTE</v>
      </c>
      <c r="BE557" s="336"/>
      <c r="BF557" s="336"/>
      <c r="BG557" s="555"/>
      <c r="BH557" s="281"/>
      <c r="BI557" s="281"/>
      <c r="BJ557" s="281"/>
      <c r="BL557" s="337"/>
      <c r="BN557" s="547">
        <v>2</v>
      </c>
      <c r="BO557" s="546" t="s">
        <v>3702</v>
      </c>
      <c r="BP557" s="548" t="s">
        <v>3703</v>
      </c>
      <c r="BQ557" s="544" t="s">
        <v>3704</v>
      </c>
      <c r="BR557" s="655" t="s">
        <v>3696</v>
      </c>
      <c r="BS557" s="655" t="s">
        <v>3689</v>
      </c>
      <c r="BT557" s="281"/>
    </row>
    <row r="558" spans="1:72" s="42" customFormat="1" ht="50.1" hidden="1" customHeight="1">
      <c r="A558" s="554" t="s">
        <v>255</v>
      </c>
      <c r="B558" s="53" t="s">
        <v>274</v>
      </c>
      <c r="C558" s="53" t="s">
        <v>340</v>
      </c>
      <c r="D558" s="53" t="s">
        <v>376</v>
      </c>
      <c r="E558" s="53" t="s">
        <v>502</v>
      </c>
      <c r="F558" s="54">
        <v>1140.43</v>
      </c>
      <c r="G558" s="55">
        <v>1430</v>
      </c>
      <c r="H558" s="55" t="s">
        <v>1946</v>
      </c>
      <c r="I558" s="306" t="s">
        <v>2005</v>
      </c>
      <c r="J558" s="325">
        <v>555</v>
      </c>
      <c r="K558" s="53" t="s">
        <v>1096</v>
      </c>
      <c r="L558" s="53">
        <v>2402044</v>
      </c>
      <c r="M558" s="53" t="s">
        <v>1493</v>
      </c>
      <c r="N558" s="53">
        <v>240204400</v>
      </c>
      <c r="O558" s="53" t="s">
        <v>1813</v>
      </c>
      <c r="P558" s="53" t="s">
        <v>2111</v>
      </c>
      <c r="Q558" s="53" t="s">
        <v>32</v>
      </c>
      <c r="R558" s="78" t="s">
        <v>1891</v>
      </c>
      <c r="S558" s="246">
        <v>1</v>
      </c>
      <c r="T558" s="74">
        <v>6</v>
      </c>
      <c r="U558" s="96">
        <v>2</v>
      </c>
      <c r="V558" s="74">
        <v>2</v>
      </c>
      <c r="W558" s="74">
        <v>2</v>
      </c>
      <c r="X558" s="98" t="s">
        <v>13</v>
      </c>
      <c r="Y558" s="273">
        <v>2</v>
      </c>
      <c r="Z558" s="276">
        <f>IF(
'Tablero de control'!$U558="NP",
 0,
  IF(
     'Tablero de control'!$Q558&lt;&gt;"Reducción",
     'Tablero de control'!$Y558*100/'Tablero de control'!$U558,
     IF(
       'Tablero de control'!$U558&gt;='Tablero de control'!$Y558,
       100,
       IF(
         'Tablero de control'!$S558&lt;='Tablero de control'!$Y558,
         0,
         (('Tablero de control'!$S558-'Tablero de control'!$U558)-('Tablero de control'!$Y558-'Tablero de control'!$U558))*100/('Tablero de control'!$S558-'Tablero de control'!$U558)
       )
     )
   )
)</f>
        <v>100</v>
      </c>
      <c r="AA558" s="302">
        <f>IF('Tablero de control'!$Z558&gt;100,100,'Tablero de control'!$Z558)</f>
        <v>100</v>
      </c>
      <c r="AB558" s="40" t="str">
        <f>IF(
  'Tablero de control'!$U558="NP",
  "NO PROGRAMADA",
  IF(
    OR('Tablero de control'!$Y558="",'Tablero de control'!$Z558&lt;=0),
    "SIN AVANCE",
    IF(
      'Tablero de control'!$Z558&lt;Parametros!$D$4*Parametros!$G$9,
      "MUY DEFICIENTE",
    IF(
      'Tablero de control'!$Z558&lt;Parametros!$D$4*Parametros!$G$8,
      "DEFICIENTE",
   IF(
      'Tablero de control'!$Z558&lt;Parametros!$D$4*Parametros!$G$7,
      "ACEPTABLE",
      IF(
        'Tablero de control'!$Z558&lt;Parametros!$D$4*Parametros!$G$6,
        "BUENO",
        IF(
          'Tablero de control'!$Z558&lt;Parametros!$D$4*Parametros!$G$5,
          "SATISFACTORIO",
          IF(
            'Tablero de control'!$Z558&gt;=Parametros!$D$4*Parametros!$G$4,
            "OPTIMO"
          )
        )
      )
    )
  )
)
)
)</f>
        <v>OPTIMO</v>
      </c>
      <c r="AC558" s="40"/>
      <c r="AD558" s="40"/>
      <c r="AE558" s="40"/>
      <c r="AF558" s="40"/>
      <c r="AG558" s="59">
        <v>298034890.30000001</v>
      </c>
      <c r="AH558" s="59">
        <v>132661372.90000001</v>
      </c>
      <c r="AI558" s="59">
        <v>10353607.25</v>
      </c>
      <c r="AJ558" s="57"/>
      <c r="AK558" s="276">
        <f>IF(
'Tablero de control'!$V558="NP",
 0,
  IF(
     'Tablero de control'!$Q558&lt;&gt;"Reducción",
     'Tablero de control'!$AJ558*100/'Tablero de control'!$V558,
     IF(
       'Tablero de control'!$V558&gt;='Tablero de control'!$AJ558,
       100,
       IF(
         'Tablero de control'!$S558&lt;='Tablero de control'!$AJ558,
         0,
         (('Tablero de control'!$S558-'Tablero de control'!$V558)-('Tablero de control'!$AJ558-'Tablero de control'!$V558))*100/('Tablero de control'!$S558-'Tablero de control'!$V558)
       )
     )
   )
)</f>
        <v>0</v>
      </c>
      <c r="AL558" s="40" t="str">
        <f>IF(
  'Tablero de control'!$V558="NP",
  "NO PROGRAMADA",
  IF(
    OR('Tablero de control'!$AJ558="",'Tablero de control'!$AK558&lt;=0),
    "SIN AVANCE",
    IF(
      'Tablero de control'!$AK558&lt;Parametros!$D$4*Parametros!$G$9,
      "MUY DEFICIENTE",
    IF(
      'Tablero de control'!$AK558&lt;Parametros!$D$4*Parametros!$G$8,
      "DEFICIENTE",
   IF(
      'Tablero de control'!$AK558&lt;Parametros!$D$4*Parametros!$G$7,
      "ACEPTABLE",
      IF(
        'Tablero de control'!$AK558&lt;Parametros!$D$4*Parametros!$G$6,
        "BUENO",
        IF(
          'Tablero de control'!$AK558&lt;Parametros!$D$4*Parametros!$G$5,
          "SATISFACTORIO",
          IF(
            'Tablero de control'!$AK558&gt;=Parametros!$D$4*Parametros!$G$4,
            "OPTIMO"
          )
        )
      )
    )
  )
)
)
)</f>
        <v>SIN AVANCE</v>
      </c>
      <c r="AM558" s="38"/>
      <c r="AN558" s="38"/>
      <c r="AO558" s="38"/>
      <c r="AP558" s="47"/>
      <c r="AQ558" s="276">
        <f>IF(
'Tablero de control'!$W558="NP",
 0,
  IF(
     'Tablero de control'!$Q558&lt;&gt;"Reducción",
     'Tablero de control'!$AP558*100/'Tablero de control'!$W558,
     IF(
       'Tablero de control'!$W558&gt;='Tablero de control'!$AP558,
       100,
       IF(
         'Tablero de control'!$S558&lt;='Tablero de control'!$AP558,
         0,
         (('Tablero de control'!$S558-'Tablero de control'!$W558)-('Tablero de control'!$AP558-'Tablero de control'!$W558))*100/('Tablero de control'!$S558-'Tablero de control'!$W558)
       )
     )
   )
)</f>
        <v>0</v>
      </c>
      <c r="AR558" s="40" t="str">
        <f>IF(
  'Tablero de control'!$W558="NP",
  "NO PROGRAMADA",
  IF(
    OR('Tablero de control'!$AP558="",'Tablero de control'!$AQ558&lt;=0),
    "SIN AVANCE",
    IF(
      'Tablero de control'!$AQ558&lt;Parametros!$D$4*Parametros!$G$9,
      "MUY DEFICIENTE",
    IF(
      'Tablero de control'!$AQ558&lt;Parametros!$D$4*Parametros!$G$8,
      "DEFICIENTE",
   IF(
      'Tablero de control'!$AQ558&lt;Parametros!$D$4*Parametros!$G$7,
      "ACEPTABLE",
      IF(
        'Tablero de control'!$AQ558&lt;Parametros!$D$4*Parametros!$G$6,
        "BUENO",
        IF(
          'Tablero de control'!$AQ558&lt;Parametros!$D$4*Parametros!$G$5,
          "SATISFACTORIO",
          IF(
            'Tablero de control'!$AQ558&gt;=Parametros!$D$4*Parametros!$G$4,
            "OPTIMO"
          )
        )
      )
    )
  )
)
)
)</f>
        <v>SIN AVANCE</v>
      </c>
      <c r="AS558" s="38"/>
      <c r="AT558" s="38"/>
      <c r="AU558" s="38"/>
      <c r="AV558" s="39"/>
      <c r="AW558" s="276">
        <f>IF(
'Tablero de control'!$X558="NP",
 0,
  IF(
     'Tablero de control'!$Q558&lt;&gt;"Reducción",
     'Tablero de control'!$AV558*100/'Tablero de control'!$X558,
     IF(
       'Tablero de control'!$X558&gt;='Tablero de control'!$AV558,
       100,
       IF(
         'Tablero de control'!$S558&lt;='Tablero de control'!$AV558,
         0,
         (('Tablero de control'!$S558-'Tablero de control'!$X558)-('Tablero de control'!$AV558-'Tablero de control'!$X558))*100/('Tablero de control'!$S558-'Tablero de control'!$X558)
       )
     )
   )
)</f>
        <v>0</v>
      </c>
      <c r="AX558" s="46" t="str">
        <f>IF(
  'Tablero de control'!$X558="NP",
  "NO PROGRAMADA",
  IF(
    OR('Tablero de control'!$AV558="",'Tablero de control'!$AW558&lt;=0),
    "SIN AVANCE",
    IF(
      'Tablero de control'!$AW558&lt;Parametros!$D$4*Parametros!$G$9,
      "MUY DEFICIENTE",
    IF(
      'Tablero de control'!$AW558&lt;Parametros!$D$4*Parametros!$G$8,
      "DEFICIENTE",
   IF(
      'Tablero de control'!$AW558&lt;Parametros!$D$4*Parametros!$G$7,
      "ACEPTABLE",
      IF(
        'Tablero de control'!$AW558&lt;Parametros!$D$4*Parametros!$G$6,
        "BUENO",
        IF(
          'Tablero de control'!$AW558&lt;Parametros!$D$4*Parametros!$G$5,
          "SATISFACTORIO",
          IF(
            'Tablero de control'!$AW558&gt;=Parametros!$D$4*Parametros!$G$4,
            "OPTIMO"
          )
        )
      )
    )
  )
)
)
)</f>
        <v>NO PROGRAMADA</v>
      </c>
      <c r="AY558" s="38"/>
      <c r="AZ558" s="38"/>
      <c r="BA558" s="38"/>
      <c r="BB558" s="285">
        <f>IF('Tablero de control'!$R558="Acumulada",IF('Tablero de control'!$AV558="",IF('Tablero de control'!$AP558="",IF('Tablero de control'!$AJ558="",'Tablero de control'!$Y558,'Tablero de control'!$AJ558),'Tablero de control'!$AP558),'Tablero de control'!$AV558),'Tablero de control'!$Y558+'Tablero de control'!$AJ558+'Tablero de control'!$AP558+'Tablero de control'!$AV558)</f>
        <v>2</v>
      </c>
      <c r="BC558" s="41">
        <f>IF('Tablero de control'!$Q558="mantenimiento",'Tablero de control'!$BB558/COUNTA('Tablero de control'!$U558:$X558)*100,IF('Tablero de control'!$BB558*100/'Tablero de control'!$T558&gt;100,100,'Tablero de control'!$BB558*100/'Tablero de control'!$T558))</f>
        <v>33.333333333333336</v>
      </c>
      <c r="BD558" s="40" t="str">
        <f>IF(
    OR('Tablero de control'!$BB558="",'Tablero de control'!$BC558&lt;=0),
    "SIN AVANCE",
    IF(
      'Tablero de control'!$BC558&lt;Parametros!$D$4*Parametros!$G$9,
      "MUY DEFICIENTE",
    IF(
      'Tablero de control'!$BC558&lt;Parametros!$D$4*Parametros!$G$8,
      "DEFICIENTE",
   IF(
      'Tablero de control'!$BC558&lt;Parametros!$D$4*Parametros!$G$7,
      "ACEPTABLE",
      IF(
        'Tablero de control'!$BC558&lt;Parametros!$D$4*Parametros!$G$6,
        "BUENO",
        IF(
          'Tablero de control'!$BC558&lt;Parametros!$D$4*Parametros!$G$5,
          "SATISFACTORIO",
          IF(
            'Tablero de control'!$BC558&gt;=Parametros!$D$4*Parametros!$G$4,
            "OPTIMO"
          )
        )
      )
    )
  )
)
)</f>
        <v>DEFICIENTE</v>
      </c>
      <c r="BE558" s="336"/>
      <c r="BF558" s="336"/>
      <c r="BG558" s="555"/>
      <c r="BH558" s="281"/>
      <c r="BI558" s="281"/>
      <c r="BJ558" s="281"/>
      <c r="BL558" s="337"/>
      <c r="BN558" s="547">
        <v>2</v>
      </c>
      <c r="BO558" s="546" t="s">
        <v>3705</v>
      </c>
      <c r="BP558" s="546" t="s">
        <v>3706</v>
      </c>
      <c r="BQ558" s="544" t="s">
        <v>3707</v>
      </c>
      <c r="BR558" s="655" t="s">
        <v>3696</v>
      </c>
      <c r="BS558" s="655" t="s">
        <v>3689</v>
      </c>
      <c r="BT558" s="281"/>
    </row>
    <row r="559" spans="1:72" s="42" customFormat="1" ht="50.1" hidden="1" customHeight="1">
      <c r="A559" s="554" t="s">
        <v>255</v>
      </c>
      <c r="B559" s="53" t="s">
        <v>274</v>
      </c>
      <c r="C559" s="53" t="s">
        <v>340</v>
      </c>
      <c r="D559" s="53" t="s">
        <v>376</v>
      </c>
      <c r="E559" s="53" t="s">
        <v>502</v>
      </c>
      <c r="F559" s="54">
        <v>1140.43</v>
      </c>
      <c r="G559" s="55">
        <v>1430</v>
      </c>
      <c r="H559" s="55" t="s">
        <v>1946</v>
      </c>
      <c r="I559" s="306" t="s">
        <v>2005</v>
      </c>
      <c r="J559" s="325">
        <v>556</v>
      </c>
      <c r="K559" s="53" t="s">
        <v>1097</v>
      </c>
      <c r="L559" s="53">
        <v>2402019</v>
      </c>
      <c r="M559" s="53" t="s">
        <v>1494</v>
      </c>
      <c r="N559" s="53">
        <v>240201900</v>
      </c>
      <c r="O559" s="53" t="s">
        <v>1814</v>
      </c>
      <c r="P559" s="53" t="s">
        <v>2111</v>
      </c>
      <c r="Q559" s="53" t="s">
        <v>32</v>
      </c>
      <c r="R559" s="78" t="s">
        <v>1891</v>
      </c>
      <c r="S559" s="121">
        <v>1</v>
      </c>
      <c r="T559" s="74">
        <v>3</v>
      </c>
      <c r="U559" s="96">
        <v>1</v>
      </c>
      <c r="V559" s="74">
        <v>1</v>
      </c>
      <c r="W559" s="74">
        <v>1</v>
      </c>
      <c r="X559" s="98" t="s">
        <v>13</v>
      </c>
      <c r="Y559" s="273">
        <v>1</v>
      </c>
      <c r="Z559" s="276">
        <f>IF(
'Tablero de control'!$U559="NP",
 0,
  IF(
     'Tablero de control'!$Q559&lt;&gt;"Reducción",
     'Tablero de control'!$Y559*100/'Tablero de control'!$U559,
     IF(
       'Tablero de control'!$U559&gt;='Tablero de control'!$Y559,
       100,
       IF(
         'Tablero de control'!$S559&lt;='Tablero de control'!$Y559,
         0,
         (('Tablero de control'!$S559-'Tablero de control'!$U559)-('Tablero de control'!$Y559-'Tablero de control'!$U559))*100/('Tablero de control'!$S559-'Tablero de control'!$U559)
       )
     )
   )
)</f>
        <v>100</v>
      </c>
      <c r="AA559" s="302">
        <f>IF('Tablero de control'!$Z559&gt;100,100,'Tablero de control'!$Z559)</f>
        <v>100</v>
      </c>
      <c r="AB559" s="40" t="str">
        <f>IF(
  'Tablero de control'!$U559="NP",
  "NO PROGRAMADA",
  IF(
    OR('Tablero de control'!$Y559="",'Tablero de control'!$Z559&lt;=0),
    "SIN AVANCE",
    IF(
      'Tablero de control'!$Z559&lt;Parametros!$D$4*Parametros!$G$9,
      "MUY DEFICIENTE",
    IF(
      'Tablero de control'!$Z559&lt;Parametros!$D$4*Parametros!$G$8,
      "DEFICIENTE",
   IF(
      'Tablero de control'!$Z559&lt;Parametros!$D$4*Parametros!$G$7,
      "ACEPTABLE",
      IF(
        'Tablero de control'!$Z559&lt;Parametros!$D$4*Parametros!$G$6,
        "BUENO",
        IF(
          'Tablero de control'!$Z559&lt;Parametros!$D$4*Parametros!$G$5,
          "SATISFACTORIO",
          IF(
            'Tablero de control'!$Z559&gt;=Parametros!$D$4*Parametros!$G$4,
            "OPTIMO"
          )
        )
      )
    )
  )
)
)
)</f>
        <v>OPTIMO</v>
      </c>
      <c r="AC559" s="40"/>
      <c r="AD559" s="40"/>
      <c r="AE559" s="40"/>
      <c r="AF559" s="40"/>
      <c r="AG559" s="59">
        <v>1192819164</v>
      </c>
      <c r="AH559" s="59">
        <v>328375428</v>
      </c>
      <c r="AI559" s="59">
        <v>25628185</v>
      </c>
      <c r="AJ559" s="57"/>
      <c r="AK559" s="276">
        <f>IF(
'Tablero de control'!$V559="NP",
 0,
  IF(
     'Tablero de control'!$Q559&lt;&gt;"Reducción",
     'Tablero de control'!$AJ559*100/'Tablero de control'!$V559,
     IF(
       'Tablero de control'!$V559&gt;='Tablero de control'!$AJ559,
       100,
       IF(
         'Tablero de control'!$S559&lt;='Tablero de control'!$AJ559,
         0,
         (('Tablero de control'!$S559-'Tablero de control'!$V559)-('Tablero de control'!$AJ559-'Tablero de control'!$V559))*100/('Tablero de control'!$S559-'Tablero de control'!$V559)
       )
     )
   )
)</f>
        <v>0</v>
      </c>
      <c r="AL559" s="40" t="str">
        <f>IF(
  'Tablero de control'!$V559="NP",
  "NO PROGRAMADA",
  IF(
    OR('Tablero de control'!$AJ559="",'Tablero de control'!$AK559&lt;=0),
    "SIN AVANCE",
    IF(
      'Tablero de control'!$AK559&lt;Parametros!$D$4*Parametros!$G$9,
      "MUY DEFICIENTE",
    IF(
      'Tablero de control'!$AK559&lt;Parametros!$D$4*Parametros!$G$8,
      "DEFICIENTE",
   IF(
      'Tablero de control'!$AK559&lt;Parametros!$D$4*Parametros!$G$7,
      "ACEPTABLE",
      IF(
        'Tablero de control'!$AK559&lt;Parametros!$D$4*Parametros!$G$6,
        "BUENO",
        IF(
          'Tablero de control'!$AK559&lt;Parametros!$D$4*Parametros!$G$5,
          "SATISFACTORIO",
          IF(
            'Tablero de control'!$AK559&gt;=Parametros!$D$4*Parametros!$G$4,
            "OPTIMO"
          )
        )
      )
    )
  )
)
)
)</f>
        <v>SIN AVANCE</v>
      </c>
      <c r="AM559" s="38"/>
      <c r="AN559" s="38"/>
      <c r="AO559" s="38"/>
      <c r="AP559" s="47"/>
      <c r="AQ559" s="276">
        <f>IF(
'Tablero de control'!$W559="NP",
 0,
  IF(
     'Tablero de control'!$Q559&lt;&gt;"Reducción",
     'Tablero de control'!$AP559*100/'Tablero de control'!$W559,
     IF(
       'Tablero de control'!$W559&gt;='Tablero de control'!$AP559,
       100,
       IF(
         'Tablero de control'!$S559&lt;='Tablero de control'!$AP559,
         0,
         (('Tablero de control'!$S559-'Tablero de control'!$W559)-('Tablero de control'!$AP559-'Tablero de control'!$W559))*100/('Tablero de control'!$S559-'Tablero de control'!$W559)
       )
     )
   )
)</f>
        <v>0</v>
      </c>
      <c r="AR559" s="40" t="str">
        <f>IF(
  'Tablero de control'!$W559="NP",
  "NO PROGRAMADA",
  IF(
    OR('Tablero de control'!$AP559="",'Tablero de control'!$AQ559&lt;=0),
    "SIN AVANCE",
    IF(
      'Tablero de control'!$AQ559&lt;Parametros!$D$4*Parametros!$G$9,
      "MUY DEFICIENTE",
    IF(
      'Tablero de control'!$AQ559&lt;Parametros!$D$4*Parametros!$G$8,
      "DEFICIENTE",
   IF(
      'Tablero de control'!$AQ559&lt;Parametros!$D$4*Parametros!$G$7,
      "ACEPTABLE",
      IF(
        'Tablero de control'!$AQ559&lt;Parametros!$D$4*Parametros!$G$6,
        "BUENO",
        IF(
          'Tablero de control'!$AQ559&lt;Parametros!$D$4*Parametros!$G$5,
          "SATISFACTORIO",
          IF(
            'Tablero de control'!$AQ559&gt;=Parametros!$D$4*Parametros!$G$4,
            "OPTIMO"
          )
        )
      )
    )
  )
)
)
)</f>
        <v>SIN AVANCE</v>
      </c>
      <c r="AS559" s="38"/>
      <c r="AT559" s="38"/>
      <c r="AU559" s="38"/>
      <c r="AV559" s="39"/>
      <c r="AW559" s="276">
        <f>IF(
'Tablero de control'!$X559="NP",
 0,
  IF(
     'Tablero de control'!$Q559&lt;&gt;"Reducción",
     'Tablero de control'!$AV559*100/'Tablero de control'!$X559,
     IF(
       'Tablero de control'!$X559&gt;='Tablero de control'!$AV559,
       100,
       IF(
         'Tablero de control'!$S559&lt;='Tablero de control'!$AV559,
         0,
         (('Tablero de control'!$S559-'Tablero de control'!$X559)-('Tablero de control'!$AV559-'Tablero de control'!$X559))*100/('Tablero de control'!$S559-'Tablero de control'!$X559)
       )
     )
   )
)</f>
        <v>0</v>
      </c>
      <c r="AX559" s="46" t="str">
        <f>IF(
  'Tablero de control'!$X559="NP",
  "NO PROGRAMADA",
  IF(
    OR('Tablero de control'!$AV559="",'Tablero de control'!$AW559&lt;=0),
    "SIN AVANCE",
    IF(
      'Tablero de control'!$AW559&lt;Parametros!$D$4*Parametros!$G$9,
      "MUY DEFICIENTE",
    IF(
      'Tablero de control'!$AW559&lt;Parametros!$D$4*Parametros!$G$8,
      "DEFICIENTE",
   IF(
      'Tablero de control'!$AW559&lt;Parametros!$D$4*Parametros!$G$7,
      "ACEPTABLE",
      IF(
        'Tablero de control'!$AW559&lt;Parametros!$D$4*Parametros!$G$6,
        "BUENO",
        IF(
          'Tablero de control'!$AW559&lt;Parametros!$D$4*Parametros!$G$5,
          "SATISFACTORIO",
          IF(
            'Tablero de control'!$AW559&gt;=Parametros!$D$4*Parametros!$G$4,
            "OPTIMO"
          )
        )
      )
    )
  )
)
)
)</f>
        <v>NO PROGRAMADA</v>
      </c>
      <c r="AY559" s="38"/>
      <c r="AZ559" s="38"/>
      <c r="BA559" s="38"/>
      <c r="BB559" s="285">
        <f>IF('Tablero de control'!$R559="Acumulada",IF('Tablero de control'!$AV559="",IF('Tablero de control'!$AP559="",IF('Tablero de control'!$AJ559="",'Tablero de control'!$Y559,'Tablero de control'!$AJ559),'Tablero de control'!$AP559),'Tablero de control'!$AV559),'Tablero de control'!$Y559+'Tablero de control'!$AJ559+'Tablero de control'!$AP559+'Tablero de control'!$AV559)</f>
        <v>1</v>
      </c>
      <c r="BC559" s="41">
        <f>IF('Tablero de control'!$Q559="mantenimiento",'Tablero de control'!$BB559/COUNTA('Tablero de control'!$U559:$X559)*100,IF('Tablero de control'!$BB559*100/'Tablero de control'!$T559&gt;100,100,'Tablero de control'!$BB559*100/'Tablero de control'!$T559))</f>
        <v>33.333333333333336</v>
      </c>
      <c r="BD559" s="40" t="str">
        <f>IF(
    OR('Tablero de control'!$BB559="",'Tablero de control'!$BC559&lt;=0),
    "SIN AVANCE",
    IF(
      'Tablero de control'!$BC559&lt;Parametros!$D$4*Parametros!$G$9,
      "MUY DEFICIENTE",
    IF(
      'Tablero de control'!$BC559&lt;Parametros!$D$4*Parametros!$G$8,
      "DEFICIENTE",
   IF(
      'Tablero de control'!$BC559&lt;Parametros!$D$4*Parametros!$G$7,
      "ACEPTABLE",
      IF(
        'Tablero de control'!$BC559&lt;Parametros!$D$4*Parametros!$G$6,
        "BUENO",
        IF(
          'Tablero de control'!$BC559&lt;Parametros!$D$4*Parametros!$G$5,
          "SATISFACTORIO",
          IF(
            'Tablero de control'!$BC559&gt;=Parametros!$D$4*Parametros!$G$4,
            "OPTIMO"
          )
        )
      )
    )
  )
)
)</f>
        <v>DEFICIENTE</v>
      </c>
      <c r="BE559" s="336"/>
      <c r="BF559" s="336"/>
      <c r="BG559" s="555"/>
      <c r="BH559" s="281"/>
      <c r="BI559" s="281"/>
      <c r="BJ559" s="281"/>
      <c r="BL559" s="337"/>
      <c r="BN559" s="547">
        <v>1</v>
      </c>
      <c r="BO559" s="546" t="s">
        <v>3708</v>
      </c>
      <c r="BP559" s="546" t="s">
        <v>3709</v>
      </c>
      <c r="BQ559" s="544" t="s">
        <v>3710</v>
      </c>
      <c r="BR559" s="655" t="s">
        <v>3696</v>
      </c>
      <c r="BS559" s="655" t="s">
        <v>3689</v>
      </c>
      <c r="BT559" s="281"/>
    </row>
    <row r="560" spans="1:72" s="42" customFormat="1" ht="50.1" hidden="1" customHeight="1">
      <c r="A560" s="554" t="s">
        <v>255</v>
      </c>
      <c r="B560" s="53" t="s">
        <v>274</v>
      </c>
      <c r="C560" s="53" t="s">
        <v>340</v>
      </c>
      <c r="D560" s="53" t="s">
        <v>376</v>
      </c>
      <c r="E560" s="53" t="s">
        <v>502</v>
      </c>
      <c r="F560" s="54">
        <v>1140.43</v>
      </c>
      <c r="G560" s="55">
        <v>1430</v>
      </c>
      <c r="H560" s="55" t="s">
        <v>1946</v>
      </c>
      <c r="I560" s="306" t="s">
        <v>2005</v>
      </c>
      <c r="J560" s="325">
        <v>557</v>
      </c>
      <c r="K560" s="53" t="s">
        <v>1098</v>
      </c>
      <c r="L560" s="53">
        <v>2402046</v>
      </c>
      <c r="M560" s="53" t="s">
        <v>1495</v>
      </c>
      <c r="N560" s="53">
        <v>240204600</v>
      </c>
      <c r="O560" s="53" t="s">
        <v>1815</v>
      </c>
      <c r="P560" s="53" t="s">
        <v>2111</v>
      </c>
      <c r="Q560" s="53" t="s">
        <v>32</v>
      </c>
      <c r="R560" s="78" t="s">
        <v>1891</v>
      </c>
      <c r="S560" s="246">
        <v>1</v>
      </c>
      <c r="T560" s="74">
        <v>3</v>
      </c>
      <c r="U560" s="96">
        <v>1</v>
      </c>
      <c r="V560" s="74">
        <v>1</v>
      </c>
      <c r="W560" s="74">
        <v>1</v>
      </c>
      <c r="X560" s="98" t="s">
        <v>13</v>
      </c>
      <c r="Y560" s="273">
        <v>1</v>
      </c>
      <c r="Z560" s="276">
        <f>IF(
'Tablero de control'!$U560="NP",
 0,
  IF(
     'Tablero de control'!$Q560&lt;&gt;"Reducción",
     'Tablero de control'!$Y560*100/'Tablero de control'!$U560,
     IF(
       'Tablero de control'!$U560&gt;='Tablero de control'!$Y560,
       100,
       IF(
         'Tablero de control'!$S560&lt;='Tablero de control'!$Y560,
         0,
         (('Tablero de control'!$S560-'Tablero de control'!$U560)-('Tablero de control'!$Y560-'Tablero de control'!$U560))*100/('Tablero de control'!$S560-'Tablero de control'!$U560)
       )
     )
   )
)</f>
        <v>100</v>
      </c>
      <c r="AA560" s="302">
        <f>IF('Tablero de control'!$Z560&gt;100,100,'Tablero de control'!$Z560)</f>
        <v>100</v>
      </c>
      <c r="AB560" s="40" t="str">
        <f>IF(
  'Tablero de control'!$U560="NP",
  "NO PROGRAMADA",
  IF(
    OR('Tablero de control'!$Y560="",'Tablero de control'!$Z560&lt;=0),
    "SIN AVANCE",
    IF(
      'Tablero de control'!$Z560&lt;Parametros!$D$4*Parametros!$G$9,
      "MUY DEFICIENTE",
    IF(
      'Tablero de control'!$Z560&lt;Parametros!$D$4*Parametros!$G$8,
      "DEFICIENTE",
   IF(
      'Tablero de control'!$Z560&lt;Parametros!$D$4*Parametros!$G$7,
      "ACEPTABLE",
      IF(
        'Tablero de control'!$Z560&lt;Parametros!$D$4*Parametros!$G$6,
        "BUENO",
        IF(
          'Tablero de control'!$Z560&lt;Parametros!$D$4*Parametros!$G$5,
          "SATISFACTORIO",
          IF(
            'Tablero de control'!$Z560&gt;=Parametros!$D$4*Parametros!$G$4,
            "OPTIMO"
          )
        )
      )
    )
  )
)
)
)</f>
        <v>OPTIMO</v>
      </c>
      <c r="AC560" s="40"/>
      <c r="AD560" s="40"/>
      <c r="AE560" s="40"/>
      <c r="AF560" s="40"/>
      <c r="AG560" s="59">
        <v>0</v>
      </c>
      <c r="AH560" s="59">
        <v>0</v>
      </c>
      <c r="AI560" s="59">
        <v>0</v>
      </c>
      <c r="AJ560" s="57"/>
      <c r="AK560" s="276">
        <f>IF(
'Tablero de control'!$V560="NP",
 0,
  IF(
     'Tablero de control'!$Q560&lt;&gt;"Reducción",
     'Tablero de control'!$AJ560*100/'Tablero de control'!$V560,
     IF(
       'Tablero de control'!$V560&gt;='Tablero de control'!$AJ560,
       100,
       IF(
         'Tablero de control'!$S560&lt;='Tablero de control'!$AJ560,
         0,
         (('Tablero de control'!$S560-'Tablero de control'!$V560)-('Tablero de control'!$AJ560-'Tablero de control'!$V560))*100/('Tablero de control'!$S560-'Tablero de control'!$V560)
       )
     )
   )
)</f>
        <v>0</v>
      </c>
      <c r="AL560" s="40" t="str">
        <f>IF(
  'Tablero de control'!$V560="NP",
  "NO PROGRAMADA",
  IF(
    OR('Tablero de control'!$AJ560="",'Tablero de control'!$AK560&lt;=0),
    "SIN AVANCE",
    IF(
      'Tablero de control'!$AK560&lt;Parametros!$D$4*Parametros!$G$9,
      "MUY DEFICIENTE",
    IF(
      'Tablero de control'!$AK560&lt;Parametros!$D$4*Parametros!$G$8,
      "DEFICIENTE",
   IF(
      'Tablero de control'!$AK560&lt;Parametros!$D$4*Parametros!$G$7,
      "ACEPTABLE",
      IF(
        'Tablero de control'!$AK560&lt;Parametros!$D$4*Parametros!$G$6,
        "BUENO",
        IF(
          'Tablero de control'!$AK560&lt;Parametros!$D$4*Parametros!$G$5,
          "SATISFACTORIO",
          IF(
            'Tablero de control'!$AK560&gt;=Parametros!$D$4*Parametros!$G$4,
            "OPTIMO"
          )
        )
      )
    )
  )
)
)
)</f>
        <v>SIN AVANCE</v>
      </c>
      <c r="AM560" s="38"/>
      <c r="AN560" s="38"/>
      <c r="AO560" s="38"/>
      <c r="AP560" s="47"/>
      <c r="AQ560" s="276">
        <f>IF(
'Tablero de control'!$W560="NP",
 0,
  IF(
     'Tablero de control'!$Q560&lt;&gt;"Reducción",
     'Tablero de control'!$AP560*100/'Tablero de control'!$W560,
     IF(
       'Tablero de control'!$W560&gt;='Tablero de control'!$AP560,
       100,
       IF(
         'Tablero de control'!$S560&lt;='Tablero de control'!$AP560,
         0,
         (('Tablero de control'!$S560-'Tablero de control'!$W560)-('Tablero de control'!$AP560-'Tablero de control'!$W560))*100/('Tablero de control'!$S560-'Tablero de control'!$W560)
       )
     )
   )
)</f>
        <v>0</v>
      </c>
      <c r="AR560" s="40" t="str">
        <f>IF(
  'Tablero de control'!$W560="NP",
  "NO PROGRAMADA",
  IF(
    OR('Tablero de control'!$AP560="",'Tablero de control'!$AQ560&lt;=0),
    "SIN AVANCE",
    IF(
      'Tablero de control'!$AQ560&lt;Parametros!$D$4*Parametros!$G$9,
      "MUY DEFICIENTE",
    IF(
      'Tablero de control'!$AQ560&lt;Parametros!$D$4*Parametros!$G$8,
      "DEFICIENTE",
   IF(
      'Tablero de control'!$AQ560&lt;Parametros!$D$4*Parametros!$G$7,
      "ACEPTABLE",
      IF(
        'Tablero de control'!$AQ560&lt;Parametros!$D$4*Parametros!$G$6,
        "BUENO",
        IF(
          'Tablero de control'!$AQ560&lt;Parametros!$D$4*Parametros!$G$5,
          "SATISFACTORIO",
          IF(
            'Tablero de control'!$AQ560&gt;=Parametros!$D$4*Parametros!$G$4,
            "OPTIMO"
          )
        )
      )
    )
  )
)
)
)</f>
        <v>SIN AVANCE</v>
      </c>
      <c r="AS560" s="38"/>
      <c r="AT560" s="38"/>
      <c r="AU560" s="38"/>
      <c r="AV560" s="39"/>
      <c r="AW560" s="276">
        <f>IF(
'Tablero de control'!$X560="NP",
 0,
  IF(
     'Tablero de control'!$Q560&lt;&gt;"Reducción",
     'Tablero de control'!$AV560*100/'Tablero de control'!$X560,
     IF(
       'Tablero de control'!$X560&gt;='Tablero de control'!$AV560,
       100,
       IF(
         'Tablero de control'!$S560&lt;='Tablero de control'!$AV560,
         0,
         (('Tablero de control'!$S560-'Tablero de control'!$X560)-('Tablero de control'!$AV560-'Tablero de control'!$X560))*100/('Tablero de control'!$S560-'Tablero de control'!$X560)
       )
     )
   )
)</f>
        <v>0</v>
      </c>
      <c r="AX560" s="46" t="str">
        <f>IF(
  'Tablero de control'!$X560="NP",
  "NO PROGRAMADA",
  IF(
    OR('Tablero de control'!$AV560="",'Tablero de control'!$AW560&lt;=0),
    "SIN AVANCE",
    IF(
      'Tablero de control'!$AW560&lt;Parametros!$D$4*Parametros!$G$9,
      "MUY DEFICIENTE",
    IF(
      'Tablero de control'!$AW560&lt;Parametros!$D$4*Parametros!$G$8,
      "DEFICIENTE",
   IF(
      'Tablero de control'!$AW560&lt;Parametros!$D$4*Parametros!$G$7,
      "ACEPTABLE",
      IF(
        'Tablero de control'!$AW560&lt;Parametros!$D$4*Parametros!$G$6,
        "BUENO",
        IF(
          'Tablero de control'!$AW560&lt;Parametros!$D$4*Parametros!$G$5,
          "SATISFACTORIO",
          IF(
            'Tablero de control'!$AW560&gt;=Parametros!$D$4*Parametros!$G$4,
            "OPTIMO"
          )
        )
      )
    )
  )
)
)
)</f>
        <v>NO PROGRAMADA</v>
      </c>
      <c r="AY560" s="38"/>
      <c r="AZ560" s="38"/>
      <c r="BA560" s="38"/>
      <c r="BB560" s="285">
        <f>IF('Tablero de control'!$R560="Acumulada",IF('Tablero de control'!$AV560="",IF('Tablero de control'!$AP560="",IF('Tablero de control'!$AJ560="",'Tablero de control'!$Y560,'Tablero de control'!$AJ560),'Tablero de control'!$AP560),'Tablero de control'!$AV560),'Tablero de control'!$Y560+'Tablero de control'!$AJ560+'Tablero de control'!$AP560+'Tablero de control'!$AV560)</f>
        <v>1</v>
      </c>
      <c r="BC560" s="41">
        <f>IF('Tablero de control'!$Q560="mantenimiento",'Tablero de control'!$BB560/COUNTA('Tablero de control'!$U560:$X560)*100,IF('Tablero de control'!$BB560*100/'Tablero de control'!$T560&gt;100,100,'Tablero de control'!$BB560*100/'Tablero de control'!$T560))</f>
        <v>33.333333333333336</v>
      </c>
      <c r="BD560" s="40" t="str">
        <f>IF(
    OR('Tablero de control'!$BB560="",'Tablero de control'!$BC560&lt;=0),
    "SIN AVANCE",
    IF(
      'Tablero de control'!$BC560&lt;Parametros!$D$4*Parametros!$G$9,
      "MUY DEFICIENTE",
    IF(
      'Tablero de control'!$BC560&lt;Parametros!$D$4*Parametros!$G$8,
      "DEFICIENTE",
   IF(
      'Tablero de control'!$BC560&lt;Parametros!$D$4*Parametros!$G$7,
      "ACEPTABLE",
      IF(
        'Tablero de control'!$BC560&lt;Parametros!$D$4*Parametros!$G$6,
        "BUENO",
        IF(
          'Tablero de control'!$BC560&lt;Parametros!$D$4*Parametros!$G$5,
          "SATISFACTORIO",
          IF(
            'Tablero de control'!$BC560&gt;=Parametros!$D$4*Parametros!$G$4,
            "OPTIMO"
          )
        )
      )
    )
  )
)
)</f>
        <v>DEFICIENTE</v>
      </c>
      <c r="BE560" s="336"/>
      <c r="BF560" s="336"/>
      <c r="BG560" s="555"/>
      <c r="BH560" s="281"/>
      <c r="BI560" s="281"/>
      <c r="BJ560" s="281"/>
      <c r="BL560" s="337"/>
      <c r="BN560" s="547">
        <v>1</v>
      </c>
      <c r="BO560" s="547" t="s">
        <v>3711</v>
      </c>
      <c r="BP560" s="547" t="s">
        <v>3712</v>
      </c>
      <c r="BQ560" s="544" t="s">
        <v>3713</v>
      </c>
      <c r="BR560" s="655" t="s">
        <v>3714</v>
      </c>
      <c r="BS560" s="655" t="s">
        <v>3715</v>
      </c>
      <c r="BT560" s="281"/>
    </row>
    <row r="561" spans="1:72" s="42" customFormat="1" ht="50.1" hidden="1" customHeight="1">
      <c r="A561" s="554" t="s">
        <v>255</v>
      </c>
      <c r="B561" s="53" t="s">
        <v>274</v>
      </c>
      <c r="C561" s="53" t="s">
        <v>340</v>
      </c>
      <c r="D561" s="53" t="s">
        <v>376</v>
      </c>
      <c r="E561" s="53" t="s">
        <v>502</v>
      </c>
      <c r="F561" s="54">
        <v>1140.43</v>
      </c>
      <c r="G561" s="55">
        <v>1430</v>
      </c>
      <c r="H561" s="55" t="s">
        <v>1946</v>
      </c>
      <c r="I561" s="306" t="s">
        <v>2005</v>
      </c>
      <c r="J561" s="325">
        <v>558</v>
      </c>
      <c r="K561" s="53" t="s">
        <v>1099</v>
      </c>
      <c r="L561" s="53">
        <v>2402022</v>
      </c>
      <c r="M561" s="53" t="s">
        <v>1496</v>
      </c>
      <c r="N561" s="53">
        <v>240202200</v>
      </c>
      <c r="O561" s="53" t="s">
        <v>1816</v>
      </c>
      <c r="P561" s="53" t="s">
        <v>2111</v>
      </c>
      <c r="Q561" s="53" t="s">
        <v>32</v>
      </c>
      <c r="R561" s="78" t="s">
        <v>1891</v>
      </c>
      <c r="S561" s="121">
        <v>3</v>
      </c>
      <c r="T561" s="74">
        <v>7</v>
      </c>
      <c r="U561" s="96">
        <v>1</v>
      </c>
      <c r="V561" s="74">
        <v>2</v>
      </c>
      <c r="W561" s="74">
        <v>2</v>
      </c>
      <c r="X561" s="74">
        <v>2</v>
      </c>
      <c r="Y561" s="273">
        <v>1</v>
      </c>
      <c r="Z561" s="276">
        <f>IF(
'Tablero de control'!$U561="NP",
 0,
  IF(
     'Tablero de control'!$Q561&lt;&gt;"Reducción",
     'Tablero de control'!$Y561*100/'Tablero de control'!$U561,
     IF(
       'Tablero de control'!$U561&gt;='Tablero de control'!$Y561,
       100,
       IF(
         'Tablero de control'!$S561&lt;='Tablero de control'!$Y561,
         0,
         (('Tablero de control'!$S561-'Tablero de control'!$U561)-('Tablero de control'!$Y561-'Tablero de control'!$U561))*100/('Tablero de control'!$S561-'Tablero de control'!$U561)
       )
     )
   )
)</f>
        <v>100</v>
      </c>
      <c r="AA561" s="302">
        <f>IF('Tablero de control'!$Z561&gt;100,100,'Tablero de control'!$Z561)</f>
        <v>100</v>
      </c>
      <c r="AB561" s="40" t="str">
        <f>IF(
  'Tablero de control'!$U561="NP",
  "NO PROGRAMADA",
  IF(
    OR('Tablero de control'!$Y561="",'Tablero de control'!$Z561&lt;=0),
    "SIN AVANCE",
    IF(
      'Tablero de control'!$Z561&lt;Parametros!$D$4*Parametros!$G$9,
      "MUY DEFICIENTE",
    IF(
      'Tablero de control'!$Z561&lt;Parametros!$D$4*Parametros!$G$8,
      "DEFICIENTE",
   IF(
      'Tablero de control'!$Z561&lt;Parametros!$D$4*Parametros!$G$7,
      "ACEPTABLE",
      IF(
        'Tablero de control'!$Z561&lt;Parametros!$D$4*Parametros!$G$6,
        "BUENO",
        IF(
          'Tablero de control'!$Z561&lt;Parametros!$D$4*Parametros!$G$5,
          "SATISFACTORIO",
          IF(
            'Tablero de control'!$Z561&gt;=Parametros!$D$4*Parametros!$G$4,
            "OPTIMO"
          )
        )
      )
    )
  )
)
)
)</f>
        <v>OPTIMO</v>
      </c>
      <c r="AC561" s="40"/>
      <c r="AD561" s="40"/>
      <c r="AE561" s="40"/>
      <c r="AF561" s="40"/>
      <c r="AG561" s="59">
        <v>192819164</v>
      </c>
      <c r="AH561" s="59">
        <v>328375427</v>
      </c>
      <c r="AI561" s="59">
        <v>25628185</v>
      </c>
      <c r="AJ561" s="57"/>
      <c r="AK561" s="276">
        <f>IF(
'Tablero de control'!$V561="NP",
 0,
  IF(
     'Tablero de control'!$Q561&lt;&gt;"Reducción",
     'Tablero de control'!$AJ561*100/'Tablero de control'!$V561,
     IF(
       'Tablero de control'!$V561&gt;='Tablero de control'!$AJ561,
       100,
       IF(
         'Tablero de control'!$S561&lt;='Tablero de control'!$AJ561,
         0,
         (('Tablero de control'!$S561-'Tablero de control'!$V561)-('Tablero de control'!$AJ561-'Tablero de control'!$V561))*100/('Tablero de control'!$S561-'Tablero de control'!$V561)
       )
     )
   )
)</f>
        <v>0</v>
      </c>
      <c r="AL561" s="40" t="str">
        <f>IF(
  'Tablero de control'!$V561="NP",
  "NO PROGRAMADA",
  IF(
    OR('Tablero de control'!$AJ561="",'Tablero de control'!$AK561&lt;=0),
    "SIN AVANCE",
    IF(
      'Tablero de control'!$AK561&lt;Parametros!$D$4*Parametros!$G$9,
      "MUY DEFICIENTE",
    IF(
      'Tablero de control'!$AK561&lt;Parametros!$D$4*Parametros!$G$8,
      "DEFICIENTE",
   IF(
      'Tablero de control'!$AK561&lt;Parametros!$D$4*Parametros!$G$7,
      "ACEPTABLE",
      IF(
        'Tablero de control'!$AK561&lt;Parametros!$D$4*Parametros!$G$6,
        "BUENO",
        IF(
          'Tablero de control'!$AK561&lt;Parametros!$D$4*Parametros!$G$5,
          "SATISFACTORIO",
          IF(
            'Tablero de control'!$AK561&gt;=Parametros!$D$4*Parametros!$G$4,
            "OPTIMO"
          )
        )
      )
    )
  )
)
)
)</f>
        <v>SIN AVANCE</v>
      </c>
      <c r="AM561" s="38"/>
      <c r="AN561" s="38"/>
      <c r="AO561" s="38"/>
      <c r="AP561" s="47"/>
      <c r="AQ561" s="276">
        <f>IF(
'Tablero de control'!$W561="NP",
 0,
  IF(
     'Tablero de control'!$Q561&lt;&gt;"Reducción",
     'Tablero de control'!$AP561*100/'Tablero de control'!$W561,
     IF(
       'Tablero de control'!$W561&gt;='Tablero de control'!$AP561,
       100,
       IF(
         'Tablero de control'!$S561&lt;='Tablero de control'!$AP561,
         0,
         (('Tablero de control'!$S561-'Tablero de control'!$W561)-('Tablero de control'!$AP561-'Tablero de control'!$W561))*100/('Tablero de control'!$S561-'Tablero de control'!$W561)
       )
     )
   )
)</f>
        <v>0</v>
      </c>
      <c r="AR561" s="40" t="str">
        <f>IF(
  'Tablero de control'!$W561="NP",
  "NO PROGRAMADA",
  IF(
    OR('Tablero de control'!$AP561="",'Tablero de control'!$AQ561&lt;=0),
    "SIN AVANCE",
    IF(
      'Tablero de control'!$AQ561&lt;Parametros!$D$4*Parametros!$G$9,
      "MUY DEFICIENTE",
    IF(
      'Tablero de control'!$AQ561&lt;Parametros!$D$4*Parametros!$G$8,
      "DEFICIENTE",
   IF(
      'Tablero de control'!$AQ561&lt;Parametros!$D$4*Parametros!$G$7,
      "ACEPTABLE",
      IF(
        'Tablero de control'!$AQ561&lt;Parametros!$D$4*Parametros!$G$6,
        "BUENO",
        IF(
          'Tablero de control'!$AQ561&lt;Parametros!$D$4*Parametros!$G$5,
          "SATISFACTORIO",
          IF(
            'Tablero de control'!$AQ561&gt;=Parametros!$D$4*Parametros!$G$4,
            "OPTIMO"
          )
        )
      )
    )
  )
)
)
)</f>
        <v>SIN AVANCE</v>
      </c>
      <c r="AS561" s="38"/>
      <c r="AT561" s="38"/>
      <c r="AU561" s="38"/>
      <c r="AV561" s="39"/>
      <c r="AW561" s="276">
        <f>IF(
'Tablero de control'!$X561="NP",
 0,
  IF(
     'Tablero de control'!$Q561&lt;&gt;"Reducción",
     'Tablero de control'!$AV561*100/'Tablero de control'!$X561,
     IF(
       'Tablero de control'!$X561&gt;='Tablero de control'!$AV561,
       100,
       IF(
         'Tablero de control'!$S561&lt;='Tablero de control'!$AV561,
         0,
         (('Tablero de control'!$S561-'Tablero de control'!$X561)-('Tablero de control'!$AV561-'Tablero de control'!$X561))*100/('Tablero de control'!$S561-'Tablero de control'!$X561)
       )
     )
   )
)</f>
        <v>0</v>
      </c>
      <c r="AX561" s="46" t="str">
        <f>IF(
  'Tablero de control'!$X561="NP",
  "NO PROGRAMADA",
  IF(
    OR('Tablero de control'!$AV561="",'Tablero de control'!$AW561&lt;=0),
    "SIN AVANCE",
    IF(
      'Tablero de control'!$AW561&lt;Parametros!$D$4*Parametros!$G$9,
      "MUY DEFICIENTE",
    IF(
      'Tablero de control'!$AW561&lt;Parametros!$D$4*Parametros!$G$8,
      "DEFICIENTE",
   IF(
      'Tablero de control'!$AW561&lt;Parametros!$D$4*Parametros!$G$7,
      "ACEPTABLE",
      IF(
        'Tablero de control'!$AW561&lt;Parametros!$D$4*Parametros!$G$6,
        "BUENO",
        IF(
          'Tablero de control'!$AW561&lt;Parametros!$D$4*Parametros!$G$5,
          "SATISFACTORIO",
          IF(
            'Tablero de control'!$AW561&gt;=Parametros!$D$4*Parametros!$G$4,
            "OPTIMO"
          )
        )
      )
    )
  )
)
)
)</f>
        <v>SIN AVANCE</v>
      </c>
      <c r="AY561" s="38"/>
      <c r="AZ561" s="38"/>
      <c r="BA561" s="38"/>
      <c r="BB561" s="285">
        <f>IF('Tablero de control'!$R561="Acumulada",IF('Tablero de control'!$AV561="",IF('Tablero de control'!$AP561="",IF('Tablero de control'!$AJ561="",'Tablero de control'!$Y561,'Tablero de control'!$AJ561),'Tablero de control'!$AP561),'Tablero de control'!$AV561),'Tablero de control'!$Y561+'Tablero de control'!$AJ561+'Tablero de control'!$AP561+'Tablero de control'!$AV561)</f>
        <v>1</v>
      </c>
      <c r="BC561" s="41">
        <f>IF('Tablero de control'!$Q561="mantenimiento",'Tablero de control'!$BB561/COUNTA('Tablero de control'!$U561:$X561)*100,IF('Tablero de control'!$BB561*100/'Tablero de control'!$T561&gt;100,100,'Tablero de control'!$BB561*100/'Tablero de control'!$T561))</f>
        <v>14.285714285714286</v>
      </c>
      <c r="BD561" s="40" t="str">
        <f>IF(
    OR('Tablero de control'!$BB561="",'Tablero de control'!$BC561&lt;=0),
    "SIN AVANCE",
    IF(
      'Tablero de control'!$BC561&lt;Parametros!$D$4*Parametros!$G$9,
      "MUY DEFICIENTE",
    IF(
      'Tablero de control'!$BC561&lt;Parametros!$D$4*Parametros!$G$8,
      "DEFICIENTE",
   IF(
      'Tablero de control'!$BC561&lt;Parametros!$D$4*Parametros!$G$7,
      "ACEPTABLE",
      IF(
        'Tablero de control'!$BC561&lt;Parametros!$D$4*Parametros!$G$6,
        "BUENO",
        IF(
          'Tablero de control'!$BC561&lt;Parametros!$D$4*Parametros!$G$5,
          "SATISFACTORIO",
          IF(
            'Tablero de control'!$BC561&gt;=Parametros!$D$4*Parametros!$G$4,
            "OPTIMO"
          )
        )
      )
    )
  )
)
)</f>
        <v>MUY DEFICIENTE</v>
      </c>
      <c r="BE561" s="336"/>
      <c r="BF561" s="336"/>
      <c r="BG561" s="555"/>
      <c r="BH561" s="281"/>
      <c r="BI561" s="281"/>
      <c r="BJ561" s="281"/>
      <c r="BL561" s="337"/>
      <c r="BN561" s="547">
        <v>1</v>
      </c>
      <c r="BO561" s="546" t="s">
        <v>3716</v>
      </c>
      <c r="BP561" s="548" t="s">
        <v>3717</v>
      </c>
      <c r="BQ561" s="544" t="s">
        <v>3718</v>
      </c>
      <c r="BR561" s="655" t="s">
        <v>3696</v>
      </c>
      <c r="BS561" s="655" t="s">
        <v>3689</v>
      </c>
      <c r="BT561" s="281"/>
    </row>
    <row r="562" spans="1:72" s="42" customFormat="1" ht="50.1" hidden="1" customHeight="1">
      <c r="A562" s="554" t="s">
        <v>255</v>
      </c>
      <c r="B562" s="53" t="s">
        <v>274</v>
      </c>
      <c r="C562" s="53" t="s">
        <v>340</v>
      </c>
      <c r="D562" s="53" t="s">
        <v>376</v>
      </c>
      <c r="E562" s="53" t="s">
        <v>502</v>
      </c>
      <c r="F562" s="54">
        <v>1140.43</v>
      </c>
      <c r="G562" s="55">
        <v>1430</v>
      </c>
      <c r="H562" s="55" t="s">
        <v>1946</v>
      </c>
      <c r="I562" s="306" t="s">
        <v>2005</v>
      </c>
      <c r="J562" s="325">
        <v>559</v>
      </c>
      <c r="K562" s="53" t="s">
        <v>1100</v>
      </c>
      <c r="L562" s="53">
        <v>2402048</v>
      </c>
      <c r="M562" s="53" t="s">
        <v>1497</v>
      </c>
      <c r="N562" s="53">
        <v>240204800</v>
      </c>
      <c r="O562" s="53" t="s">
        <v>1817</v>
      </c>
      <c r="P562" s="53" t="s">
        <v>2111</v>
      </c>
      <c r="Q562" s="53" t="s">
        <v>32</v>
      </c>
      <c r="R562" s="78" t="s">
        <v>1891</v>
      </c>
      <c r="S562" s="246">
        <v>2</v>
      </c>
      <c r="T562" s="74">
        <v>7</v>
      </c>
      <c r="U562" s="96">
        <v>1</v>
      </c>
      <c r="V562" s="74">
        <v>2</v>
      </c>
      <c r="W562" s="74">
        <v>2</v>
      </c>
      <c r="X562" s="74">
        <v>2</v>
      </c>
      <c r="Y562" s="273">
        <v>1</v>
      </c>
      <c r="Z562" s="276">
        <f>IF(
'Tablero de control'!$U562="NP",
 0,
  IF(
     'Tablero de control'!$Q562&lt;&gt;"Reducción",
     'Tablero de control'!$Y562*100/'Tablero de control'!$U562,
     IF(
       'Tablero de control'!$U562&gt;='Tablero de control'!$Y562,
       100,
       IF(
         'Tablero de control'!$S562&lt;='Tablero de control'!$Y562,
         0,
         (('Tablero de control'!$S562-'Tablero de control'!$U562)-('Tablero de control'!$Y562-'Tablero de control'!$U562))*100/('Tablero de control'!$S562-'Tablero de control'!$U562)
       )
     )
   )
)</f>
        <v>100</v>
      </c>
      <c r="AA562" s="302">
        <f>IF('Tablero de control'!$Z562&gt;100,100,'Tablero de control'!$Z562)</f>
        <v>100</v>
      </c>
      <c r="AB562" s="40" t="str">
        <f>IF(
  'Tablero de control'!$U562="NP",
  "NO PROGRAMADA",
  IF(
    OR('Tablero de control'!$Y562="",'Tablero de control'!$Z562&lt;=0),
    "SIN AVANCE",
    IF(
      'Tablero de control'!$Z562&lt;Parametros!$D$4*Parametros!$G$9,
      "MUY DEFICIENTE",
    IF(
      'Tablero de control'!$Z562&lt;Parametros!$D$4*Parametros!$G$8,
      "DEFICIENTE",
   IF(
      'Tablero de control'!$Z562&lt;Parametros!$D$4*Parametros!$G$7,
      "ACEPTABLE",
      IF(
        'Tablero de control'!$Z562&lt;Parametros!$D$4*Parametros!$G$6,
        "BUENO",
        IF(
          'Tablero de control'!$Z562&lt;Parametros!$D$4*Parametros!$G$5,
          "SATISFACTORIO",
          IF(
            'Tablero de control'!$Z562&gt;=Parametros!$D$4*Parametros!$G$4,
            "OPTIMO"
          )
        )
      )
    )
  )
)
)
)</f>
        <v>OPTIMO</v>
      </c>
      <c r="AC562" s="40"/>
      <c r="AD562" s="40"/>
      <c r="AE562" s="40"/>
      <c r="AF562" s="40"/>
      <c r="AG562" s="59">
        <v>0</v>
      </c>
      <c r="AH562" s="59">
        <v>0</v>
      </c>
      <c r="AI562" s="59">
        <v>0</v>
      </c>
      <c r="AJ562" s="57"/>
      <c r="AK562" s="276">
        <f>IF(
'Tablero de control'!$V562="NP",
 0,
  IF(
     'Tablero de control'!$Q562&lt;&gt;"Reducción",
     'Tablero de control'!$AJ562*100/'Tablero de control'!$V562,
     IF(
       'Tablero de control'!$V562&gt;='Tablero de control'!$AJ562,
       100,
       IF(
         'Tablero de control'!$S562&lt;='Tablero de control'!$AJ562,
         0,
         (('Tablero de control'!$S562-'Tablero de control'!$V562)-('Tablero de control'!$AJ562-'Tablero de control'!$V562))*100/('Tablero de control'!$S562-'Tablero de control'!$V562)
       )
     )
   )
)</f>
        <v>0</v>
      </c>
      <c r="AL562" s="40" t="str">
        <f>IF(
  'Tablero de control'!$V562="NP",
  "NO PROGRAMADA",
  IF(
    OR('Tablero de control'!$AJ562="",'Tablero de control'!$AK562&lt;=0),
    "SIN AVANCE",
    IF(
      'Tablero de control'!$AK562&lt;Parametros!$D$4*Parametros!$G$9,
      "MUY DEFICIENTE",
    IF(
      'Tablero de control'!$AK562&lt;Parametros!$D$4*Parametros!$G$8,
      "DEFICIENTE",
   IF(
      'Tablero de control'!$AK562&lt;Parametros!$D$4*Parametros!$G$7,
      "ACEPTABLE",
      IF(
        'Tablero de control'!$AK562&lt;Parametros!$D$4*Parametros!$G$6,
        "BUENO",
        IF(
          'Tablero de control'!$AK562&lt;Parametros!$D$4*Parametros!$G$5,
          "SATISFACTORIO",
          IF(
            'Tablero de control'!$AK562&gt;=Parametros!$D$4*Parametros!$G$4,
            "OPTIMO"
          )
        )
      )
    )
  )
)
)
)</f>
        <v>SIN AVANCE</v>
      </c>
      <c r="AM562" s="38"/>
      <c r="AN562" s="38"/>
      <c r="AO562" s="38"/>
      <c r="AP562" s="47"/>
      <c r="AQ562" s="276">
        <f>IF(
'Tablero de control'!$W562="NP",
 0,
  IF(
     'Tablero de control'!$Q562&lt;&gt;"Reducción",
     'Tablero de control'!$AP562*100/'Tablero de control'!$W562,
     IF(
       'Tablero de control'!$W562&gt;='Tablero de control'!$AP562,
       100,
       IF(
         'Tablero de control'!$S562&lt;='Tablero de control'!$AP562,
         0,
         (('Tablero de control'!$S562-'Tablero de control'!$W562)-('Tablero de control'!$AP562-'Tablero de control'!$W562))*100/('Tablero de control'!$S562-'Tablero de control'!$W562)
       )
     )
   )
)</f>
        <v>0</v>
      </c>
      <c r="AR562" s="40" t="str">
        <f>IF(
  'Tablero de control'!$W562="NP",
  "NO PROGRAMADA",
  IF(
    OR('Tablero de control'!$AP562="",'Tablero de control'!$AQ562&lt;=0),
    "SIN AVANCE",
    IF(
      'Tablero de control'!$AQ562&lt;Parametros!$D$4*Parametros!$G$9,
      "MUY DEFICIENTE",
    IF(
      'Tablero de control'!$AQ562&lt;Parametros!$D$4*Parametros!$G$8,
      "DEFICIENTE",
   IF(
      'Tablero de control'!$AQ562&lt;Parametros!$D$4*Parametros!$G$7,
      "ACEPTABLE",
      IF(
        'Tablero de control'!$AQ562&lt;Parametros!$D$4*Parametros!$G$6,
        "BUENO",
        IF(
          'Tablero de control'!$AQ562&lt;Parametros!$D$4*Parametros!$G$5,
          "SATISFACTORIO",
          IF(
            'Tablero de control'!$AQ562&gt;=Parametros!$D$4*Parametros!$G$4,
            "OPTIMO"
          )
        )
      )
    )
  )
)
)
)</f>
        <v>SIN AVANCE</v>
      </c>
      <c r="AS562" s="38"/>
      <c r="AT562" s="38"/>
      <c r="AU562" s="38"/>
      <c r="AV562" s="39"/>
      <c r="AW562" s="276">
        <f>IF(
'Tablero de control'!$X562="NP",
 0,
  IF(
     'Tablero de control'!$Q562&lt;&gt;"Reducción",
     'Tablero de control'!$AV562*100/'Tablero de control'!$X562,
     IF(
       'Tablero de control'!$X562&gt;='Tablero de control'!$AV562,
       100,
       IF(
         'Tablero de control'!$S562&lt;='Tablero de control'!$AV562,
         0,
         (('Tablero de control'!$S562-'Tablero de control'!$X562)-('Tablero de control'!$AV562-'Tablero de control'!$X562))*100/('Tablero de control'!$S562-'Tablero de control'!$X562)
       )
     )
   )
)</f>
        <v>0</v>
      </c>
      <c r="AX562" s="46" t="str">
        <f>IF(
  'Tablero de control'!$X562="NP",
  "NO PROGRAMADA",
  IF(
    OR('Tablero de control'!$AV562="",'Tablero de control'!$AW562&lt;=0),
    "SIN AVANCE",
    IF(
      'Tablero de control'!$AW562&lt;Parametros!$D$4*Parametros!$G$9,
      "MUY DEFICIENTE",
    IF(
      'Tablero de control'!$AW562&lt;Parametros!$D$4*Parametros!$G$8,
      "DEFICIENTE",
   IF(
      'Tablero de control'!$AW562&lt;Parametros!$D$4*Parametros!$G$7,
      "ACEPTABLE",
      IF(
        'Tablero de control'!$AW562&lt;Parametros!$D$4*Parametros!$G$6,
        "BUENO",
        IF(
          'Tablero de control'!$AW562&lt;Parametros!$D$4*Parametros!$G$5,
          "SATISFACTORIO",
          IF(
            'Tablero de control'!$AW562&gt;=Parametros!$D$4*Parametros!$G$4,
            "OPTIMO"
          )
        )
      )
    )
  )
)
)
)</f>
        <v>SIN AVANCE</v>
      </c>
      <c r="AY562" s="38"/>
      <c r="AZ562" s="38"/>
      <c r="BA562" s="38"/>
      <c r="BB562" s="285">
        <f>IF('Tablero de control'!$R562="Acumulada",IF('Tablero de control'!$AV562="",IF('Tablero de control'!$AP562="",IF('Tablero de control'!$AJ562="",'Tablero de control'!$Y562,'Tablero de control'!$AJ562),'Tablero de control'!$AP562),'Tablero de control'!$AV562),'Tablero de control'!$Y562+'Tablero de control'!$AJ562+'Tablero de control'!$AP562+'Tablero de control'!$AV562)</f>
        <v>1</v>
      </c>
      <c r="BC562" s="41">
        <f>IF('Tablero de control'!$Q562="mantenimiento",'Tablero de control'!$BB562/COUNTA('Tablero de control'!$U562:$X562)*100,IF('Tablero de control'!$BB562*100/'Tablero de control'!$T562&gt;100,100,'Tablero de control'!$BB562*100/'Tablero de control'!$T562))</f>
        <v>14.285714285714286</v>
      </c>
      <c r="BD562" s="40" t="str">
        <f>IF(
    OR('Tablero de control'!$BB562="",'Tablero de control'!$BC562&lt;=0),
    "SIN AVANCE",
    IF(
      'Tablero de control'!$BC562&lt;Parametros!$D$4*Parametros!$G$9,
      "MUY DEFICIENTE",
    IF(
      'Tablero de control'!$BC562&lt;Parametros!$D$4*Parametros!$G$8,
      "DEFICIENTE",
   IF(
      'Tablero de control'!$BC562&lt;Parametros!$D$4*Parametros!$G$7,
      "ACEPTABLE",
      IF(
        'Tablero de control'!$BC562&lt;Parametros!$D$4*Parametros!$G$6,
        "BUENO",
        IF(
          'Tablero de control'!$BC562&lt;Parametros!$D$4*Parametros!$G$5,
          "SATISFACTORIO",
          IF(
            'Tablero de control'!$BC562&gt;=Parametros!$D$4*Parametros!$G$4,
            "OPTIMO"
          )
        )
      )
    )
  )
)
)</f>
        <v>MUY DEFICIENTE</v>
      </c>
      <c r="BE562" s="336"/>
      <c r="BF562" s="336"/>
      <c r="BG562" s="555"/>
      <c r="BH562" s="281"/>
      <c r="BI562" s="281"/>
      <c r="BJ562" s="281"/>
      <c r="BL562" s="337"/>
      <c r="BN562" s="547">
        <v>1</v>
      </c>
      <c r="BO562" s="546" t="s">
        <v>3719</v>
      </c>
      <c r="BP562" s="546" t="s">
        <v>3720</v>
      </c>
      <c r="BQ562" s="544" t="s">
        <v>3721</v>
      </c>
      <c r="BR562" s="655" t="s">
        <v>3696</v>
      </c>
      <c r="BS562" s="655" t="s">
        <v>3689</v>
      </c>
      <c r="BT562" s="281"/>
    </row>
    <row r="563" spans="1:72" s="42" customFormat="1" ht="50.1" hidden="1" customHeight="1">
      <c r="A563" s="554" t="s">
        <v>255</v>
      </c>
      <c r="B563" s="53" t="s">
        <v>274</v>
      </c>
      <c r="C563" s="53" t="s">
        <v>340</v>
      </c>
      <c r="D563" s="53" t="s">
        <v>376</v>
      </c>
      <c r="E563" s="53" t="s">
        <v>502</v>
      </c>
      <c r="F563" s="54">
        <v>1140.43</v>
      </c>
      <c r="G563" s="55">
        <v>1430</v>
      </c>
      <c r="H563" s="55" t="s">
        <v>1946</v>
      </c>
      <c r="I563" s="306" t="s">
        <v>2005</v>
      </c>
      <c r="J563" s="325">
        <v>560</v>
      </c>
      <c r="K563" s="53" t="s">
        <v>1101</v>
      </c>
      <c r="L563" s="53">
        <v>2402001</v>
      </c>
      <c r="M563" s="53" t="s">
        <v>1498</v>
      </c>
      <c r="N563" s="53">
        <v>240200100</v>
      </c>
      <c r="O563" s="53" t="s">
        <v>1818</v>
      </c>
      <c r="P563" s="53" t="s">
        <v>2111</v>
      </c>
      <c r="Q563" s="53" t="s">
        <v>32</v>
      </c>
      <c r="R563" s="78" t="s">
        <v>1891</v>
      </c>
      <c r="S563" s="246">
        <v>0</v>
      </c>
      <c r="T563" s="74">
        <v>9</v>
      </c>
      <c r="U563" s="97" t="s">
        <v>13</v>
      </c>
      <c r="V563" s="247">
        <v>2</v>
      </c>
      <c r="W563" s="247">
        <v>5</v>
      </c>
      <c r="X563" s="247">
        <v>2</v>
      </c>
      <c r="Y563" s="273">
        <v>1</v>
      </c>
      <c r="Z563" s="276">
        <f>IF(
'Tablero de control'!$U563="NP",
 0,
  IF(
     'Tablero de control'!$Q563&lt;&gt;"Reducción",
     'Tablero de control'!$Y563*100/'Tablero de control'!$U563,
     IF(
       'Tablero de control'!$U563&gt;='Tablero de control'!$Y563,
       100,
       IF(
         'Tablero de control'!$S563&lt;='Tablero de control'!$Y563,
         0,
         (('Tablero de control'!$S563-'Tablero de control'!$U563)-('Tablero de control'!$Y563-'Tablero de control'!$U563))*100/('Tablero de control'!$S563-'Tablero de control'!$U563)
       )
     )
   )
)</f>
        <v>0</v>
      </c>
      <c r="AA563" s="302">
        <f>IF('Tablero de control'!$Z563&gt;100,100,'Tablero de control'!$Z563)</f>
        <v>0</v>
      </c>
      <c r="AB563" s="40" t="str">
        <f>IF(
  'Tablero de control'!$U563="NP",
  "NO PROGRAMADA",
  IF(
    OR('Tablero de control'!$Y563="",'Tablero de control'!$Z563&lt;=0),
    "SIN AVANCE",
    IF(
      'Tablero de control'!$Z563&lt;Parametros!$D$4*Parametros!$G$9,
      "MUY DEFICIENTE",
    IF(
      'Tablero de control'!$Z563&lt;Parametros!$D$4*Parametros!$G$8,
      "DEFICIENTE",
   IF(
      'Tablero de control'!$Z563&lt;Parametros!$D$4*Parametros!$G$7,
      "ACEPTABLE",
      IF(
        'Tablero de control'!$Z563&lt;Parametros!$D$4*Parametros!$G$6,
        "BUENO",
        IF(
          'Tablero de control'!$Z563&lt;Parametros!$D$4*Parametros!$G$5,
          "SATISFACTORIO",
          IF(
            'Tablero de control'!$Z563&gt;=Parametros!$D$4*Parametros!$G$4,
            "OPTIMO"
          )
        )
      )
    )
  )
)
)
)</f>
        <v>NO PROGRAMADA</v>
      </c>
      <c r="AC563" s="40"/>
      <c r="AD563" s="40"/>
      <c r="AE563" s="40"/>
      <c r="AF563" s="40"/>
      <c r="AG563" s="59">
        <v>0</v>
      </c>
      <c r="AH563" s="59">
        <v>0</v>
      </c>
      <c r="AI563" s="59">
        <v>0</v>
      </c>
      <c r="AJ563" s="57"/>
      <c r="AK563" s="276">
        <f>IF(
'Tablero de control'!$V563="NP",
 0,
  IF(
     'Tablero de control'!$Q563&lt;&gt;"Reducción",
     'Tablero de control'!$AJ563*100/'Tablero de control'!$V563,
     IF(
       'Tablero de control'!$V563&gt;='Tablero de control'!$AJ563,
       100,
       IF(
         'Tablero de control'!$S563&lt;='Tablero de control'!$AJ563,
         0,
         (('Tablero de control'!$S563-'Tablero de control'!$V563)-('Tablero de control'!$AJ563-'Tablero de control'!$V563))*100/('Tablero de control'!$S563-'Tablero de control'!$V563)
       )
     )
   )
)</f>
        <v>0</v>
      </c>
      <c r="AL563" s="40" t="str">
        <f>IF(
  'Tablero de control'!$V563="NP",
  "NO PROGRAMADA",
  IF(
    OR('Tablero de control'!$AJ563="",'Tablero de control'!$AK563&lt;=0),
    "SIN AVANCE",
    IF(
      'Tablero de control'!$AK563&lt;Parametros!$D$4*Parametros!$G$9,
      "MUY DEFICIENTE",
    IF(
      'Tablero de control'!$AK563&lt;Parametros!$D$4*Parametros!$G$8,
      "DEFICIENTE",
   IF(
      'Tablero de control'!$AK563&lt;Parametros!$D$4*Parametros!$G$7,
      "ACEPTABLE",
      IF(
        'Tablero de control'!$AK563&lt;Parametros!$D$4*Parametros!$G$6,
        "BUENO",
        IF(
          'Tablero de control'!$AK563&lt;Parametros!$D$4*Parametros!$G$5,
          "SATISFACTORIO",
          IF(
            'Tablero de control'!$AK563&gt;=Parametros!$D$4*Parametros!$G$4,
            "OPTIMO"
          )
        )
      )
    )
  )
)
)
)</f>
        <v>SIN AVANCE</v>
      </c>
      <c r="AM563" s="38"/>
      <c r="AN563" s="38"/>
      <c r="AO563" s="38"/>
      <c r="AP563" s="47"/>
      <c r="AQ563" s="276">
        <f>IF(
'Tablero de control'!$W563="NP",
 0,
  IF(
     'Tablero de control'!$Q563&lt;&gt;"Reducción",
     'Tablero de control'!$AP563*100/'Tablero de control'!$W563,
     IF(
       'Tablero de control'!$W563&gt;='Tablero de control'!$AP563,
       100,
       IF(
         'Tablero de control'!$S563&lt;='Tablero de control'!$AP563,
         0,
         (('Tablero de control'!$S563-'Tablero de control'!$W563)-('Tablero de control'!$AP563-'Tablero de control'!$W563))*100/('Tablero de control'!$S563-'Tablero de control'!$W563)
       )
     )
   )
)</f>
        <v>0</v>
      </c>
      <c r="AR563" s="40" t="str">
        <f>IF(
  'Tablero de control'!$W563="NP",
  "NO PROGRAMADA",
  IF(
    OR('Tablero de control'!$AP563="",'Tablero de control'!$AQ563&lt;=0),
    "SIN AVANCE",
    IF(
      'Tablero de control'!$AQ563&lt;Parametros!$D$4*Parametros!$G$9,
      "MUY DEFICIENTE",
    IF(
      'Tablero de control'!$AQ563&lt;Parametros!$D$4*Parametros!$G$8,
      "DEFICIENTE",
   IF(
      'Tablero de control'!$AQ563&lt;Parametros!$D$4*Parametros!$G$7,
      "ACEPTABLE",
      IF(
        'Tablero de control'!$AQ563&lt;Parametros!$D$4*Parametros!$G$6,
        "BUENO",
        IF(
          'Tablero de control'!$AQ563&lt;Parametros!$D$4*Parametros!$G$5,
          "SATISFACTORIO",
          IF(
            'Tablero de control'!$AQ563&gt;=Parametros!$D$4*Parametros!$G$4,
            "OPTIMO"
          )
        )
      )
    )
  )
)
)
)</f>
        <v>SIN AVANCE</v>
      </c>
      <c r="AS563" s="38"/>
      <c r="AT563" s="38"/>
      <c r="AU563" s="38"/>
      <c r="AV563" s="39"/>
      <c r="AW563" s="276">
        <f>IF(
'Tablero de control'!$X563="NP",
 0,
  IF(
     'Tablero de control'!$Q563&lt;&gt;"Reducción",
     'Tablero de control'!$AV563*100/'Tablero de control'!$X563,
     IF(
       'Tablero de control'!$X563&gt;='Tablero de control'!$AV563,
       100,
       IF(
         'Tablero de control'!$S563&lt;='Tablero de control'!$AV563,
         0,
         (('Tablero de control'!$S563-'Tablero de control'!$X563)-('Tablero de control'!$AV563-'Tablero de control'!$X563))*100/('Tablero de control'!$S563-'Tablero de control'!$X563)
       )
     )
   )
)</f>
        <v>0</v>
      </c>
      <c r="AX563" s="46" t="str">
        <f>IF(
  'Tablero de control'!$X563="NP",
  "NO PROGRAMADA",
  IF(
    OR('Tablero de control'!$AV563="",'Tablero de control'!$AW563&lt;=0),
    "SIN AVANCE",
    IF(
      'Tablero de control'!$AW563&lt;Parametros!$D$4*Parametros!$G$9,
      "MUY DEFICIENTE",
    IF(
      'Tablero de control'!$AW563&lt;Parametros!$D$4*Parametros!$G$8,
      "DEFICIENTE",
   IF(
      'Tablero de control'!$AW563&lt;Parametros!$D$4*Parametros!$G$7,
      "ACEPTABLE",
      IF(
        'Tablero de control'!$AW563&lt;Parametros!$D$4*Parametros!$G$6,
        "BUENO",
        IF(
          'Tablero de control'!$AW563&lt;Parametros!$D$4*Parametros!$G$5,
          "SATISFACTORIO",
          IF(
            'Tablero de control'!$AW563&gt;=Parametros!$D$4*Parametros!$G$4,
            "OPTIMO"
          )
        )
      )
    )
  )
)
)
)</f>
        <v>SIN AVANCE</v>
      </c>
      <c r="AY563" s="38"/>
      <c r="AZ563" s="38"/>
      <c r="BA563" s="38"/>
      <c r="BB563" s="285">
        <f>IF('Tablero de control'!$R563="Acumulada",IF('Tablero de control'!$AV563="",IF('Tablero de control'!$AP563="",IF('Tablero de control'!$AJ563="",'Tablero de control'!$Y563,'Tablero de control'!$AJ563),'Tablero de control'!$AP563),'Tablero de control'!$AV563),'Tablero de control'!$Y563+'Tablero de control'!$AJ563+'Tablero de control'!$AP563+'Tablero de control'!$AV563)</f>
        <v>1</v>
      </c>
      <c r="BC563" s="41">
        <f>IF('Tablero de control'!$Q563="mantenimiento",'Tablero de control'!$BB563/COUNTA('Tablero de control'!$U563:$X563)*100,IF('Tablero de control'!$BB563*100/'Tablero de control'!$T563&gt;100,100,'Tablero de control'!$BB563*100/'Tablero de control'!$T563))</f>
        <v>11.111111111111111</v>
      </c>
      <c r="BD563" s="40" t="str">
        <f>IF(
    OR('Tablero de control'!$BB563="",'Tablero de control'!$BC563&lt;=0),
    "SIN AVANCE",
    IF(
      'Tablero de control'!$BC563&lt;Parametros!$D$4*Parametros!$G$9,
      "MUY DEFICIENTE",
    IF(
      'Tablero de control'!$BC563&lt;Parametros!$D$4*Parametros!$G$8,
      "DEFICIENTE",
   IF(
      'Tablero de control'!$BC563&lt;Parametros!$D$4*Parametros!$G$7,
      "ACEPTABLE",
      IF(
        'Tablero de control'!$BC563&lt;Parametros!$D$4*Parametros!$G$6,
        "BUENO",
        IF(
          'Tablero de control'!$BC563&lt;Parametros!$D$4*Parametros!$G$5,
          "SATISFACTORIO",
          IF(
            'Tablero de control'!$BC563&gt;=Parametros!$D$4*Parametros!$G$4,
            "OPTIMO"
          )
        )
      )
    )
  )
)
)</f>
        <v>MUY DEFICIENTE</v>
      </c>
      <c r="BE563" s="336"/>
      <c r="BF563" s="336"/>
      <c r="BG563" s="555"/>
      <c r="BH563" s="281"/>
      <c r="BI563" s="281"/>
      <c r="BJ563" s="281"/>
      <c r="BL563" s="337"/>
      <c r="BN563" s="543">
        <v>0</v>
      </c>
      <c r="BO563" s="545" t="s">
        <v>2167</v>
      </c>
      <c r="BP563" s="545" t="s">
        <v>2167</v>
      </c>
      <c r="BQ563" s="545" t="s">
        <v>2167</v>
      </c>
      <c r="BR563" s="656" t="s">
        <v>2167</v>
      </c>
      <c r="BS563" s="656" t="s">
        <v>2167</v>
      </c>
      <c r="BT563" s="281"/>
    </row>
    <row r="564" spans="1:72" s="42" customFormat="1" ht="50.1" hidden="1" customHeight="1">
      <c r="A564" s="554" t="s">
        <v>255</v>
      </c>
      <c r="B564" s="53" t="s">
        <v>274</v>
      </c>
      <c r="C564" s="53" t="s">
        <v>340</v>
      </c>
      <c r="D564" s="53" t="s">
        <v>376</v>
      </c>
      <c r="E564" s="53" t="s">
        <v>502</v>
      </c>
      <c r="F564" s="54">
        <v>1140.43</v>
      </c>
      <c r="G564" s="55">
        <v>1430</v>
      </c>
      <c r="H564" s="55" t="s">
        <v>1946</v>
      </c>
      <c r="I564" s="306" t="s">
        <v>2005</v>
      </c>
      <c r="J564" s="325">
        <v>561</v>
      </c>
      <c r="K564" s="53" t="s">
        <v>1102</v>
      </c>
      <c r="L564" s="53">
        <v>2402039</v>
      </c>
      <c r="M564" s="53" t="s">
        <v>1499</v>
      </c>
      <c r="N564" s="53">
        <v>240203900</v>
      </c>
      <c r="O564" s="53" t="s">
        <v>1499</v>
      </c>
      <c r="P564" s="53" t="s">
        <v>2111</v>
      </c>
      <c r="Q564" s="53" t="s">
        <v>32</v>
      </c>
      <c r="R564" s="78" t="s">
        <v>1891</v>
      </c>
      <c r="S564" s="246">
        <v>0</v>
      </c>
      <c r="T564" s="74">
        <v>75</v>
      </c>
      <c r="U564" s="97" t="s">
        <v>13</v>
      </c>
      <c r="V564" s="247">
        <v>25</v>
      </c>
      <c r="W564" s="247">
        <v>25</v>
      </c>
      <c r="X564" s="247">
        <v>25</v>
      </c>
      <c r="Y564" s="273">
        <v>0</v>
      </c>
      <c r="Z564" s="276">
        <f>IF(
'Tablero de control'!$U564="NP",
 0,
  IF(
     'Tablero de control'!$Q564&lt;&gt;"Reducción",
     'Tablero de control'!$Y564*100/'Tablero de control'!$U564,
     IF(
       'Tablero de control'!$U564&gt;='Tablero de control'!$Y564,
       100,
       IF(
         'Tablero de control'!$S564&lt;='Tablero de control'!$Y564,
         0,
         (('Tablero de control'!$S564-'Tablero de control'!$U564)-('Tablero de control'!$Y564-'Tablero de control'!$U564))*100/('Tablero de control'!$S564-'Tablero de control'!$U564)
       )
     )
   )
)</f>
        <v>0</v>
      </c>
      <c r="AA564" s="302">
        <f>IF('Tablero de control'!$Z564&gt;100,100,'Tablero de control'!$Z564)</f>
        <v>0</v>
      </c>
      <c r="AB564" s="40" t="str">
        <f>IF(
  'Tablero de control'!$U564="NP",
  "NO PROGRAMADA",
  IF(
    OR('Tablero de control'!$Y564="",'Tablero de control'!$Z564&lt;=0),
    "SIN AVANCE",
    IF(
      'Tablero de control'!$Z564&lt;Parametros!$D$4*Parametros!$G$9,
      "MUY DEFICIENTE",
    IF(
      'Tablero de control'!$Z564&lt;Parametros!$D$4*Parametros!$G$8,
      "DEFICIENTE",
   IF(
      'Tablero de control'!$Z564&lt;Parametros!$D$4*Parametros!$G$7,
      "ACEPTABLE",
      IF(
        'Tablero de control'!$Z564&lt;Parametros!$D$4*Parametros!$G$6,
        "BUENO",
        IF(
          'Tablero de control'!$Z564&lt;Parametros!$D$4*Parametros!$G$5,
          "SATISFACTORIO",
          IF(
            'Tablero de control'!$Z564&gt;=Parametros!$D$4*Parametros!$G$4,
            "OPTIMO"
          )
        )
      )
    )
  )
)
)
)</f>
        <v>NO PROGRAMADA</v>
      </c>
      <c r="AC564" s="40"/>
      <c r="AD564" s="40"/>
      <c r="AE564" s="40"/>
      <c r="AF564" s="40"/>
      <c r="AG564" s="59">
        <v>0</v>
      </c>
      <c r="AH564" s="59">
        <v>0</v>
      </c>
      <c r="AI564" s="59">
        <v>0</v>
      </c>
      <c r="AJ564" s="57"/>
      <c r="AK564" s="276">
        <f>IF(
'Tablero de control'!$V564="NP",
 0,
  IF(
     'Tablero de control'!$Q564&lt;&gt;"Reducción",
     'Tablero de control'!$AJ564*100/'Tablero de control'!$V564,
     IF(
       'Tablero de control'!$V564&gt;='Tablero de control'!$AJ564,
       100,
       IF(
         'Tablero de control'!$S564&lt;='Tablero de control'!$AJ564,
         0,
         (('Tablero de control'!$S564-'Tablero de control'!$V564)-('Tablero de control'!$AJ564-'Tablero de control'!$V564))*100/('Tablero de control'!$S564-'Tablero de control'!$V564)
       )
     )
   )
)</f>
        <v>0</v>
      </c>
      <c r="AL564" s="40" t="str">
        <f>IF(
  'Tablero de control'!$V564="NP",
  "NO PROGRAMADA",
  IF(
    OR('Tablero de control'!$AJ564="",'Tablero de control'!$AK564&lt;=0),
    "SIN AVANCE",
    IF(
      'Tablero de control'!$AK564&lt;Parametros!$D$4*Parametros!$G$9,
      "MUY DEFICIENTE",
    IF(
      'Tablero de control'!$AK564&lt;Parametros!$D$4*Parametros!$G$8,
      "DEFICIENTE",
   IF(
      'Tablero de control'!$AK564&lt;Parametros!$D$4*Parametros!$G$7,
      "ACEPTABLE",
      IF(
        'Tablero de control'!$AK564&lt;Parametros!$D$4*Parametros!$G$6,
        "BUENO",
        IF(
          'Tablero de control'!$AK564&lt;Parametros!$D$4*Parametros!$G$5,
          "SATISFACTORIO",
          IF(
            'Tablero de control'!$AK564&gt;=Parametros!$D$4*Parametros!$G$4,
            "OPTIMO"
          )
        )
      )
    )
  )
)
)
)</f>
        <v>SIN AVANCE</v>
      </c>
      <c r="AM564" s="38"/>
      <c r="AN564" s="38"/>
      <c r="AO564" s="38"/>
      <c r="AP564" s="47"/>
      <c r="AQ564" s="276">
        <f>IF(
'Tablero de control'!$W564="NP",
 0,
  IF(
     'Tablero de control'!$Q564&lt;&gt;"Reducción",
     'Tablero de control'!$AP564*100/'Tablero de control'!$W564,
     IF(
       'Tablero de control'!$W564&gt;='Tablero de control'!$AP564,
       100,
       IF(
         'Tablero de control'!$S564&lt;='Tablero de control'!$AP564,
         0,
         (('Tablero de control'!$S564-'Tablero de control'!$W564)-('Tablero de control'!$AP564-'Tablero de control'!$W564))*100/('Tablero de control'!$S564-'Tablero de control'!$W564)
       )
     )
   )
)</f>
        <v>0</v>
      </c>
      <c r="AR564" s="40" t="str">
        <f>IF(
  'Tablero de control'!$W564="NP",
  "NO PROGRAMADA",
  IF(
    OR('Tablero de control'!$AP564="",'Tablero de control'!$AQ564&lt;=0),
    "SIN AVANCE",
    IF(
      'Tablero de control'!$AQ564&lt;Parametros!$D$4*Parametros!$G$9,
      "MUY DEFICIENTE",
    IF(
      'Tablero de control'!$AQ564&lt;Parametros!$D$4*Parametros!$G$8,
      "DEFICIENTE",
   IF(
      'Tablero de control'!$AQ564&lt;Parametros!$D$4*Parametros!$G$7,
      "ACEPTABLE",
      IF(
        'Tablero de control'!$AQ564&lt;Parametros!$D$4*Parametros!$G$6,
        "BUENO",
        IF(
          'Tablero de control'!$AQ564&lt;Parametros!$D$4*Parametros!$G$5,
          "SATISFACTORIO",
          IF(
            'Tablero de control'!$AQ564&gt;=Parametros!$D$4*Parametros!$G$4,
            "OPTIMO"
          )
        )
      )
    )
  )
)
)
)</f>
        <v>SIN AVANCE</v>
      </c>
      <c r="AS564" s="38"/>
      <c r="AT564" s="38"/>
      <c r="AU564" s="38"/>
      <c r="AV564" s="39"/>
      <c r="AW564" s="276">
        <f>IF(
'Tablero de control'!$X564="NP",
 0,
  IF(
     'Tablero de control'!$Q564&lt;&gt;"Reducción",
     'Tablero de control'!$AV564*100/'Tablero de control'!$X564,
     IF(
       'Tablero de control'!$X564&gt;='Tablero de control'!$AV564,
       100,
       IF(
         'Tablero de control'!$S564&lt;='Tablero de control'!$AV564,
         0,
         (('Tablero de control'!$S564-'Tablero de control'!$X564)-('Tablero de control'!$AV564-'Tablero de control'!$X564))*100/('Tablero de control'!$S564-'Tablero de control'!$X564)
       )
     )
   )
)</f>
        <v>0</v>
      </c>
      <c r="AX564" s="46" t="str">
        <f>IF(
  'Tablero de control'!$X564="NP",
  "NO PROGRAMADA",
  IF(
    OR('Tablero de control'!$AV564="",'Tablero de control'!$AW564&lt;=0),
    "SIN AVANCE",
    IF(
      'Tablero de control'!$AW564&lt;Parametros!$D$4*Parametros!$G$9,
      "MUY DEFICIENTE",
    IF(
      'Tablero de control'!$AW564&lt;Parametros!$D$4*Parametros!$G$8,
      "DEFICIENTE",
   IF(
      'Tablero de control'!$AW564&lt;Parametros!$D$4*Parametros!$G$7,
      "ACEPTABLE",
      IF(
        'Tablero de control'!$AW564&lt;Parametros!$D$4*Parametros!$G$6,
        "BUENO",
        IF(
          'Tablero de control'!$AW564&lt;Parametros!$D$4*Parametros!$G$5,
          "SATISFACTORIO",
          IF(
            'Tablero de control'!$AW564&gt;=Parametros!$D$4*Parametros!$G$4,
            "OPTIMO"
          )
        )
      )
    )
  )
)
)
)</f>
        <v>SIN AVANCE</v>
      </c>
      <c r="AY564" s="38"/>
      <c r="AZ564" s="38"/>
      <c r="BA564" s="38"/>
      <c r="BB564" s="285">
        <f>IF('Tablero de control'!$R564="Acumulada",IF('Tablero de control'!$AV564="",IF('Tablero de control'!$AP564="",IF('Tablero de control'!$AJ564="",'Tablero de control'!$Y564,'Tablero de control'!$AJ564),'Tablero de control'!$AP564),'Tablero de control'!$AV564),'Tablero de control'!$Y564+'Tablero de control'!$AJ564+'Tablero de control'!$AP564+'Tablero de control'!$AV564)</f>
        <v>0</v>
      </c>
      <c r="BC564" s="41">
        <f>IF('Tablero de control'!$Q564="mantenimiento",'Tablero de control'!$BB564/COUNTA('Tablero de control'!$U564:$X564)*100,IF('Tablero de control'!$BB564*100/'Tablero de control'!$T564&gt;100,100,'Tablero de control'!$BB564*100/'Tablero de control'!$T564))</f>
        <v>0</v>
      </c>
      <c r="BD564" s="40" t="str">
        <f>IF(
    OR('Tablero de control'!$BB564="",'Tablero de control'!$BC564&lt;=0),
    "SIN AVANCE",
    IF(
      'Tablero de control'!$BC564&lt;Parametros!$D$4*Parametros!$G$9,
      "MUY DEFICIENTE",
    IF(
      'Tablero de control'!$BC564&lt;Parametros!$D$4*Parametros!$G$8,
      "DEFICIENTE",
   IF(
      'Tablero de control'!$BC564&lt;Parametros!$D$4*Parametros!$G$7,
      "ACEPTABLE",
      IF(
        'Tablero de control'!$BC564&lt;Parametros!$D$4*Parametros!$G$6,
        "BUENO",
        IF(
          'Tablero de control'!$BC564&lt;Parametros!$D$4*Parametros!$G$5,
          "SATISFACTORIO",
          IF(
            'Tablero de control'!$BC564&gt;=Parametros!$D$4*Parametros!$G$4,
            "OPTIMO"
          )
        )
      )
    )
  )
)
)</f>
        <v>SIN AVANCE</v>
      </c>
      <c r="BE564" s="336"/>
      <c r="BF564" s="336"/>
      <c r="BG564" s="555"/>
      <c r="BH564" s="281"/>
      <c r="BI564" s="281"/>
      <c r="BJ564" s="281"/>
      <c r="BL564" s="337"/>
      <c r="BN564" s="432">
        <v>0</v>
      </c>
      <c r="BO564" s="545" t="s">
        <v>2167</v>
      </c>
      <c r="BP564" s="545" t="s">
        <v>2167</v>
      </c>
      <c r="BQ564" s="545" t="s">
        <v>2167</v>
      </c>
      <c r="BR564" s="656" t="s">
        <v>2167</v>
      </c>
      <c r="BS564" s="656" t="s">
        <v>2167</v>
      </c>
      <c r="BT564" s="281"/>
    </row>
    <row r="565" spans="1:72" s="42" customFormat="1" ht="50.1" hidden="1" customHeight="1">
      <c r="A565" s="554" t="s">
        <v>255</v>
      </c>
      <c r="B565" s="53" t="s">
        <v>274</v>
      </c>
      <c r="C565" s="53" t="s">
        <v>340</v>
      </c>
      <c r="D565" s="53" t="s">
        <v>376</v>
      </c>
      <c r="E565" s="53" t="s">
        <v>502</v>
      </c>
      <c r="F565" s="54">
        <v>1140.43</v>
      </c>
      <c r="G565" s="55">
        <v>1430</v>
      </c>
      <c r="H565" s="55" t="s">
        <v>1946</v>
      </c>
      <c r="I565" s="306" t="s">
        <v>2005</v>
      </c>
      <c r="J565" s="325">
        <v>562</v>
      </c>
      <c r="K565" s="53" t="s">
        <v>1103</v>
      </c>
      <c r="L565" s="53">
        <v>2402107</v>
      </c>
      <c r="M565" s="53" t="s">
        <v>1500</v>
      </c>
      <c r="N565" s="53">
        <v>240210701</v>
      </c>
      <c r="O565" s="53" t="s">
        <v>1819</v>
      </c>
      <c r="P565" s="53" t="s">
        <v>2111</v>
      </c>
      <c r="Q565" s="53" t="s">
        <v>32</v>
      </c>
      <c r="R565" s="80" t="s">
        <v>1891</v>
      </c>
      <c r="S565" s="248">
        <v>129</v>
      </c>
      <c r="T565" s="74">
        <v>145</v>
      </c>
      <c r="U565" s="96">
        <v>45</v>
      </c>
      <c r="V565" s="247">
        <v>55</v>
      </c>
      <c r="W565" s="247">
        <v>35</v>
      </c>
      <c r="X565" s="247">
        <v>10</v>
      </c>
      <c r="Y565" s="326">
        <v>45</v>
      </c>
      <c r="Z565" s="276">
        <f>IF(
'Tablero de control'!$U565="NP",
 0,
  IF(
     'Tablero de control'!$Q565&lt;&gt;"Reducción",
     'Tablero de control'!$Y565*100/'Tablero de control'!$U565,
     IF(
       'Tablero de control'!$U565&gt;='Tablero de control'!$Y565,
       100,
       IF(
         'Tablero de control'!$S565&lt;='Tablero de control'!$Y565,
         0,
         (('Tablero de control'!$S565-'Tablero de control'!$U565)-('Tablero de control'!$Y565-'Tablero de control'!$U565))*100/('Tablero de control'!$S565-'Tablero de control'!$U565)
       )
     )
   )
)</f>
        <v>100</v>
      </c>
      <c r="AA565" s="302">
        <f>IF('Tablero de control'!$Z565&gt;100,100,'Tablero de control'!$Z565)</f>
        <v>100</v>
      </c>
      <c r="AB565" s="40" t="str">
        <f>IF(
  'Tablero de control'!$U565="NP",
  "NO PROGRAMADA",
  IF(
    OR('Tablero de control'!$Y565="",'Tablero de control'!$Z565&lt;=0),
    "SIN AVANCE",
    IF(
      'Tablero de control'!$Z565&lt;Parametros!$D$4*Parametros!$G$9,
      "MUY DEFICIENTE",
    IF(
      'Tablero de control'!$Z565&lt;Parametros!$D$4*Parametros!$G$8,
      "DEFICIENTE",
   IF(
      'Tablero de control'!$Z565&lt;Parametros!$D$4*Parametros!$G$7,
      "ACEPTABLE",
      IF(
        'Tablero de control'!$Z565&lt;Parametros!$D$4*Parametros!$G$6,
        "BUENO",
        IF(
          'Tablero de control'!$Z565&lt;Parametros!$D$4*Parametros!$G$5,
          "SATISFACTORIO",
          IF(
            'Tablero de control'!$Z565&gt;=Parametros!$D$4*Parametros!$G$4,
            "OPTIMO"
          )
        )
      )
    )
  )
)
)
)</f>
        <v>OPTIMO</v>
      </c>
      <c r="AC565" s="40"/>
      <c r="AD565" s="40"/>
      <c r="AE565" s="40"/>
      <c r="AF565" s="40"/>
      <c r="AG565" s="59">
        <v>176063880</v>
      </c>
      <c r="AH565" s="59">
        <v>782823712</v>
      </c>
      <c r="AI565" s="59">
        <v>61095774</v>
      </c>
      <c r="AJ565" s="57"/>
      <c r="AK565" s="276">
        <f>IF(
'Tablero de control'!$V565="NP",
 0,
  IF(
     'Tablero de control'!$Q565&lt;&gt;"Reducción",
     'Tablero de control'!$AJ565*100/'Tablero de control'!$V565,
     IF(
       'Tablero de control'!$V565&gt;='Tablero de control'!$AJ565,
       100,
       IF(
         'Tablero de control'!$S565&lt;='Tablero de control'!$AJ565,
         0,
         (('Tablero de control'!$S565-'Tablero de control'!$V565)-('Tablero de control'!$AJ565-'Tablero de control'!$V565))*100/('Tablero de control'!$S565-'Tablero de control'!$V565)
       )
     )
   )
)</f>
        <v>0</v>
      </c>
      <c r="AL565" s="40" t="str">
        <f>IF(
  'Tablero de control'!$V565="NP",
  "NO PROGRAMADA",
  IF(
    OR('Tablero de control'!$AJ565="",'Tablero de control'!$AK565&lt;=0),
    "SIN AVANCE",
    IF(
      'Tablero de control'!$AK565&lt;Parametros!$D$4*Parametros!$G$9,
      "MUY DEFICIENTE",
    IF(
      'Tablero de control'!$AK565&lt;Parametros!$D$4*Parametros!$G$8,
      "DEFICIENTE",
   IF(
      'Tablero de control'!$AK565&lt;Parametros!$D$4*Parametros!$G$7,
      "ACEPTABLE",
      IF(
        'Tablero de control'!$AK565&lt;Parametros!$D$4*Parametros!$G$6,
        "BUENO",
        IF(
          'Tablero de control'!$AK565&lt;Parametros!$D$4*Parametros!$G$5,
          "SATISFACTORIO",
          IF(
            'Tablero de control'!$AK565&gt;=Parametros!$D$4*Parametros!$G$4,
            "OPTIMO"
          )
        )
      )
    )
  )
)
)
)</f>
        <v>SIN AVANCE</v>
      </c>
      <c r="AM565" s="38"/>
      <c r="AN565" s="38"/>
      <c r="AO565" s="38"/>
      <c r="AP565" s="47"/>
      <c r="AQ565" s="276">
        <f>IF(
'Tablero de control'!$W565="NP",
 0,
  IF(
     'Tablero de control'!$Q565&lt;&gt;"Reducción",
     'Tablero de control'!$AP565*100/'Tablero de control'!$W565,
     IF(
       'Tablero de control'!$W565&gt;='Tablero de control'!$AP565,
       100,
       IF(
         'Tablero de control'!$S565&lt;='Tablero de control'!$AP565,
         0,
         (('Tablero de control'!$S565-'Tablero de control'!$W565)-('Tablero de control'!$AP565-'Tablero de control'!$W565))*100/('Tablero de control'!$S565-'Tablero de control'!$W565)
       )
     )
   )
)</f>
        <v>0</v>
      </c>
      <c r="AR565" s="40" t="str">
        <f>IF(
  'Tablero de control'!$W565="NP",
  "NO PROGRAMADA",
  IF(
    OR('Tablero de control'!$AP565="",'Tablero de control'!$AQ565&lt;=0),
    "SIN AVANCE",
    IF(
      'Tablero de control'!$AQ565&lt;Parametros!$D$4*Parametros!$G$9,
      "MUY DEFICIENTE",
    IF(
      'Tablero de control'!$AQ565&lt;Parametros!$D$4*Parametros!$G$8,
      "DEFICIENTE",
   IF(
      'Tablero de control'!$AQ565&lt;Parametros!$D$4*Parametros!$G$7,
      "ACEPTABLE",
      IF(
        'Tablero de control'!$AQ565&lt;Parametros!$D$4*Parametros!$G$6,
        "BUENO",
        IF(
          'Tablero de control'!$AQ565&lt;Parametros!$D$4*Parametros!$G$5,
          "SATISFACTORIO",
          IF(
            'Tablero de control'!$AQ565&gt;=Parametros!$D$4*Parametros!$G$4,
            "OPTIMO"
          )
        )
      )
    )
  )
)
)
)</f>
        <v>SIN AVANCE</v>
      </c>
      <c r="AS565" s="38"/>
      <c r="AT565" s="38"/>
      <c r="AU565" s="38"/>
      <c r="AV565" s="39"/>
      <c r="AW565" s="276">
        <f>IF(
'Tablero de control'!$X565="NP",
 0,
  IF(
     'Tablero de control'!$Q565&lt;&gt;"Reducción",
     'Tablero de control'!$AV565*100/'Tablero de control'!$X565,
     IF(
       'Tablero de control'!$X565&gt;='Tablero de control'!$AV565,
       100,
       IF(
         'Tablero de control'!$S565&lt;='Tablero de control'!$AV565,
         0,
         (('Tablero de control'!$S565-'Tablero de control'!$X565)-('Tablero de control'!$AV565-'Tablero de control'!$X565))*100/('Tablero de control'!$S565-'Tablero de control'!$X565)
       )
     )
   )
)</f>
        <v>0</v>
      </c>
      <c r="AX565" s="46" t="str">
        <f>IF(
  'Tablero de control'!$X565="NP",
  "NO PROGRAMADA",
  IF(
    OR('Tablero de control'!$AV565="",'Tablero de control'!$AW565&lt;=0),
    "SIN AVANCE",
    IF(
      'Tablero de control'!$AW565&lt;Parametros!$D$4*Parametros!$G$9,
      "MUY DEFICIENTE",
    IF(
      'Tablero de control'!$AW565&lt;Parametros!$D$4*Parametros!$G$8,
      "DEFICIENTE",
   IF(
      'Tablero de control'!$AW565&lt;Parametros!$D$4*Parametros!$G$7,
      "ACEPTABLE",
      IF(
        'Tablero de control'!$AW565&lt;Parametros!$D$4*Parametros!$G$6,
        "BUENO",
        IF(
          'Tablero de control'!$AW565&lt;Parametros!$D$4*Parametros!$G$5,
          "SATISFACTORIO",
          IF(
            'Tablero de control'!$AW565&gt;=Parametros!$D$4*Parametros!$G$4,
            "OPTIMO"
          )
        )
      )
    )
  )
)
)
)</f>
        <v>SIN AVANCE</v>
      </c>
      <c r="AY565" s="38"/>
      <c r="AZ565" s="38"/>
      <c r="BA565" s="38"/>
      <c r="BB565" s="285">
        <f>IF('Tablero de control'!$R565="Acumulada",IF('Tablero de control'!$AV565="",IF('Tablero de control'!$AP565="",IF('Tablero de control'!$AJ565="",'Tablero de control'!$Y565,'Tablero de control'!$AJ565),'Tablero de control'!$AP565),'Tablero de control'!$AV565),'Tablero de control'!$Y565+'Tablero de control'!$AJ565+'Tablero de control'!$AP565+'Tablero de control'!$AV565)</f>
        <v>45</v>
      </c>
      <c r="BC565" s="41">
        <f>IF('Tablero de control'!$Q565="mantenimiento",'Tablero de control'!$BB565/COUNTA('Tablero de control'!$U565:$X565)*100,IF('Tablero de control'!$BB565*100/'Tablero de control'!$T565&gt;100,100,'Tablero de control'!$BB565*100/'Tablero de control'!$T565))</f>
        <v>31.03448275862069</v>
      </c>
      <c r="BD565" s="40" t="str">
        <f>IF(
    OR('Tablero de control'!$BB565="",'Tablero de control'!$BC565&lt;=0),
    "SIN AVANCE",
    IF(
      'Tablero de control'!$BC565&lt;Parametros!$D$4*Parametros!$G$9,
      "MUY DEFICIENTE",
    IF(
      'Tablero de control'!$BC565&lt;Parametros!$D$4*Parametros!$G$8,
      "DEFICIENTE",
   IF(
      'Tablero de control'!$BC565&lt;Parametros!$D$4*Parametros!$G$7,
      "ACEPTABLE",
      IF(
        'Tablero de control'!$BC565&lt;Parametros!$D$4*Parametros!$G$6,
        "BUENO",
        IF(
          'Tablero de control'!$BC565&lt;Parametros!$D$4*Parametros!$G$5,
          "SATISFACTORIO",
          IF(
            'Tablero de control'!$BC565&gt;=Parametros!$D$4*Parametros!$G$4,
            "OPTIMO"
          )
        )
      )
    )
  )
)
)</f>
        <v>DEFICIENTE</v>
      </c>
      <c r="BE565" s="336"/>
      <c r="BF565" s="336"/>
      <c r="BG565" s="555"/>
      <c r="BH565" s="281"/>
      <c r="BI565" s="281"/>
      <c r="BJ565" s="281"/>
      <c r="BL565" s="337"/>
      <c r="BN565" s="547">
        <v>45</v>
      </c>
      <c r="BO565" s="546" t="s">
        <v>3722</v>
      </c>
      <c r="BP565" s="546" t="s">
        <v>3723</v>
      </c>
      <c r="BQ565" s="544" t="s">
        <v>3724</v>
      </c>
      <c r="BR565" s="655" t="s">
        <v>3725</v>
      </c>
      <c r="BS565" s="655" t="s">
        <v>3726</v>
      </c>
      <c r="BT565" s="281"/>
    </row>
    <row r="566" spans="1:72" s="42" customFormat="1" ht="50.1" hidden="1" customHeight="1">
      <c r="A566" s="554" t="s">
        <v>255</v>
      </c>
      <c r="B566" s="53" t="s">
        <v>274</v>
      </c>
      <c r="C566" s="53" t="s">
        <v>341</v>
      </c>
      <c r="D566" s="53" t="s">
        <v>376</v>
      </c>
      <c r="E566" s="53" t="s">
        <v>503</v>
      </c>
      <c r="F566" s="54">
        <v>2</v>
      </c>
      <c r="G566" s="55">
        <v>4</v>
      </c>
      <c r="H566" s="55" t="s">
        <v>1946</v>
      </c>
      <c r="I566" s="306" t="s">
        <v>2006</v>
      </c>
      <c r="J566" s="325">
        <v>563</v>
      </c>
      <c r="K566" s="53" t="s">
        <v>1104</v>
      </c>
      <c r="L566" s="53">
        <v>2403025</v>
      </c>
      <c r="M566" s="53" t="s">
        <v>1501</v>
      </c>
      <c r="N566" s="53">
        <v>240302500</v>
      </c>
      <c r="O566" s="53" t="s">
        <v>1820</v>
      </c>
      <c r="P566" s="53" t="s">
        <v>2111</v>
      </c>
      <c r="Q566" s="53" t="s">
        <v>32</v>
      </c>
      <c r="R566" s="78" t="s">
        <v>1891</v>
      </c>
      <c r="S566" s="246">
        <v>1</v>
      </c>
      <c r="T566" s="74">
        <v>2</v>
      </c>
      <c r="U566" s="97" t="s">
        <v>13</v>
      </c>
      <c r="V566" s="247">
        <v>2</v>
      </c>
      <c r="W566" s="97" t="s">
        <v>13</v>
      </c>
      <c r="X566" s="97" t="s">
        <v>13</v>
      </c>
      <c r="Y566" s="273">
        <v>0</v>
      </c>
      <c r="Z566" s="276">
        <f>IF(
'Tablero de control'!$U566="NP",
 0,
  IF(
     'Tablero de control'!$Q566&lt;&gt;"Reducción",
     'Tablero de control'!$Y566*100/'Tablero de control'!$U566,
     IF(
       'Tablero de control'!$U566&gt;='Tablero de control'!$Y566,
       100,
       IF(
         'Tablero de control'!$S566&lt;='Tablero de control'!$Y566,
         0,
         (('Tablero de control'!$S566-'Tablero de control'!$U566)-('Tablero de control'!$Y566-'Tablero de control'!$U566))*100/('Tablero de control'!$S566-'Tablero de control'!$U566)
       )
     )
   )
)</f>
        <v>0</v>
      </c>
      <c r="AA566" s="302">
        <f>IF('Tablero de control'!$Z566&gt;100,100,'Tablero de control'!$Z566)</f>
        <v>0</v>
      </c>
      <c r="AB566" s="40" t="str">
        <f>IF(
  'Tablero de control'!$U566="NP",
  "NO PROGRAMADA",
  IF(
    OR('Tablero de control'!$Y566="",'Tablero de control'!$Z566&lt;=0),
    "SIN AVANCE",
    IF(
      'Tablero de control'!$Z566&lt;Parametros!$D$4*Parametros!$G$9,
      "MUY DEFICIENTE",
    IF(
      'Tablero de control'!$Z566&lt;Parametros!$D$4*Parametros!$G$8,
      "DEFICIENTE",
   IF(
      'Tablero de control'!$Z566&lt;Parametros!$D$4*Parametros!$G$7,
      "ACEPTABLE",
      IF(
        'Tablero de control'!$Z566&lt;Parametros!$D$4*Parametros!$G$6,
        "BUENO",
        IF(
          'Tablero de control'!$Z566&lt;Parametros!$D$4*Parametros!$G$5,
          "SATISFACTORIO",
          IF(
            'Tablero de control'!$Z566&gt;=Parametros!$D$4*Parametros!$G$4,
            "OPTIMO"
          )
        )
      )
    )
  )
)
)
)</f>
        <v>NO PROGRAMADA</v>
      </c>
      <c r="AC566" s="40"/>
      <c r="AD566" s="40"/>
      <c r="AE566" s="40"/>
      <c r="AF566" s="40"/>
      <c r="AG566" s="59">
        <v>0</v>
      </c>
      <c r="AH566" s="59">
        <v>0</v>
      </c>
      <c r="AI566" s="59">
        <v>0</v>
      </c>
      <c r="AJ566" s="57"/>
      <c r="AK566" s="276">
        <f>IF(
'Tablero de control'!$V566="NP",
 0,
  IF(
     'Tablero de control'!$Q566&lt;&gt;"Reducción",
     'Tablero de control'!$AJ566*100/'Tablero de control'!$V566,
     IF(
       'Tablero de control'!$V566&gt;='Tablero de control'!$AJ566,
       100,
       IF(
         'Tablero de control'!$S566&lt;='Tablero de control'!$AJ566,
         0,
         (('Tablero de control'!$S566-'Tablero de control'!$V566)-('Tablero de control'!$AJ566-'Tablero de control'!$V566))*100/('Tablero de control'!$S566-'Tablero de control'!$V566)
       )
     )
   )
)</f>
        <v>0</v>
      </c>
      <c r="AL566" s="40" t="str">
        <f>IF(
  'Tablero de control'!$V566="NP",
  "NO PROGRAMADA",
  IF(
    OR('Tablero de control'!$AJ566="",'Tablero de control'!$AK566&lt;=0),
    "SIN AVANCE",
    IF(
      'Tablero de control'!$AK566&lt;Parametros!$D$4*Parametros!$G$9,
      "MUY DEFICIENTE",
    IF(
      'Tablero de control'!$AK566&lt;Parametros!$D$4*Parametros!$G$8,
      "DEFICIENTE",
   IF(
      'Tablero de control'!$AK566&lt;Parametros!$D$4*Parametros!$G$7,
      "ACEPTABLE",
      IF(
        'Tablero de control'!$AK566&lt;Parametros!$D$4*Parametros!$G$6,
        "BUENO",
        IF(
          'Tablero de control'!$AK566&lt;Parametros!$D$4*Parametros!$G$5,
          "SATISFACTORIO",
          IF(
            'Tablero de control'!$AK566&gt;=Parametros!$D$4*Parametros!$G$4,
            "OPTIMO"
          )
        )
      )
    )
  )
)
)
)</f>
        <v>SIN AVANCE</v>
      </c>
      <c r="AM566" s="38"/>
      <c r="AN566" s="38"/>
      <c r="AO566" s="38"/>
      <c r="AP566" s="47"/>
      <c r="AQ566" s="276">
        <f>IF(
'Tablero de control'!$W566="NP",
 0,
  IF(
     'Tablero de control'!$Q566&lt;&gt;"Reducción",
     'Tablero de control'!$AP566*100/'Tablero de control'!$W566,
     IF(
       'Tablero de control'!$W566&gt;='Tablero de control'!$AP566,
       100,
       IF(
         'Tablero de control'!$S566&lt;='Tablero de control'!$AP566,
         0,
         (('Tablero de control'!$S566-'Tablero de control'!$W566)-('Tablero de control'!$AP566-'Tablero de control'!$W566))*100/('Tablero de control'!$S566-'Tablero de control'!$W566)
       )
     )
   )
)</f>
        <v>0</v>
      </c>
      <c r="AR566" s="40" t="str">
        <f>IF(
  'Tablero de control'!$W566="NP",
  "NO PROGRAMADA",
  IF(
    OR('Tablero de control'!$AP566="",'Tablero de control'!$AQ566&lt;=0),
    "SIN AVANCE",
    IF(
      'Tablero de control'!$AQ566&lt;Parametros!$D$4*Parametros!$G$9,
      "MUY DEFICIENTE",
    IF(
      'Tablero de control'!$AQ566&lt;Parametros!$D$4*Parametros!$G$8,
      "DEFICIENTE",
   IF(
      'Tablero de control'!$AQ566&lt;Parametros!$D$4*Parametros!$G$7,
      "ACEPTABLE",
      IF(
        'Tablero de control'!$AQ566&lt;Parametros!$D$4*Parametros!$G$6,
        "BUENO",
        IF(
          'Tablero de control'!$AQ566&lt;Parametros!$D$4*Parametros!$G$5,
          "SATISFACTORIO",
          IF(
            'Tablero de control'!$AQ566&gt;=Parametros!$D$4*Parametros!$G$4,
            "OPTIMO"
          )
        )
      )
    )
  )
)
)
)</f>
        <v>NO PROGRAMADA</v>
      </c>
      <c r="AS566" s="38"/>
      <c r="AT566" s="38"/>
      <c r="AU566" s="38"/>
      <c r="AV566" s="39"/>
      <c r="AW566" s="276">
        <f>IF(
'Tablero de control'!$X566="NP",
 0,
  IF(
     'Tablero de control'!$Q566&lt;&gt;"Reducción",
     'Tablero de control'!$AV566*100/'Tablero de control'!$X566,
     IF(
       'Tablero de control'!$X566&gt;='Tablero de control'!$AV566,
       100,
       IF(
         'Tablero de control'!$S566&lt;='Tablero de control'!$AV566,
         0,
         (('Tablero de control'!$S566-'Tablero de control'!$X566)-('Tablero de control'!$AV566-'Tablero de control'!$X566))*100/('Tablero de control'!$S566-'Tablero de control'!$X566)
       )
     )
   )
)</f>
        <v>0</v>
      </c>
      <c r="AX566" s="46" t="str">
        <f>IF(
  'Tablero de control'!$X566="NP",
  "NO PROGRAMADA",
  IF(
    OR('Tablero de control'!$AV566="",'Tablero de control'!$AW566&lt;=0),
    "SIN AVANCE",
    IF(
      'Tablero de control'!$AW566&lt;Parametros!$D$4*Parametros!$G$9,
      "MUY DEFICIENTE",
    IF(
      'Tablero de control'!$AW566&lt;Parametros!$D$4*Parametros!$G$8,
      "DEFICIENTE",
   IF(
      'Tablero de control'!$AW566&lt;Parametros!$D$4*Parametros!$G$7,
      "ACEPTABLE",
      IF(
        'Tablero de control'!$AW566&lt;Parametros!$D$4*Parametros!$G$6,
        "BUENO",
        IF(
          'Tablero de control'!$AW566&lt;Parametros!$D$4*Parametros!$G$5,
          "SATISFACTORIO",
          IF(
            'Tablero de control'!$AW566&gt;=Parametros!$D$4*Parametros!$G$4,
            "OPTIMO"
          )
        )
      )
    )
  )
)
)
)</f>
        <v>NO PROGRAMADA</v>
      </c>
      <c r="AY566" s="38"/>
      <c r="AZ566" s="38"/>
      <c r="BA566" s="38"/>
      <c r="BB566" s="285">
        <f>IF('Tablero de control'!$R566="Acumulada",IF('Tablero de control'!$AV566="",IF('Tablero de control'!$AP566="",IF('Tablero de control'!$AJ566="",'Tablero de control'!$Y566,'Tablero de control'!$AJ566),'Tablero de control'!$AP566),'Tablero de control'!$AV566),'Tablero de control'!$Y566+'Tablero de control'!$AJ566+'Tablero de control'!$AP566+'Tablero de control'!$AV566)</f>
        <v>0</v>
      </c>
      <c r="BC566" s="41">
        <f>IF('Tablero de control'!$Q566="mantenimiento",'Tablero de control'!$BB566/COUNTA('Tablero de control'!$U566:$X566)*100,IF('Tablero de control'!$BB566*100/'Tablero de control'!$T566&gt;100,100,'Tablero de control'!$BB566*100/'Tablero de control'!$T566))</f>
        <v>0</v>
      </c>
      <c r="BD566" s="40" t="str">
        <f>IF(
    OR('Tablero de control'!$BB566="",'Tablero de control'!$BC566&lt;=0),
    "SIN AVANCE",
    IF(
      'Tablero de control'!$BC566&lt;Parametros!$D$4*Parametros!$G$9,
      "MUY DEFICIENTE",
    IF(
      'Tablero de control'!$BC566&lt;Parametros!$D$4*Parametros!$G$8,
      "DEFICIENTE",
   IF(
      'Tablero de control'!$BC566&lt;Parametros!$D$4*Parametros!$G$7,
      "ACEPTABLE",
      IF(
        'Tablero de control'!$BC566&lt;Parametros!$D$4*Parametros!$G$6,
        "BUENO",
        IF(
          'Tablero de control'!$BC566&lt;Parametros!$D$4*Parametros!$G$5,
          "SATISFACTORIO",
          IF(
            'Tablero de control'!$BC566&gt;=Parametros!$D$4*Parametros!$G$4,
            "OPTIMO"
          )
        )
      )
    )
  )
)
)</f>
        <v>SIN AVANCE</v>
      </c>
      <c r="BE566" s="336"/>
      <c r="BF566" s="336"/>
      <c r="BG566" s="555"/>
      <c r="BH566" s="281"/>
      <c r="BI566" s="281"/>
      <c r="BJ566" s="281"/>
      <c r="BL566" s="337"/>
      <c r="BN566" s="543"/>
      <c r="BO566" s="543"/>
      <c r="BP566" s="543"/>
      <c r="BQ566" s="543"/>
      <c r="BR566" s="657"/>
      <c r="BS566" s="657"/>
      <c r="BT566" s="281"/>
    </row>
    <row r="567" spans="1:72" s="42" customFormat="1" ht="50.1" hidden="1" customHeight="1">
      <c r="A567" s="554" t="s">
        <v>255</v>
      </c>
      <c r="B567" s="53" t="s">
        <v>274</v>
      </c>
      <c r="C567" s="53" t="s">
        <v>341</v>
      </c>
      <c r="D567" s="53" t="s">
        <v>376</v>
      </c>
      <c r="E567" s="53" t="s">
        <v>503</v>
      </c>
      <c r="F567" s="54">
        <v>2</v>
      </c>
      <c r="G567" s="55">
        <v>4</v>
      </c>
      <c r="H567" s="55" t="s">
        <v>1946</v>
      </c>
      <c r="I567" s="306" t="s">
        <v>2006</v>
      </c>
      <c r="J567" s="325">
        <v>564</v>
      </c>
      <c r="K567" s="53" t="s">
        <v>1104</v>
      </c>
      <c r="L567" s="53">
        <v>2403049</v>
      </c>
      <c r="M567" s="53" t="s">
        <v>1502</v>
      </c>
      <c r="N567" s="53">
        <v>240304900</v>
      </c>
      <c r="O567" s="53" t="s">
        <v>1821</v>
      </c>
      <c r="P567" s="53" t="s">
        <v>2111</v>
      </c>
      <c r="Q567" s="53" t="s">
        <v>32</v>
      </c>
      <c r="R567" s="78" t="s">
        <v>1891</v>
      </c>
      <c r="S567" s="246">
        <v>0</v>
      </c>
      <c r="T567" s="74">
        <v>2</v>
      </c>
      <c r="U567" s="96">
        <v>1</v>
      </c>
      <c r="V567" s="98" t="s">
        <v>13</v>
      </c>
      <c r="W567" s="247">
        <v>1</v>
      </c>
      <c r="X567" s="98" t="s">
        <v>13</v>
      </c>
      <c r="Y567" s="273">
        <v>1</v>
      </c>
      <c r="Z567" s="276">
        <f>IF(
'Tablero de control'!$U567="NP",
 0,
  IF(
     'Tablero de control'!$Q567&lt;&gt;"Reducción",
     'Tablero de control'!$Y567*100/'Tablero de control'!$U567,
     IF(
       'Tablero de control'!$U567&gt;='Tablero de control'!$Y567,
       100,
       IF(
         'Tablero de control'!$S567&lt;='Tablero de control'!$Y567,
         0,
         (('Tablero de control'!$S567-'Tablero de control'!$U567)-('Tablero de control'!$Y567-'Tablero de control'!$U567))*100/('Tablero de control'!$S567-'Tablero de control'!$U567)
       )
     )
   )
)</f>
        <v>100</v>
      </c>
      <c r="AA567" s="302">
        <f>IF('Tablero de control'!$Z567&gt;100,100,'Tablero de control'!$Z567)</f>
        <v>100</v>
      </c>
      <c r="AB567" s="40" t="str">
        <f>IF(
  'Tablero de control'!$U567="NP",
  "NO PROGRAMADA",
  IF(
    OR('Tablero de control'!$Y567="",'Tablero de control'!$Z567&lt;=0),
    "SIN AVANCE",
    IF(
      'Tablero de control'!$Z567&lt;Parametros!$D$4*Parametros!$G$9,
      "MUY DEFICIENTE",
    IF(
      'Tablero de control'!$Z567&lt;Parametros!$D$4*Parametros!$G$8,
      "DEFICIENTE",
   IF(
      'Tablero de control'!$Z567&lt;Parametros!$D$4*Parametros!$G$7,
      "ACEPTABLE",
      IF(
        'Tablero de control'!$Z567&lt;Parametros!$D$4*Parametros!$G$6,
        "BUENO",
        IF(
          'Tablero de control'!$Z567&lt;Parametros!$D$4*Parametros!$G$5,
          "SATISFACTORIO",
          IF(
            'Tablero de control'!$Z567&gt;=Parametros!$D$4*Parametros!$G$4,
            "OPTIMO"
          )
        )
      )
    )
  )
)
)
)</f>
        <v>OPTIMO</v>
      </c>
      <c r="AC567" s="40"/>
      <c r="AD567" s="40"/>
      <c r="AE567" s="40"/>
      <c r="AF567" s="40"/>
      <c r="AG567" s="59">
        <v>0</v>
      </c>
      <c r="AH567" s="59">
        <v>0</v>
      </c>
      <c r="AI567" s="59">
        <v>0</v>
      </c>
      <c r="AJ567" s="57"/>
      <c r="AK567" s="276">
        <f>IF(
'Tablero de control'!$V567="NP",
 0,
  IF(
     'Tablero de control'!$Q567&lt;&gt;"Reducción",
     'Tablero de control'!$AJ567*100/'Tablero de control'!$V567,
     IF(
       'Tablero de control'!$V567&gt;='Tablero de control'!$AJ567,
       100,
       IF(
         'Tablero de control'!$S567&lt;='Tablero de control'!$AJ567,
         0,
         (('Tablero de control'!$S567-'Tablero de control'!$V567)-('Tablero de control'!$AJ567-'Tablero de control'!$V567))*100/('Tablero de control'!$S567-'Tablero de control'!$V567)
       )
     )
   )
)</f>
        <v>0</v>
      </c>
      <c r="AL567" s="40" t="str">
        <f>IF(
  'Tablero de control'!$V567="NP",
  "NO PROGRAMADA",
  IF(
    OR('Tablero de control'!$AJ567="",'Tablero de control'!$AK567&lt;=0),
    "SIN AVANCE",
    IF(
      'Tablero de control'!$AK567&lt;Parametros!$D$4*Parametros!$G$9,
      "MUY DEFICIENTE",
    IF(
      'Tablero de control'!$AK567&lt;Parametros!$D$4*Parametros!$G$8,
      "DEFICIENTE",
   IF(
      'Tablero de control'!$AK567&lt;Parametros!$D$4*Parametros!$G$7,
      "ACEPTABLE",
      IF(
        'Tablero de control'!$AK567&lt;Parametros!$D$4*Parametros!$G$6,
        "BUENO",
        IF(
          'Tablero de control'!$AK567&lt;Parametros!$D$4*Parametros!$G$5,
          "SATISFACTORIO",
          IF(
            'Tablero de control'!$AK567&gt;=Parametros!$D$4*Parametros!$G$4,
            "OPTIMO"
          )
        )
      )
    )
  )
)
)
)</f>
        <v>NO PROGRAMADA</v>
      </c>
      <c r="AM567" s="38"/>
      <c r="AN567" s="38"/>
      <c r="AO567" s="38"/>
      <c r="AP567" s="47"/>
      <c r="AQ567" s="276">
        <f>IF(
'Tablero de control'!$W567="NP",
 0,
  IF(
     'Tablero de control'!$Q567&lt;&gt;"Reducción",
     'Tablero de control'!$AP567*100/'Tablero de control'!$W567,
     IF(
       'Tablero de control'!$W567&gt;='Tablero de control'!$AP567,
       100,
       IF(
         'Tablero de control'!$S567&lt;='Tablero de control'!$AP567,
         0,
         (('Tablero de control'!$S567-'Tablero de control'!$W567)-('Tablero de control'!$AP567-'Tablero de control'!$W567))*100/('Tablero de control'!$S567-'Tablero de control'!$W567)
       )
     )
   )
)</f>
        <v>0</v>
      </c>
      <c r="AR567" s="40" t="str">
        <f>IF(
  'Tablero de control'!$W567="NP",
  "NO PROGRAMADA",
  IF(
    OR('Tablero de control'!$AP567="",'Tablero de control'!$AQ567&lt;=0),
    "SIN AVANCE",
    IF(
      'Tablero de control'!$AQ567&lt;Parametros!$D$4*Parametros!$G$9,
      "MUY DEFICIENTE",
    IF(
      'Tablero de control'!$AQ567&lt;Parametros!$D$4*Parametros!$G$8,
      "DEFICIENTE",
   IF(
      'Tablero de control'!$AQ567&lt;Parametros!$D$4*Parametros!$G$7,
      "ACEPTABLE",
      IF(
        'Tablero de control'!$AQ567&lt;Parametros!$D$4*Parametros!$G$6,
        "BUENO",
        IF(
          'Tablero de control'!$AQ567&lt;Parametros!$D$4*Parametros!$G$5,
          "SATISFACTORIO",
          IF(
            'Tablero de control'!$AQ567&gt;=Parametros!$D$4*Parametros!$G$4,
            "OPTIMO"
          )
        )
      )
    )
  )
)
)
)</f>
        <v>SIN AVANCE</v>
      </c>
      <c r="AS567" s="38"/>
      <c r="AT567" s="38"/>
      <c r="AU567" s="38"/>
      <c r="AV567" s="39"/>
      <c r="AW567" s="276">
        <f>IF(
'Tablero de control'!$X567="NP",
 0,
  IF(
     'Tablero de control'!$Q567&lt;&gt;"Reducción",
     'Tablero de control'!$AV567*100/'Tablero de control'!$X567,
     IF(
       'Tablero de control'!$X567&gt;='Tablero de control'!$AV567,
       100,
       IF(
         'Tablero de control'!$S567&lt;='Tablero de control'!$AV567,
         0,
         (('Tablero de control'!$S567-'Tablero de control'!$X567)-('Tablero de control'!$AV567-'Tablero de control'!$X567))*100/('Tablero de control'!$S567-'Tablero de control'!$X567)
       )
     )
   )
)</f>
        <v>0</v>
      </c>
      <c r="AX567" s="46" t="str">
        <f>IF(
  'Tablero de control'!$X567="NP",
  "NO PROGRAMADA",
  IF(
    OR('Tablero de control'!$AV567="",'Tablero de control'!$AW567&lt;=0),
    "SIN AVANCE",
    IF(
      'Tablero de control'!$AW567&lt;Parametros!$D$4*Parametros!$G$9,
      "MUY DEFICIENTE",
    IF(
      'Tablero de control'!$AW567&lt;Parametros!$D$4*Parametros!$G$8,
      "DEFICIENTE",
   IF(
      'Tablero de control'!$AW567&lt;Parametros!$D$4*Parametros!$G$7,
      "ACEPTABLE",
      IF(
        'Tablero de control'!$AW567&lt;Parametros!$D$4*Parametros!$G$6,
        "BUENO",
        IF(
          'Tablero de control'!$AW567&lt;Parametros!$D$4*Parametros!$G$5,
          "SATISFACTORIO",
          IF(
            'Tablero de control'!$AW567&gt;=Parametros!$D$4*Parametros!$G$4,
            "OPTIMO"
          )
        )
      )
    )
  )
)
)
)</f>
        <v>NO PROGRAMADA</v>
      </c>
      <c r="AY567" s="38"/>
      <c r="AZ567" s="38"/>
      <c r="BA567" s="38"/>
      <c r="BB567" s="285">
        <f>IF('Tablero de control'!$R567="Acumulada",IF('Tablero de control'!$AV567="",IF('Tablero de control'!$AP567="",IF('Tablero de control'!$AJ567="",'Tablero de control'!$Y567,'Tablero de control'!$AJ567),'Tablero de control'!$AP567),'Tablero de control'!$AV567),'Tablero de control'!$Y567+'Tablero de control'!$AJ567+'Tablero de control'!$AP567+'Tablero de control'!$AV567)</f>
        <v>1</v>
      </c>
      <c r="BC567" s="41">
        <f>IF('Tablero de control'!$Q567="mantenimiento",'Tablero de control'!$BB567/COUNTA('Tablero de control'!$U567:$X567)*100,IF('Tablero de control'!$BB567*100/'Tablero de control'!$T567&gt;100,100,'Tablero de control'!$BB567*100/'Tablero de control'!$T567))</f>
        <v>50</v>
      </c>
      <c r="BD567" s="40" t="str">
        <f>IF(
    OR('Tablero de control'!$BB567="",'Tablero de control'!$BC567&lt;=0),
    "SIN AVANCE",
    IF(
      'Tablero de control'!$BC567&lt;Parametros!$D$4*Parametros!$G$9,
      "MUY DEFICIENTE",
    IF(
      'Tablero de control'!$BC567&lt;Parametros!$D$4*Parametros!$G$8,
      "DEFICIENTE",
   IF(
      'Tablero de control'!$BC567&lt;Parametros!$D$4*Parametros!$G$7,
      "ACEPTABLE",
      IF(
        'Tablero de control'!$BC567&lt;Parametros!$D$4*Parametros!$G$6,
        "BUENO",
        IF(
          'Tablero de control'!$BC567&lt;Parametros!$D$4*Parametros!$G$5,
          "SATISFACTORIO",
          IF(
            'Tablero de control'!$BC567&gt;=Parametros!$D$4*Parametros!$G$4,
            "OPTIMO"
          )
        )
      )
    )
  )
)
)</f>
        <v>DEFICIENTE</v>
      </c>
      <c r="BE567" s="336"/>
      <c r="BF567" s="336"/>
      <c r="BG567" s="555"/>
      <c r="BH567" s="281"/>
      <c r="BI567" s="281"/>
      <c r="BJ567" s="281"/>
      <c r="BL567" s="337"/>
      <c r="BN567" s="543">
        <v>1</v>
      </c>
      <c r="BO567" s="545" t="s">
        <v>3727</v>
      </c>
      <c r="BP567" s="546" t="s">
        <v>3723</v>
      </c>
      <c r="BQ567" s="543"/>
      <c r="BR567" s="657"/>
      <c r="BS567" s="657"/>
      <c r="BT567" s="281"/>
    </row>
    <row r="568" spans="1:72" s="42" customFormat="1" ht="50.1" hidden="1" customHeight="1">
      <c r="A568" s="554" t="s">
        <v>255</v>
      </c>
      <c r="B568" s="53" t="s">
        <v>274</v>
      </c>
      <c r="C568" s="53" t="s">
        <v>341</v>
      </c>
      <c r="D568" s="53" t="s">
        <v>376</v>
      </c>
      <c r="E568" s="53" t="s">
        <v>503</v>
      </c>
      <c r="F568" s="54">
        <v>2</v>
      </c>
      <c r="G568" s="55">
        <v>4</v>
      </c>
      <c r="H568" s="55" t="s">
        <v>1946</v>
      </c>
      <c r="I568" s="306" t="s">
        <v>2006</v>
      </c>
      <c r="J568" s="325">
        <v>565</v>
      </c>
      <c r="K568" s="53" t="s">
        <v>1104</v>
      </c>
      <c r="L568" s="53">
        <v>2403050</v>
      </c>
      <c r="M568" s="53" t="s">
        <v>1503</v>
      </c>
      <c r="N568" s="53">
        <v>240305000</v>
      </c>
      <c r="O568" s="53" t="s">
        <v>1822</v>
      </c>
      <c r="P568" s="53" t="s">
        <v>2111</v>
      </c>
      <c r="Q568" s="53" t="s">
        <v>32</v>
      </c>
      <c r="R568" s="78" t="s">
        <v>1891</v>
      </c>
      <c r="S568" s="246">
        <v>0</v>
      </c>
      <c r="T568" s="74">
        <v>4</v>
      </c>
      <c r="U568" s="97" t="s">
        <v>13</v>
      </c>
      <c r="V568" s="247">
        <v>2</v>
      </c>
      <c r="W568" s="247">
        <v>2</v>
      </c>
      <c r="X568" s="98" t="s">
        <v>13</v>
      </c>
      <c r="Y568" s="273">
        <v>0</v>
      </c>
      <c r="Z568" s="276">
        <f>IF(
'Tablero de control'!$U568="NP",
 0,
  IF(
     'Tablero de control'!$Q568&lt;&gt;"Reducción",
     'Tablero de control'!$Y568*100/'Tablero de control'!$U568,
     IF(
       'Tablero de control'!$U568&gt;='Tablero de control'!$Y568,
       100,
       IF(
         'Tablero de control'!$S568&lt;='Tablero de control'!$Y568,
         0,
         (('Tablero de control'!$S568-'Tablero de control'!$U568)-('Tablero de control'!$Y568-'Tablero de control'!$U568))*100/('Tablero de control'!$S568-'Tablero de control'!$U568)
       )
     )
   )
)</f>
        <v>0</v>
      </c>
      <c r="AA568" s="302">
        <f>IF('Tablero de control'!$Z568&gt;100,100,'Tablero de control'!$Z568)</f>
        <v>0</v>
      </c>
      <c r="AB568" s="40" t="str">
        <f>IF(
  'Tablero de control'!$U568="NP",
  "NO PROGRAMADA",
  IF(
    OR('Tablero de control'!$Y568="",'Tablero de control'!$Z568&lt;=0),
    "SIN AVANCE",
    IF(
      'Tablero de control'!$Z568&lt;Parametros!$D$4*Parametros!$G$9,
      "MUY DEFICIENTE",
    IF(
      'Tablero de control'!$Z568&lt;Parametros!$D$4*Parametros!$G$8,
      "DEFICIENTE",
   IF(
      'Tablero de control'!$Z568&lt;Parametros!$D$4*Parametros!$G$7,
      "ACEPTABLE",
      IF(
        'Tablero de control'!$Z568&lt;Parametros!$D$4*Parametros!$G$6,
        "BUENO",
        IF(
          'Tablero de control'!$Z568&lt;Parametros!$D$4*Parametros!$G$5,
          "SATISFACTORIO",
          IF(
            'Tablero de control'!$Z568&gt;=Parametros!$D$4*Parametros!$G$4,
            "OPTIMO"
          )
        )
      )
    )
  )
)
)
)</f>
        <v>NO PROGRAMADA</v>
      </c>
      <c r="AC568" s="40"/>
      <c r="AD568" s="40"/>
      <c r="AE568" s="40"/>
      <c r="AF568" s="40"/>
      <c r="AG568" s="59">
        <v>0</v>
      </c>
      <c r="AH568" s="59">
        <v>0</v>
      </c>
      <c r="AI568" s="59">
        <v>0</v>
      </c>
      <c r="AJ568" s="57"/>
      <c r="AK568" s="276">
        <f>IF(
'Tablero de control'!$V568="NP",
 0,
  IF(
     'Tablero de control'!$Q568&lt;&gt;"Reducción",
     'Tablero de control'!$AJ568*100/'Tablero de control'!$V568,
     IF(
       'Tablero de control'!$V568&gt;='Tablero de control'!$AJ568,
       100,
       IF(
         'Tablero de control'!$S568&lt;='Tablero de control'!$AJ568,
         0,
         (('Tablero de control'!$S568-'Tablero de control'!$V568)-('Tablero de control'!$AJ568-'Tablero de control'!$V568))*100/('Tablero de control'!$S568-'Tablero de control'!$V568)
       )
     )
   )
)</f>
        <v>0</v>
      </c>
      <c r="AL568" s="40" t="str">
        <f>IF(
  'Tablero de control'!$V568="NP",
  "NO PROGRAMADA",
  IF(
    OR('Tablero de control'!$AJ568="",'Tablero de control'!$AK568&lt;=0),
    "SIN AVANCE",
    IF(
      'Tablero de control'!$AK568&lt;Parametros!$D$4*Parametros!$G$9,
      "MUY DEFICIENTE",
    IF(
      'Tablero de control'!$AK568&lt;Parametros!$D$4*Parametros!$G$8,
      "DEFICIENTE",
   IF(
      'Tablero de control'!$AK568&lt;Parametros!$D$4*Parametros!$G$7,
      "ACEPTABLE",
      IF(
        'Tablero de control'!$AK568&lt;Parametros!$D$4*Parametros!$G$6,
        "BUENO",
        IF(
          'Tablero de control'!$AK568&lt;Parametros!$D$4*Parametros!$G$5,
          "SATISFACTORIO",
          IF(
            'Tablero de control'!$AK568&gt;=Parametros!$D$4*Parametros!$G$4,
            "OPTIMO"
          )
        )
      )
    )
  )
)
)
)</f>
        <v>SIN AVANCE</v>
      </c>
      <c r="AM568" s="38"/>
      <c r="AN568" s="38"/>
      <c r="AO568" s="38"/>
      <c r="AP568" s="47"/>
      <c r="AQ568" s="276">
        <f>IF(
'Tablero de control'!$W568="NP",
 0,
  IF(
     'Tablero de control'!$Q568&lt;&gt;"Reducción",
     'Tablero de control'!$AP568*100/'Tablero de control'!$W568,
     IF(
       'Tablero de control'!$W568&gt;='Tablero de control'!$AP568,
       100,
       IF(
         'Tablero de control'!$S568&lt;='Tablero de control'!$AP568,
         0,
         (('Tablero de control'!$S568-'Tablero de control'!$W568)-('Tablero de control'!$AP568-'Tablero de control'!$W568))*100/('Tablero de control'!$S568-'Tablero de control'!$W568)
       )
     )
   )
)</f>
        <v>0</v>
      </c>
      <c r="AR568" s="40" t="str">
        <f>IF(
  'Tablero de control'!$W568="NP",
  "NO PROGRAMADA",
  IF(
    OR('Tablero de control'!$AP568="",'Tablero de control'!$AQ568&lt;=0),
    "SIN AVANCE",
    IF(
      'Tablero de control'!$AQ568&lt;Parametros!$D$4*Parametros!$G$9,
      "MUY DEFICIENTE",
    IF(
      'Tablero de control'!$AQ568&lt;Parametros!$D$4*Parametros!$G$8,
      "DEFICIENTE",
   IF(
      'Tablero de control'!$AQ568&lt;Parametros!$D$4*Parametros!$G$7,
      "ACEPTABLE",
      IF(
        'Tablero de control'!$AQ568&lt;Parametros!$D$4*Parametros!$G$6,
        "BUENO",
        IF(
          'Tablero de control'!$AQ568&lt;Parametros!$D$4*Parametros!$G$5,
          "SATISFACTORIO",
          IF(
            'Tablero de control'!$AQ568&gt;=Parametros!$D$4*Parametros!$G$4,
            "OPTIMO"
          )
        )
      )
    )
  )
)
)
)</f>
        <v>SIN AVANCE</v>
      </c>
      <c r="AS568" s="38"/>
      <c r="AT568" s="38"/>
      <c r="AU568" s="38"/>
      <c r="AV568" s="39"/>
      <c r="AW568" s="276">
        <f>IF(
'Tablero de control'!$X568="NP",
 0,
  IF(
     'Tablero de control'!$Q568&lt;&gt;"Reducción",
     'Tablero de control'!$AV568*100/'Tablero de control'!$X568,
     IF(
       'Tablero de control'!$X568&gt;='Tablero de control'!$AV568,
       100,
       IF(
         'Tablero de control'!$S568&lt;='Tablero de control'!$AV568,
         0,
         (('Tablero de control'!$S568-'Tablero de control'!$X568)-('Tablero de control'!$AV568-'Tablero de control'!$X568))*100/('Tablero de control'!$S568-'Tablero de control'!$X568)
       )
     )
   )
)</f>
        <v>0</v>
      </c>
      <c r="AX568" s="46" t="str">
        <f>IF(
  'Tablero de control'!$X568="NP",
  "NO PROGRAMADA",
  IF(
    OR('Tablero de control'!$AV568="",'Tablero de control'!$AW568&lt;=0),
    "SIN AVANCE",
    IF(
      'Tablero de control'!$AW568&lt;Parametros!$D$4*Parametros!$G$9,
      "MUY DEFICIENTE",
    IF(
      'Tablero de control'!$AW568&lt;Parametros!$D$4*Parametros!$G$8,
      "DEFICIENTE",
   IF(
      'Tablero de control'!$AW568&lt;Parametros!$D$4*Parametros!$G$7,
      "ACEPTABLE",
      IF(
        'Tablero de control'!$AW568&lt;Parametros!$D$4*Parametros!$G$6,
        "BUENO",
        IF(
          'Tablero de control'!$AW568&lt;Parametros!$D$4*Parametros!$G$5,
          "SATISFACTORIO",
          IF(
            'Tablero de control'!$AW568&gt;=Parametros!$D$4*Parametros!$G$4,
            "OPTIMO"
          )
        )
      )
    )
  )
)
)
)</f>
        <v>NO PROGRAMADA</v>
      </c>
      <c r="AY568" s="38"/>
      <c r="AZ568" s="38"/>
      <c r="BA568" s="38"/>
      <c r="BB568" s="285">
        <f>IF('Tablero de control'!$R568="Acumulada",IF('Tablero de control'!$AV568="",IF('Tablero de control'!$AP568="",IF('Tablero de control'!$AJ568="",'Tablero de control'!$Y568,'Tablero de control'!$AJ568),'Tablero de control'!$AP568),'Tablero de control'!$AV568),'Tablero de control'!$Y568+'Tablero de control'!$AJ568+'Tablero de control'!$AP568+'Tablero de control'!$AV568)</f>
        <v>0</v>
      </c>
      <c r="BC568" s="41">
        <f>IF('Tablero de control'!$Q568="mantenimiento",'Tablero de control'!$BB568/COUNTA('Tablero de control'!$U568:$X568)*100,IF('Tablero de control'!$BB568*100/'Tablero de control'!$T568&gt;100,100,'Tablero de control'!$BB568*100/'Tablero de control'!$T568))</f>
        <v>0</v>
      </c>
      <c r="BD568" s="40" t="str">
        <f>IF(
    OR('Tablero de control'!$BB568="",'Tablero de control'!$BC568&lt;=0),
    "SIN AVANCE",
    IF(
      'Tablero de control'!$BC568&lt;Parametros!$D$4*Parametros!$G$9,
      "MUY DEFICIENTE",
    IF(
      'Tablero de control'!$BC568&lt;Parametros!$D$4*Parametros!$G$8,
      "DEFICIENTE",
   IF(
      'Tablero de control'!$BC568&lt;Parametros!$D$4*Parametros!$G$7,
      "ACEPTABLE",
      IF(
        'Tablero de control'!$BC568&lt;Parametros!$D$4*Parametros!$G$6,
        "BUENO",
        IF(
          'Tablero de control'!$BC568&lt;Parametros!$D$4*Parametros!$G$5,
          "SATISFACTORIO",
          IF(
            'Tablero de control'!$BC568&gt;=Parametros!$D$4*Parametros!$G$4,
            "OPTIMO"
          )
        )
      )
    )
  )
)
)</f>
        <v>SIN AVANCE</v>
      </c>
      <c r="BE568" s="336"/>
      <c r="BF568" s="336"/>
      <c r="BG568" s="555"/>
      <c r="BH568" s="281"/>
      <c r="BI568" s="281"/>
      <c r="BJ568" s="281"/>
      <c r="BL568" s="337"/>
      <c r="BN568" s="432"/>
      <c r="BO568" s="543"/>
      <c r="BP568" s="543"/>
      <c r="BQ568" s="543"/>
      <c r="BR568" s="657"/>
      <c r="BS568" s="657"/>
      <c r="BT568" s="281"/>
    </row>
    <row r="569" spans="1:72" s="42" customFormat="1" ht="50.1" hidden="1" customHeight="1">
      <c r="A569" s="554" t="s">
        <v>255</v>
      </c>
      <c r="B569" s="53" t="s">
        <v>274</v>
      </c>
      <c r="C569" s="53" t="s">
        <v>341</v>
      </c>
      <c r="D569" s="53" t="s">
        <v>376</v>
      </c>
      <c r="E569" s="53" t="s">
        <v>504</v>
      </c>
      <c r="F569" s="67">
        <v>1</v>
      </c>
      <c r="G569" s="67">
        <v>2</v>
      </c>
      <c r="H569" s="67" t="s">
        <v>1946</v>
      </c>
      <c r="I569" s="307" t="s">
        <v>2007</v>
      </c>
      <c r="J569" s="325">
        <v>566</v>
      </c>
      <c r="K569" s="53" t="s">
        <v>1105</v>
      </c>
      <c r="L569" s="53">
        <v>2406027</v>
      </c>
      <c r="M569" s="53" t="s">
        <v>1920</v>
      </c>
      <c r="N569" s="53">
        <v>240602702</v>
      </c>
      <c r="O569" s="53" t="s">
        <v>1927</v>
      </c>
      <c r="P569" s="53" t="s">
        <v>2111</v>
      </c>
      <c r="Q569" s="53" t="s">
        <v>32</v>
      </c>
      <c r="R569" s="78" t="s">
        <v>1891</v>
      </c>
      <c r="S569" s="246">
        <v>1</v>
      </c>
      <c r="T569" s="74">
        <v>2</v>
      </c>
      <c r="U569" s="96">
        <v>2</v>
      </c>
      <c r="V569" s="98" t="s">
        <v>13</v>
      </c>
      <c r="W569" s="98" t="s">
        <v>13</v>
      </c>
      <c r="X569" s="98" t="s">
        <v>13</v>
      </c>
      <c r="Y569" s="326">
        <v>1</v>
      </c>
      <c r="Z569" s="276">
        <f>IF(
'Tablero de control'!$U569="NP",
 0,
  IF(
     'Tablero de control'!$Q569&lt;&gt;"Reducción",
     'Tablero de control'!$Y569*100/'Tablero de control'!$U569,
     IF(
       'Tablero de control'!$U569&gt;='Tablero de control'!$Y569,
       100,
       IF(
         'Tablero de control'!$S569&lt;='Tablero de control'!$Y569,
         0,
         (('Tablero de control'!$S569-'Tablero de control'!$U569)-('Tablero de control'!$Y569-'Tablero de control'!$U569))*100/('Tablero de control'!$S569-'Tablero de control'!$U569)
       )
     )
   )
)</f>
        <v>50</v>
      </c>
      <c r="AA569" s="302">
        <f>IF('Tablero de control'!$Z569&gt;100,100,'Tablero de control'!$Z569)</f>
        <v>50</v>
      </c>
      <c r="AB569" s="40" t="str">
        <f>IF(
  'Tablero de control'!$U569="NP",
  "NO PROGRAMADA",
  IF(
    OR('Tablero de control'!$Y569="",'Tablero de control'!$Z569&lt;=0),
    "SIN AVANCE",
    IF(
      'Tablero de control'!$Z569&lt;Parametros!$D$4*Parametros!$G$9,
      "MUY DEFICIENTE",
    IF(
      'Tablero de control'!$Z569&lt;Parametros!$D$4*Parametros!$G$8,
      "DEFICIENTE",
   IF(
      'Tablero de control'!$Z569&lt;Parametros!$D$4*Parametros!$G$7,
      "ACEPTABLE",
      IF(
        'Tablero de control'!$Z569&lt;Parametros!$D$4*Parametros!$G$6,
        "BUENO",
        IF(
          'Tablero de control'!$Z569&lt;Parametros!$D$4*Parametros!$G$5,
          "SATISFACTORIO",
          IF(
            'Tablero de control'!$Z569&gt;=Parametros!$D$4*Parametros!$G$4,
            "OPTIMO"
          )
        )
      )
    )
  )
)
)
)</f>
        <v>DEFICIENTE</v>
      </c>
      <c r="AC569" s="40"/>
      <c r="AD569" s="40"/>
      <c r="AE569" s="40"/>
      <c r="AF569" s="40"/>
      <c r="AG569" s="59">
        <v>30000000000</v>
      </c>
      <c r="AH569" s="59">
        <v>0</v>
      </c>
      <c r="AI569" s="59">
        <v>0</v>
      </c>
      <c r="AJ569" s="57"/>
      <c r="AK569" s="276">
        <f>IF(
'Tablero de control'!$V569="NP",
 0,
  IF(
     'Tablero de control'!$Q569&lt;&gt;"Reducción",
     'Tablero de control'!$AJ569*100/'Tablero de control'!$V569,
     IF(
       'Tablero de control'!$V569&gt;='Tablero de control'!$AJ569,
       100,
       IF(
         'Tablero de control'!$S569&lt;='Tablero de control'!$AJ569,
         0,
         (('Tablero de control'!$S569-'Tablero de control'!$V569)-('Tablero de control'!$AJ569-'Tablero de control'!$V569))*100/('Tablero de control'!$S569-'Tablero de control'!$V569)
       )
     )
   )
)</f>
        <v>0</v>
      </c>
      <c r="AL569" s="40" t="str">
        <f>IF(
  'Tablero de control'!$V569="NP",
  "NO PROGRAMADA",
  IF(
    OR('Tablero de control'!$AJ569="",'Tablero de control'!$AK569&lt;=0),
    "SIN AVANCE",
    IF(
      'Tablero de control'!$AK569&lt;Parametros!$D$4*Parametros!$G$9,
      "MUY DEFICIENTE",
    IF(
      'Tablero de control'!$AK569&lt;Parametros!$D$4*Parametros!$G$8,
      "DEFICIENTE",
   IF(
      'Tablero de control'!$AK569&lt;Parametros!$D$4*Parametros!$G$7,
      "ACEPTABLE",
      IF(
        'Tablero de control'!$AK569&lt;Parametros!$D$4*Parametros!$G$6,
        "BUENO",
        IF(
          'Tablero de control'!$AK569&lt;Parametros!$D$4*Parametros!$G$5,
          "SATISFACTORIO",
          IF(
            'Tablero de control'!$AK569&gt;=Parametros!$D$4*Parametros!$G$4,
            "OPTIMO"
          )
        )
      )
    )
  )
)
)
)</f>
        <v>NO PROGRAMADA</v>
      </c>
      <c r="AM569" s="38"/>
      <c r="AN569" s="38"/>
      <c r="AO569" s="38"/>
      <c r="AP569" s="47"/>
      <c r="AQ569" s="276">
        <f>IF(
'Tablero de control'!$W569="NP",
 0,
  IF(
     'Tablero de control'!$Q569&lt;&gt;"Reducción",
     'Tablero de control'!$AP569*100/'Tablero de control'!$W569,
     IF(
       'Tablero de control'!$W569&gt;='Tablero de control'!$AP569,
       100,
       IF(
         'Tablero de control'!$S569&lt;='Tablero de control'!$AP569,
         0,
         (('Tablero de control'!$S569-'Tablero de control'!$W569)-('Tablero de control'!$AP569-'Tablero de control'!$W569))*100/('Tablero de control'!$S569-'Tablero de control'!$W569)
       )
     )
   )
)</f>
        <v>0</v>
      </c>
      <c r="AR569" s="40" t="str">
        <f>IF(
  'Tablero de control'!$W569="NP",
  "NO PROGRAMADA",
  IF(
    OR('Tablero de control'!$AP569="",'Tablero de control'!$AQ569&lt;=0),
    "SIN AVANCE",
    IF(
      'Tablero de control'!$AQ569&lt;Parametros!$D$4*Parametros!$G$9,
      "MUY DEFICIENTE",
    IF(
      'Tablero de control'!$AQ569&lt;Parametros!$D$4*Parametros!$G$8,
      "DEFICIENTE",
   IF(
      'Tablero de control'!$AQ569&lt;Parametros!$D$4*Parametros!$G$7,
      "ACEPTABLE",
      IF(
        'Tablero de control'!$AQ569&lt;Parametros!$D$4*Parametros!$G$6,
        "BUENO",
        IF(
          'Tablero de control'!$AQ569&lt;Parametros!$D$4*Parametros!$G$5,
          "SATISFACTORIO",
          IF(
            'Tablero de control'!$AQ569&gt;=Parametros!$D$4*Parametros!$G$4,
            "OPTIMO"
          )
        )
      )
    )
  )
)
)
)</f>
        <v>NO PROGRAMADA</v>
      </c>
      <c r="AS569" s="38"/>
      <c r="AT569" s="38"/>
      <c r="AU569" s="38"/>
      <c r="AV569" s="39"/>
      <c r="AW569" s="276">
        <f>IF(
'Tablero de control'!$X569="NP",
 0,
  IF(
     'Tablero de control'!$Q569&lt;&gt;"Reducción",
     'Tablero de control'!$AV569*100/'Tablero de control'!$X569,
     IF(
       'Tablero de control'!$X569&gt;='Tablero de control'!$AV569,
       100,
       IF(
         'Tablero de control'!$S569&lt;='Tablero de control'!$AV569,
         0,
         (('Tablero de control'!$S569-'Tablero de control'!$X569)-('Tablero de control'!$AV569-'Tablero de control'!$X569))*100/('Tablero de control'!$S569-'Tablero de control'!$X569)
       )
     )
   )
)</f>
        <v>0</v>
      </c>
      <c r="AX569" s="46" t="str">
        <f>IF(
  'Tablero de control'!$X569="NP",
  "NO PROGRAMADA",
  IF(
    OR('Tablero de control'!$AV569="",'Tablero de control'!$AW569&lt;=0),
    "SIN AVANCE",
    IF(
      'Tablero de control'!$AW569&lt;Parametros!$D$4*Parametros!$G$9,
      "MUY DEFICIENTE",
    IF(
      'Tablero de control'!$AW569&lt;Parametros!$D$4*Parametros!$G$8,
      "DEFICIENTE",
   IF(
      'Tablero de control'!$AW569&lt;Parametros!$D$4*Parametros!$G$7,
      "ACEPTABLE",
      IF(
        'Tablero de control'!$AW569&lt;Parametros!$D$4*Parametros!$G$6,
        "BUENO",
        IF(
          'Tablero de control'!$AW569&lt;Parametros!$D$4*Parametros!$G$5,
          "SATISFACTORIO",
          IF(
            'Tablero de control'!$AW569&gt;=Parametros!$D$4*Parametros!$G$4,
            "OPTIMO"
          )
        )
      )
    )
  )
)
)
)</f>
        <v>NO PROGRAMADA</v>
      </c>
      <c r="AY569" s="38"/>
      <c r="AZ569" s="38"/>
      <c r="BA569" s="38"/>
      <c r="BB569" s="285">
        <f>IF('Tablero de control'!$R569="Acumulada",IF('Tablero de control'!$AV569="",IF('Tablero de control'!$AP569="",IF('Tablero de control'!$AJ569="",'Tablero de control'!$Y569,'Tablero de control'!$AJ569),'Tablero de control'!$AP569),'Tablero de control'!$AV569),'Tablero de control'!$Y569+'Tablero de control'!$AJ569+'Tablero de control'!$AP569+'Tablero de control'!$AV569)</f>
        <v>1</v>
      </c>
      <c r="BC569" s="41">
        <f>IF('Tablero de control'!$Q569="mantenimiento",'Tablero de control'!$BB569/COUNTA('Tablero de control'!$U569:$X569)*100,IF('Tablero de control'!$BB569*100/'Tablero de control'!$T569&gt;100,100,'Tablero de control'!$BB569*100/'Tablero de control'!$T569))</f>
        <v>50</v>
      </c>
      <c r="BD569" s="40" t="str">
        <f>IF(
    OR('Tablero de control'!$BB569="",'Tablero de control'!$BC569&lt;=0),
    "SIN AVANCE",
    IF(
      'Tablero de control'!$BC569&lt;Parametros!$D$4*Parametros!$G$9,
      "MUY DEFICIENTE",
    IF(
      'Tablero de control'!$BC569&lt;Parametros!$D$4*Parametros!$G$8,
      "DEFICIENTE",
   IF(
      'Tablero de control'!$BC569&lt;Parametros!$D$4*Parametros!$G$7,
      "ACEPTABLE",
      IF(
        'Tablero de control'!$BC569&lt;Parametros!$D$4*Parametros!$G$6,
        "BUENO",
        IF(
          'Tablero de control'!$BC569&lt;Parametros!$D$4*Parametros!$G$5,
          "SATISFACTORIO",
          IF(
            'Tablero de control'!$BC569&gt;=Parametros!$D$4*Parametros!$G$4,
            "OPTIMO"
          )
        )
      )
    )
  )
)
)</f>
        <v>DEFICIENTE</v>
      </c>
      <c r="BE569" s="336"/>
      <c r="BF569" s="336"/>
      <c r="BG569" s="555"/>
      <c r="BH569" s="281"/>
      <c r="BI569" s="281"/>
      <c r="BJ569" s="281"/>
      <c r="BL569" s="337"/>
      <c r="BN569" s="543">
        <v>1</v>
      </c>
      <c r="BO569" s="545" t="s">
        <v>3728</v>
      </c>
      <c r="BP569" s="546" t="s">
        <v>3723</v>
      </c>
      <c r="BQ569" s="544" t="s">
        <v>3729</v>
      </c>
      <c r="BR569" s="655" t="s">
        <v>3730</v>
      </c>
      <c r="BS569" s="655"/>
      <c r="BT569" s="281"/>
    </row>
    <row r="570" spans="1:72" s="42" customFormat="1" ht="50.1" hidden="1" customHeight="1">
      <c r="A570" s="554" t="s">
        <v>255</v>
      </c>
      <c r="B570" s="53" t="s">
        <v>274</v>
      </c>
      <c r="C570" s="53" t="s">
        <v>341</v>
      </c>
      <c r="D570" s="53" t="s">
        <v>376</v>
      </c>
      <c r="E570" s="53" t="s">
        <v>504</v>
      </c>
      <c r="F570" s="67">
        <v>1</v>
      </c>
      <c r="G570" s="67">
        <v>2</v>
      </c>
      <c r="H570" s="67" t="s">
        <v>1946</v>
      </c>
      <c r="I570" s="307" t="s">
        <v>2007</v>
      </c>
      <c r="J570" s="325">
        <v>567</v>
      </c>
      <c r="K570" s="53" t="s">
        <v>1106</v>
      </c>
      <c r="L570" s="53" t="s">
        <v>1921</v>
      </c>
      <c r="M570" s="53" t="s">
        <v>1254</v>
      </c>
      <c r="N570" s="53">
        <v>240605900</v>
      </c>
      <c r="O570" s="53" t="s">
        <v>1620</v>
      </c>
      <c r="P570" s="53" t="s">
        <v>2111</v>
      </c>
      <c r="Q570" s="53" t="s">
        <v>32</v>
      </c>
      <c r="R570" s="78" t="s">
        <v>1891</v>
      </c>
      <c r="S570" s="246">
        <v>1</v>
      </c>
      <c r="T570" s="74">
        <v>5</v>
      </c>
      <c r="U570" s="96">
        <v>1</v>
      </c>
      <c r="V570" s="247">
        <v>2</v>
      </c>
      <c r="W570" s="247">
        <v>2</v>
      </c>
      <c r="X570" s="98" t="s">
        <v>13</v>
      </c>
      <c r="Y570" s="273">
        <v>1</v>
      </c>
      <c r="Z570" s="276">
        <f>IF(
'Tablero de control'!$U570="NP",
 0,
  IF(
     'Tablero de control'!$Q570&lt;&gt;"Reducción",
     'Tablero de control'!$Y570*100/'Tablero de control'!$U570,
     IF(
       'Tablero de control'!$U570&gt;='Tablero de control'!$Y570,
       100,
       IF(
         'Tablero de control'!$S570&lt;='Tablero de control'!$Y570,
         0,
         (('Tablero de control'!$S570-'Tablero de control'!$U570)-('Tablero de control'!$Y570-'Tablero de control'!$U570))*100/('Tablero de control'!$S570-'Tablero de control'!$U570)
       )
     )
   )
)</f>
        <v>100</v>
      </c>
      <c r="AA570" s="302">
        <f>IF('Tablero de control'!$Z570&gt;100,100,'Tablero de control'!$Z570)</f>
        <v>100</v>
      </c>
      <c r="AB570" s="40" t="str">
        <f>IF(
  'Tablero de control'!$U570="NP",
  "NO PROGRAMADA",
  IF(
    OR('Tablero de control'!$Y570="",'Tablero de control'!$Z570&lt;=0),
    "SIN AVANCE",
    IF(
      'Tablero de control'!$Z570&lt;Parametros!$D$4*Parametros!$G$9,
      "MUY DEFICIENTE",
    IF(
      'Tablero de control'!$Z570&lt;Parametros!$D$4*Parametros!$G$8,
      "DEFICIENTE",
   IF(
      'Tablero de control'!$Z570&lt;Parametros!$D$4*Parametros!$G$7,
      "ACEPTABLE",
      IF(
        'Tablero de control'!$Z570&lt;Parametros!$D$4*Parametros!$G$6,
        "BUENO",
        IF(
          'Tablero de control'!$Z570&lt;Parametros!$D$4*Parametros!$G$5,
          "SATISFACTORIO",
          IF(
            'Tablero de control'!$Z570&gt;=Parametros!$D$4*Parametros!$G$4,
            "OPTIMO"
          )
        )
      )
    )
  )
)
)
)</f>
        <v>OPTIMO</v>
      </c>
      <c r="AC570" s="40"/>
      <c r="AD570" s="40"/>
      <c r="AE570" s="40"/>
      <c r="AF570" s="40"/>
      <c r="AG570" s="59">
        <v>0</v>
      </c>
      <c r="AH570" s="59">
        <v>0</v>
      </c>
      <c r="AI570" s="59">
        <v>0</v>
      </c>
      <c r="AJ570" s="57"/>
      <c r="AK570" s="276">
        <f>IF(
'Tablero de control'!$V570="NP",
 0,
  IF(
     'Tablero de control'!$Q570&lt;&gt;"Reducción",
     'Tablero de control'!$AJ570*100/'Tablero de control'!$V570,
     IF(
       'Tablero de control'!$V570&gt;='Tablero de control'!$AJ570,
       100,
       IF(
         'Tablero de control'!$S570&lt;='Tablero de control'!$AJ570,
         0,
         (('Tablero de control'!$S570-'Tablero de control'!$V570)-('Tablero de control'!$AJ570-'Tablero de control'!$V570))*100/('Tablero de control'!$S570-'Tablero de control'!$V570)
       )
     )
   )
)</f>
        <v>0</v>
      </c>
      <c r="AL570" s="40" t="str">
        <f>IF(
  'Tablero de control'!$V570="NP",
  "NO PROGRAMADA",
  IF(
    OR('Tablero de control'!$AJ570="",'Tablero de control'!$AK570&lt;=0),
    "SIN AVANCE",
    IF(
      'Tablero de control'!$AK570&lt;Parametros!$D$4*Parametros!$G$9,
      "MUY DEFICIENTE",
    IF(
      'Tablero de control'!$AK570&lt;Parametros!$D$4*Parametros!$G$8,
      "DEFICIENTE",
   IF(
      'Tablero de control'!$AK570&lt;Parametros!$D$4*Parametros!$G$7,
      "ACEPTABLE",
      IF(
        'Tablero de control'!$AK570&lt;Parametros!$D$4*Parametros!$G$6,
        "BUENO",
        IF(
          'Tablero de control'!$AK570&lt;Parametros!$D$4*Parametros!$G$5,
          "SATISFACTORIO",
          IF(
            'Tablero de control'!$AK570&gt;=Parametros!$D$4*Parametros!$G$4,
            "OPTIMO"
          )
        )
      )
    )
  )
)
)
)</f>
        <v>SIN AVANCE</v>
      </c>
      <c r="AM570" s="38"/>
      <c r="AN570" s="38"/>
      <c r="AO570" s="38"/>
      <c r="AP570" s="47"/>
      <c r="AQ570" s="276">
        <f>IF(
'Tablero de control'!$W570="NP",
 0,
  IF(
     'Tablero de control'!$Q570&lt;&gt;"Reducción",
     'Tablero de control'!$AP570*100/'Tablero de control'!$W570,
     IF(
       'Tablero de control'!$W570&gt;='Tablero de control'!$AP570,
       100,
       IF(
         'Tablero de control'!$S570&lt;='Tablero de control'!$AP570,
         0,
         (('Tablero de control'!$S570-'Tablero de control'!$W570)-('Tablero de control'!$AP570-'Tablero de control'!$W570))*100/('Tablero de control'!$S570-'Tablero de control'!$W570)
       )
     )
   )
)</f>
        <v>0</v>
      </c>
      <c r="AR570" s="40" t="str">
        <f>IF(
  'Tablero de control'!$W570="NP",
  "NO PROGRAMADA",
  IF(
    OR('Tablero de control'!$AP570="",'Tablero de control'!$AQ570&lt;=0),
    "SIN AVANCE",
    IF(
      'Tablero de control'!$AQ570&lt;Parametros!$D$4*Parametros!$G$9,
      "MUY DEFICIENTE",
    IF(
      'Tablero de control'!$AQ570&lt;Parametros!$D$4*Parametros!$G$8,
      "DEFICIENTE",
   IF(
      'Tablero de control'!$AQ570&lt;Parametros!$D$4*Parametros!$G$7,
      "ACEPTABLE",
      IF(
        'Tablero de control'!$AQ570&lt;Parametros!$D$4*Parametros!$G$6,
        "BUENO",
        IF(
          'Tablero de control'!$AQ570&lt;Parametros!$D$4*Parametros!$G$5,
          "SATISFACTORIO",
          IF(
            'Tablero de control'!$AQ570&gt;=Parametros!$D$4*Parametros!$G$4,
            "OPTIMO"
          )
        )
      )
    )
  )
)
)
)</f>
        <v>SIN AVANCE</v>
      </c>
      <c r="AS570" s="38"/>
      <c r="AT570" s="38"/>
      <c r="AU570" s="38"/>
      <c r="AV570" s="39"/>
      <c r="AW570" s="276">
        <f>IF(
'Tablero de control'!$X570="NP",
 0,
  IF(
     'Tablero de control'!$Q570&lt;&gt;"Reducción",
     'Tablero de control'!$AV570*100/'Tablero de control'!$X570,
     IF(
       'Tablero de control'!$X570&gt;='Tablero de control'!$AV570,
       100,
       IF(
         'Tablero de control'!$S570&lt;='Tablero de control'!$AV570,
         0,
         (('Tablero de control'!$S570-'Tablero de control'!$X570)-('Tablero de control'!$AV570-'Tablero de control'!$X570))*100/('Tablero de control'!$S570-'Tablero de control'!$X570)
       )
     )
   )
)</f>
        <v>0</v>
      </c>
      <c r="AX570" s="46" t="str">
        <f>IF(
  'Tablero de control'!$X570="NP",
  "NO PROGRAMADA",
  IF(
    OR('Tablero de control'!$AV570="",'Tablero de control'!$AW570&lt;=0),
    "SIN AVANCE",
    IF(
      'Tablero de control'!$AW570&lt;Parametros!$D$4*Parametros!$G$9,
      "MUY DEFICIENTE",
    IF(
      'Tablero de control'!$AW570&lt;Parametros!$D$4*Parametros!$G$8,
      "DEFICIENTE",
   IF(
      'Tablero de control'!$AW570&lt;Parametros!$D$4*Parametros!$G$7,
      "ACEPTABLE",
      IF(
        'Tablero de control'!$AW570&lt;Parametros!$D$4*Parametros!$G$6,
        "BUENO",
        IF(
          'Tablero de control'!$AW570&lt;Parametros!$D$4*Parametros!$G$5,
          "SATISFACTORIO",
          IF(
            'Tablero de control'!$AW570&gt;=Parametros!$D$4*Parametros!$G$4,
            "OPTIMO"
          )
        )
      )
    )
  )
)
)
)</f>
        <v>NO PROGRAMADA</v>
      </c>
      <c r="AY570" s="38"/>
      <c r="AZ570" s="38"/>
      <c r="BA570" s="38"/>
      <c r="BB570" s="285">
        <f>IF('Tablero de control'!$R570="Acumulada",IF('Tablero de control'!$AV570="",IF('Tablero de control'!$AP570="",IF('Tablero de control'!$AJ570="",'Tablero de control'!$Y570,'Tablero de control'!$AJ570),'Tablero de control'!$AP570),'Tablero de control'!$AV570),'Tablero de control'!$Y570+'Tablero de control'!$AJ570+'Tablero de control'!$AP570+'Tablero de control'!$AV570)</f>
        <v>1</v>
      </c>
      <c r="BC570" s="41">
        <f>IF('Tablero de control'!$Q570="mantenimiento",'Tablero de control'!$BB570/COUNTA('Tablero de control'!$U570:$X570)*100,IF('Tablero de control'!$BB570*100/'Tablero de control'!$T570&gt;100,100,'Tablero de control'!$BB570*100/'Tablero de control'!$T570))</f>
        <v>20</v>
      </c>
      <c r="BD570" s="40" t="str">
        <f>IF(
    OR('Tablero de control'!$BB570="",'Tablero de control'!$BC570&lt;=0),
    "SIN AVANCE",
    IF(
      'Tablero de control'!$BC570&lt;Parametros!$D$4*Parametros!$G$9,
      "MUY DEFICIENTE",
    IF(
      'Tablero de control'!$BC570&lt;Parametros!$D$4*Parametros!$G$8,
      "DEFICIENTE",
   IF(
      'Tablero de control'!$BC570&lt;Parametros!$D$4*Parametros!$G$7,
      "ACEPTABLE",
      IF(
        'Tablero de control'!$BC570&lt;Parametros!$D$4*Parametros!$G$6,
        "BUENO",
        IF(
          'Tablero de control'!$BC570&lt;Parametros!$D$4*Parametros!$G$5,
          "SATISFACTORIO",
          IF(
            'Tablero de control'!$BC570&gt;=Parametros!$D$4*Parametros!$G$4,
            "OPTIMO"
          )
        )
      )
    )
  )
)
)</f>
        <v>MUY DEFICIENTE</v>
      </c>
      <c r="BE570" s="336"/>
      <c r="BF570" s="336"/>
      <c r="BG570" s="555"/>
      <c r="BH570" s="281"/>
      <c r="BI570" s="281"/>
      <c r="BJ570" s="281"/>
      <c r="BL570" s="337"/>
      <c r="BN570" s="543">
        <v>1</v>
      </c>
      <c r="BO570" s="545" t="s">
        <v>3731</v>
      </c>
      <c r="BP570" s="548" t="s">
        <v>3732</v>
      </c>
      <c r="BQ570" s="544" t="s">
        <v>3733</v>
      </c>
      <c r="BR570" s="655"/>
      <c r="BS570" s="657"/>
      <c r="BT570" s="281"/>
    </row>
    <row r="571" spans="1:72" s="42" customFormat="1" ht="50.1" hidden="1" customHeight="1">
      <c r="A571" s="554" t="s">
        <v>255</v>
      </c>
      <c r="B571" s="53" t="s">
        <v>274</v>
      </c>
      <c r="C571" s="53" t="s">
        <v>341</v>
      </c>
      <c r="D571" s="53" t="s">
        <v>376</v>
      </c>
      <c r="E571" s="53" t="s">
        <v>504</v>
      </c>
      <c r="F571" s="67">
        <v>1</v>
      </c>
      <c r="G571" s="67">
        <v>2</v>
      </c>
      <c r="H571" s="67" t="s">
        <v>1946</v>
      </c>
      <c r="I571" s="307" t="s">
        <v>2008</v>
      </c>
      <c r="J571" s="325">
        <v>568</v>
      </c>
      <c r="K571" s="53" t="s">
        <v>1107</v>
      </c>
      <c r="L571" s="53">
        <v>2406011</v>
      </c>
      <c r="M571" s="53" t="s">
        <v>1504</v>
      </c>
      <c r="N571" s="53">
        <v>240601100</v>
      </c>
      <c r="O571" s="53" t="s">
        <v>1823</v>
      </c>
      <c r="P571" s="53" t="s">
        <v>2111</v>
      </c>
      <c r="Q571" s="53" t="s">
        <v>32</v>
      </c>
      <c r="R571" s="78" t="s">
        <v>1891</v>
      </c>
      <c r="S571" s="246">
        <v>0</v>
      </c>
      <c r="T571" s="74">
        <v>2</v>
      </c>
      <c r="U571" s="96">
        <v>1</v>
      </c>
      <c r="V571" s="247">
        <v>1</v>
      </c>
      <c r="W571" s="98" t="s">
        <v>13</v>
      </c>
      <c r="X571" s="98" t="s">
        <v>13</v>
      </c>
      <c r="Y571" s="273">
        <v>1</v>
      </c>
      <c r="Z571" s="276">
        <f>IF(
'Tablero de control'!$U571="NP",
 0,
  IF(
     'Tablero de control'!$Q571&lt;&gt;"Reducción",
     'Tablero de control'!$Y571*100/'Tablero de control'!$U571,
     IF(
       'Tablero de control'!$U571&gt;='Tablero de control'!$Y571,
       100,
       IF(
         'Tablero de control'!$S571&lt;='Tablero de control'!$Y571,
         0,
         (('Tablero de control'!$S571-'Tablero de control'!$U571)-('Tablero de control'!$Y571-'Tablero de control'!$U571))*100/('Tablero de control'!$S571-'Tablero de control'!$U571)
       )
     )
   )
)</f>
        <v>100</v>
      </c>
      <c r="AA571" s="302">
        <f>IF('Tablero de control'!$Z571&gt;100,100,'Tablero de control'!$Z571)</f>
        <v>100</v>
      </c>
      <c r="AB571" s="40" t="str">
        <f>IF(
  'Tablero de control'!$U571="NP",
  "NO PROGRAMADA",
  IF(
    OR('Tablero de control'!$Y571="",'Tablero de control'!$Z571&lt;=0),
    "SIN AVANCE",
    IF(
      'Tablero de control'!$Z571&lt;Parametros!$D$4*Parametros!$G$9,
      "MUY DEFICIENTE",
    IF(
      'Tablero de control'!$Z571&lt;Parametros!$D$4*Parametros!$G$8,
      "DEFICIENTE",
   IF(
      'Tablero de control'!$Z571&lt;Parametros!$D$4*Parametros!$G$7,
      "ACEPTABLE",
      IF(
        'Tablero de control'!$Z571&lt;Parametros!$D$4*Parametros!$G$6,
        "BUENO",
        IF(
          'Tablero de control'!$Z571&lt;Parametros!$D$4*Parametros!$G$5,
          "SATISFACTORIO",
          IF(
            'Tablero de control'!$Z571&gt;=Parametros!$D$4*Parametros!$G$4,
            "OPTIMO"
          )
        )
      )
    )
  )
)
)
)</f>
        <v>OPTIMO</v>
      </c>
      <c r="AC571" s="40"/>
      <c r="AD571" s="40"/>
      <c r="AE571" s="40"/>
      <c r="AF571" s="40"/>
      <c r="AG571" s="59">
        <v>0</v>
      </c>
      <c r="AH571" s="59">
        <v>0</v>
      </c>
      <c r="AI571" s="59">
        <v>0</v>
      </c>
      <c r="AJ571" s="57"/>
      <c r="AK571" s="276">
        <f>IF(
'Tablero de control'!$V571="NP",
 0,
  IF(
     'Tablero de control'!$Q571&lt;&gt;"Reducción",
     'Tablero de control'!$AJ571*100/'Tablero de control'!$V571,
     IF(
       'Tablero de control'!$V571&gt;='Tablero de control'!$AJ571,
       100,
       IF(
         'Tablero de control'!$S571&lt;='Tablero de control'!$AJ571,
         0,
         (('Tablero de control'!$S571-'Tablero de control'!$V571)-('Tablero de control'!$AJ571-'Tablero de control'!$V571))*100/('Tablero de control'!$S571-'Tablero de control'!$V571)
       )
     )
   )
)</f>
        <v>0</v>
      </c>
      <c r="AL571" s="40" t="str">
        <f>IF(
  'Tablero de control'!$V571="NP",
  "NO PROGRAMADA",
  IF(
    OR('Tablero de control'!$AJ571="",'Tablero de control'!$AK571&lt;=0),
    "SIN AVANCE",
    IF(
      'Tablero de control'!$AK571&lt;Parametros!$D$4*Parametros!$G$9,
      "MUY DEFICIENTE",
    IF(
      'Tablero de control'!$AK571&lt;Parametros!$D$4*Parametros!$G$8,
      "DEFICIENTE",
   IF(
      'Tablero de control'!$AK571&lt;Parametros!$D$4*Parametros!$G$7,
      "ACEPTABLE",
      IF(
        'Tablero de control'!$AK571&lt;Parametros!$D$4*Parametros!$G$6,
        "BUENO",
        IF(
          'Tablero de control'!$AK571&lt;Parametros!$D$4*Parametros!$G$5,
          "SATISFACTORIO",
          IF(
            'Tablero de control'!$AK571&gt;=Parametros!$D$4*Parametros!$G$4,
            "OPTIMO"
          )
        )
      )
    )
  )
)
)
)</f>
        <v>SIN AVANCE</v>
      </c>
      <c r="AM571" s="38"/>
      <c r="AN571" s="38"/>
      <c r="AO571" s="38"/>
      <c r="AP571" s="47"/>
      <c r="AQ571" s="276">
        <f>IF(
'Tablero de control'!$W571="NP",
 0,
  IF(
     'Tablero de control'!$Q571&lt;&gt;"Reducción",
     'Tablero de control'!$AP571*100/'Tablero de control'!$W571,
     IF(
       'Tablero de control'!$W571&gt;='Tablero de control'!$AP571,
       100,
       IF(
         'Tablero de control'!$S571&lt;='Tablero de control'!$AP571,
         0,
         (('Tablero de control'!$S571-'Tablero de control'!$W571)-('Tablero de control'!$AP571-'Tablero de control'!$W571))*100/('Tablero de control'!$S571-'Tablero de control'!$W571)
       )
     )
   )
)</f>
        <v>0</v>
      </c>
      <c r="AR571" s="40" t="str">
        <f>IF(
  'Tablero de control'!$W571="NP",
  "NO PROGRAMADA",
  IF(
    OR('Tablero de control'!$AP571="",'Tablero de control'!$AQ571&lt;=0),
    "SIN AVANCE",
    IF(
      'Tablero de control'!$AQ571&lt;Parametros!$D$4*Parametros!$G$9,
      "MUY DEFICIENTE",
    IF(
      'Tablero de control'!$AQ571&lt;Parametros!$D$4*Parametros!$G$8,
      "DEFICIENTE",
   IF(
      'Tablero de control'!$AQ571&lt;Parametros!$D$4*Parametros!$G$7,
      "ACEPTABLE",
      IF(
        'Tablero de control'!$AQ571&lt;Parametros!$D$4*Parametros!$G$6,
        "BUENO",
        IF(
          'Tablero de control'!$AQ571&lt;Parametros!$D$4*Parametros!$G$5,
          "SATISFACTORIO",
          IF(
            'Tablero de control'!$AQ571&gt;=Parametros!$D$4*Parametros!$G$4,
            "OPTIMO"
          )
        )
      )
    )
  )
)
)
)</f>
        <v>NO PROGRAMADA</v>
      </c>
      <c r="AS571" s="38"/>
      <c r="AT571" s="38"/>
      <c r="AU571" s="38"/>
      <c r="AV571" s="39"/>
      <c r="AW571" s="276">
        <f>IF(
'Tablero de control'!$X571="NP",
 0,
  IF(
     'Tablero de control'!$Q571&lt;&gt;"Reducción",
     'Tablero de control'!$AV571*100/'Tablero de control'!$X571,
     IF(
       'Tablero de control'!$X571&gt;='Tablero de control'!$AV571,
       100,
       IF(
         'Tablero de control'!$S571&lt;='Tablero de control'!$AV571,
         0,
         (('Tablero de control'!$S571-'Tablero de control'!$X571)-('Tablero de control'!$AV571-'Tablero de control'!$X571))*100/('Tablero de control'!$S571-'Tablero de control'!$X571)
       )
     )
   )
)</f>
        <v>0</v>
      </c>
      <c r="AX571" s="46" t="str">
        <f>IF(
  'Tablero de control'!$X571="NP",
  "NO PROGRAMADA",
  IF(
    OR('Tablero de control'!$AV571="",'Tablero de control'!$AW571&lt;=0),
    "SIN AVANCE",
    IF(
      'Tablero de control'!$AW571&lt;Parametros!$D$4*Parametros!$G$9,
      "MUY DEFICIENTE",
    IF(
      'Tablero de control'!$AW571&lt;Parametros!$D$4*Parametros!$G$8,
      "DEFICIENTE",
   IF(
      'Tablero de control'!$AW571&lt;Parametros!$D$4*Parametros!$G$7,
      "ACEPTABLE",
      IF(
        'Tablero de control'!$AW571&lt;Parametros!$D$4*Parametros!$G$6,
        "BUENO",
        IF(
          'Tablero de control'!$AW571&lt;Parametros!$D$4*Parametros!$G$5,
          "SATISFACTORIO",
          IF(
            'Tablero de control'!$AW571&gt;=Parametros!$D$4*Parametros!$G$4,
            "OPTIMO"
          )
        )
      )
    )
  )
)
)
)</f>
        <v>NO PROGRAMADA</v>
      </c>
      <c r="AY571" s="38"/>
      <c r="AZ571" s="38"/>
      <c r="BA571" s="38"/>
      <c r="BB571" s="285">
        <f>IF('Tablero de control'!$R571="Acumulada",IF('Tablero de control'!$AV571="",IF('Tablero de control'!$AP571="",IF('Tablero de control'!$AJ571="",'Tablero de control'!$Y571,'Tablero de control'!$AJ571),'Tablero de control'!$AP571),'Tablero de control'!$AV571),'Tablero de control'!$Y571+'Tablero de control'!$AJ571+'Tablero de control'!$AP571+'Tablero de control'!$AV571)</f>
        <v>1</v>
      </c>
      <c r="BC571" s="41">
        <f>IF('Tablero de control'!$Q571="mantenimiento",'Tablero de control'!$BB571/COUNTA('Tablero de control'!$U571:$X571)*100,IF('Tablero de control'!$BB571*100/'Tablero de control'!$T571&gt;100,100,'Tablero de control'!$BB571*100/'Tablero de control'!$T571))</f>
        <v>50</v>
      </c>
      <c r="BD571" s="40" t="str">
        <f>IF(
    OR('Tablero de control'!$BB571="",'Tablero de control'!$BC571&lt;=0),
    "SIN AVANCE",
    IF(
      'Tablero de control'!$BC571&lt;Parametros!$D$4*Parametros!$G$9,
      "MUY DEFICIENTE",
    IF(
      'Tablero de control'!$BC571&lt;Parametros!$D$4*Parametros!$G$8,
      "DEFICIENTE",
   IF(
      'Tablero de control'!$BC571&lt;Parametros!$D$4*Parametros!$G$7,
      "ACEPTABLE",
      IF(
        'Tablero de control'!$BC571&lt;Parametros!$D$4*Parametros!$G$6,
        "BUENO",
        IF(
          'Tablero de control'!$BC571&lt;Parametros!$D$4*Parametros!$G$5,
          "SATISFACTORIO",
          IF(
            'Tablero de control'!$BC571&gt;=Parametros!$D$4*Parametros!$G$4,
            "OPTIMO"
          )
        )
      )
    )
  )
)
)</f>
        <v>DEFICIENTE</v>
      </c>
      <c r="BE571" s="336"/>
      <c r="BF571" s="336"/>
      <c r="BG571" s="555"/>
      <c r="BH571" s="281"/>
      <c r="BI571" s="281"/>
      <c r="BJ571" s="281"/>
      <c r="BL571" s="337"/>
      <c r="BN571" s="543">
        <v>1</v>
      </c>
      <c r="BO571" s="548" t="s">
        <v>3734</v>
      </c>
      <c r="BP571" s="546" t="s">
        <v>3723</v>
      </c>
      <c r="BQ571" s="544" t="s">
        <v>3729</v>
      </c>
      <c r="BR571" s="655" t="s">
        <v>3735</v>
      </c>
      <c r="BS571" s="655" t="s">
        <v>3736</v>
      </c>
      <c r="BT571" s="281"/>
    </row>
    <row r="572" spans="1:72" s="42" customFormat="1" ht="50.1" hidden="1" customHeight="1">
      <c r="A572" s="554" t="s">
        <v>255</v>
      </c>
      <c r="B572" s="53" t="s">
        <v>274</v>
      </c>
      <c r="C572" s="53" t="s">
        <v>341</v>
      </c>
      <c r="D572" s="53" t="s">
        <v>376</v>
      </c>
      <c r="E572" s="53" t="s">
        <v>504</v>
      </c>
      <c r="F572" s="67">
        <v>1</v>
      </c>
      <c r="G572" s="67">
        <v>2</v>
      </c>
      <c r="H572" s="67" t="s">
        <v>1946</v>
      </c>
      <c r="I572" s="307" t="s">
        <v>2008</v>
      </c>
      <c r="J572" s="325">
        <v>569</v>
      </c>
      <c r="K572" s="53" t="s">
        <v>1107</v>
      </c>
      <c r="L572" s="53">
        <v>2406041</v>
      </c>
      <c r="M572" s="53" t="s">
        <v>1505</v>
      </c>
      <c r="N572" s="53">
        <v>240604100</v>
      </c>
      <c r="O572" s="53" t="s">
        <v>1824</v>
      </c>
      <c r="P572" s="53" t="s">
        <v>2111</v>
      </c>
      <c r="Q572" s="53" t="s">
        <v>32</v>
      </c>
      <c r="R572" s="78" t="s">
        <v>1891</v>
      </c>
      <c r="S572" s="246">
        <v>2</v>
      </c>
      <c r="T572" s="74">
        <v>5</v>
      </c>
      <c r="U572" s="97" t="s">
        <v>13</v>
      </c>
      <c r="V572" s="247">
        <v>2</v>
      </c>
      <c r="W572" s="247">
        <v>2</v>
      </c>
      <c r="X572" s="247">
        <v>1</v>
      </c>
      <c r="Y572" s="273">
        <v>0</v>
      </c>
      <c r="Z572" s="276">
        <f>IF(
'Tablero de control'!$U572="NP",
 0,
  IF(
     'Tablero de control'!$Q572&lt;&gt;"Reducción",
     'Tablero de control'!$Y572*100/'Tablero de control'!$U572,
     IF(
       'Tablero de control'!$U572&gt;='Tablero de control'!$Y572,
       100,
       IF(
         'Tablero de control'!$S572&lt;='Tablero de control'!$Y572,
         0,
         (('Tablero de control'!$S572-'Tablero de control'!$U572)-('Tablero de control'!$Y572-'Tablero de control'!$U572))*100/('Tablero de control'!$S572-'Tablero de control'!$U572)
       )
     )
   )
)</f>
        <v>0</v>
      </c>
      <c r="AA572" s="302">
        <f>IF('Tablero de control'!$Z572&gt;100,100,'Tablero de control'!$Z572)</f>
        <v>0</v>
      </c>
      <c r="AB572" s="40" t="str">
        <f>IF(
  'Tablero de control'!$U572="NP",
  "NO PROGRAMADA",
  IF(
    OR('Tablero de control'!$Y572="",'Tablero de control'!$Z572&lt;=0),
    "SIN AVANCE",
    IF(
      'Tablero de control'!$Z572&lt;Parametros!$D$4*Parametros!$G$9,
      "MUY DEFICIENTE",
    IF(
      'Tablero de control'!$Z572&lt;Parametros!$D$4*Parametros!$G$8,
      "DEFICIENTE",
   IF(
      'Tablero de control'!$Z572&lt;Parametros!$D$4*Parametros!$G$7,
      "ACEPTABLE",
      IF(
        'Tablero de control'!$Z572&lt;Parametros!$D$4*Parametros!$G$6,
        "BUENO",
        IF(
          'Tablero de control'!$Z572&lt;Parametros!$D$4*Parametros!$G$5,
          "SATISFACTORIO",
          IF(
            'Tablero de control'!$Z572&gt;=Parametros!$D$4*Parametros!$G$4,
            "OPTIMO"
          )
        )
      )
    )
  )
)
)
)</f>
        <v>NO PROGRAMADA</v>
      </c>
      <c r="AC572" s="40"/>
      <c r="AD572" s="40"/>
      <c r="AE572" s="40"/>
      <c r="AF572" s="40"/>
      <c r="AG572" s="59">
        <v>0</v>
      </c>
      <c r="AH572" s="59">
        <v>0</v>
      </c>
      <c r="AI572" s="59">
        <v>0</v>
      </c>
      <c r="AJ572" s="57"/>
      <c r="AK572" s="276">
        <f>IF(
'Tablero de control'!$V572="NP",
 0,
  IF(
     'Tablero de control'!$Q572&lt;&gt;"Reducción",
     'Tablero de control'!$AJ572*100/'Tablero de control'!$V572,
     IF(
       'Tablero de control'!$V572&gt;='Tablero de control'!$AJ572,
       100,
       IF(
         'Tablero de control'!$S572&lt;='Tablero de control'!$AJ572,
         0,
         (('Tablero de control'!$S572-'Tablero de control'!$V572)-('Tablero de control'!$AJ572-'Tablero de control'!$V572))*100/('Tablero de control'!$S572-'Tablero de control'!$V572)
       )
     )
   )
)</f>
        <v>0</v>
      </c>
      <c r="AL572" s="40" t="str">
        <f>IF(
  'Tablero de control'!$V572="NP",
  "NO PROGRAMADA",
  IF(
    OR('Tablero de control'!$AJ572="",'Tablero de control'!$AK572&lt;=0),
    "SIN AVANCE",
    IF(
      'Tablero de control'!$AK572&lt;Parametros!$D$4*Parametros!$G$9,
      "MUY DEFICIENTE",
    IF(
      'Tablero de control'!$AK572&lt;Parametros!$D$4*Parametros!$G$8,
      "DEFICIENTE",
   IF(
      'Tablero de control'!$AK572&lt;Parametros!$D$4*Parametros!$G$7,
      "ACEPTABLE",
      IF(
        'Tablero de control'!$AK572&lt;Parametros!$D$4*Parametros!$G$6,
        "BUENO",
        IF(
          'Tablero de control'!$AK572&lt;Parametros!$D$4*Parametros!$G$5,
          "SATISFACTORIO",
          IF(
            'Tablero de control'!$AK572&gt;=Parametros!$D$4*Parametros!$G$4,
            "OPTIMO"
          )
        )
      )
    )
  )
)
)
)</f>
        <v>SIN AVANCE</v>
      </c>
      <c r="AM572" s="38"/>
      <c r="AN572" s="38"/>
      <c r="AO572" s="38"/>
      <c r="AP572" s="47"/>
      <c r="AQ572" s="276">
        <f>IF(
'Tablero de control'!$W572="NP",
 0,
  IF(
     'Tablero de control'!$Q572&lt;&gt;"Reducción",
     'Tablero de control'!$AP572*100/'Tablero de control'!$W572,
     IF(
       'Tablero de control'!$W572&gt;='Tablero de control'!$AP572,
       100,
       IF(
         'Tablero de control'!$S572&lt;='Tablero de control'!$AP572,
         0,
         (('Tablero de control'!$S572-'Tablero de control'!$W572)-('Tablero de control'!$AP572-'Tablero de control'!$W572))*100/('Tablero de control'!$S572-'Tablero de control'!$W572)
       )
     )
   )
)</f>
        <v>0</v>
      </c>
      <c r="AR572" s="40" t="str">
        <f>IF(
  'Tablero de control'!$W572="NP",
  "NO PROGRAMADA",
  IF(
    OR('Tablero de control'!$AP572="",'Tablero de control'!$AQ572&lt;=0),
    "SIN AVANCE",
    IF(
      'Tablero de control'!$AQ572&lt;Parametros!$D$4*Parametros!$G$9,
      "MUY DEFICIENTE",
    IF(
      'Tablero de control'!$AQ572&lt;Parametros!$D$4*Parametros!$G$8,
      "DEFICIENTE",
   IF(
      'Tablero de control'!$AQ572&lt;Parametros!$D$4*Parametros!$G$7,
      "ACEPTABLE",
      IF(
        'Tablero de control'!$AQ572&lt;Parametros!$D$4*Parametros!$G$6,
        "BUENO",
        IF(
          'Tablero de control'!$AQ572&lt;Parametros!$D$4*Parametros!$G$5,
          "SATISFACTORIO",
          IF(
            'Tablero de control'!$AQ572&gt;=Parametros!$D$4*Parametros!$G$4,
            "OPTIMO"
          )
        )
      )
    )
  )
)
)
)</f>
        <v>SIN AVANCE</v>
      </c>
      <c r="AS572" s="38"/>
      <c r="AT572" s="38"/>
      <c r="AU572" s="38"/>
      <c r="AV572" s="39"/>
      <c r="AW572" s="276">
        <f>IF(
'Tablero de control'!$X572="NP",
 0,
  IF(
     'Tablero de control'!$Q572&lt;&gt;"Reducción",
     'Tablero de control'!$AV572*100/'Tablero de control'!$X572,
     IF(
       'Tablero de control'!$X572&gt;='Tablero de control'!$AV572,
       100,
       IF(
         'Tablero de control'!$S572&lt;='Tablero de control'!$AV572,
         0,
         (('Tablero de control'!$S572-'Tablero de control'!$X572)-('Tablero de control'!$AV572-'Tablero de control'!$X572))*100/('Tablero de control'!$S572-'Tablero de control'!$X572)
       )
     )
   )
)</f>
        <v>0</v>
      </c>
      <c r="AX572" s="46" t="str">
        <f>IF(
  'Tablero de control'!$X572="NP",
  "NO PROGRAMADA",
  IF(
    OR('Tablero de control'!$AV572="",'Tablero de control'!$AW572&lt;=0),
    "SIN AVANCE",
    IF(
      'Tablero de control'!$AW572&lt;Parametros!$D$4*Parametros!$G$9,
      "MUY DEFICIENTE",
    IF(
      'Tablero de control'!$AW572&lt;Parametros!$D$4*Parametros!$G$8,
      "DEFICIENTE",
   IF(
      'Tablero de control'!$AW572&lt;Parametros!$D$4*Parametros!$G$7,
      "ACEPTABLE",
      IF(
        'Tablero de control'!$AW572&lt;Parametros!$D$4*Parametros!$G$6,
        "BUENO",
        IF(
          'Tablero de control'!$AW572&lt;Parametros!$D$4*Parametros!$G$5,
          "SATISFACTORIO",
          IF(
            'Tablero de control'!$AW572&gt;=Parametros!$D$4*Parametros!$G$4,
            "OPTIMO"
          )
        )
      )
    )
  )
)
)
)</f>
        <v>SIN AVANCE</v>
      </c>
      <c r="AY572" s="38"/>
      <c r="AZ572" s="38"/>
      <c r="BA572" s="38"/>
      <c r="BB572" s="285">
        <f>IF('Tablero de control'!$R572="Acumulada",IF('Tablero de control'!$AV572="",IF('Tablero de control'!$AP572="",IF('Tablero de control'!$AJ572="",'Tablero de control'!$Y572,'Tablero de control'!$AJ572),'Tablero de control'!$AP572),'Tablero de control'!$AV572),'Tablero de control'!$Y572+'Tablero de control'!$AJ572+'Tablero de control'!$AP572+'Tablero de control'!$AV572)</f>
        <v>0</v>
      </c>
      <c r="BC572" s="41">
        <f>IF('Tablero de control'!$Q572="mantenimiento",'Tablero de control'!$BB572/COUNTA('Tablero de control'!$U572:$X572)*100,IF('Tablero de control'!$BB572*100/'Tablero de control'!$T572&gt;100,100,'Tablero de control'!$BB572*100/'Tablero de control'!$T572))</f>
        <v>0</v>
      </c>
      <c r="BD572" s="40" t="str">
        <f>IF(
    OR('Tablero de control'!$BB572="",'Tablero de control'!$BC572&lt;=0),
    "SIN AVANCE",
    IF(
      'Tablero de control'!$BC572&lt;Parametros!$D$4*Parametros!$G$9,
      "MUY DEFICIENTE",
    IF(
      'Tablero de control'!$BC572&lt;Parametros!$D$4*Parametros!$G$8,
      "DEFICIENTE",
   IF(
      'Tablero de control'!$BC572&lt;Parametros!$D$4*Parametros!$G$7,
      "ACEPTABLE",
      IF(
        'Tablero de control'!$BC572&lt;Parametros!$D$4*Parametros!$G$6,
        "BUENO",
        IF(
          'Tablero de control'!$BC572&lt;Parametros!$D$4*Parametros!$G$5,
          "SATISFACTORIO",
          IF(
            'Tablero de control'!$BC572&gt;=Parametros!$D$4*Parametros!$G$4,
            "OPTIMO"
          )
        )
      )
    )
  )
)
)</f>
        <v>SIN AVANCE</v>
      </c>
      <c r="BE572" s="336"/>
      <c r="BF572" s="336"/>
      <c r="BG572" s="555"/>
      <c r="BH572" s="281"/>
      <c r="BI572" s="281"/>
      <c r="BJ572" s="281"/>
      <c r="BL572" s="337"/>
      <c r="BN572" s="543"/>
      <c r="BO572" s="543"/>
      <c r="BP572" s="543"/>
      <c r="BQ572" s="543"/>
      <c r="BR572" s="657"/>
      <c r="BS572" s="657"/>
      <c r="BT572" s="281"/>
    </row>
    <row r="573" spans="1:72" s="42" customFormat="1" ht="50.1" hidden="1" customHeight="1">
      <c r="A573" s="554" t="s">
        <v>255</v>
      </c>
      <c r="B573" s="53" t="s">
        <v>274</v>
      </c>
      <c r="C573" s="53" t="s">
        <v>341</v>
      </c>
      <c r="D573" s="53" t="s">
        <v>376</v>
      </c>
      <c r="E573" s="53" t="s">
        <v>505</v>
      </c>
      <c r="F573" s="67" t="s">
        <v>12</v>
      </c>
      <c r="G573" s="67">
        <v>1</v>
      </c>
      <c r="H573" s="67" t="s">
        <v>1946</v>
      </c>
      <c r="I573" s="307" t="s">
        <v>2009</v>
      </c>
      <c r="J573" s="325">
        <v>570</v>
      </c>
      <c r="K573" s="53" t="s">
        <v>1108</v>
      </c>
      <c r="L573" s="53">
        <v>2404044</v>
      </c>
      <c r="M573" s="53" t="s">
        <v>76</v>
      </c>
      <c r="N573" s="53">
        <v>240404400</v>
      </c>
      <c r="O573" s="53" t="s">
        <v>1825</v>
      </c>
      <c r="P573" s="53" t="s">
        <v>2111</v>
      </c>
      <c r="Q573" s="53" t="s">
        <v>32</v>
      </c>
      <c r="R573" s="78" t="s">
        <v>1891</v>
      </c>
      <c r="S573" s="246">
        <v>0</v>
      </c>
      <c r="T573" s="74">
        <v>2</v>
      </c>
      <c r="U573" s="97" t="s">
        <v>13</v>
      </c>
      <c r="V573" s="247">
        <v>1</v>
      </c>
      <c r="W573" s="247">
        <v>1</v>
      </c>
      <c r="X573" s="97" t="s">
        <v>13</v>
      </c>
      <c r="Y573" s="273">
        <v>0</v>
      </c>
      <c r="Z573" s="276">
        <f>IF(
'Tablero de control'!$U573="NP",
 0,
  IF(
     'Tablero de control'!$Q573&lt;&gt;"Reducción",
     'Tablero de control'!$Y573*100/'Tablero de control'!$U573,
     IF(
       'Tablero de control'!$U573&gt;='Tablero de control'!$Y573,
       100,
       IF(
         'Tablero de control'!$S573&lt;='Tablero de control'!$Y573,
         0,
         (('Tablero de control'!$S573-'Tablero de control'!$U573)-('Tablero de control'!$Y573-'Tablero de control'!$U573))*100/('Tablero de control'!$S573-'Tablero de control'!$U573)
       )
     )
   )
)</f>
        <v>0</v>
      </c>
      <c r="AA573" s="302">
        <f>IF('Tablero de control'!$Z573&gt;100,100,'Tablero de control'!$Z573)</f>
        <v>0</v>
      </c>
      <c r="AB573" s="40" t="str">
        <f>IF(
  'Tablero de control'!$U573="NP",
  "NO PROGRAMADA",
  IF(
    OR('Tablero de control'!$Y573="",'Tablero de control'!$Z573&lt;=0),
    "SIN AVANCE",
    IF(
      'Tablero de control'!$Z573&lt;Parametros!$D$4*Parametros!$G$9,
      "MUY DEFICIENTE",
    IF(
      'Tablero de control'!$Z573&lt;Parametros!$D$4*Parametros!$G$8,
      "DEFICIENTE",
   IF(
      'Tablero de control'!$Z573&lt;Parametros!$D$4*Parametros!$G$7,
      "ACEPTABLE",
      IF(
        'Tablero de control'!$Z573&lt;Parametros!$D$4*Parametros!$G$6,
        "BUENO",
        IF(
          'Tablero de control'!$Z573&lt;Parametros!$D$4*Parametros!$G$5,
          "SATISFACTORIO",
          IF(
            'Tablero de control'!$Z573&gt;=Parametros!$D$4*Parametros!$G$4,
            "OPTIMO"
          )
        )
      )
    )
  )
)
)
)</f>
        <v>NO PROGRAMADA</v>
      </c>
      <c r="AC573" s="40"/>
      <c r="AD573" s="40"/>
      <c r="AE573" s="40"/>
      <c r="AF573" s="40"/>
      <c r="AG573" s="59">
        <v>0</v>
      </c>
      <c r="AH573" s="59">
        <v>0</v>
      </c>
      <c r="AI573" s="59">
        <v>0</v>
      </c>
      <c r="AJ573" s="57"/>
      <c r="AK573" s="276">
        <f>IF(
'Tablero de control'!$V573="NP",
 0,
  IF(
     'Tablero de control'!$Q573&lt;&gt;"Reducción",
     'Tablero de control'!$AJ573*100/'Tablero de control'!$V573,
     IF(
       'Tablero de control'!$V573&gt;='Tablero de control'!$AJ573,
       100,
       IF(
         'Tablero de control'!$S573&lt;='Tablero de control'!$AJ573,
         0,
         (('Tablero de control'!$S573-'Tablero de control'!$V573)-('Tablero de control'!$AJ573-'Tablero de control'!$V573))*100/('Tablero de control'!$S573-'Tablero de control'!$V573)
       )
     )
   )
)</f>
        <v>0</v>
      </c>
      <c r="AL573" s="40" t="str">
        <f>IF(
  'Tablero de control'!$V573="NP",
  "NO PROGRAMADA",
  IF(
    OR('Tablero de control'!$AJ573="",'Tablero de control'!$AK573&lt;=0),
    "SIN AVANCE",
    IF(
      'Tablero de control'!$AK573&lt;Parametros!$D$4*Parametros!$G$9,
      "MUY DEFICIENTE",
    IF(
      'Tablero de control'!$AK573&lt;Parametros!$D$4*Parametros!$G$8,
      "DEFICIENTE",
   IF(
      'Tablero de control'!$AK573&lt;Parametros!$D$4*Parametros!$G$7,
      "ACEPTABLE",
      IF(
        'Tablero de control'!$AK573&lt;Parametros!$D$4*Parametros!$G$6,
        "BUENO",
        IF(
          'Tablero de control'!$AK573&lt;Parametros!$D$4*Parametros!$G$5,
          "SATISFACTORIO",
          IF(
            'Tablero de control'!$AK573&gt;=Parametros!$D$4*Parametros!$G$4,
            "OPTIMO"
          )
        )
      )
    )
  )
)
)
)</f>
        <v>SIN AVANCE</v>
      </c>
      <c r="AM573" s="38"/>
      <c r="AN573" s="38"/>
      <c r="AO573" s="38"/>
      <c r="AP573" s="47"/>
      <c r="AQ573" s="276">
        <f>IF(
'Tablero de control'!$W573="NP",
 0,
  IF(
     'Tablero de control'!$Q573&lt;&gt;"Reducción",
     'Tablero de control'!$AP573*100/'Tablero de control'!$W573,
     IF(
       'Tablero de control'!$W573&gt;='Tablero de control'!$AP573,
       100,
       IF(
         'Tablero de control'!$S573&lt;='Tablero de control'!$AP573,
         0,
         (('Tablero de control'!$S573-'Tablero de control'!$W573)-('Tablero de control'!$AP573-'Tablero de control'!$W573))*100/('Tablero de control'!$S573-'Tablero de control'!$W573)
       )
     )
   )
)</f>
        <v>0</v>
      </c>
      <c r="AR573" s="40" t="str">
        <f>IF(
  'Tablero de control'!$W573="NP",
  "NO PROGRAMADA",
  IF(
    OR('Tablero de control'!$AP573="",'Tablero de control'!$AQ573&lt;=0),
    "SIN AVANCE",
    IF(
      'Tablero de control'!$AQ573&lt;Parametros!$D$4*Parametros!$G$9,
      "MUY DEFICIENTE",
    IF(
      'Tablero de control'!$AQ573&lt;Parametros!$D$4*Parametros!$G$8,
      "DEFICIENTE",
   IF(
      'Tablero de control'!$AQ573&lt;Parametros!$D$4*Parametros!$G$7,
      "ACEPTABLE",
      IF(
        'Tablero de control'!$AQ573&lt;Parametros!$D$4*Parametros!$G$6,
        "BUENO",
        IF(
          'Tablero de control'!$AQ573&lt;Parametros!$D$4*Parametros!$G$5,
          "SATISFACTORIO",
          IF(
            'Tablero de control'!$AQ573&gt;=Parametros!$D$4*Parametros!$G$4,
            "OPTIMO"
          )
        )
      )
    )
  )
)
)
)</f>
        <v>SIN AVANCE</v>
      </c>
      <c r="AS573" s="38"/>
      <c r="AT573" s="38"/>
      <c r="AU573" s="38"/>
      <c r="AV573" s="39"/>
      <c r="AW573" s="276">
        <f>IF(
'Tablero de control'!$X573="NP",
 0,
  IF(
     'Tablero de control'!$Q573&lt;&gt;"Reducción",
     'Tablero de control'!$AV573*100/'Tablero de control'!$X573,
     IF(
       'Tablero de control'!$X573&gt;='Tablero de control'!$AV573,
       100,
       IF(
         'Tablero de control'!$S573&lt;='Tablero de control'!$AV573,
         0,
         (('Tablero de control'!$S573-'Tablero de control'!$X573)-('Tablero de control'!$AV573-'Tablero de control'!$X573))*100/('Tablero de control'!$S573-'Tablero de control'!$X573)
       )
     )
   )
)</f>
        <v>0</v>
      </c>
      <c r="AX573" s="46" t="str">
        <f>IF(
  'Tablero de control'!$X573="NP",
  "NO PROGRAMADA",
  IF(
    OR('Tablero de control'!$AV573="",'Tablero de control'!$AW573&lt;=0),
    "SIN AVANCE",
    IF(
      'Tablero de control'!$AW573&lt;Parametros!$D$4*Parametros!$G$9,
      "MUY DEFICIENTE",
    IF(
      'Tablero de control'!$AW573&lt;Parametros!$D$4*Parametros!$G$8,
      "DEFICIENTE",
   IF(
      'Tablero de control'!$AW573&lt;Parametros!$D$4*Parametros!$G$7,
      "ACEPTABLE",
      IF(
        'Tablero de control'!$AW573&lt;Parametros!$D$4*Parametros!$G$6,
        "BUENO",
        IF(
          'Tablero de control'!$AW573&lt;Parametros!$D$4*Parametros!$G$5,
          "SATISFACTORIO",
          IF(
            'Tablero de control'!$AW573&gt;=Parametros!$D$4*Parametros!$G$4,
            "OPTIMO"
          )
        )
      )
    )
  )
)
)
)</f>
        <v>NO PROGRAMADA</v>
      </c>
      <c r="AY573" s="38"/>
      <c r="AZ573" s="38"/>
      <c r="BA573" s="38"/>
      <c r="BB573" s="285">
        <f>IF('Tablero de control'!$R573="Acumulada",IF('Tablero de control'!$AV573="",IF('Tablero de control'!$AP573="",IF('Tablero de control'!$AJ573="",'Tablero de control'!$Y573,'Tablero de control'!$AJ573),'Tablero de control'!$AP573),'Tablero de control'!$AV573),'Tablero de control'!$Y573+'Tablero de control'!$AJ573+'Tablero de control'!$AP573+'Tablero de control'!$AV573)</f>
        <v>0</v>
      </c>
      <c r="BC573" s="41">
        <f>IF('Tablero de control'!$Q573="mantenimiento",'Tablero de control'!$BB573/COUNTA('Tablero de control'!$U573:$X573)*100,IF('Tablero de control'!$BB573*100/'Tablero de control'!$T573&gt;100,100,'Tablero de control'!$BB573*100/'Tablero de control'!$T573))</f>
        <v>0</v>
      </c>
      <c r="BD573" s="40" t="str">
        <f>IF(
    OR('Tablero de control'!$BB573="",'Tablero de control'!$BC573&lt;=0),
    "SIN AVANCE",
    IF(
      'Tablero de control'!$BC573&lt;Parametros!$D$4*Parametros!$G$9,
      "MUY DEFICIENTE",
    IF(
      'Tablero de control'!$BC573&lt;Parametros!$D$4*Parametros!$G$8,
      "DEFICIENTE",
   IF(
      'Tablero de control'!$BC573&lt;Parametros!$D$4*Parametros!$G$7,
      "ACEPTABLE",
      IF(
        'Tablero de control'!$BC573&lt;Parametros!$D$4*Parametros!$G$6,
        "BUENO",
        IF(
          'Tablero de control'!$BC573&lt;Parametros!$D$4*Parametros!$G$5,
          "SATISFACTORIO",
          IF(
            'Tablero de control'!$BC573&gt;=Parametros!$D$4*Parametros!$G$4,
            "OPTIMO"
          )
        )
      )
    )
  )
)
)</f>
        <v>SIN AVANCE</v>
      </c>
      <c r="BE573" s="336"/>
      <c r="BF573" s="336"/>
      <c r="BG573" s="555"/>
      <c r="BH573" s="281"/>
      <c r="BI573" s="281"/>
      <c r="BJ573" s="281"/>
      <c r="BL573" s="337"/>
      <c r="BN573" s="543"/>
      <c r="BO573" s="543"/>
      <c r="BP573" s="543"/>
      <c r="BQ573" s="543"/>
      <c r="BR573" s="657"/>
      <c r="BS573" s="657"/>
      <c r="BT573" s="281"/>
    </row>
    <row r="574" spans="1:72" s="42" customFormat="1" ht="50.1" hidden="1" customHeight="1">
      <c r="A574" s="554" t="s">
        <v>255</v>
      </c>
      <c r="B574" s="53" t="s">
        <v>274</v>
      </c>
      <c r="C574" s="53" t="s">
        <v>341</v>
      </c>
      <c r="D574" s="53" t="s">
        <v>376</v>
      </c>
      <c r="E574" s="53" t="s">
        <v>505</v>
      </c>
      <c r="F574" s="67" t="s">
        <v>12</v>
      </c>
      <c r="G574" s="67">
        <v>1</v>
      </c>
      <c r="H574" s="67" t="s">
        <v>1946</v>
      </c>
      <c r="I574" s="307" t="s">
        <v>2009</v>
      </c>
      <c r="J574" s="325">
        <v>571</v>
      </c>
      <c r="K574" s="53" t="s">
        <v>1108</v>
      </c>
      <c r="L574" s="53">
        <v>2404041</v>
      </c>
      <c r="M574" s="53" t="s">
        <v>1505</v>
      </c>
      <c r="N574" s="53">
        <v>240404100</v>
      </c>
      <c r="O574" s="53" t="s">
        <v>1824</v>
      </c>
      <c r="P574" s="53" t="s">
        <v>2111</v>
      </c>
      <c r="Q574" s="53" t="s">
        <v>32</v>
      </c>
      <c r="R574" s="78" t="s">
        <v>1891</v>
      </c>
      <c r="S574" s="246">
        <v>0</v>
      </c>
      <c r="T574" s="74">
        <v>2</v>
      </c>
      <c r="U574" s="97" t="s">
        <v>13</v>
      </c>
      <c r="V574" s="247">
        <v>1</v>
      </c>
      <c r="W574" s="247">
        <v>1</v>
      </c>
      <c r="X574" s="97" t="s">
        <v>13</v>
      </c>
      <c r="Y574" s="273">
        <v>0</v>
      </c>
      <c r="Z574" s="276">
        <f>IF(
'Tablero de control'!$U574="NP",
 0,
  IF(
     'Tablero de control'!$Q574&lt;&gt;"Reducción",
     'Tablero de control'!$Y574*100/'Tablero de control'!$U574,
     IF(
       'Tablero de control'!$U574&gt;='Tablero de control'!$Y574,
       100,
       IF(
         'Tablero de control'!$S574&lt;='Tablero de control'!$Y574,
         0,
         (('Tablero de control'!$S574-'Tablero de control'!$U574)-('Tablero de control'!$Y574-'Tablero de control'!$U574))*100/('Tablero de control'!$S574-'Tablero de control'!$U574)
       )
     )
   )
)</f>
        <v>0</v>
      </c>
      <c r="AA574" s="302">
        <f>IF('Tablero de control'!$Z574&gt;100,100,'Tablero de control'!$Z574)</f>
        <v>0</v>
      </c>
      <c r="AB574" s="40" t="str">
        <f>IF(
  'Tablero de control'!$U574="NP",
  "NO PROGRAMADA",
  IF(
    OR('Tablero de control'!$Y574="",'Tablero de control'!$Z574&lt;=0),
    "SIN AVANCE",
    IF(
      'Tablero de control'!$Z574&lt;Parametros!$D$4*Parametros!$G$9,
      "MUY DEFICIENTE",
    IF(
      'Tablero de control'!$Z574&lt;Parametros!$D$4*Parametros!$G$8,
      "DEFICIENTE",
   IF(
      'Tablero de control'!$Z574&lt;Parametros!$D$4*Parametros!$G$7,
      "ACEPTABLE",
      IF(
        'Tablero de control'!$Z574&lt;Parametros!$D$4*Parametros!$G$6,
        "BUENO",
        IF(
          'Tablero de control'!$Z574&lt;Parametros!$D$4*Parametros!$G$5,
          "SATISFACTORIO",
          IF(
            'Tablero de control'!$Z574&gt;=Parametros!$D$4*Parametros!$G$4,
            "OPTIMO"
          )
        )
      )
    )
  )
)
)
)</f>
        <v>NO PROGRAMADA</v>
      </c>
      <c r="AC574" s="40"/>
      <c r="AD574" s="40"/>
      <c r="AE574" s="40"/>
      <c r="AF574" s="40"/>
      <c r="AG574" s="59">
        <v>0</v>
      </c>
      <c r="AH574" s="59">
        <v>0</v>
      </c>
      <c r="AI574" s="59">
        <v>0</v>
      </c>
      <c r="AJ574" s="57"/>
      <c r="AK574" s="276">
        <f>IF(
'Tablero de control'!$V574="NP",
 0,
  IF(
     'Tablero de control'!$Q574&lt;&gt;"Reducción",
     'Tablero de control'!$AJ574*100/'Tablero de control'!$V574,
     IF(
       'Tablero de control'!$V574&gt;='Tablero de control'!$AJ574,
       100,
       IF(
         'Tablero de control'!$S574&lt;='Tablero de control'!$AJ574,
         0,
         (('Tablero de control'!$S574-'Tablero de control'!$V574)-('Tablero de control'!$AJ574-'Tablero de control'!$V574))*100/('Tablero de control'!$S574-'Tablero de control'!$V574)
       )
     )
   )
)</f>
        <v>0</v>
      </c>
      <c r="AL574" s="40" t="str">
        <f>IF(
  'Tablero de control'!$V574="NP",
  "NO PROGRAMADA",
  IF(
    OR('Tablero de control'!$AJ574="",'Tablero de control'!$AK574&lt;=0),
    "SIN AVANCE",
    IF(
      'Tablero de control'!$AK574&lt;Parametros!$D$4*Parametros!$G$9,
      "MUY DEFICIENTE",
    IF(
      'Tablero de control'!$AK574&lt;Parametros!$D$4*Parametros!$G$8,
      "DEFICIENTE",
   IF(
      'Tablero de control'!$AK574&lt;Parametros!$D$4*Parametros!$G$7,
      "ACEPTABLE",
      IF(
        'Tablero de control'!$AK574&lt;Parametros!$D$4*Parametros!$G$6,
        "BUENO",
        IF(
          'Tablero de control'!$AK574&lt;Parametros!$D$4*Parametros!$G$5,
          "SATISFACTORIO",
          IF(
            'Tablero de control'!$AK574&gt;=Parametros!$D$4*Parametros!$G$4,
            "OPTIMO"
          )
        )
      )
    )
  )
)
)
)</f>
        <v>SIN AVANCE</v>
      </c>
      <c r="AM574" s="38"/>
      <c r="AN574" s="38"/>
      <c r="AO574" s="38"/>
      <c r="AP574" s="47"/>
      <c r="AQ574" s="276">
        <f>IF(
'Tablero de control'!$W574="NP",
 0,
  IF(
     'Tablero de control'!$Q574&lt;&gt;"Reducción",
     'Tablero de control'!$AP574*100/'Tablero de control'!$W574,
     IF(
       'Tablero de control'!$W574&gt;='Tablero de control'!$AP574,
       100,
       IF(
         'Tablero de control'!$S574&lt;='Tablero de control'!$AP574,
         0,
         (('Tablero de control'!$S574-'Tablero de control'!$W574)-('Tablero de control'!$AP574-'Tablero de control'!$W574))*100/('Tablero de control'!$S574-'Tablero de control'!$W574)
       )
     )
   )
)</f>
        <v>0</v>
      </c>
      <c r="AR574" s="40" t="str">
        <f>IF(
  'Tablero de control'!$W574="NP",
  "NO PROGRAMADA",
  IF(
    OR('Tablero de control'!$AP574="",'Tablero de control'!$AQ574&lt;=0),
    "SIN AVANCE",
    IF(
      'Tablero de control'!$AQ574&lt;Parametros!$D$4*Parametros!$G$9,
      "MUY DEFICIENTE",
    IF(
      'Tablero de control'!$AQ574&lt;Parametros!$D$4*Parametros!$G$8,
      "DEFICIENTE",
   IF(
      'Tablero de control'!$AQ574&lt;Parametros!$D$4*Parametros!$G$7,
      "ACEPTABLE",
      IF(
        'Tablero de control'!$AQ574&lt;Parametros!$D$4*Parametros!$G$6,
        "BUENO",
        IF(
          'Tablero de control'!$AQ574&lt;Parametros!$D$4*Parametros!$G$5,
          "SATISFACTORIO",
          IF(
            'Tablero de control'!$AQ574&gt;=Parametros!$D$4*Parametros!$G$4,
            "OPTIMO"
          )
        )
      )
    )
  )
)
)
)</f>
        <v>SIN AVANCE</v>
      </c>
      <c r="AS574" s="38"/>
      <c r="AT574" s="38"/>
      <c r="AU574" s="38"/>
      <c r="AV574" s="39"/>
      <c r="AW574" s="276">
        <f>IF(
'Tablero de control'!$X574="NP",
 0,
  IF(
     'Tablero de control'!$Q574&lt;&gt;"Reducción",
     'Tablero de control'!$AV574*100/'Tablero de control'!$X574,
     IF(
       'Tablero de control'!$X574&gt;='Tablero de control'!$AV574,
       100,
       IF(
         'Tablero de control'!$S574&lt;='Tablero de control'!$AV574,
         0,
         (('Tablero de control'!$S574-'Tablero de control'!$X574)-('Tablero de control'!$AV574-'Tablero de control'!$X574))*100/('Tablero de control'!$S574-'Tablero de control'!$X574)
       )
     )
   )
)</f>
        <v>0</v>
      </c>
      <c r="AX574" s="46" t="str">
        <f>IF(
  'Tablero de control'!$X574="NP",
  "NO PROGRAMADA",
  IF(
    OR('Tablero de control'!$AV574="",'Tablero de control'!$AW574&lt;=0),
    "SIN AVANCE",
    IF(
      'Tablero de control'!$AW574&lt;Parametros!$D$4*Parametros!$G$9,
      "MUY DEFICIENTE",
    IF(
      'Tablero de control'!$AW574&lt;Parametros!$D$4*Parametros!$G$8,
      "DEFICIENTE",
   IF(
      'Tablero de control'!$AW574&lt;Parametros!$D$4*Parametros!$G$7,
      "ACEPTABLE",
      IF(
        'Tablero de control'!$AW574&lt;Parametros!$D$4*Parametros!$G$6,
        "BUENO",
        IF(
          'Tablero de control'!$AW574&lt;Parametros!$D$4*Parametros!$G$5,
          "SATISFACTORIO",
          IF(
            'Tablero de control'!$AW574&gt;=Parametros!$D$4*Parametros!$G$4,
            "OPTIMO"
          )
        )
      )
    )
  )
)
)
)</f>
        <v>NO PROGRAMADA</v>
      </c>
      <c r="AY574" s="38"/>
      <c r="AZ574" s="38"/>
      <c r="BA574" s="38"/>
      <c r="BB574" s="285">
        <f>IF('Tablero de control'!$R574="Acumulada",IF('Tablero de control'!$AV574="",IF('Tablero de control'!$AP574="",IF('Tablero de control'!$AJ574="",'Tablero de control'!$Y574,'Tablero de control'!$AJ574),'Tablero de control'!$AP574),'Tablero de control'!$AV574),'Tablero de control'!$Y574+'Tablero de control'!$AJ574+'Tablero de control'!$AP574+'Tablero de control'!$AV574)</f>
        <v>0</v>
      </c>
      <c r="BC574" s="41">
        <f>IF('Tablero de control'!$Q574="mantenimiento",'Tablero de control'!$BB574/COUNTA('Tablero de control'!$U574:$X574)*100,IF('Tablero de control'!$BB574*100/'Tablero de control'!$T574&gt;100,100,'Tablero de control'!$BB574*100/'Tablero de control'!$T574))</f>
        <v>0</v>
      </c>
      <c r="BD574" s="40" t="str">
        <f>IF(
    OR('Tablero de control'!$BB574="",'Tablero de control'!$BC574&lt;=0),
    "SIN AVANCE",
    IF(
      'Tablero de control'!$BC574&lt;Parametros!$D$4*Parametros!$G$9,
      "MUY DEFICIENTE",
    IF(
      'Tablero de control'!$BC574&lt;Parametros!$D$4*Parametros!$G$8,
      "DEFICIENTE",
   IF(
      'Tablero de control'!$BC574&lt;Parametros!$D$4*Parametros!$G$7,
      "ACEPTABLE",
      IF(
        'Tablero de control'!$BC574&lt;Parametros!$D$4*Parametros!$G$6,
        "BUENO",
        IF(
          'Tablero de control'!$BC574&lt;Parametros!$D$4*Parametros!$G$5,
          "SATISFACTORIO",
          IF(
            'Tablero de control'!$BC574&gt;=Parametros!$D$4*Parametros!$G$4,
            "OPTIMO"
          )
        )
      )
    )
  )
)
)</f>
        <v>SIN AVANCE</v>
      </c>
      <c r="BE574" s="336"/>
      <c r="BF574" s="336"/>
      <c r="BG574" s="555"/>
      <c r="BH574" s="281"/>
      <c r="BI574" s="281"/>
      <c r="BJ574" s="281"/>
      <c r="BL574" s="337"/>
      <c r="BN574" s="432"/>
      <c r="BO574" s="543"/>
      <c r="BP574" s="543"/>
      <c r="BQ574" s="543"/>
      <c r="BR574" s="657"/>
      <c r="BS574" s="657"/>
      <c r="BT574" s="281"/>
    </row>
    <row r="575" spans="1:72" s="42" customFormat="1" ht="50.1" hidden="1" customHeight="1">
      <c r="A575" s="554" t="s">
        <v>255</v>
      </c>
      <c r="B575" s="53" t="s">
        <v>275</v>
      </c>
      <c r="C575" s="53" t="s">
        <v>342</v>
      </c>
      <c r="D575" s="53" t="s">
        <v>377</v>
      </c>
      <c r="E575" s="53" t="s">
        <v>506</v>
      </c>
      <c r="F575" s="124">
        <v>3.51</v>
      </c>
      <c r="G575" s="67">
        <v>5</v>
      </c>
      <c r="H575" s="54" t="s">
        <v>2126</v>
      </c>
      <c r="I575" s="67" t="s">
        <v>2010</v>
      </c>
      <c r="J575" s="325">
        <v>572</v>
      </c>
      <c r="K575" s="53" t="s">
        <v>1109</v>
      </c>
      <c r="L575" s="53">
        <v>2301004</v>
      </c>
      <c r="M575" s="53" t="s">
        <v>66</v>
      </c>
      <c r="N575" s="293">
        <v>230100400</v>
      </c>
      <c r="O575" s="53" t="s">
        <v>62</v>
      </c>
      <c r="P575" s="53" t="s">
        <v>2112</v>
      </c>
      <c r="Q575" s="53" t="s">
        <v>33</v>
      </c>
      <c r="R575" s="198" t="s">
        <v>1891</v>
      </c>
      <c r="S575" s="167">
        <v>0</v>
      </c>
      <c r="T575" s="167">
        <v>1</v>
      </c>
      <c r="U575" s="96">
        <v>1</v>
      </c>
      <c r="V575" s="167">
        <v>1</v>
      </c>
      <c r="W575" s="167">
        <v>1</v>
      </c>
      <c r="X575" s="167">
        <v>1</v>
      </c>
      <c r="Y575" s="327">
        <v>0.6</v>
      </c>
      <c r="Z575" s="276">
        <f>IF(
'Tablero de control'!$U575="NP",
 0,
  IF(
     'Tablero de control'!$Q575&lt;&gt;"Reducción",
     'Tablero de control'!$Y575*100/'Tablero de control'!$U575,
     IF(
       'Tablero de control'!$U575&gt;='Tablero de control'!$Y575,
       100,
       IF(
         'Tablero de control'!$S575&lt;='Tablero de control'!$Y575,
         0,
         (('Tablero de control'!$S575-'Tablero de control'!$U575)-('Tablero de control'!$Y575-'Tablero de control'!$U575))*100/('Tablero de control'!$S575-'Tablero de control'!$U575)
       )
     )
   )
)</f>
        <v>60</v>
      </c>
      <c r="AA575" s="302">
        <f>IF('Tablero de control'!$Z575&gt;100,100,'Tablero de control'!$Z575)</f>
        <v>60</v>
      </c>
      <c r="AB575" s="40" t="str">
        <f>IF(
  'Tablero de control'!$U575="NP",
  "NO PROGRAMADA",
  IF(
    OR('Tablero de control'!$Y575="",'Tablero de control'!$Z575&lt;=0),
    "SIN AVANCE",
    IF(
      'Tablero de control'!$Z575&lt;Parametros!$D$4*Parametros!$G$9,
      "MUY DEFICIENTE",
    IF(
      'Tablero de control'!$Z575&lt;Parametros!$D$4*Parametros!$G$8,
      "DEFICIENTE",
   IF(
      'Tablero de control'!$Z575&lt;Parametros!$D$4*Parametros!$G$7,
      "ACEPTABLE",
      IF(
        'Tablero de control'!$Z575&lt;Parametros!$D$4*Parametros!$G$6,
        "BUENO",
        IF(
          'Tablero de control'!$Z575&lt;Parametros!$D$4*Parametros!$G$5,
          "SATISFACTORIO",
          IF(
            'Tablero de control'!$Z575&gt;=Parametros!$D$4*Parametros!$G$4,
            "OPTIMO"
          )
        )
      )
    )
  )
)
)
)</f>
        <v>ACEPTABLE</v>
      </c>
      <c r="AC575" s="40"/>
      <c r="AD575" s="40"/>
      <c r="AE575" s="40" t="s">
        <v>2903</v>
      </c>
      <c r="AF575" s="40" t="s">
        <v>3840</v>
      </c>
      <c r="AG575" s="59">
        <v>3787017000</v>
      </c>
      <c r="AH575" s="59">
        <v>585276715</v>
      </c>
      <c r="AI575" s="59">
        <v>190000000</v>
      </c>
      <c r="AJ575" s="57"/>
      <c r="AK575" s="276">
        <f>IF(
'Tablero de control'!$V575="NP",
 0,
  IF(
     'Tablero de control'!$Q575&lt;&gt;"Reducción",
     'Tablero de control'!$AJ575*100/'Tablero de control'!$V575,
     IF(
       'Tablero de control'!$V575&gt;='Tablero de control'!$AJ575,
       100,
       IF(
         'Tablero de control'!$S575&lt;='Tablero de control'!$AJ575,
         0,
         (('Tablero de control'!$S575-'Tablero de control'!$V575)-('Tablero de control'!$AJ575-'Tablero de control'!$V575))*100/('Tablero de control'!$S575-'Tablero de control'!$V575)
       )
     )
   )
)</f>
        <v>0</v>
      </c>
      <c r="AL575" s="40" t="str">
        <f>IF(
  'Tablero de control'!$V575="NP",
  "NO PROGRAMADA",
  IF(
    OR('Tablero de control'!$AJ575="",'Tablero de control'!$AK575&lt;=0),
    "SIN AVANCE",
    IF(
      'Tablero de control'!$AK575&lt;Parametros!$D$4*Parametros!$G$9,
      "MUY DEFICIENTE",
    IF(
      'Tablero de control'!$AK575&lt;Parametros!$D$4*Parametros!$G$8,
      "DEFICIENTE",
   IF(
      'Tablero de control'!$AK575&lt;Parametros!$D$4*Parametros!$G$7,
      "ACEPTABLE",
      IF(
        'Tablero de control'!$AK575&lt;Parametros!$D$4*Parametros!$G$6,
        "BUENO",
        IF(
          'Tablero de control'!$AK575&lt;Parametros!$D$4*Parametros!$G$5,
          "SATISFACTORIO",
          IF(
            'Tablero de control'!$AK575&gt;=Parametros!$D$4*Parametros!$G$4,
            "OPTIMO"
          )
        )
      )
    )
  )
)
)
)</f>
        <v>SIN AVANCE</v>
      </c>
      <c r="AM575" s="38"/>
      <c r="AN575" s="38"/>
      <c r="AO575" s="38"/>
      <c r="AP575" s="47"/>
      <c r="AQ575" s="276">
        <f>IF(
'Tablero de control'!$W575="NP",
 0,
  IF(
     'Tablero de control'!$Q575&lt;&gt;"Reducción",
     'Tablero de control'!$AP575*100/'Tablero de control'!$W575,
     IF(
       'Tablero de control'!$W575&gt;='Tablero de control'!$AP575,
       100,
       IF(
         'Tablero de control'!$S575&lt;='Tablero de control'!$AP575,
         0,
         (('Tablero de control'!$S575-'Tablero de control'!$W575)-('Tablero de control'!$AP575-'Tablero de control'!$W575))*100/('Tablero de control'!$S575-'Tablero de control'!$W575)
       )
     )
   )
)</f>
        <v>0</v>
      </c>
      <c r="AR575" s="40" t="str">
        <f>IF(
  'Tablero de control'!$W575="NP",
  "NO PROGRAMADA",
  IF(
    OR('Tablero de control'!$AP575="",'Tablero de control'!$AQ575&lt;=0),
    "SIN AVANCE",
    IF(
      'Tablero de control'!$AQ575&lt;Parametros!$D$4*Parametros!$G$9,
      "MUY DEFICIENTE",
    IF(
      'Tablero de control'!$AQ575&lt;Parametros!$D$4*Parametros!$G$8,
      "DEFICIENTE",
   IF(
      'Tablero de control'!$AQ575&lt;Parametros!$D$4*Parametros!$G$7,
      "ACEPTABLE",
      IF(
        'Tablero de control'!$AQ575&lt;Parametros!$D$4*Parametros!$G$6,
        "BUENO",
        IF(
          'Tablero de control'!$AQ575&lt;Parametros!$D$4*Parametros!$G$5,
          "SATISFACTORIO",
          IF(
            'Tablero de control'!$AQ575&gt;=Parametros!$D$4*Parametros!$G$4,
            "OPTIMO"
          )
        )
      )
    )
  )
)
)
)</f>
        <v>SIN AVANCE</v>
      </c>
      <c r="AS575" s="38"/>
      <c r="AT575" s="38"/>
      <c r="AU575" s="38"/>
      <c r="AV575" s="39"/>
      <c r="AW575" s="276">
        <f>IF(
'Tablero de control'!$X575="NP",
 0,
  IF(
     'Tablero de control'!$Q575&lt;&gt;"Reducción",
     'Tablero de control'!$AV575*100/'Tablero de control'!$X575,
     IF(
       'Tablero de control'!$X575&gt;='Tablero de control'!$AV575,
       100,
       IF(
         'Tablero de control'!$S575&lt;='Tablero de control'!$AV575,
         0,
         (('Tablero de control'!$S575-'Tablero de control'!$X575)-('Tablero de control'!$AV575-'Tablero de control'!$X575))*100/('Tablero de control'!$S575-'Tablero de control'!$X575)
       )
     )
   )
)</f>
        <v>0</v>
      </c>
      <c r="AX575" s="46" t="str">
        <f>IF(
  'Tablero de control'!$X575="NP",
  "NO PROGRAMADA",
  IF(
    OR('Tablero de control'!$AV575="",'Tablero de control'!$AW575&lt;=0),
    "SIN AVANCE",
    IF(
      'Tablero de control'!$AW575&lt;Parametros!$D$4*Parametros!$G$9,
      "MUY DEFICIENTE",
    IF(
      'Tablero de control'!$AW575&lt;Parametros!$D$4*Parametros!$G$8,
      "DEFICIENTE",
   IF(
      'Tablero de control'!$AW575&lt;Parametros!$D$4*Parametros!$G$7,
      "ACEPTABLE",
      IF(
        'Tablero de control'!$AW575&lt;Parametros!$D$4*Parametros!$G$6,
        "BUENO",
        IF(
          'Tablero de control'!$AW575&lt;Parametros!$D$4*Parametros!$G$5,
          "SATISFACTORIO",
          IF(
            'Tablero de control'!$AW575&gt;=Parametros!$D$4*Parametros!$G$4,
            "OPTIMO"
          )
        )
      )
    )
  )
)
)
)</f>
        <v>SIN AVANCE</v>
      </c>
      <c r="AY575" s="38"/>
      <c r="AZ575" s="38"/>
      <c r="BA575" s="38"/>
      <c r="BB575" s="285">
        <f>IF('Tablero de control'!$R575="Acumulada",IF('Tablero de control'!$AV575="",IF('Tablero de control'!$AP575="",IF('Tablero de control'!$AJ575="",'Tablero de control'!$Y575,'Tablero de control'!$AJ575),'Tablero de control'!$AP575),'Tablero de control'!$AV575),'Tablero de control'!$Y575+'Tablero de control'!$AJ575+'Tablero de control'!$AP575+'Tablero de control'!$AV575)</f>
        <v>0.6</v>
      </c>
      <c r="BC575" s="41">
        <f>IF('Tablero de control'!$Q575="mantenimiento",'Tablero de control'!$BB575/COUNTA('Tablero de control'!$U575:$X575)*100,IF('Tablero de control'!$BB575*100/'Tablero de control'!$T575&gt;100,100,'Tablero de control'!$BB575*100/'Tablero de control'!$T575))</f>
        <v>15</v>
      </c>
      <c r="BD575" s="40" t="str">
        <f>IF(
    OR('Tablero de control'!$BB575="",'Tablero de control'!$BC575&lt;=0),
    "SIN AVANCE",
    IF(
      'Tablero de control'!$BC575&lt;Parametros!$D$4*Parametros!$G$9,
      "MUY DEFICIENTE",
    IF(
      'Tablero de control'!$BC575&lt;Parametros!$D$4*Parametros!$G$8,
      "DEFICIENTE",
   IF(
      'Tablero de control'!$BC575&lt;Parametros!$D$4*Parametros!$G$7,
      "ACEPTABLE",
      IF(
        'Tablero de control'!$BC575&lt;Parametros!$D$4*Parametros!$G$6,
        "BUENO",
        IF(
          'Tablero de control'!$BC575&lt;Parametros!$D$4*Parametros!$G$5,
          "SATISFACTORIO",
          IF(
            'Tablero de control'!$BC575&gt;=Parametros!$D$4*Parametros!$G$4,
            "OPTIMO"
          )
        )
      )
    )
  )
)
)</f>
        <v>MUY DEFICIENTE</v>
      </c>
      <c r="BE575" s="336"/>
      <c r="BF575" s="336"/>
      <c r="BG575" s="555"/>
      <c r="BH575" s="281"/>
      <c r="BI575" s="281"/>
      <c r="BJ575" s="281"/>
      <c r="BL575" s="337"/>
      <c r="BN575" s="458">
        <v>0.6</v>
      </c>
      <c r="BO575" s="339" t="s">
        <v>2903</v>
      </c>
      <c r="BP575" s="361" t="s">
        <v>2904</v>
      </c>
      <c r="BQ575" s="347" t="s">
        <v>2905</v>
      </c>
      <c r="BR575" s="650" t="s">
        <v>2906</v>
      </c>
      <c r="BS575" s="650" t="s">
        <v>2907</v>
      </c>
      <c r="BT575" s="281"/>
    </row>
    <row r="576" spans="1:72" s="42" customFormat="1" ht="50.1" hidden="1" customHeight="1">
      <c r="A576" s="554" t="s">
        <v>255</v>
      </c>
      <c r="B576" s="53" t="s">
        <v>275</v>
      </c>
      <c r="C576" s="53" t="s">
        <v>342</v>
      </c>
      <c r="D576" s="53" t="s">
        <v>377</v>
      </c>
      <c r="E576" s="53" t="s">
        <v>506</v>
      </c>
      <c r="F576" s="124">
        <v>3.51</v>
      </c>
      <c r="G576" s="67">
        <v>5</v>
      </c>
      <c r="H576" s="54" t="s">
        <v>2126</v>
      </c>
      <c r="I576" s="67" t="s">
        <v>2010</v>
      </c>
      <c r="J576" s="325">
        <v>573</v>
      </c>
      <c r="K576" s="53" t="s">
        <v>1110</v>
      </c>
      <c r="L576" s="53">
        <v>2301028</v>
      </c>
      <c r="M576" s="53" t="s">
        <v>1506</v>
      </c>
      <c r="N576" s="53">
        <v>230102800</v>
      </c>
      <c r="O576" s="53" t="s">
        <v>1826</v>
      </c>
      <c r="P576" s="53" t="s">
        <v>2112</v>
      </c>
      <c r="Q576" s="53" t="s">
        <v>32</v>
      </c>
      <c r="R576" s="269" t="s">
        <v>1891</v>
      </c>
      <c r="S576" s="167">
        <v>0</v>
      </c>
      <c r="T576" s="168">
        <v>24</v>
      </c>
      <c r="U576" s="96">
        <v>4</v>
      </c>
      <c r="V576" s="168">
        <v>8</v>
      </c>
      <c r="W576" s="168">
        <v>8</v>
      </c>
      <c r="X576" s="168">
        <v>4</v>
      </c>
      <c r="Y576" s="273">
        <v>465</v>
      </c>
      <c r="Z576" s="276">
        <f>IF(
'Tablero de control'!$U576="NP",
 0,
  IF(
     'Tablero de control'!$Q576&lt;&gt;"Reducción",
     'Tablero de control'!$Y576*100/'Tablero de control'!$U576,
     IF(
       'Tablero de control'!$U576&gt;='Tablero de control'!$Y576,
       100,
       IF(
         'Tablero de control'!$S576&lt;='Tablero de control'!$Y576,
         0,
         (('Tablero de control'!$S576-'Tablero de control'!$U576)-('Tablero de control'!$Y576-'Tablero de control'!$U576))*100/('Tablero de control'!$S576-'Tablero de control'!$U576)
       )
     )
   )
)</f>
        <v>11625</v>
      </c>
      <c r="AA576" s="302">
        <f>IF('Tablero de control'!$Z576&gt;100,100,'Tablero de control'!$Z576)</f>
        <v>100</v>
      </c>
      <c r="AB576" s="40" t="str">
        <f>IF(
  'Tablero de control'!$U576="NP",
  "NO PROGRAMADA",
  IF(
    OR('Tablero de control'!$Y576="",'Tablero de control'!$Z576&lt;=0),
    "SIN AVANCE",
    IF(
      'Tablero de control'!$Z576&lt;Parametros!$D$4*Parametros!$G$9,
      "MUY DEFICIENTE",
    IF(
      'Tablero de control'!$Z576&lt;Parametros!$D$4*Parametros!$G$8,
      "DEFICIENTE",
   IF(
      'Tablero de control'!$Z576&lt;Parametros!$D$4*Parametros!$G$7,
      "ACEPTABLE",
      IF(
        'Tablero de control'!$Z576&lt;Parametros!$D$4*Parametros!$G$6,
        "BUENO",
        IF(
          'Tablero de control'!$Z576&lt;Parametros!$D$4*Parametros!$G$5,
          "SATISFACTORIO",
          IF(
            'Tablero de control'!$Z576&gt;=Parametros!$D$4*Parametros!$G$4,
            "OPTIMO"
          )
        )
      )
    )
  )
)
)
)</f>
        <v>OPTIMO</v>
      </c>
      <c r="AC576" s="719"/>
      <c r="AD576" s="719"/>
      <c r="AE576" s="452" t="s">
        <v>2910</v>
      </c>
      <c r="AF576" s="40" t="s">
        <v>3840</v>
      </c>
      <c r="AG576" s="59">
        <v>180000000</v>
      </c>
      <c r="AH576" s="59">
        <v>148000000</v>
      </c>
      <c r="AI576" s="59">
        <v>40000000</v>
      </c>
      <c r="AJ576" s="57"/>
      <c r="AK576" s="276">
        <f>IF(
'Tablero de control'!$V576="NP",
 0,
  IF(
     'Tablero de control'!$Q576&lt;&gt;"Reducción",
     'Tablero de control'!$AJ576*100/'Tablero de control'!$V576,
     IF(
       'Tablero de control'!$V576&gt;='Tablero de control'!$AJ576,
       100,
       IF(
         'Tablero de control'!$S576&lt;='Tablero de control'!$AJ576,
         0,
         (('Tablero de control'!$S576-'Tablero de control'!$V576)-('Tablero de control'!$AJ576-'Tablero de control'!$V576))*100/('Tablero de control'!$S576-'Tablero de control'!$V576)
       )
     )
   )
)</f>
        <v>0</v>
      </c>
      <c r="AL576" s="40" t="str">
        <f>IF(
  'Tablero de control'!$V576="NP",
  "NO PROGRAMADA",
  IF(
    OR('Tablero de control'!$AJ576="",'Tablero de control'!$AK576&lt;=0),
    "SIN AVANCE",
    IF(
      'Tablero de control'!$AK576&lt;Parametros!$D$4*Parametros!$G$9,
      "MUY DEFICIENTE",
    IF(
      'Tablero de control'!$AK576&lt;Parametros!$D$4*Parametros!$G$8,
      "DEFICIENTE",
   IF(
      'Tablero de control'!$AK576&lt;Parametros!$D$4*Parametros!$G$7,
      "ACEPTABLE",
      IF(
        'Tablero de control'!$AK576&lt;Parametros!$D$4*Parametros!$G$6,
        "BUENO",
        IF(
          'Tablero de control'!$AK576&lt;Parametros!$D$4*Parametros!$G$5,
          "SATISFACTORIO",
          IF(
            'Tablero de control'!$AK576&gt;=Parametros!$D$4*Parametros!$G$4,
            "OPTIMO"
          )
        )
      )
    )
  )
)
)
)</f>
        <v>SIN AVANCE</v>
      </c>
      <c r="AM576" s="38"/>
      <c r="AN576" s="38"/>
      <c r="AO576" s="38"/>
      <c r="AP576" s="47"/>
      <c r="AQ576" s="276">
        <f>IF(
'Tablero de control'!$W576="NP",
 0,
  IF(
     'Tablero de control'!$Q576&lt;&gt;"Reducción",
     'Tablero de control'!$AP576*100/'Tablero de control'!$W576,
     IF(
       'Tablero de control'!$W576&gt;='Tablero de control'!$AP576,
       100,
       IF(
         'Tablero de control'!$S576&lt;='Tablero de control'!$AP576,
         0,
         (('Tablero de control'!$S576-'Tablero de control'!$W576)-('Tablero de control'!$AP576-'Tablero de control'!$W576))*100/('Tablero de control'!$S576-'Tablero de control'!$W576)
       )
     )
   )
)</f>
        <v>0</v>
      </c>
      <c r="AR576" s="40" t="str">
        <f>IF(
  'Tablero de control'!$W576="NP",
  "NO PROGRAMADA",
  IF(
    OR('Tablero de control'!$AP576="",'Tablero de control'!$AQ576&lt;=0),
    "SIN AVANCE",
    IF(
      'Tablero de control'!$AQ576&lt;Parametros!$D$4*Parametros!$G$9,
      "MUY DEFICIENTE",
    IF(
      'Tablero de control'!$AQ576&lt;Parametros!$D$4*Parametros!$G$8,
      "DEFICIENTE",
   IF(
      'Tablero de control'!$AQ576&lt;Parametros!$D$4*Parametros!$G$7,
      "ACEPTABLE",
      IF(
        'Tablero de control'!$AQ576&lt;Parametros!$D$4*Parametros!$G$6,
        "BUENO",
        IF(
          'Tablero de control'!$AQ576&lt;Parametros!$D$4*Parametros!$G$5,
          "SATISFACTORIO",
          IF(
            'Tablero de control'!$AQ576&gt;=Parametros!$D$4*Parametros!$G$4,
            "OPTIMO"
          )
        )
      )
    )
  )
)
)
)</f>
        <v>SIN AVANCE</v>
      </c>
      <c r="AS576" s="38"/>
      <c r="AT576" s="38"/>
      <c r="AU576" s="38"/>
      <c r="AV576" s="39"/>
      <c r="AW576" s="276">
        <f>IF(
'Tablero de control'!$X576="NP",
 0,
  IF(
     'Tablero de control'!$Q576&lt;&gt;"Reducción",
     'Tablero de control'!$AV576*100/'Tablero de control'!$X576,
     IF(
       'Tablero de control'!$X576&gt;='Tablero de control'!$AV576,
       100,
       IF(
         'Tablero de control'!$S576&lt;='Tablero de control'!$AV576,
         0,
         (('Tablero de control'!$S576-'Tablero de control'!$X576)-('Tablero de control'!$AV576-'Tablero de control'!$X576))*100/('Tablero de control'!$S576-'Tablero de control'!$X576)
       )
     )
   )
)</f>
        <v>0</v>
      </c>
      <c r="AX576" s="46" t="str">
        <f>IF(
  'Tablero de control'!$X576="NP",
  "NO PROGRAMADA",
  IF(
    OR('Tablero de control'!$AV576="",'Tablero de control'!$AW576&lt;=0),
    "SIN AVANCE",
    IF(
      'Tablero de control'!$AW576&lt;Parametros!$D$4*Parametros!$G$9,
      "MUY DEFICIENTE",
    IF(
      'Tablero de control'!$AW576&lt;Parametros!$D$4*Parametros!$G$8,
      "DEFICIENTE",
   IF(
      'Tablero de control'!$AW576&lt;Parametros!$D$4*Parametros!$G$7,
      "ACEPTABLE",
      IF(
        'Tablero de control'!$AW576&lt;Parametros!$D$4*Parametros!$G$6,
        "BUENO",
        IF(
          'Tablero de control'!$AW576&lt;Parametros!$D$4*Parametros!$G$5,
          "SATISFACTORIO",
          IF(
            'Tablero de control'!$AW576&gt;=Parametros!$D$4*Parametros!$G$4,
            "OPTIMO"
          )
        )
      )
    )
  )
)
)
)</f>
        <v>SIN AVANCE</v>
      </c>
      <c r="AY576" s="38"/>
      <c r="AZ576" s="38"/>
      <c r="BA576" s="38"/>
      <c r="BB576" s="285">
        <f>IF('Tablero de control'!$R576="Acumulada",IF('Tablero de control'!$AV576="",IF('Tablero de control'!$AP576="",IF('Tablero de control'!$AJ576="",'Tablero de control'!$Y576,'Tablero de control'!$AJ576),'Tablero de control'!$AP576),'Tablero de control'!$AV576),'Tablero de control'!$Y576+'Tablero de control'!$AJ576+'Tablero de control'!$AP576+'Tablero de control'!$AV576)</f>
        <v>465</v>
      </c>
      <c r="BC576" s="41">
        <f>IF('Tablero de control'!$Q576="mantenimiento",'Tablero de control'!$BB576/COUNTA('Tablero de control'!$U576:$X576)*100,IF('Tablero de control'!$BB576*100/'Tablero de control'!$T576&gt;100,100,'Tablero de control'!$BB576*100/'Tablero de control'!$T576))</f>
        <v>100</v>
      </c>
      <c r="BD576" s="40" t="str">
        <f>IF(
    OR('Tablero de control'!$BB576="",'Tablero de control'!$BC576&lt;=0),
    "SIN AVANCE",
    IF(
      'Tablero de control'!$BC576&lt;Parametros!$D$4*Parametros!$G$9,
      "MUY DEFICIENTE",
    IF(
      'Tablero de control'!$BC576&lt;Parametros!$D$4*Parametros!$G$8,
      "DEFICIENTE",
   IF(
      'Tablero de control'!$BC576&lt;Parametros!$D$4*Parametros!$G$7,
      "ACEPTABLE",
      IF(
        'Tablero de control'!$BC576&lt;Parametros!$D$4*Parametros!$G$6,
        "BUENO",
        IF(
          'Tablero de control'!$BC576&lt;Parametros!$D$4*Parametros!$G$5,
          "SATISFACTORIO",
          IF(
            'Tablero de control'!$BC576&gt;=Parametros!$D$4*Parametros!$G$4,
            "OPTIMO"
          )
        )
      )
    )
  )
)
)</f>
        <v>OPTIMO</v>
      </c>
      <c r="BE576" s="336"/>
      <c r="BF576" s="336"/>
      <c r="BG576" s="555"/>
      <c r="BH576" s="281"/>
      <c r="BI576" s="281"/>
      <c r="BJ576" s="281"/>
      <c r="BL576" s="337"/>
      <c r="BN576" s="338">
        <v>465</v>
      </c>
      <c r="BO576" s="347" t="s">
        <v>2908</v>
      </c>
      <c r="BP576" s="452" t="s">
        <v>2909</v>
      </c>
      <c r="BQ576" s="452" t="s">
        <v>2910</v>
      </c>
      <c r="BR576" s="658" t="s">
        <v>2911</v>
      </c>
      <c r="BS576" s="651" t="s">
        <v>2912</v>
      </c>
      <c r="BT576" s="281"/>
    </row>
    <row r="577" spans="1:72" s="42" customFormat="1" ht="50.1" hidden="1" customHeight="1">
      <c r="A577" s="554" t="s">
        <v>255</v>
      </c>
      <c r="B577" s="53" t="s">
        <v>275</v>
      </c>
      <c r="C577" s="53" t="s">
        <v>342</v>
      </c>
      <c r="D577" s="53" t="s">
        <v>377</v>
      </c>
      <c r="E577" s="53" t="s">
        <v>506</v>
      </c>
      <c r="F577" s="124">
        <v>3.51</v>
      </c>
      <c r="G577" s="67">
        <v>5</v>
      </c>
      <c r="H577" s="54" t="s">
        <v>2126</v>
      </c>
      <c r="I577" s="67" t="s">
        <v>2010</v>
      </c>
      <c r="J577" s="325">
        <v>574</v>
      </c>
      <c r="K577" s="53" t="s">
        <v>1111</v>
      </c>
      <c r="L577" s="53">
        <v>2301027</v>
      </c>
      <c r="M577" s="53" t="s">
        <v>89</v>
      </c>
      <c r="N577" s="293">
        <v>230102700</v>
      </c>
      <c r="O577" s="53" t="s">
        <v>1827</v>
      </c>
      <c r="P577" s="53" t="s">
        <v>2112</v>
      </c>
      <c r="Q577" s="53" t="s">
        <v>32</v>
      </c>
      <c r="R577" s="269" t="s">
        <v>1890</v>
      </c>
      <c r="S577" s="168">
        <v>53</v>
      </c>
      <c r="T577" s="168">
        <v>59</v>
      </c>
      <c r="U577" s="96">
        <v>53.05</v>
      </c>
      <c r="V577" s="168">
        <v>55</v>
      </c>
      <c r="W577" s="168">
        <v>57</v>
      </c>
      <c r="X577" s="168">
        <v>59</v>
      </c>
      <c r="Y577" s="273">
        <v>62</v>
      </c>
      <c r="Z577" s="276">
        <f>IF(
'Tablero de control'!$U577="NP",
 0,
  IF(
     'Tablero de control'!$Q577&lt;&gt;"Reducción",
     'Tablero de control'!$Y577*100/'Tablero de control'!$U577,
     IF(
       'Tablero de control'!$U577&gt;='Tablero de control'!$Y577,
       100,
       IF(
         'Tablero de control'!$S577&lt;='Tablero de control'!$Y577,
         0,
         (('Tablero de control'!$S577-'Tablero de control'!$U577)-('Tablero de control'!$Y577-'Tablero de control'!$U577))*100/('Tablero de control'!$S577-'Tablero de control'!$U577)
       )
     )
   )
)</f>
        <v>116.870876531574</v>
      </c>
      <c r="AA577" s="302">
        <f>IF('Tablero de control'!$Z577&gt;100,100,'Tablero de control'!$Z577)</f>
        <v>100</v>
      </c>
      <c r="AB577" s="40" t="str">
        <f>IF(
  'Tablero de control'!$U577="NP",
  "NO PROGRAMADA",
  IF(
    OR('Tablero de control'!$Y577="",'Tablero de control'!$Z577&lt;=0),
    "SIN AVANCE",
    IF(
      'Tablero de control'!$Z577&lt;Parametros!$D$4*Parametros!$G$9,
      "MUY DEFICIENTE",
    IF(
      'Tablero de control'!$Z577&lt;Parametros!$D$4*Parametros!$G$8,
      "DEFICIENTE",
   IF(
      'Tablero de control'!$Z577&lt;Parametros!$D$4*Parametros!$G$7,
      "ACEPTABLE",
      IF(
        'Tablero de control'!$Z577&lt;Parametros!$D$4*Parametros!$G$6,
        "BUENO",
        IF(
          'Tablero de control'!$Z577&lt;Parametros!$D$4*Parametros!$G$5,
          "SATISFACTORIO",
          IF(
            'Tablero de control'!$Z577&gt;=Parametros!$D$4*Parametros!$G$4,
            "OPTIMO"
          )
        )
      )
    )
  )
)
)
)</f>
        <v>OPTIMO</v>
      </c>
      <c r="AC577" s="719"/>
      <c r="AD577" s="719"/>
      <c r="AE577" s="452" t="s">
        <v>2915</v>
      </c>
      <c r="AF577" s="40" t="s">
        <v>3840</v>
      </c>
      <c r="AG577" s="59">
        <v>180000000</v>
      </c>
      <c r="AH577" s="59">
        <v>74000000</v>
      </c>
      <c r="AI577" s="59">
        <v>30000000</v>
      </c>
      <c r="AJ577" s="57"/>
      <c r="AK577" s="276">
        <f>IF(
'Tablero de control'!$V577="NP",
 0,
  IF(
     'Tablero de control'!$Q577&lt;&gt;"Reducción",
     'Tablero de control'!$AJ577*100/'Tablero de control'!$V577,
     IF(
       'Tablero de control'!$V577&gt;='Tablero de control'!$AJ577,
       100,
       IF(
         'Tablero de control'!$S577&lt;='Tablero de control'!$AJ577,
         0,
         (('Tablero de control'!$S577-'Tablero de control'!$V577)-('Tablero de control'!$AJ577-'Tablero de control'!$V577))*100/('Tablero de control'!$S577-'Tablero de control'!$V577)
       )
     )
   )
)</f>
        <v>0</v>
      </c>
      <c r="AL577" s="40" t="str">
        <f>IF(
  'Tablero de control'!$V577="NP",
  "NO PROGRAMADA",
  IF(
    OR('Tablero de control'!$AJ577="",'Tablero de control'!$AK577&lt;=0),
    "SIN AVANCE",
    IF(
      'Tablero de control'!$AK577&lt;Parametros!$D$4*Parametros!$G$9,
      "MUY DEFICIENTE",
    IF(
      'Tablero de control'!$AK577&lt;Parametros!$D$4*Parametros!$G$8,
      "DEFICIENTE",
   IF(
      'Tablero de control'!$AK577&lt;Parametros!$D$4*Parametros!$G$7,
      "ACEPTABLE",
      IF(
        'Tablero de control'!$AK577&lt;Parametros!$D$4*Parametros!$G$6,
        "BUENO",
        IF(
          'Tablero de control'!$AK577&lt;Parametros!$D$4*Parametros!$G$5,
          "SATISFACTORIO",
          IF(
            'Tablero de control'!$AK577&gt;=Parametros!$D$4*Parametros!$G$4,
            "OPTIMO"
          )
        )
      )
    )
  )
)
)
)</f>
        <v>SIN AVANCE</v>
      </c>
      <c r="AM577" s="38"/>
      <c r="AN577" s="38"/>
      <c r="AO577" s="38"/>
      <c r="AP577" s="47"/>
      <c r="AQ577" s="276">
        <f>IF(
'Tablero de control'!$W577="NP",
 0,
  IF(
     'Tablero de control'!$Q577&lt;&gt;"Reducción",
     'Tablero de control'!$AP577*100/'Tablero de control'!$W577,
     IF(
       'Tablero de control'!$W577&gt;='Tablero de control'!$AP577,
       100,
       IF(
         'Tablero de control'!$S577&lt;='Tablero de control'!$AP577,
         0,
         (('Tablero de control'!$S577-'Tablero de control'!$W577)-('Tablero de control'!$AP577-'Tablero de control'!$W577))*100/('Tablero de control'!$S577-'Tablero de control'!$W577)
       )
     )
   )
)</f>
        <v>0</v>
      </c>
      <c r="AR577" s="40" t="str">
        <f>IF(
  'Tablero de control'!$W577="NP",
  "NO PROGRAMADA",
  IF(
    OR('Tablero de control'!$AP577="",'Tablero de control'!$AQ577&lt;=0),
    "SIN AVANCE",
    IF(
      'Tablero de control'!$AQ577&lt;Parametros!$D$4*Parametros!$G$9,
      "MUY DEFICIENTE",
    IF(
      'Tablero de control'!$AQ577&lt;Parametros!$D$4*Parametros!$G$8,
      "DEFICIENTE",
   IF(
      'Tablero de control'!$AQ577&lt;Parametros!$D$4*Parametros!$G$7,
      "ACEPTABLE",
      IF(
        'Tablero de control'!$AQ577&lt;Parametros!$D$4*Parametros!$G$6,
        "BUENO",
        IF(
          'Tablero de control'!$AQ577&lt;Parametros!$D$4*Parametros!$G$5,
          "SATISFACTORIO",
          IF(
            'Tablero de control'!$AQ577&gt;=Parametros!$D$4*Parametros!$G$4,
            "OPTIMO"
          )
        )
      )
    )
  )
)
)
)</f>
        <v>SIN AVANCE</v>
      </c>
      <c r="AS577" s="38"/>
      <c r="AT577" s="38"/>
      <c r="AU577" s="38"/>
      <c r="AV577" s="39"/>
      <c r="AW577" s="276">
        <f>IF(
'Tablero de control'!$X577="NP",
 0,
  IF(
     'Tablero de control'!$Q577&lt;&gt;"Reducción",
     'Tablero de control'!$AV577*100/'Tablero de control'!$X577,
     IF(
       'Tablero de control'!$X577&gt;='Tablero de control'!$AV577,
       100,
       IF(
         'Tablero de control'!$S577&lt;='Tablero de control'!$AV577,
         0,
         (('Tablero de control'!$S577-'Tablero de control'!$X577)-('Tablero de control'!$AV577-'Tablero de control'!$X577))*100/('Tablero de control'!$S577-'Tablero de control'!$X577)
       )
     )
   )
)</f>
        <v>0</v>
      </c>
      <c r="AX577" s="46" t="str">
        <f>IF(
  'Tablero de control'!$X577="NP",
  "NO PROGRAMADA",
  IF(
    OR('Tablero de control'!$AV577="",'Tablero de control'!$AW577&lt;=0),
    "SIN AVANCE",
    IF(
      'Tablero de control'!$AW577&lt;Parametros!$D$4*Parametros!$G$9,
      "MUY DEFICIENTE",
    IF(
      'Tablero de control'!$AW577&lt;Parametros!$D$4*Parametros!$G$8,
      "DEFICIENTE",
   IF(
      'Tablero de control'!$AW577&lt;Parametros!$D$4*Parametros!$G$7,
      "ACEPTABLE",
      IF(
        'Tablero de control'!$AW577&lt;Parametros!$D$4*Parametros!$G$6,
        "BUENO",
        IF(
          'Tablero de control'!$AW577&lt;Parametros!$D$4*Parametros!$G$5,
          "SATISFACTORIO",
          IF(
            'Tablero de control'!$AW577&gt;=Parametros!$D$4*Parametros!$G$4,
            "OPTIMO"
          )
        )
      )
    )
  )
)
)
)</f>
        <v>SIN AVANCE</v>
      </c>
      <c r="AY577" s="38"/>
      <c r="AZ577" s="38"/>
      <c r="BA577" s="38"/>
      <c r="BB577" s="285">
        <f>IF('Tablero de control'!$R577="Acumulada",IF('Tablero de control'!$AV577="",IF('Tablero de control'!$AP577="",IF('Tablero de control'!$AJ577="",'Tablero de control'!$Y577,'Tablero de control'!$AJ577),'Tablero de control'!$AP577),'Tablero de control'!$AV577),'Tablero de control'!$Y577+'Tablero de control'!$AJ577+'Tablero de control'!$AP577+'Tablero de control'!$AV577)</f>
        <v>62</v>
      </c>
      <c r="BC577" s="41">
        <f>IF('Tablero de control'!$Q577="mantenimiento",'Tablero de control'!$BB577/COUNTA('Tablero de control'!$U577:$X577)*100,IF('Tablero de control'!$BB577*100/'Tablero de control'!$T577&gt;100,100,'Tablero de control'!$BB577*100/'Tablero de control'!$T577))</f>
        <v>100</v>
      </c>
      <c r="BD577" s="40" t="str">
        <f>IF(
    OR('Tablero de control'!$BB577="",'Tablero de control'!$BC577&lt;=0),
    "SIN AVANCE",
    IF(
      'Tablero de control'!$BC577&lt;Parametros!$D$4*Parametros!$G$9,
      "MUY DEFICIENTE",
    IF(
      'Tablero de control'!$BC577&lt;Parametros!$D$4*Parametros!$G$8,
      "DEFICIENTE",
   IF(
      'Tablero de control'!$BC577&lt;Parametros!$D$4*Parametros!$G$7,
      "ACEPTABLE",
      IF(
        'Tablero de control'!$BC577&lt;Parametros!$D$4*Parametros!$G$6,
        "BUENO",
        IF(
          'Tablero de control'!$BC577&lt;Parametros!$D$4*Parametros!$G$5,
          "SATISFACTORIO",
          IF(
            'Tablero de control'!$BC577&gt;=Parametros!$D$4*Parametros!$G$4,
            "OPTIMO"
          )
        )
      )
    )
  )
)
)</f>
        <v>OPTIMO</v>
      </c>
      <c r="BE577" s="336"/>
      <c r="BF577" s="336"/>
      <c r="BG577" s="555"/>
      <c r="BH577" s="281"/>
      <c r="BI577" s="281"/>
      <c r="BJ577" s="281"/>
      <c r="BL577" s="337"/>
      <c r="BN577" s="338">
        <v>62</v>
      </c>
      <c r="BO577" s="347" t="s">
        <v>2913</v>
      </c>
      <c r="BP577" s="452" t="s">
        <v>2914</v>
      </c>
      <c r="BQ577" s="452" t="s">
        <v>2915</v>
      </c>
      <c r="BR577" s="658" t="s">
        <v>2916</v>
      </c>
      <c r="BS577" s="622" t="s">
        <v>2917</v>
      </c>
      <c r="BT577" s="281"/>
    </row>
    <row r="578" spans="1:72" s="42" customFormat="1" ht="50.1" hidden="1" customHeight="1">
      <c r="A578" s="554" t="s">
        <v>255</v>
      </c>
      <c r="B578" s="53" t="s">
        <v>275</v>
      </c>
      <c r="C578" s="53" t="s">
        <v>343</v>
      </c>
      <c r="D578" s="53" t="s">
        <v>377</v>
      </c>
      <c r="E578" s="53" t="s">
        <v>507</v>
      </c>
      <c r="F578" s="165">
        <v>0.69799999999999995</v>
      </c>
      <c r="G578" s="165">
        <v>0.79800000000000004</v>
      </c>
      <c r="H578" s="54" t="s">
        <v>2126</v>
      </c>
      <c r="I578" s="165" t="s">
        <v>2011</v>
      </c>
      <c r="J578" s="325">
        <v>575</v>
      </c>
      <c r="K578" s="53" t="s">
        <v>1112</v>
      </c>
      <c r="L578" s="53">
        <v>2302086</v>
      </c>
      <c r="M578" s="53" t="s">
        <v>91</v>
      </c>
      <c r="N578" s="53">
        <v>230208600</v>
      </c>
      <c r="O578" s="53" t="s">
        <v>1828</v>
      </c>
      <c r="P578" s="53" t="s">
        <v>2113</v>
      </c>
      <c r="Q578" s="53" t="s">
        <v>32</v>
      </c>
      <c r="R578" s="200" t="s">
        <v>1890</v>
      </c>
      <c r="S578" s="169">
        <v>10</v>
      </c>
      <c r="T578" s="169">
        <v>16</v>
      </c>
      <c r="U578" s="96">
        <v>3</v>
      </c>
      <c r="V578" s="169">
        <v>1</v>
      </c>
      <c r="W578" s="169">
        <v>1</v>
      </c>
      <c r="X578" s="169">
        <v>1</v>
      </c>
      <c r="Y578" s="273">
        <v>1</v>
      </c>
      <c r="Z578" s="276">
        <f>IF(
'Tablero de control'!$U578="NP",
 0,
  IF(
     'Tablero de control'!$Q578&lt;&gt;"Reducción",
     'Tablero de control'!$Y578*100/'Tablero de control'!$U578,
     IF(
       'Tablero de control'!$U578&gt;='Tablero de control'!$Y578,
       100,
       IF(
         'Tablero de control'!$S578&lt;='Tablero de control'!$Y578,
         0,
         (('Tablero de control'!$S578-'Tablero de control'!$U578)-('Tablero de control'!$Y578-'Tablero de control'!$U578))*100/('Tablero de control'!$S578-'Tablero de control'!$U578)
       )
     )
   )
)</f>
        <v>33.333333333333336</v>
      </c>
      <c r="AA578" s="302">
        <f>IF('Tablero de control'!$Z578&gt;100,100,'Tablero de control'!$Z578)</f>
        <v>33.333333333333336</v>
      </c>
      <c r="AB578" s="40" t="str">
        <f>IF(
  'Tablero de control'!$U578="NP",
  "NO PROGRAMADA",
  IF(
    OR('Tablero de control'!$Y578="",'Tablero de control'!$Z578&lt;=0),
    "SIN AVANCE",
    IF(
      'Tablero de control'!$Z578&lt;Parametros!$D$4*Parametros!$G$9,
      "MUY DEFICIENTE",
    IF(
      'Tablero de control'!$Z578&lt;Parametros!$D$4*Parametros!$G$8,
      "DEFICIENTE",
   IF(
      'Tablero de control'!$Z578&lt;Parametros!$D$4*Parametros!$G$7,
      "ACEPTABLE",
      IF(
        'Tablero de control'!$Z578&lt;Parametros!$D$4*Parametros!$G$6,
        "BUENO",
        IF(
          'Tablero de control'!$Z578&lt;Parametros!$D$4*Parametros!$G$5,
          "SATISFACTORIO",
          IF(
            'Tablero de control'!$Z578&gt;=Parametros!$D$4*Parametros!$G$4,
            "OPTIMO"
          )
        )
      )
    )
  )
)
)
)</f>
        <v>DEFICIENTE</v>
      </c>
      <c r="AC578" s="40"/>
      <c r="AD578" s="40"/>
      <c r="AE578" s="347" t="s">
        <v>2918</v>
      </c>
      <c r="AF578" s="40" t="s">
        <v>3840</v>
      </c>
      <c r="AG578" s="59">
        <v>60000000</v>
      </c>
      <c r="AH578" s="59">
        <v>66000000</v>
      </c>
      <c r="AI578" s="59">
        <v>25000000</v>
      </c>
      <c r="AJ578" s="57"/>
      <c r="AK578" s="276">
        <f>IF(
'Tablero de control'!$V578="NP",
 0,
  IF(
     'Tablero de control'!$Q578&lt;&gt;"Reducción",
     'Tablero de control'!$AJ578*100/'Tablero de control'!$V578,
     IF(
       'Tablero de control'!$V578&gt;='Tablero de control'!$AJ578,
       100,
       IF(
         'Tablero de control'!$S578&lt;='Tablero de control'!$AJ578,
         0,
         (('Tablero de control'!$S578-'Tablero de control'!$V578)-('Tablero de control'!$AJ578-'Tablero de control'!$V578))*100/('Tablero de control'!$S578-'Tablero de control'!$V578)
       )
     )
   )
)</f>
        <v>0</v>
      </c>
      <c r="AL578" s="40" t="str">
        <f>IF(
  'Tablero de control'!$V578="NP",
  "NO PROGRAMADA",
  IF(
    OR('Tablero de control'!$AJ578="",'Tablero de control'!$AK578&lt;=0),
    "SIN AVANCE",
    IF(
      'Tablero de control'!$AK578&lt;Parametros!$D$4*Parametros!$G$9,
      "MUY DEFICIENTE",
    IF(
      'Tablero de control'!$AK578&lt;Parametros!$D$4*Parametros!$G$8,
      "DEFICIENTE",
   IF(
      'Tablero de control'!$AK578&lt;Parametros!$D$4*Parametros!$G$7,
      "ACEPTABLE",
      IF(
        'Tablero de control'!$AK578&lt;Parametros!$D$4*Parametros!$G$6,
        "BUENO",
        IF(
          'Tablero de control'!$AK578&lt;Parametros!$D$4*Parametros!$G$5,
          "SATISFACTORIO",
          IF(
            'Tablero de control'!$AK578&gt;=Parametros!$D$4*Parametros!$G$4,
            "OPTIMO"
          )
        )
      )
    )
  )
)
)
)</f>
        <v>SIN AVANCE</v>
      </c>
      <c r="AM578" s="38"/>
      <c r="AN578" s="38"/>
      <c r="AO578" s="38"/>
      <c r="AP578" s="47"/>
      <c r="AQ578" s="276">
        <f>IF(
'Tablero de control'!$W578="NP",
 0,
  IF(
     'Tablero de control'!$Q578&lt;&gt;"Reducción",
     'Tablero de control'!$AP578*100/'Tablero de control'!$W578,
     IF(
       'Tablero de control'!$W578&gt;='Tablero de control'!$AP578,
       100,
       IF(
         'Tablero de control'!$S578&lt;='Tablero de control'!$AP578,
         0,
         (('Tablero de control'!$S578-'Tablero de control'!$W578)-('Tablero de control'!$AP578-'Tablero de control'!$W578))*100/('Tablero de control'!$S578-'Tablero de control'!$W578)
       )
     )
   )
)</f>
        <v>0</v>
      </c>
      <c r="AR578" s="40" t="str">
        <f>IF(
  'Tablero de control'!$W578="NP",
  "NO PROGRAMADA",
  IF(
    OR('Tablero de control'!$AP578="",'Tablero de control'!$AQ578&lt;=0),
    "SIN AVANCE",
    IF(
      'Tablero de control'!$AQ578&lt;Parametros!$D$4*Parametros!$G$9,
      "MUY DEFICIENTE",
    IF(
      'Tablero de control'!$AQ578&lt;Parametros!$D$4*Parametros!$G$8,
      "DEFICIENTE",
   IF(
      'Tablero de control'!$AQ578&lt;Parametros!$D$4*Parametros!$G$7,
      "ACEPTABLE",
      IF(
        'Tablero de control'!$AQ578&lt;Parametros!$D$4*Parametros!$G$6,
        "BUENO",
        IF(
          'Tablero de control'!$AQ578&lt;Parametros!$D$4*Parametros!$G$5,
          "SATISFACTORIO",
          IF(
            'Tablero de control'!$AQ578&gt;=Parametros!$D$4*Parametros!$G$4,
            "OPTIMO"
          )
        )
      )
    )
  )
)
)
)</f>
        <v>SIN AVANCE</v>
      </c>
      <c r="AS578" s="38"/>
      <c r="AT578" s="38"/>
      <c r="AU578" s="38"/>
      <c r="AV578" s="39"/>
      <c r="AW578" s="276">
        <f>IF(
'Tablero de control'!$X578="NP",
 0,
  IF(
     'Tablero de control'!$Q578&lt;&gt;"Reducción",
     'Tablero de control'!$AV578*100/'Tablero de control'!$X578,
     IF(
       'Tablero de control'!$X578&gt;='Tablero de control'!$AV578,
       100,
       IF(
         'Tablero de control'!$S578&lt;='Tablero de control'!$AV578,
         0,
         (('Tablero de control'!$S578-'Tablero de control'!$X578)-('Tablero de control'!$AV578-'Tablero de control'!$X578))*100/('Tablero de control'!$S578-'Tablero de control'!$X578)
       )
     )
   )
)</f>
        <v>0</v>
      </c>
      <c r="AX578" s="46" t="str">
        <f>IF(
  'Tablero de control'!$X578="NP",
  "NO PROGRAMADA",
  IF(
    OR('Tablero de control'!$AV578="",'Tablero de control'!$AW578&lt;=0),
    "SIN AVANCE",
    IF(
      'Tablero de control'!$AW578&lt;Parametros!$D$4*Parametros!$G$9,
      "MUY DEFICIENTE",
    IF(
      'Tablero de control'!$AW578&lt;Parametros!$D$4*Parametros!$G$8,
      "DEFICIENTE",
   IF(
      'Tablero de control'!$AW578&lt;Parametros!$D$4*Parametros!$G$7,
      "ACEPTABLE",
      IF(
        'Tablero de control'!$AW578&lt;Parametros!$D$4*Parametros!$G$6,
        "BUENO",
        IF(
          'Tablero de control'!$AW578&lt;Parametros!$D$4*Parametros!$G$5,
          "SATISFACTORIO",
          IF(
            'Tablero de control'!$AW578&gt;=Parametros!$D$4*Parametros!$G$4,
            "OPTIMO"
          )
        )
      )
    )
  )
)
)
)</f>
        <v>SIN AVANCE</v>
      </c>
      <c r="AY578" s="38"/>
      <c r="AZ578" s="38"/>
      <c r="BA578" s="38"/>
      <c r="BB578" s="285">
        <f>IF('Tablero de control'!$R578="Acumulada",IF('Tablero de control'!$AV578="",IF('Tablero de control'!$AP578="",IF('Tablero de control'!$AJ578="",'Tablero de control'!$Y578,'Tablero de control'!$AJ578),'Tablero de control'!$AP578),'Tablero de control'!$AV578),'Tablero de control'!$Y578+'Tablero de control'!$AJ578+'Tablero de control'!$AP578+'Tablero de control'!$AV578)</f>
        <v>1</v>
      </c>
      <c r="BC578" s="41">
        <f>IF('Tablero de control'!$Q578="mantenimiento",'Tablero de control'!$BB578/COUNTA('Tablero de control'!$U578:$X578)*100,IF('Tablero de control'!$BB578*100/'Tablero de control'!$T578&gt;100,100,'Tablero de control'!$BB578*100/'Tablero de control'!$T578))</f>
        <v>6.25</v>
      </c>
      <c r="BD578" s="40" t="str">
        <f>IF(
    OR('Tablero de control'!$BB578="",'Tablero de control'!$BC578&lt;=0),
    "SIN AVANCE",
    IF(
      'Tablero de control'!$BC578&lt;Parametros!$D$4*Parametros!$G$9,
      "MUY DEFICIENTE",
    IF(
      'Tablero de control'!$BC578&lt;Parametros!$D$4*Parametros!$G$8,
      "DEFICIENTE",
   IF(
      'Tablero de control'!$BC578&lt;Parametros!$D$4*Parametros!$G$7,
      "ACEPTABLE",
      IF(
        'Tablero de control'!$BC578&lt;Parametros!$D$4*Parametros!$G$6,
        "BUENO",
        IF(
          'Tablero de control'!$BC578&lt;Parametros!$D$4*Parametros!$G$5,
          "SATISFACTORIO",
          IF(
            'Tablero de control'!$BC578&gt;=Parametros!$D$4*Parametros!$G$4,
            "OPTIMO"
          )
        )
      )
    )
  )
)
)</f>
        <v>MUY DEFICIENTE</v>
      </c>
      <c r="BE578" s="336"/>
      <c r="BF578" s="336"/>
      <c r="BG578" s="555"/>
      <c r="BH578" s="281"/>
      <c r="BI578" s="281"/>
      <c r="BJ578" s="281"/>
      <c r="BL578" s="337"/>
      <c r="BN578" s="338">
        <v>1</v>
      </c>
      <c r="BO578" s="347" t="s">
        <v>2918</v>
      </c>
      <c r="BP578" s="452" t="s">
        <v>2919</v>
      </c>
      <c r="BQ578" s="452" t="s">
        <v>2905</v>
      </c>
      <c r="BR578" s="659" t="s">
        <v>2920</v>
      </c>
      <c r="BS578" s="670" t="s">
        <v>2921</v>
      </c>
      <c r="BT578" s="281"/>
    </row>
    <row r="579" spans="1:72" s="42" customFormat="1" ht="50.1" hidden="1" customHeight="1">
      <c r="A579" s="554" t="s">
        <v>255</v>
      </c>
      <c r="B579" s="53" t="s">
        <v>275</v>
      </c>
      <c r="C579" s="53" t="s">
        <v>343</v>
      </c>
      <c r="D579" s="53" t="s">
        <v>377</v>
      </c>
      <c r="E579" s="53" t="s">
        <v>507</v>
      </c>
      <c r="F579" s="165">
        <v>0.69799999999999995</v>
      </c>
      <c r="G579" s="165">
        <v>0.79800000000000004</v>
      </c>
      <c r="H579" s="54" t="s">
        <v>2126</v>
      </c>
      <c r="I579" s="165" t="s">
        <v>2011</v>
      </c>
      <c r="J579" s="325">
        <v>576</v>
      </c>
      <c r="K579" s="53" t="s">
        <v>1113</v>
      </c>
      <c r="L579" s="53">
        <v>2302014</v>
      </c>
      <c r="M579" s="53" t="s">
        <v>1507</v>
      </c>
      <c r="N579" s="53">
        <v>230201400</v>
      </c>
      <c r="O579" s="53" t="s">
        <v>1737</v>
      </c>
      <c r="P579" s="53" t="s">
        <v>2113</v>
      </c>
      <c r="Q579" s="53" t="s">
        <v>32</v>
      </c>
      <c r="R579" s="200" t="s">
        <v>1890</v>
      </c>
      <c r="S579" s="169">
        <v>0</v>
      </c>
      <c r="T579" s="169">
        <v>2</v>
      </c>
      <c r="U579" s="96">
        <v>1</v>
      </c>
      <c r="V579" s="169">
        <v>2</v>
      </c>
      <c r="W579" s="169">
        <v>2</v>
      </c>
      <c r="X579" s="169">
        <v>2</v>
      </c>
      <c r="Y579" s="273">
        <v>0</v>
      </c>
      <c r="Z579" s="276">
        <f>IF(
'Tablero de control'!$U579="NP",
 0,
  IF(
     'Tablero de control'!$Q579&lt;&gt;"Reducción",
     'Tablero de control'!$Y579*100/'Tablero de control'!$U579,
     IF(
       'Tablero de control'!$U579&gt;='Tablero de control'!$Y579,
       100,
       IF(
         'Tablero de control'!$S579&lt;='Tablero de control'!$Y579,
         0,
         (('Tablero de control'!$S579-'Tablero de control'!$U579)-('Tablero de control'!$Y579-'Tablero de control'!$U579))*100/('Tablero de control'!$S579-'Tablero de control'!$U579)
       )
     )
   )
)</f>
        <v>0</v>
      </c>
      <c r="AA579" s="302">
        <f>IF('Tablero de control'!$Z579&gt;100,100,'Tablero de control'!$Z579)</f>
        <v>0</v>
      </c>
      <c r="AB579" s="40" t="str">
        <f>IF(
  'Tablero de control'!$U579="NP",
  "NO PROGRAMADA",
  IF(
    OR('Tablero de control'!$Y579="",'Tablero de control'!$Z579&lt;=0),
    "SIN AVANCE",
    IF(
      'Tablero de control'!$Z579&lt;Parametros!$D$4*Parametros!$G$9,
      "MUY DEFICIENTE",
    IF(
      'Tablero de control'!$Z579&lt;Parametros!$D$4*Parametros!$G$8,
      "DEFICIENTE",
   IF(
      'Tablero de control'!$Z579&lt;Parametros!$D$4*Parametros!$G$7,
      "ACEPTABLE",
      IF(
        'Tablero de control'!$Z579&lt;Parametros!$D$4*Parametros!$G$6,
        "BUENO",
        IF(
          'Tablero de control'!$Z579&lt;Parametros!$D$4*Parametros!$G$5,
          "SATISFACTORIO",
          IF(
            'Tablero de control'!$Z579&gt;=Parametros!$D$4*Parametros!$G$4,
            "OPTIMO"
          )
        )
      )
    )
  )
)
)
)</f>
        <v>SIN AVANCE</v>
      </c>
      <c r="AC579" s="40"/>
      <c r="AD579" s="40"/>
      <c r="AE579" s="40"/>
      <c r="AF579" s="40"/>
      <c r="AG579" s="59">
        <v>40000000</v>
      </c>
      <c r="AH579" s="59">
        <v>0</v>
      </c>
      <c r="AI579" s="59">
        <v>0</v>
      </c>
      <c r="AJ579" s="57"/>
      <c r="AK579" s="276">
        <f>IF(
'Tablero de control'!$V579="NP",
 0,
  IF(
     'Tablero de control'!$Q579&lt;&gt;"Reducción",
     'Tablero de control'!$AJ579*100/'Tablero de control'!$V579,
     IF(
       'Tablero de control'!$V579&gt;='Tablero de control'!$AJ579,
       100,
       IF(
         'Tablero de control'!$S579&lt;='Tablero de control'!$AJ579,
         0,
         (('Tablero de control'!$S579-'Tablero de control'!$V579)-('Tablero de control'!$AJ579-'Tablero de control'!$V579))*100/('Tablero de control'!$S579-'Tablero de control'!$V579)
       )
     )
   )
)</f>
        <v>0</v>
      </c>
      <c r="AL579" s="40" t="str">
        <f>IF(
  'Tablero de control'!$V579="NP",
  "NO PROGRAMADA",
  IF(
    OR('Tablero de control'!$AJ579="",'Tablero de control'!$AK579&lt;=0),
    "SIN AVANCE",
    IF(
      'Tablero de control'!$AK579&lt;Parametros!$D$4*Parametros!$G$9,
      "MUY DEFICIENTE",
    IF(
      'Tablero de control'!$AK579&lt;Parametros!$D$4*Parametros!$G$8,
      "DEFICIENTE",
   IF(
      'Tablero de control'!$AK579&lt;Parametros!$D$4*Parametros!$G$7,
      "ACEPTABLE",
      IF(
        'Tablero de control'!$AK579&lt;Parametros!$D$4*Parametros!$G$6,
        "BUENO",
        IF(
          'Tablero de control'!$AK579&lt;Parametros!$D$4*Parametros!$G$5,
          "SATISFACTORIO",
          IF(
            'Tablero de control'!$AK579&gt;=Parametros!$D$4*Parametros!$G$4,
            "OPTIMO"
          )
        )
      )
    )
  )
)
)
)</f>
        <v>SIN AVANCE</v>
      </c>
      <c r="AM579" s="38"/>
      <c r="AN579" s="38"/>
      <c r="AO579" s="38"/>
      <c r="AP579" s="47"/>
      <c r="AQ579" s="276">
        <f>IF(
'Tablero de control'!$W579="NP",
 0,
  IF(
     'Tablero de control'!$Q579&lt;&gt;"Reducción",
     'Tablero de control'!$AP579*100/'Tablero de control'!$W579,
     IF(
       'Tablero de control'!$W579&gt;='Tablero de control'!$AP579,
       100,
       IF(
         'Tablero de control'!$S579&lt;='Tablero de control'!$AP579,
         0,
         (('Tablero de control'!$S579-'Tablero de control'!$W579)-('Tablero de control'!$AP579-'Tablero de control'!$W579))*100/('Tablero de control'!$S579-'Tablero de control'!$W579)
       )
     )
   )
)</f>
        <v>0</v>
      </c>
      <c r="AR579" s="40" t="str">
        <f>IF(
  'Tablero de control'!$W579="NP",
  "NO PROGRAMADA",
  IF(
    OR('Tablero de control'!$AP579="",'Tablero de control'!$AQ579&lt;=0),
    "SIN AVANCE",
    IF(
      'Tablero de control'!$AQ579&lt;Parametros!$D$4*Parametros!$G$9,
      "MUY DEFICIENTE",
    IF(
      'Tablero de control'!$AQ579&lt;Parametros!$D$4*Parametros!$G$8,
      "DEFICIENTE",
   IF(
      'Tablero de control'!$AQ579&lt;Parametros!$D$4*Parametros!$G$7,
      "ACEPTABLE",
      IF(
        'Tablero de control'!$AQ579&lt;Parametros!$D$4*Parametros!$G$6,
        "BUENO",
        IF(
          'Tablero de control'!$AQ579&lt;Parametros!$D$4*Parametros!$G$5,
          "SATISFACTORIO",
          IF(
            'Tablero de control'!$AQ579&gt;=Parametros!$D$4*Parametros!$G$4,
            "OPTIMO"
          )
        )
      )
    )
  )
)
)
)</f>
        <v>SIN AVANCE</v>
      </c>
      <c r="AS579" s="38"/>
      <c r="AT579" s="38"/>
      <c r="AU579" s="38"/>
      <c r="AV579" s="39"/>
      <c r="AW579" s="276">
        <f>IF(
'Tablero de control'!$X579="NP",
 0,
  IF(
     'Tablero de control'!$Q579&lt;&gt;"Reducción",
     'Tablero de control'!$AV579*100/'Tablero de control'!$X579,
     IF(
       'Tablero de control'!$X579&gt;='Tablero de control'!$AV579,
       100,
       IF(
         'Tablero de control'!$S579&lt;='Tablero de control'!$AV579,
         0,
         (('Tablero de control'!$S579-'Tablero de control'!$X579)-('Tablero de control'!$AV579-'Tablero de control'!$X579))*100/('Tablero de control'!$S579-'Tablero de control'!$X579)
       )
     )
   )
)</f>
        <v>0</v>
      </c>
      <c r="AX579" s="46" t="str">
        <f>IF(
  'Tablero de control'!$X579="NP",
  "NO PROGRAMADA",
  IF(
    OR('Tablero de control'!$AV579="",'Tablero de control'!$AW579&lt;=0),
    "SIN AVANCE",
    IF(
      'Tablero de control'!$AW579&lt;Parametros!$D$4*Parametros!$G$9,
      "MUY DEFICIENTE",
    IF(
      'Tablero de control'!$AW579&lt;Parametros!$D$4*Parametros!$G$8,
      "DEFICIENTE",
   IF(
      'Tablero de control'!$AW579&lt;Parametros!$D$4*Parametros!$G$7,
      "ACEPTABLE",
      IF(
        'Tablero de control'!$AW579&lt;Parametros!$D$4*Parametros!$G$6,
        "BUENO",
        IF(
          'Tablero de control'!$AW579&lt;Parametros!$D$4*Parametros!$G$5,
          "SATISFACTORIO",
          IF(
            'Tablero de control'!$AW579&gt;=Parametros!$D$4*Parametros!$G$4,
            "OPTIMO"
          )
        )
      )
    )
  )
)
)
)</f>
        <v>SIN AVANCE</v>
      </c>
      <c r="AY579" s="38"/>
      <c r="AZ579" s="38"/>
      <c r="BA579" s="38"/>
      <c r="BB579" s="285">
        <f>IF('Tablero de control'!$R579="Acumulada",IF('Tablero de control'!$AV579="",IF('Tablero de control'!$AP579="",IF('Tablero de control'!$AJ579="",'Tablero de control'!$Y579,'Tablero de control'!$AJ579),'Tablero de control'!$AP579),'Tablero de control'!$AV579),'Tablero de control'!$Y579+'Tablero de control'!$AJ579+'Tablero de control'!$AP579+'Tablero de control'!$AV579)</f>
        <v>0</v>
      </c>
      <c r="BC579" s="41">
        <f>IF('Tablero de control'!$Q579="mantenimiento",'Tablero de control'!$BB579/COUNTA('Tablero de control'!$U579:$X579)*100,IF('Tablero de control'!$BB579*100/'Tablero de control'!$T579&gt;100,100,'Tablero de control'!$BB579*100/'Tablero de control'!$T579))</f>
        <v>0</v>
      </c>
      <c r="BD579" s="40" t="str">
        <f>IF(
    OR('Tablero de control'!$BB579="",'Tablero de control'!$BC579&lt;=0),
    "SIN AVANCE",
    IF(
      'Tablero de control'!$BC579&lt;Parametros!$D$4*Parametros!$G$9,
      "MUY DEFICIENTE",
    IF(
      'Tablero de control'!$BC579&lt;Parametros!$D$4*Parametros!$G$8,
      "DEFICIENTE",
   IF(
      'Tablero de control'!$BC579&lt;Parametros!$D$4*Parametros!$G$7,
      "ACEPTABLE",
      IF(
        'Tablero de control'!$BC579&lt;Parametros!$D$4*Parametros!$G$6,
        "BUENO",
        IF(
          'Tablero de control'!$BC579&lt;Parametros!$D$4*Parametros!$G$5,
          "SATISFACTORIO",
          IF(
            'Tablero de control'!$BC579&gt;=Parametros!$D$4*Parametros!$G$4,
            "OPTIMO"
          )
        )
      )
    )
  )
)
)</f>
        <v>SIN AVANCE</v>
      </c>
      <c r="BE579" s="336"/>
      <c r="BF579" s="336"/>
      <c r="BG579" s="555"/>
      <c r="BH579" s="281"/>
      <c r="BI579" s="281"/>
      <c r="BJ579" s="281"/>
      <c r="BL579" s="337"/>
      <c r="BN579" s="338">
        <v>0</v>
      </c>
      <c r="BO579" s="347" t="s">
        <v>2922</v>
      </c>
      <c r="BP579" s="452" t="s">
        <v>2923</v>
      </c>
      <c r="BQ579" s="452" t="s">
        <v>2905</v>
      </c>
      <c r="BR579" s="723" t="s">
        <v>2924</v>
      </c>
      <c r="BS579" s="670" t="s">
        <v>2925</v>
      </c>
      <c r="BT579" s="281"/>
    </row>
    <row r="580" spans="1:72" s="42" customFormat="1" ht="50.1" hidden="1" customHeight="1">
      <c r="A580" s="554" t="s">
        <v>255</v>
      </c>
      <c r="B580" s="53" t="s">
        <v>275</v>
      </c>
      <c r="C580" s="53" t="s">
        <v>343</v>
      </c>
      <c r="D580" s="53" t="s">
        <v>377</v>
      </c>
      <c r="E580" s="53" t="s">
        <v>507</v>
      </c>
      <c r="F580" s="165">
        <v>0.69799999999999995</v>
      </c>
      <c r="G580" s="165">
        <v>0.79800000000000004</v>
      </c>
      <c r="H580" s="54" t="s">
        <v>2126</v>
      </c>
      <c r="I580" s="165" t="s">
        <v>2011</v>
      </c>
      <c r="J580" s="325">
        <v>577</v>
      </c>
      <c r="K580" s="53" t="s">
        <v>1114</v>
      </c>
      <c r="L580" s="53">
        <v>2302021</v>
      </c>
      <c r="M580" s="53" t="s">
        <v>1508</v>
      </c>
      <c r="N580" s="53">
        <v>230202100</v>
      </c>
      <c r="O580" s="53" t="s">
        <v>1829</v>
      </c>
      <c r="P580" s="53" t="s">
        <v>2112</v>
      </c>
      <c r="Q580" s="53" t="s">
        <v>32</v>
      </c>
      <c r="R580" s="199" t="s">
        <v>1891</v>
      </c>
      <c r="S580" s="170">
        <v>5</v>
      </c>
      <c r="T580" s="170">
        <v>120</v>
      </c>
      <c r="U580" s="96">
        <v>30</v>
      </c>
      <c r="V580" s="170">
        <v>30</v>
      </c>
      <c r="W580" s="170">
        <v>30</v>
      </c>
      <c r="X580" s="170">
        <v>30</v>
      </c>
      <c r="Y580" s="273">
        <v>895</v>
      </c>
      <c r="Z580" s="276">
        <f>IF(
'Tablero de control'!$U580="NP",
 0,
  IF(
     'Tablero de control'!$Q580&lt;&gt;"Reducción",
     'Tablero de control'!$Y580*100/'Tablero de control'!$U580,
     IF(
       'Tablero de control'!$U580&gt;='Tablero de control'!$Y580,
       100,
       IF(
         'Tablero de control'!$S580&lt;='Tablero de control'!$Y580,
         0,
         (('Tablero de control'!$S580-'Tablero de control'!$U580)-('Tablero de control'!$Y580-'Tablero de control'!$U580))*100/('Tablero de control'!$S580-'Tablero de control'!$U580)
       )
     )
   )
)</f>
        <v>2983.3333333333335</v>
      </c>
      <c r="AA580" s="302">
        <f>IF('Tablero de control'!$Z580&gt;100,100,'Tablero de control'!$Z580)</f>
        <v>100</v>
      </c>
      <c r="AB580" s="40" t="str">
        <f>IF(
  'Tablero de control'!$U580="NP",
  "NO PROGRAMADA",
  IF(
    OR('Tablero de control'!$Y580="",'Tablero de control'!$Z580&lt;=0),
    "SIN AVANCE",
    IF(
      'Tablero de control'!$Z580&lt;Parametros!$D$4*Parametros!$G$9,
      "MUY DEFICIENTE",
    IF(
      'Tablero de control'!$Z580&lt;Parametros!$D$4*Parametros!$G$8,
      "DEFICIENTE",
   IF(
      'Tablero de control'!$Z580&lt;Parametros!$D$4*Parametros!$G$7,
      "ACEPTABLE",
      IF(
        'Tablero de control'!$Z580&lt;Parametros!$D$4*Parametros!$G$6,
        "BUENO",
        IF(
          'Tablero de control'!$Z580&lt;Parametros!$D$4*Parametros!$G$5,
          "SATISFACTORIO",
          IF(
            'Tablero de control'!$Z580&gt;=Parametros!$D$4*Parametros!$G$4,
            "OPTIMO"
          )
        )
      )
    )
  )
)
)
)</f>
        <v>OPTIMO</v>
      </c>
      <c r="AC580" s="40"/>
      <c r="AD580" s="40"/>
      <c r="AE580" s="353" t="s">
        <v>2926</v>
      </c>
      <c r="AF580" s="40" t="s">
        <v>3840</v>
      </c>
      <c r="AG580" s="59">
        <v>30000000</v>
      </c>
      <c r="AH580" s="59">
        <v>0</v>
      </c>
      <c r="AI580" s="59">
        <v>0</v>
      </c>
      <c r="AJ580" s="57"/>
      <c r="AK580" s="276">
        <f>IF(
'Tablero de control'!$V580="NP",
 0,
  IF(
     'Tablero de control'!$Q580&lt;&gt;"Reducción",
     'Tablero de control'!$AJ580*100/'Tablero de control'!$V580,
     IF(
       'Tablero de control'!$V580&gt;='Tablero de control'!$AJ580,
       100,
       IF(
         'Tablero de control'!$S580&lt;='Tablero de control'!$AJ580,
         0,
         (('Tablero de control'!$S580-'Tablero de control'!$V580)-('Tablero de control'!$AJ580-'Tablero de control'!$V580))*100/('Tablero de control'!$S580-'Tablero de control'!$V580)
       )
     )
   )
)</f>
        <v>0</v>
      </c>
      <c r="AL580" s="40" t="str">
        <f>IF(
  'Tablero de control'!$V580="NP",
  "NO PROGRAMADA",
  IF(
    OR('Tablero de control'!$AJ580="",'Tablero de control'!$AK580&lt;=0),
    "SIN AVANCE",
    IF(
      'Tablero de control'!$AK580&lt;Parametros!$D$4*Parametros!$G$9,
      "MUY DEFICIENTE",
    IF(
      'Tablero de control'!$AK580&lt;Parametros!$D$4*Parametros!$G$8,
      "DEFICIENTE",
   IF(
      'Tablero de control'!$AK580&lt;Parametros!$D$4*Parametros!$G$7,
      "ACEPTABLE",
      IF(
        'Tablero de control'!$AK580&lt;Parametros!$D$4*Parametros!$G$6,
        "BUENO",
        IF(
          'Tablero de control'!$AK580&lt;Parametros!$D$4*Parametros!$G$5,
          "SATISFACTORIO",
          IF(
            'Tablero de control'!$AK580&gt;=Parametros!$D$4*Parametros!$G$4,
            "OPTIMO"
          )
        )
      )
    )
  )
)
)
)</f>
        <v>SIN AVANCE</v>
      </c>
      <c r="AM580" s="38"/>
      <c r="AN580" s="38"/>
      <c r="AO580" s="38"/>
      <c r="AP580" s="47"/>
      <c r="AQ580" s="276">
        <f>IF(
'Tablero de control'!$W580="NP",
 0,
  IF(
     'Tablero de control'!$Q580&lt;&gt;"Reducción",
     'Tablero de control'!$AP580*100/'Tablero de control'!$W580,
     IF(
       'Tablero de control'!$W580&gt;='Tablero de control'!$AP580,
       100,
       IF(
         'Tablero de control'!$S580&lt;='Tablero de control'!$AP580,
         0,
         (('Tablero de control'!$S580-'Tablero de control'!$W580)-('Tablero de control'!$AP580-'Tablero de control'!$W580))*100/('Tablero de control'!$S580-'Tablero de control'!$W580)
       )
     )
   )
)</f>
        <v>0</v>
      </c>
      <c r="AR580" s="40" t="str">
        <f>IF(
  'Tablero de control'!$W580="NP",
  "NO PROGRAMADA",
  IF(
    OR('Tablero de control'!$AP580="",'Tablero de control'!$AQ580&lt;=0),
    "SIN AVANCE",
    IF(
      'Tablero de control'!$AQ580&lt;Parametros!$D$4*Parametros!$G$9,
      "MUY DEFICIENTE",
    IF(
      'Tablero de control'!$AQ580&lt;Parametros!$D$4*Parametros!$G$8,
      "DEFICIENTE",
   IF(
      'Tablero de control'!$AQ580&lt;Parametros!$D$4*Parametros!$G$7,
      "ACEPTABLE",
      IF(
        'Tablero de control'!$AQ580&lt;Parametros!$D$4*Parametros!$G$6,
        "BUENO",
        IF(
          'Tablero de control'!$AQ580&lt;Parametros!$D$4*Parametros!$G$5,
          "SATISFACTORIO",
          IF(
            'Tablero de control'!$AQ580&gt;=Parametros!$D$4*Parametros!$G$4,
            "OPTIMO"
          )
        )
      )
    )
  )
)
)
)</f>
        <v>SIN AVANCE</v>
      </c>
      <c r="AS580" s="38"/>
      <c r="AT580" s="38"/>
      <c r="AU580" s="38"/>
      <c r="AV580" s="39"/>
      <c r="AW580" s="276">
        <f>IF(
'Tablero de control'!$X580="NP",
 0,
  IF(
     'Tablero de control'!$Q580&lt;&gt;"Reducción",
     'Tablero de control'!$AV580*100/'Tablero de control'!$X580,
     IF(
       'Tablero de control'!$X580&gt;='Tablero de control'!$AV580,
       100,
       IF(
         'Tablero de control'!$S580&lt;='Tablero de control'!$AV580,
         0,
         (('Tablero de control'!$S580-'Tablero de control'!$X580)-('Tablero de control'!$AV580-'Tablero de control'!$X580))*100/('Tablero de control'!$S580-'Tablero de control'!$X580)
       )
     )
   )
)</f>
        <v>0</v>
      </c>
      <c r="AX580" s="46" t="str">
        <f>IF(
  'Tablero de control'!$X580="NP",
  "NO PROGRAMADA",
  IF(
    OR('Tablero de control'!$AV580="",'Tablero de control'!$AW580&lt;=0),
    "SIN AVANCE",
    IF(
      'Tablero de control'!$AW580&lt;Parametros!$D$4*Parametros!$G$9,
      "MUY DEFICIENTE",
    IF(
      'Tablero de control'!$AW580&lt;Parametros!$D$4*Parametros!$G$8,
      "DEFICIENTE",
   IF(
      'Tablero de control'!$AW580&lt;Parametros!$D$4*Parametros!$G$7,
      "ACEPTABLE",
      IF(
        'Tablero de control'!$AW580&lt;Parametros!$D$4*Parametros!$G$6,
        "BUENO",
        IF(
          'Tablero de control'!$AW580&lt;Parametros!$D$4*Parametros!$G$5,
          "SATISFACTORIO",
          IF(
            'Tablero de control'!$AW580&gt;=Parametros!$D$4*Parametros!$G$4,
            "OPTIMO"
          )
        )
      )
    )
  )
)
)
)</f>
        <v>SIN AVANCE</v>
      </c>
      <c r="AY580" s="38"/>
      <c r="AZ580" s="38"/>
      <c r="BA580" s="38"/>
      <c r="BB580" s="285">
        <f>IF('Tablero de control'!$R580="Acumulada",IF('Tablero de control'!$AV580="",IF('Tablero de control'!$AP580="",IF('Tablero de control'!$AJ580="",'Tablero de control'!$Y580,'Tablero de control'!$AJ580),'Tablero de control'!$AP580),'Tablero de control'!$AV580),'Tablero de control'!$Y580+'Tablero de control'!$AJ580+'Tablero de control'!$AP580+'Tablero de control'!$AV580)</f>
        <v>895</v>
      </c>
      <c r="BC580" s="41">
        <f>IF('Tablero de control'!$Q580="mantenimiento",'Tablero de control'!$BB580/COUNTA('Tablero de control'!$U580:$X580)*100,IF('Tablero de control'!$BB580*100/'Tablero de control'!$T580&gt;100,100,'Tablero de control'!$BB580*100/'Tablero de control'!$T580))</f>
        <v>100</v>
      </c>
      <c r="BD580" s="40" t="str">
        <f>IF(
    OR('Tablero de control'!$BB580="",'Tablero de control'!$BC580&lt;=0),
    "SIN AVANCE",
    IF(
      'Tablero de control'!$BC580&lt;Parametros!$D$4*Parametros!$G$9,
      "MUY DEFICIENTE",
    IF(
      'Tablero de control'!$BC580&lt;Parametros!$D$4*Parametros!$G$8,
      "DEFICIENTE",
   IF(
      'Tablero de control'!$BC580&lt;Parametros!$D$4*Parametros!$G$7,
      "ACEPTABLE",
      IF(
        'Tablero de control'!$BC580&lt;Parametros!$D$4*Parametros!$G$6,
        "BUENO",
        IF(
          'Tablero de control'!$BC580&lt;Parametros!$D$4*Parametros!$G$5,
          "SATISFACTORIO",
          IF(
            'Tablero de control'!$BC580&gt;=Parametros!$D$4*Parametros!$G$4,
            "OPTIMO"
          )
        )
      )
    )
  )
)
)</f>
        <v>OPTIMO</v>
      </c>
      <c r="BE580" s="336"/>
      <c r="BF580" s="336"/>
      <c r="BG580" s="555"/>
      <c r="BH580" s="281"/>
      <c r="BI580" s="281"/>
      <c r="BJ580" s="281"/>
      <c r="BL580" s="337"/>
      <c r="BN580" s="338">
        <v>895</v>
      </c>
      <c r="BO580" s="353" t="s">
        <v>2926</v>
      </c>
      <c r="BP580" s="452" t="s">
        <v>2927</v>
      </c>
      <c r="BQ580" s="347" t="s">
        <v>2928</v>
      </c>
      <c r="BR580" s="660" t="s">
        <v>2929</v>
      </c>
      <c r="BS580" s="650" t="s">
        <v>2930</v>
      </c>
      <c r="BT580" s="281"/>
    </row>
    <row r="581" spans="1:72" s="42" customFormat="1" ht="50.1" hidden="1" customHeight="1">
      <c r="A581" s="554" t="s">
        <v>255</v>
      </c>
      <c r="B581" s="53" t="s">
        <v>275</v>
      </c>
      <c r="C581" s="53" t="s">
        <v>343</v>
      </c>
      <c r="D581" s="53" t="s">
        <v>377</v>
      </c>
      <c r="E581" s="53" t="s">
        <v>507</v>
      </c>
      <c r="F581" s="165">
        <v>0.69799999999999995</v>
      </c>
      <c r="G581" s="165">
        <v>0.79800000000000004</v>
      </c>
      <c r="H581" s="54" t="s">
        <v>2126</v>
      </c>
      <c r="I581" s="165" t="s">
        <v>2011</v>
      </c>
      <c r="J581" s="325">
        <v>578</v>
      </c>
      <c r="K581" s="53" t="s">
        <v>1115</v>
      </c>
      <c r="L581" s="53">
        <v>2301066</v>
      </c>
      <c r="M581" s="53" t="s">
        <v>1509</v>
      </c>
      <c r="N581" s="53">
        <v>230106600</v>
      </c>
      <c r="O581" s="53" t="s">
        <v>1831</v>
      </c>
      <c r="P581" s="53" t="s">
        <v>2112</v>
      </c>
      <c r="Q581" s="53" t="s">
        <v>32</v>
      </c>
      <c r="R581" s="200" t="s">
        <v>1890</v>
      </c>
      <c r="S581" s="169">
        <v>0</v>
      </c>
      <c r="T581" s="170">
        <v>2</v>
      </c>
      <c r="U581" s="96">
        <v>1</v>
      </c>
      <c r="V581" s="169">
        <v>2</v>
      </c>
      <c r="W581" s="169">
        <v>2</v>
      </c>
      <c r="X581" s="170">
        <v>2</v>
      </c>
      <c r="Y581" s="273">
        <v>0</v>
      </c>
      <c r="Z581" s="276">
        <f>IF(
'Tablero de control'!$U581="NP",
 0,
  IF(
     'Tablero de control'!$Q581&lt;&gt;"Reducción",
     'Tablero de control'!$Y581*100/'Tablero de control'!$U581,
     IF(
       'Tablero de control'!$U581&gt;='Tablero de control'!$Y581,
       100,
       IF(
         'Tablero de control'!$S581&lt;='Tablero de control'!$Y581,
         0,
         (('Tablero de control'!$S581-'Tablero de control'!$U581)-('Tablero de control'!$Y581-'Tablero de control'!$U581))*100/('Tablero de control'!$S581-'Tablero de control'!$U581)
       )
     )
   )
)</f>
        <v>0</v>
      </c>
      <c r="AA581" s="302">
        <f>IF('Tablero de control'!$Z581&gt;100,100,'Tablero de control'!$Z581)</f>
        <v>0</v>
      </c>
      <c r="AB581" s="40" t="str">
        <f>IF(
  'Tablero de control'!$U581="NP",
  "NO PROGRAMADA",
  IF(
    OR('Tablero de control'!$Y581="",'Tablero de control'!$Z581&lt;=0),
    "SIN AVANCE",
    IF(
      'Tablero de control'!$Z581&lt;Parametros!$D$4*Parametros!$G$9,
      "MUY DEFICIENTE",
    IF(
      'Tablero de control'!$Z581&lt;Parametros!$D$4*Parametros!$G$8,
      "DEFICIENTE",
   IF(
      'Tablero de control'!$Z581&lt;Parametros!$D$4*Parametros!$G$7,
      "ACEPTABLE",
      IF(
        'Tablero de control'!$Z581&lt;Parametros!$D$4*Parametros!$G$6,
        "BUENO",
        IF(
          'Tablero de control'!$Z581&lt;Parametros!$D$4*Parametros!$G$5,
          "SATISFACTORIO",
          IF(
            'Tablero de control'!$Z581&gt;=Parametros!$D$4*Parametros!$G$4,
            "OPTIMO"
          )
        )
      )
    )
  )
)
)
)</f>
        <v>SIN AVANCE</v>
      </c>
      <c r="AC581" s="40"/>
      <c r="AD581" s="40"/>
      <c r="AE581" s="40"/>
      <c r="AF581" s="40"/>
      <c r="AG581" s="59">
        <v>45000000</v>
      </c>
      <c r="AH581" s="59">
        <v>45000000</v>
      </c>
      <c r="AI581" s="59">
        <v>10490454</v>
      </c>
      <c r="AJ581" s="57"/>
      <c r="AK581" s="276">
        <f>IF(
'Tablero de control'!$V581="NP",
 0,
  IF(
     'Tablero de control'!$Q581&lt;&gt;"Reducción",
     'Tablero de control'!$AJ581*100/'Tablero de control'!$V581,
     IF(
       'Tablero de control'!$V581&gt;='Tablero de control'!$AJ581,
       100,
       IF(
         'Tablero de control'!$S581&lt;='Tablero de control'!$AJ581,
         0,
         (('Tablero de control'!$S581-'Tablero de control'!$V581)-('Tablero de control'!$AJ581-'Tablero de control'!$V581))*100/('Tablero de control'!$S581-'Tablero de control'!$V581)
       )
     )
   )
)</f>
        <v>0</v>
      </c>
      <c r="AL581" s="40" t="str">
        <f>IF(
  'Tablero de control'!$V581="NP",
  "NO PROGRAMADA",
  IF(
    OR('Tablero de control'!$AJ581="",'Tablero de control'!$AK581&lt;=0),
    "SIN AVANCE",
    IF(
      'Tablero de control'!$AK581&lt;Parametros!$D$4*Parametros!$G$9,
      "MUY DEFICIENTE",
    IF(
      'Tablero de control'!$AK581&lt;Parametros!$D$4*Parametros!$G$8,
      "DEFICIENTE",
   IF(
      'Tablero de control'!$AK581&lt;Parametros!$D$4*Parametros!$G$7,
      "ACEPTABLE",
      IF(
        'Tablero de control'!$AK581&lt;Parametros!$D$4*Parametros!$G$6,
        "BUENO",
        IF(
          'Tablero de control'!$AK581&lt;Parametros!$D$4*Parametros!$G$5,
          "SATISFACTORIO",
          IF(
            'Tablero de control'!$AK581&gt;=Parametros!$D$4*Parametros!$G$4,
            "OPTIMO"
          )
        )
      )
    )
  )
)
)
)</f>
        <v>SIN AVANCE</v>
      </c>
      <c r="AM581" s="38"/>
      <c r="AN581" s="38"/>
      <c r="AO581" s="38"/>
      <c r="AP581" s="47"/>
      <c r="AQ581" s="276">
        <f>IF(
'Tablero de control'!$W581="NP",
 0,
  IF(
     'Tablero de control'!$Q581&lt;&gt;"Reducción",
     'Tablero de control'!$AP581*100/'Tablero de control'!$W581,
     IF(
       'Tablero de control'!$W581&gt;='Tablero de control'!$AP581,
       100,
       IF(
         'Tablero de control'!$S581&lt;='Tablero de control'!$AP581,
         0,
         (('Tablero de control'!$S581-'Tablero de control'!$W581)-('Tablero de control'!$AP581-'Tablero de control'!$W581))*100/('Tablero de control'!$S581-'Tablero de control'!$W581)
       )
     )
   )
)</f>
        <v>0</v>
      </c>
      <c r="AR581" s="40" t="str">
        <f>IF(
  'Tablero de control'!$W581="NP",
  "NO PROGRAMADA",
  IF(
    OR('Tablero de control'!$AP581="",'Tablero de control'!$AQ581&lt;=0),
    "SIN AVANCE",
    IF(
      'Tablero de control'!$AQ581&lt;Parametros!$D$4*Parametros!$G$9,
      "MUY DEFICIENTE",
    IF(
      'Tablero de control'!$AQ581&lt;Parametros!$D$4*Parametros!$G$8,
      "DEFICIENTE",
   IF(
      'Tablero de control'!$AQ581&lt;Parametros!$D$4*Parametros!$G$7,
      "ACEPTABLE",
      IF(
        'Tablero de control'!$AQ581&lt;Parametros!$D$4*Parametros!$G$6,
        "BUENO",
        IF(
          'Tablero de control'!$AQ581&lt;Parametros!$D$4*Parametros!$G$5,
          "SATISFACTORIO",
          IF(
            'Tablero de control'!$AQ581&gt;=Parametros!$D$4*Parametros!$G$4,
            "OPTIMO"
          )
        )
      )
    )
  )
)
)
)</f>
        <v>SIN AVANCE</v>
      </c>
      <c r="AS581" s="38"/>
      <c r="AT581" s="38"/>
      <c r="AU581" s="38"/>
      <c r="AV581" s="39"/>
      <c r="AW581" s="276">
        <f>IF(
'Tablero de control'!$X581="NP",
 0,
  IF(
     'Tablero de control'!$Q581&lt;&gt;"Reducción",
     'Tablero de control'!$AV581*100/'Tablero de control'!$X581,
     IF(
       'Tablero de control'!$X581&gt;='Tablero de control'!$AV581,
       100,
       IF(
         'Tablero de control'!$S581&lt;='Tablero de control'!$AV581,
         0,
         (('Tablero de control'!$S581-'Tablero de control'!$X581)-('Tablero de control'!$AV581-'Tablero de control'!$X581))*100/('Tablero de control'!$S581-'Tablero de control'!$X581)
       )
     )
   )
)</f>
        <v>0</v>
      </c>
      <c r="AX581" s="46" t="str">
        <f>IF(
  'Tablero de control'!$X581="NP",
  "NO PROGRAMADA",
  IF(
    OR('Tablero de control'!$AV581="",'Tablero de control'!$AW581&lt;=0),
    "SIN AVANCE",
    IF(
      'Tablero de control'!$AW581&lt;Parametros!$D$4*Parametros!$G$9,
      "MUY DEFICIENTE",
    IF(
      'Tablero de control'!$AW581&lt;Parametros!$D$4*Parametros!$G$8,
      "DEFICIENTE",
   IF(
      'Tablero de control'!$AW581&lt;Parametros!$D$4*Parametros!$G$7,
      "ACEPTABLE",
      IF(
        'Tablero de control'!$AW581&lt;Parametros!$D$4*Parametros!$G$6,
        "BUENO",
        IF(
          'Tablero de control'!$AW581&lt;Parametros!$D$4*Parametros!$G$5,
          "SATISFACTORIO",
          IF(
            'Tablero de control'!$AW581&gt;=Parametros!$D$4*Parametros!$G$4,
            "OPTIMO"
          )
        )
      )
    )
  )
)
)
)</f>
        <v>SIN AVANCE</v>
      </c>
      <c r="AY581" s="38"/>
      <c r="AZ581" s="38"/>
      <c r="BA581" s="38"/>
      <c r="BB581" s="285">
        <f>IF('Tablero de control'!$R581="Acumulada",IF('Tablero de control'!$AV581="",IF('Tablero de control'!$AP581="",IF('Tablero de control'!$AJ581="",'Tablero de control'!$Y581,'Tablero de control'!$AJ581),'Tablero de control'!$AP581),'Tablero de control'!$AV581),'Tablero de control'!$Y581+'Tablero de control'!$AJ581+'Tablero de control'!$AP581+'Tablero de control'!$AV581)</f>
        <v>0</v>
      </c>
      <c r="BC581" s="41">
        <f>IF('Tablero de control'!$Q581="mantenimiento",'Tablero de control'!$BB581/COUNTA('Tablero de control'!$U581:$X581)*100,IF('Tablero de control'!$BB581*100/'Tablero de control'!$T581&gt;100,100,'Tablero de control'!$BB581*100/'Tablero de control'!$T581))</f>
        <v>0</v>
      </c>
      <c r="BD581" s="40" t="str">
        <f>IF(
    OR('Tablero de control'!$BB581="",'Tablero de control'!$BC581&lt;=0),
    "SIN AVANCE",
    IF(
      'Tablero de control'!$BC581&lt;Parametros!$D$4*Parametros!$G$9,
      "MUY DEFICIENTE",
    IF(
      'Tablero de control'!$BC581&lt;Parametros!$D$4*Parametros!$G$8,
      "DEFICIENTE",
   IF(
      'Tablero de control'!$BC581&lt;Parametros!$D$4*Parametros!$G$7,
      "ACEPTABLE",
      IF(
        'Tablero de control'!$BC581&lt;Parametros!$D$4*Parametros!$G$6,
        "BUENO",
        IF(
          'Tablero de control'!$BC581&lt;Parametros!$D$4*Parametros!$G$5,
          "SATISFACTORIO",
          IF(
            'Tablero de control'!$BC581&gt;=Parametros!$D$4*Parametros!$G$4,
            "OPTIMO"
          )
        )
      )
    )
  )
)
)</f>
        <v>SIN AVANCE</v>
      </c>
      <c r="BE581" s="336"/>
      <c r="BF581" s="336"/>
      <c r="BG581" s="555"/>
      <c r="BH581" s="281"/>
      <c r="BI581" s="281"/>
      <c r="BJ581" s="281"/>
      <c r="BL581" s="337"/>
      <c r="BN581" s="338">
        <v>0</v>
      </c>
      <c r="BO581" s="347" t="s">
        <v>2931</v>
      </c>
      <c r="BP581" s="351" t="s">
        <v>2932</v>
      </c>
      <c r="BQ581" s="347" t="s">
        <v>2933</v>
      </c>
      <c r="BR581" s="650"/>
      <c r="BS581" s="650" t="s">
        <v>2934</v>
      </c>
      <c r="BT581" s="281"/>
    </row>
    <row r="582" spans="1:72" s="42" customFormat="1" ht="50.1" hidden="1" customHeight="1">
      <c r="A582" s="554" t="s">
        <v>255</v>
      </c>
      <c r="B582" s="53" t="s">
        <v>275</v>
      </c>
      <c r="C582" s="53" t="s">
        <v>344</v>
      </c>
      <c r="D582" s="53" t="s">
        <v>377</v>
      </c>
      <c r="E582" s="53" t="s">
        <v>508</v>
      </c>
      <c r="F582" s="165">
        <v>0.76600000000000001</v>
      </c>
      <c r="G582" s="165">
        <v>0.76900000000000002</v>
      </c>
      <c r="H582" s="54" t="s">
        <v>2126</v>
      </c>
      <c r="I582" s="165" t="s">
        <v>2011</v>
      </c>
      <c r="J582" s="325">
        <v>579</v>
      </c>
      <c r="K582" s="53" t="s">
        <v>1116</v>
      </c>
      <c r="L582" s="53">
        <v>2301047</v>
      </c>
      <c r="M582" s="53" t="s">
        <v>90</v>
      </c>
      <c r="N582" s="53">
        <v>230104700</v>
      </c>
      <c r="O582" s="53" t="s">
        <v>1830</v>
      </c>
      <c r="P582" s="53" t="s">
        <v>2114</v>
      </c>
      <c r="Q582" s="53" t="s">
        <v>32</v>
      </c>
      <c r="R582" s="270" t="s">
        <v>1891</v>
      </c>
      <c r="S582" s="171">
        <v>100</v>
      </c>
      <c r="T582" s="171">
        <v>2400</v>
      </c>
      <c r="U582" s="96">
        <v>500</v>
      </c>
      <c r="V582" s="171">
        <v>700</v>
      </c>
      <c r="W582" s="171">
        <v>700</v>
      </c>
      <c r="X582" s="171">
        <v>500</v>
      </c>
      <c r="Y582" s="273">
        <v>500</v>
      </c>
      <c r="Z582" s="276">
        <f>IF(
'Tablero de control'!$U582="NP",
 0,
  IF(
     'Tablero de control'!$Q582&lt;&gt;"Reducción",
     'Tablero de control'!$Y582*100/'Tablero de control'!$U582,
     IF(
       'Tablero de control'!$U582&gt;='Tablero de control'!$Y582,
       100,
       IF(
         'Tablero de control'!$S582&lt;='Tablero de control'!$Y582,
         0,
         (('Tablero de control'!$S582-'Tablero de control'!$U582)-('Tablero de control'!$Y582-'Tablero de control'!$U582))*100/('Tablero de control'!$S582-'Tablero de control'!$U582)
       )
     )
   )
)</f>
        <v>100</v>
      </c>
      <c r="AA582" s="302">
        <f>IF('Tablero de control'!$Z582&gt;100,100,'Tablero de control'!$Z582)</f>
        <v>100</v>
      </c>
      <c r="AB582" s="40" t="str">
        <f>IF(
  'Tablero de control'!$U582="NP",
  "NO PROGRAMADA",
  IF(
    OR('Tablero de control'!$Y582="",'Tablero de control'!$Z582&lt;=0),
    "SIN AVANCE",
    IF(
      'Tablero de control'!$Z582&lt;Parametros!$D$4*Parametros!$G$9,
      "MUY DEFICIENTE",
    IF(
      'Tablero de control'!$Z582&lt;Parametros!$D$4*Parametros!$G$8,
      "DEFICIENTE",
   IF(
      'Tablero de control'!$Z582&lt;Parametros!$D$4*Parametros!$G$7,
      "ACEPTABLE",
      IF(
        'Tablero de control'!$Z582&lt;Parametros!$D$4*Parametros!$G$6,
        "BUENO",
        IF(
          'Tablero de control'!$Z582&lt;Parametros!$D$4*Parametros!$G$5,
          "SATISFACTORIO",
          IF(
            'Tablero de control'!$Z582&gt;=Parametros!$D$4*Parametros!$G$4,
            "OPTIMO"
          )
        )
      )
    )
  )
)
)
)</f>
        <v>OPTIMO</v>
      </c>
      <c r="AC582" s="40"/>
      <c r="AD582" s="40"/>
      <c r="AE582" s="347" t="s">
        <v>2935</v>
      </c>
      <c r="AF582" s="40" t="s">
        <v>3840</v>
      </c>
      <c r="AG582" s="59">
        <v>30000000</v>
      </c>
      <c r="AH582" s="59">
        <v>0</v>
      </c>
      <c r="AI582" s="59">
        <v>0</v>
      </c>
      <c r="AJ582" s="57"/>
      <c r="AK582" s="276">
        <f>IF(
'Tablero de control'!$V582="NP",
 0,
  IF(
     'Tablero de control'!$Q582&lt;&gt;"Reducción",
     'Tablero de control'!$AJ582*100/'Tablero de control'!$V582,
     IF(
       'Tablero de control'!$V582&gt;='Tablero de control'!$AJ582,
       100,
       IF(
         'Tablero de control'!$S582&lt;='Tablero de control'!$AJ582,
         0,
         (('Tablero de control'!$S582-'Tablero de control'!$V582)-('Tablero de control'!$AJ582-'Tablero de control'!$V582))*100/('Tablero de control'!$S582-'Tablero de control'!$V582)
       )
     )
   )
)</f>
        <v>0</v>
      </c>
      <c r="AL582" s="40" t="str">
        <f>IF(
  'Tablero de control'!$V582="NP",
  "NO PROGRAMADA",
  IF(
    OR('Tablero de control'!$AJ582="",'Tablero de control'!$AK582&lt;=0),
    "SIN AVANCE",
    IF(
      'Tablero de control'!$AK582&lt;Parametros!$D$4*Parametros!$G$9,
      "MUY DEFICIENTE",
    IF(
      'Tablero de control'!$AK582&lt;Parametros!$D$4*Parametros!$G$8,
      "DEFICIENTE",
   IF(
      'Tablero de control'!$AK582&lt;Parametros!$D$4*Parametros!$G$7,
      "ACEPTABLE",
      IF(
        'Tablero de control'!$AK582&lt;Parametros!$D$4*Parametros!$G$6,
        "BUENO",
        IF(
          'Tablero de control'!$AK582&lt;Parametros!$D$4*Parametros!$G$5,
          "SATISFACTORIO",
          IF(
            'Tablero de control'!$AK582&gt;=Parametros!$D$4*Parametros!$G$4,
            "OPTIMO"
          )
        )
      )
    )
  )
)
)
)</f>
        <v>SIN AVANCE</v>
      </c>
      <c r="AM582" s="38"/>
      <c r="AN582" s="38"/>
      <c r="AO582" s="38"/>
      <c r="AP582" s="47"/>
      <c r="AQ582" s="276">
        <f>IF(
'Tablero de control'!$W582="NP",
 0,
  IF(
     'Tablero de control'!$Q582&lt;&gt;"Reducción",
     'Tablero de control'!$AP582*100/'Tablero de control'!$W582,
     IF(
       'Tablero de control'!$W582&gt;='Tablero de control'!$AP582,
       100,
       IF(
         'Tablero de control'!$S582&lt;='Tablero de control'!$AP582,
         0,
         (('Tablero de control'!$S582-'Tablero de control'!$W582)-('Tablero de control'!$AP582-'Tablero de control'!$W582))*100/('Tablero de control'!$S582-'Tablero de control'!$W582)
       )
     )
   )
)</f>
        <v>0</v>
      </c>
      <c r="AR582" s="40" t="str">
        <f>IF(
  'Tablero de control'!$W582="NP",
  "NO PROGRAMADA",
  IF(
    OR('Tablero de control'!$AP582="",'Tablero de control'!$AQ582&lt;=0),
    "SIN AVANCE",
    IF(
      'Tablero de control'!$AQ582&lt;Parametros!$D$4*Parametros!$G$9,
      "MUY DEFICIENTE",
    IF(
      'Tablero de control'!$AQ582&lt;Parametros!$D$4*Parametros!$G$8,
      "DEFICIENTE",
   IF(
      'Tablero de control'!$AQ582&lt;Parametros!$D$4*Parametros!$G$7,
      "ACEPTABLE",
      IF(
        'Tablero de control'!$AQ582&lt;Parametros!$D$4*Parametros!$G$6,
        "BUENO",
        IF(
          'Tablero de control'!$AQ582&lt;Parametros!$D$4*Parametros!$G$5,
          "SATISFACTORIO",
          IF(
            'Tablero de control'!$AQ582&gt;=Parametros!$D$4*Parametros!$G$4,
            "OPTIMO"
          )
        )
      )
    )
  )
)
)
)</f>
        <v>SIN AVANCE</v>
      </c>
      <c r="AS582" s="38"/>
      <c r="AT582" s="38"/>
      <c r="AU582" s="38"/>
      <c r="AV582" s="39"/>
      <c r="AW582" s="276">
        <f>IF(
'Tablero de control'!$X582="NP",
 0,
  IF(
     'Tablero de control'!$Q582&lt;&gt;"Reducción",
     'Tablero de control'!$AV582*100/'Tablero de control'!$X582,
     IF(
       'Tablero de control'!$X582&gt;='Tablero de control'!$AV582,
       100,
       IF(
         'Tablero de control'!$S582&lt;='Tablero de control'!$AV582,
         0,
         (('Tablero de control'!$S582-'Tablero de control'!$X582)-('Tablero de control'!$AV582-'Tablero de control'!$X582))*100/('Tablero de control'!$S582-'Tablero de control'!$X582)
       )
     )
   )
)</f>
        <v>0</v>
      </c>
      <c r="AX582" s="46" t="str">
        <f>IF(
  'Tablero de control'!$X582="NP",
  "NO PROGRAMADA",
  IF(
    OR('Tablero de control'!$AV582="",'Tablero de control'!$AW582&lt;=0),
    "SIN AVANCE",
    IF(
      'Tablero de control'!$AW582&lt;Parametros!$D$4*Parametros!$G$9,
      "MUY DEFICIENTE",
    IF(
      'Tablero de control'!$AW582&lt;Parametros!$D$4*Parametros!$G$8,
      "DEFICIENTE",
   IF(
      'Tablero de control'!$AW582&lt;Parametros!$D$4*Parametros!$G$7,
      "ACEPTABLE",
      IF(
        'Tablero de control'!$AW582&lt;Parametros!$D$4*Parametros!$G$6,
        "BUENO",
        IF(
          'Tablero de control'!$AW582&lt;Parametros!$D$4*Parametros!$G$5,
          "SATISFACTORIO",
          IF(
            'Tablero de control'!$AW582&gt;=Parametros!$D$4*Parametros!$G$4,
            "OPTIMO"
          )
        )
      )
    )
  )
)
)
)</f>
        <v>SIN AVANCE</v>
      </c>
      <c r="AY582" s="38"/>
      <c r="AZ582" s="38"/>
      <c r="BA582" s="38"/>
      <c r="BB582" s="285">
        <f>IF('Tablero de control'!$R582="Acumulada",IF('Tablero de control'!$AV582="",IF('Tablero de control'!$AP582="",IF('Tablero de control'!$AJ582="",'Tablero de control'!$Y582,'Tablero de control'!$AJ582),'Tablero de control'!$AP582),'Tablero de control'!$AV582),'Tablero de control'!$Y582+'Tablero de control'!$AJ582+'Tablero de control'!$AP582+'Tablero de control'!$AV582)</f>
        <v>500</v>
      </c>
      <c r="BC582" s="41">
        <f>IF('Tablero de control'!$Q582="mantenimiento",'Tablero de control'!$BB582/COUNTA('Tablero de control'!$U582:$X582)*100,IF('Tablero de control'!$BB582*100/'Tablero de control'!$T582&gt;100,100,'Tablero de control'!$BB582*100/'Tablero de control'!$T582))</f>
        <v>20.833333333333332</v>
      </c>
      <c r="BD582" s="40" t="str">
        <f>IF(
    OR('Tablero de control'!$BB582="",'Tablero de control'!$BC582&lt;=0),
    "SIN AVANCE",
    IF(
      'Tablero de control'!$BC582&lt;Parametros!$D$4*Parametros!$G$9,
      "MUY DEFICIENTE",
    IF(
      'Tablero de control'!$BC582&lt;Parametros!$D$4*Parametros!$G$8,
      "DEFICIENTE",
   IF(
      'Tablero de control'!$BC582&lt;Parametros!$D$4*Parametros!$G$7,
      "ACEPTABLE",
      IF(
        'Tablero de control'!$BC582&lt;Parametros!$D$4*Parametros!$G$6,
        "BUENO",
        IF(
          'Tablero de control'!$BC582&lt;Parametros!$D$4*Parametros!$G$5,
          "SATISFACTORIO",
          IF(
            'Tablero de control'!$BC582&gt;=Parametros!$D$4*Parametros!$G$4,
            "OPTIMO"
          )
        )
      )
    )
  )
)
)</f>
        <v>MUY DEFICIENTE</v>
      </c>
      <c r="BE582" s="336"/>
      <c r="BF582" s="336"/>
      <c r="BG582" s="555"/>
      <c r="BH582" s="281"/>
      <c r="BI582" s="281"/>
      <c r="BJ582" s="281"/>
      <c r="BL582" s="337"/>
      <c r="BN582" s="338">
        <v>500</v>
      </c>
      <c r="BO582" s="347" t="s">
        <v>2935</v>
      </c>
      <c r="BP582" s="452" t="s">
        <v>2936</v>
      </c>
      <c r="BQ582" s="347" t="s">
        <v>2937</v>
      </c>
      <c r="BR582" s="610" t="s">
        <v>2938</v>
      </c>
      <c r="BS582" s="650" t="s">
        <v>2939</v>
      </c>
      <c r="BT582" s="281"/>
    </row>
    <row r="583" spans="1:72" s="42" customFormat="1" ht="50.1" hidden="1" customHeight="1">
      <c r="A583" s="554" t="s">
        <v>255</v>
      </c>
      <c r="B583" s="53" t="s">
        <v>275</v>
      </c>
      <c r="C583" s="53" t="s">
        <v>344</v>
      </c>
      <c r="D583" s="53" t="s">
        <v>377</v>
      </c>
      <c r="E583" s="53" t="s">
        <v>508</v>
      </c>
      <c r="F583" s="165">
        <v>0.76600000000000001</v>
      </c>
      <c r="G583" s="165">
        <v>0.76900000000000002</v>
      </c>
      <c r="H583" s="54" t="s">
        <v>2126</v>
      </c>
      <c r="I583" s="165" t="s">
        <v>2011</v>
      </c>
      <c r="J583" s="325">
        <v>580</v>
      </c>
      <c r="K583" s="53" t="s">
        <v>1117</v>
      </c>
      <c r="L583" s="53">
        <v>2301066</v>
      </c>
      <c r="M583" s="53" t="s">
        <v>1922</v>
      </c>
      <c r="N583" s="293">
        <v>230106600</v>
      </c>
      <c r="O583" s="53" t="s">
        <v>1831</v>
      </c>
      <c r="P583" s="53" t="s">
        <v>2112</v>
      </c>
      <c r="Q583" s="53" t="s">
        <v>32</v>
      </c>
      <c r="R583" s="270" t="s">
        <v>1891</v>
      </c>
      <c r="S583" s="171">
        <v>0</v>
      </c>
      <c r="T583" s="171">
        <v>40</v>
      </c>
      <c r="U583" s="96">
        <v>5</v>
      </c>
      <c r="V583" s="171">
        <v>15</v>
      </c>
      <c r="W583" s="171">
        <v>15</v>
      </c>
      <c r="X583" s="171">
        <v>5</v>
      </c>
      <c r="Y583" s="273">
        <v>2</v>
      </c>
      <c r="Z583" s="276">
        <f>IF(
'Tablero de control'!$U583="NP",
 0,
  IF(
     'Tablero de control'!$Q583&lt;&gt;"Reducción",
     'Tablero de control'!$Y583*100/'Tablero de control'!$U583,
     IF(
       'Tablero de control'!$U583&gt;='Tablero de control'!$Y583,
       100,
       IF(
         'Tablero de control'!$S583&lt;='Tablero de control'!$Y583,
         0,
         (('Tablero de control'!$S583-'Tablero de control'!$U583)-('Tablero de control'!$Y583-'Tablero de control'!$U583))*100/('Tablero de control'!$S583-'Tablero de control'!$U583)
       )
     )
   )
)</f>
        <v>40</v>
      </c>
      <c r="AA583" s="302">
        <f>IF('Tablero de control'!$Z583&gt;100,100,'Tablero de control'!$Z583)</f>
        <v>40</v>
      </c>
      <c r="AB583" s="40" t="str">
        <f>IF(
  'Tablero de control'!$U583="NP",
  "NO PROGRAMADA",
  IF(
    OR('Tablero de control'!$Y583="",'Tablero de control'!$Z583&lt;=0),
    "SIN AVANCE",
    IF(
      'Tablero de control'!$Z583&lt;Parametros!$D$4*Parametros!$G$9,
      "MUY DEFICIENTE",
    IF(
      'Tablero de control'!$Z583&lt;Parametros!$D$4*Parametros!$G$8,
      "DEFICIENTE",
   IF(
      'Tablero de control'!$Z583&lt;Parametros!$D$4*Parametros!$G$7,
      "ACEPTABLE",
      IF(
        'Tablero de control'!$Z583&lt;Parametros!$D$4*Parametros!$G$6,
        "BUENO",
        IF(
          'Tablero de control'!$Z583&lt;Parametros!$D$4*Parametros!$G$5,
          "SATISFACTORIO",
          IF(
            'Tablero de control'!$Z583&gt;=Parametros!$D$4*Parametros!$G$4,
            "OPTIMO"
          )
        )
      )
    )
  )
)
)
)</f>
        <v>DEFICIENTE</v>
      </c>
      <c r="AC583" s="40"/>
      <c r="AD583" s="40"/>
      <c r="AE583" s="347" t="s">
        <v>2940</v>
      </c>
      <c r="AF583" s="40" t="s">
        <v>3840</v>
      </c>
      <c r="AG583" s="59">
        <v>40000000</v>
      </c>
      <c r="AH583" s="59">
        <v>0</v>
      </c>
      <c r="AI583" s="59">
        <v>0</v>
      </c>
      <c r="AJ583" s="57"/>
      <c r="AK583" s="276">
        <f>IF(
'Tablero de control'!$V583="NP",
 0,
  IF(
     'Tablero de control'!$Q583&lt;&gt;"Reducción",
     'Tablero de control'!$AJ583*100/'Tablero de control'!$V583,
     IF(
       'Tablero de control'!$V583&gt;='Tablero de control'!$AJ583,
       100,
       IF(
         'Tablero de control'!$S583&lt;='Tablero de control'!$AJ583,
         0,
         (('Tablero de control'!$S583-'Tablero de control'!$V583)-('Tablero de control'!$AJ583-'Tablero de control'!$V583))*100/('Tablero de control'!$S583-'Tablero de control'!$V583)
       )
     )
   )
)</f>
        <v>0</v>
      </c>
      <c r="AL583" s="40" t="str">
        <f>IF(
  'Tablero de control'!$V583="NP",
  "NO PROGRAMADA",
  IF(
    OR('Tablero de control'!$AJ583="",'Tablero de control'!$AK583&lt;=0),
    "SIN AVANCE",
    IF(
      'Tablero de control'!$AK583&lt;Parametros!$D$4*Parametros!$G$9,
      "MUY DEFICIENTE",
    IF(
      'Tablero de control'!$AK583&lt;Parametros!$D$4*Parametros!$G$8,
      "DEFICIENTE",
   IF(
      'Tablero de control'!$AK583&lt;Parametros!$D$4*Parametros!$G$7,
      "ACEPTABLE",
      IF(
        'Tablero de control'!$AK583&lt;Parametros!$D$4*Parametros!$G$6,
        "BUENO",
        IF(
          'Tablero de control'!$AK583&lt;Parametros!$D$4*Parametros!$G$5,
          "SATISFACTORIO",
          IF(
            'Tablero de control'!$AK583&gt;=Parametros!$D$4*Parametros!$G$4,
            "OPTIMO"
          )
        )
      )
    )
  )
)
)
)</f>
        <v>SIN AVANCE</v>
      </c>
      <c r="AM583" s="38"/>
      <c r="AN583" s="38"/>
      <c r="AO583" s="38"/>
      <c r="AP583" s="47"/>
      <c r="AQ583" s="276">
        <f>IF(
'Tablero de control'!$W583="NP",
 0,
  IF(
     'Tablero de control'!$Q583&lt;&gt;"Reducción",
     'Tablero de control'!$AP583*100/'Tablero de control'!$W583,
     IF(
       'Tablero de control'!$W583&gt;='Tablero de control'!$AP583,
       100,
       IF(
         'Tablero de control'!$S583&lt;='Tablero de control'!$AP583,
         0,
         (('Tablero de control'!$S583-'Tablero de control'!$W583)-('Tablero de control'!$AP583-'Tablero de control'!$W583))*100/('Tablero de control'!$S583-'Tablero de control'!$W583)
       )
     )
   )
)</f>
        <v>0</v>
      </c>
      <c r="AR583" s="40" t="str">
        <f>IF(
  'Tablero de control'!$W583="NP",
  "NO PROGRAMADA",
  IF(
    OR('Tablero de control'!$AP583="",'Tablero de control'!$AQ583&lt;=0),
    "SIN AVANCE",
    IF(
      'Tablero de control'!$AQ583&lt;Parametros!$D$4*Parametros!$G$9,
      "MUY DEFICIENTE",
    IF(
      'Tablero de control'!$AQ583&lt;Parametros!$D$4*Parametros!$G$8,
      "DEFICIENTE",
   IF(
      'Tablero de control'!$AQ583&lt;Parametros!$D$4*Parametros!$G$7,
      "ACEPTABLE",
      IF(
        'Tablero de control'!$AQ583&lt;Parametros!$D$4*Parametros!$G$6,
        "BUENO",
        IF(
          'Tablero de control'!$AQ583&lt;Parametros!$D$4*Parametros!$G$5,
          "SATISFACTORIO",
          IF(
            'Tablero de control'!$AQ583&gt;=Parametros!$D$4*Parametros!$G$4,
            "OPTIMO"
          )
        )
      )
    )
  )
)
)
)</f>
        <v>SIN AVANCE</v>
      </c>
      <c r="AS583" s="38"/>
      <c r="AT583" s="38"/>
      <c r="AU583" s="38"/>
      <c r="AV583" s="39"/>
      <c r="AW583" s="276">
        <f>IF(
'Tablero de control'!$X583="NP",
 0,
  IF(
     'Tablero de control'!$Q583&lt;&gt;"Reducción",
     'Tablero de control'!$AV583*100/'Tablero de control'!$X583,
     IF(
       'Tablero de control'!$X583&gt;='Tablero de control'!$AV583,
       100,
       IF(
         'Tablero de control'!$S583&lt;='Tablero de control'!$AV583,
         0,
         (('Tablero de control'!$S583-'Tablero de control'!$X583)-('Tablero de control'!$AV583-'Tablero de control'!$X583))*100/('Tablero de control'!$S583-'Tablero de control'!$X583)
       )
     )
   )
)</f>
        <v>0</v>
      </c>
      <c r="AX583" s="46" t="str">
        <f>IF(
  'Tablero de control'!$X583="NP",
  "NO PROGRAMADA",
  IF(
    OR('Tablero de control'!$AV583="",'Tablero de control'!$AW583&lt;=0),
    "SIN AVANCE",
    IF(
      'Tablero de control'!$AW583&lt;Parametros!$D$4*Parametros!$G$9,
      "MUY DEFICIENTE",
    IF(
      'Tablero de control'!$AW583&lt;Parametros!$D$4*Parametros!$G$8,
      "DEFICIENTE",
   IF(
      'Tablero de control'!$AW583&lt;Parametros!$D$4*Parametros!$G$7,
      "ACEPTABLE",
      IF(
        'Tablero de control'!$AW583&lt;Parametros!$D$4*Parametros!$G$6,
        "BUENO",
        IF(
          'Tablero de control'!$AW583&lt;Parametros!$D$4*Parametros!$G$5,
          "SATISFACTORIO",
          IF(
            'Tablero de control'!$AW583&gt;=Parametros!$D$4*Parametros!$G$4,
            "OPTIMO"
          )
        )
      )
    )
  )
)
)
)</f>
        <v>SIN AVANCE</v>
      </c>
      <c r="AY583" s="38"/>
      <c r="AZ583" s="38"/>
      <c r="BA583" s="38"/>
      <c r="BB583" s="285">
        <f>IF('Tablero de control'!$R583="Acumulada",IF('Tablero de control'!$AV583="",IF('Tablero de control'!$AP583="",IF('Tablero de control'!$AJ583="",'Tablero de control'!$Y583,'Tablero de control'!$AJ583),'Tablero de control'!$AP583),'Tablero de control'!$AV583),'Tablero de control'!$Y583+'Tablero de control'!$AJ583+'Tablero de control'!$AP583+'Tablero de control'!$AV583)</f>
        <v>2</v>
      </c>
      <c r="BC583" s="41">
        <f>IF('Tablero de control'!$Q583="mantenimiento",'Tablero de control'!$BB583/COUNTA('Tablero de control'!$U583:$X583)*100,IF('Tablero de control'!$BB583*100/'Tablero de control'!$T583&gt;100,100,'Tablero de control'!$BB583*100/'Tablero de control'!$T583))</f>
        <v>5</v>
      </c>
      <c r="BD583" s="40" t="str">
        <f>IF(
    OR('Tablero de control'!$BB583="",'Tablero de control'!$BC583&lt;=0),
    "SIN AVANCE",
    IF(
      'Tablero de control'!$BC583&lt;Parametros!$D$4*Parametros!$G$9,
      "MUY DEFICIENTE",
    IF(
      'Tablero de control'!$BC583&lt;Parametros!$D$4*Parametros!$G$8,
      "DEFICIENTE",
   IF(
      'Tablero de control'!$BC583&lt;Parametros!$D$4*Parametros!$G$7,
      "ACEPTABLE",
      IF(
        'Tablero de control'!$BC583&lt;Parametros!$D$4*Parametros!$G$6,
        "BUENO",
        IF(
          'Tablero de control'!$BC583&lt;Parametros!$D$4*Parametros!$G$5,
          "SATISFACTORIO",
          IF(
            'Tablero de control'!$BC583&gt;=Parametros!$D$4*Parametros!$G$4,
            "OPTIMO"
          )
        )
      )
    )
  )
)
)</f>
        <v>MUY DEFICIENTE</v>
      </c>
      <c r="BE583" s="336"/>
      <c r="BF583" s="336"/>
      <c r="BG583" s="555"/>
      <c r="BH583" s="281"/>
      <c r="BI583" s="281"/>
      <c r="BJ583" s="281"/>
      <c r="BL583" s="337"/>
      <c r="BN583" s="338">
        <v>2</v>
      </c>
      <c r="BO583" s="347" t="s">
        <v>2940</v>
      </c>
      <c r="BP583" s="347" t="s">
        <v>2941</v>
      </c>
      <c r="BQ583" s="347" t="s">
        <v>2942</v>
      </c>
      <c r="BR583" s="610" t="s">
        <v>2943</v>
      </c>
      <c r="BS583" s="639" t="s">
        <v>2944</v>
      </c>
      <c r="BT583" s="281"/>
    </row>
    <row r="584" spans="1:72" s="42" customFormat="1" ht="50.1" hidden="1" customHeight="1">
      <c r="A584" s="554" t="s">
        <v>255</v>
      </c>
      <c r="B584" s="53" t="s">
        <v>275</v>
      </c>
      <c r="C584" s="53" t="s">
        <v>345</v>
      </c>
      <c r="D584" s="53" t="s">
        <v>378</v>
      </c>
      <c r="E584" s="53" t="s">
        <v>509</v>
      </c>
      <c r="F584" s="166">
        <v>88.89</v>
      </c>
      <c r="G584" s="54">
        <v>95</v>
      </c>
      <c r="H584" s="54" t="s">
        <v>2126</v>
      </c>
      <c r="I584" s="54" t="s">
        <v>2012</v>
      </c>
      <c r="J584" s="325">
        <v>581</v>
      </c>
      <c r="K584" s="53" t="s">
        <v>1118</v>
      </c>
      <c r="L584" s="53">
        <v>2302039</v>
      </c>
      <c r="M584" s="53" t="s">
        <v>1510</v>
      </c>
      <c r="N584" s="53">
        <v>230203900</v>
      </c>
      <c r="O584" s="53" t="s">
        <v>1832</v>
      </c>
      <c r="P584" s="53" t="s">
        <v>2115</v>
      </c>
      <c r="Q584" s="53" t="s">
        <v>33</v>
      </c>
      <c r="R584" s="98" t="s">
        <v>1891</v>
      </c>
      <c r="S584" s="78">
        <v>1</v>
      </c>
      <c r="T584" s="123">
        <v>4</v>
      </c>
      <c r="U584" s="96">
        <v>1</v>
      </c>
      <c r="V584" s="121">
        <v>1</v>
      </c>
      <c r="W584" s="121">
        <v>1</v>
      </c>
      <c r="X584" s="121">
        <v>1</v>
      </c>
      <c r="Y584" s="327">
        <v>1</v>
      </c>
      <c r="Z584" s="276">
        <f>IF(
'Tablero de control'!$U584="NP",
 0,
  IF(
     'Tablero de control'!$Q584&lt;&gt;"Reducción",
     'Tablero de control'!$Y584*100/'Tablero de control'!$U584,
     IF(
       'Tablero de control'!$U584&gt;='Tablero de control'!$Y584,
       100,
       IF(
         'Tablero de control'!$S584&lt;='Tablero de control'!$Y584,
         0,
         (('Tablero de control'!$S584-'Tablero de control'!$U584)-('Tablero de control'!$Y584-'Tablero de control'!$U584))*100/('Tablero de control'!$S584-'Tablero de control'!$U584)
       )
     )
   )
)</f>
        <v>100</v>
      </c>
      <c r="AA584" s="302">
        <f>IF('Tablero de control'!$Z584&gt;100,100,'Tablero de control'!$Z584)</f>
        <v>100</v>
      </c>
      <c r="AB584" s="40" t="str">
        <f>IF(
  'Tablero de control'!$U584="NP",
  "NO PROGRAMADA",
  IF(
    OR('Tablero de control'!$Y584="",'Tablero de control'!$Z584&lt;=0),
    "SIN AVANCE",
    IF(
      'Tablero de control'!$Z584&lt;Parametros!$D$4*Parametros!$G$9,
      "MUY DEFICIENTE",
    IF(
      'Tablero de control'!$Z584&lt;Parametros!$D$4*Parametros!$G$8,
      "DEFICIENTE",
   IF(
      'Tablero de control'!$Z584&lt;Parametros!$D$4*Parametros!$G$7,
      "ACEPTABLE",
      IF(
        'Tablero de control'!$Z584&lt;Parametros!$D$4*Parametros!$G$6,
        "BUENO",
        IF(
          'Tablero de control'!$Z584&lt;Parametros!$D$4*Parametros!$G$5,
          "SATISFACTORIO",
          IF(
            'Tablero de control'!$Z584&gt;=Parametros!$D$4*Parametros!$G$4,
            "OPTIMO"
          )
        )
      )
    )
  )
)
)
)</f>
        <v>OPTIMO</v>
      </c>
      <c r="AC584" s="40"/>
      <c r="AD584" s="40"/>
      <c r="AE584" s="40"/>
      <c r="AF584" s="40"/>
      <c r="AG584" s="59">
        <v>538263429</v>
      </c>
      <c r="AH584" s="59">
        <v>201112636</v>
      </c>
      <c r="AI584" s="59">
        <v>35961490</v>
      </c>
      <c r="AJ584" s="57"/>
      <c r="AK584" s="276">
        <f>IF(
'Tablero de control'!$V584="NP",
 0,
  IF(
     'Tablero de control'!$Q584&lt;&gt;"Reducción",
     'Tablero de control'!$AJ584*100/'Tablero de control'!$V584,
     IF(
       'Tablero de control'!$V584&gt;='Tablero de control'!$AJ584,
       100,
       IF(
         'Tablero de control'!$S584&lt;='Tablero de control'!$AJ584,
         0,
         (('Tablero de control'!$S584-'Tablero de control'!$V584)-('Tablero de control'!$AJ584-'Tablero de control'!$V584))*100/('Tablero de control'!$S584-'Tablero de control'!$V584)
       )
     )
   )
)</f>
        <v>0</v>
      </c>
      <c r="AL584" s="40" t="str">
        <f>IF(
  'Tablero de control'!$V584="NP",
  "NO PROGRAMADA",
  IF(
    OR('Tablero de control'!$AJ584="",'Tablero de control'!$AK584&lt;=0),
    "SIN AVANCE",
    IF(
      'Tablero de control'!$AK584&lt;Parametros!$D$4*Parametros!$G$9,
      "MUY DEFICIENTE",
    IF(
      'Tablero de control'!$AK584&lt;Parametros!$D$4*Parametros!$G$8,
      "DEFICIENTE",
   IF(
      'Tablero de control'!$AK584&lt;Parametros!$D$4*Parametros!$G$7,
      "ACEPTABLE",
      IF(
        'Tablero de control'!$AK584&lt;Parametros!$D$4*Parametros!$G$6,
        "BUENO",
        IF(
          'Tablero de control'!$AK584&lt;Parametros!$D$4*Parametros!$G$5,
          "SATISFACTORIO",
          IF(
            'Tablero de control'!$AK584&gt;=Parametros!$D$4*Parametros!$G$4,
            "OPTIMO"
          )
        )
      )
    )
  )
)
)
)</f>
        <v>SIN AVANCE</v>
      </c>
      <c r="AM584" s="38"/>
      <c r="AN584" s="38"/>
      <c r="AO584" s="38"/>
      <c r="AP584" s="47"/>
      <c r="AQ584" s="276">
        <f>IF(
'Tablero de control'!$W584="NP",
 0,
  IF(
     'Tablero de control'!$Q584&lt;&gt;"Reducción",
     'Tablero de control'!$AP584*100/'Tablero de control'!$W584,
     IF(
       'Tablero de control'!$W584&gt;='Tablero de control'!$AP584,
       100,
       IF(
         'Tablero de control'!$S584&lt;='Tablero de control'!$AP584,
         0,
         (('Tablero de control'!$S584-'Tablero de control'!$W584)-('Tablero de control'!$AP584-'Tablero de control'!$W584))*100/('Tablero de control'!$S584-'Tablero de control'!$W584)
       )
     )
   )
)</f>
        <v>0</v>
      </c>
      <c r="AR584" s="40" t="str">
        <f>IF(
  'Tablero de control'!$W584="NP",
  "NO PROGRAMADA",
  IF(
    OR('Tablero de control'!$AP584="",'Tablero de control'!$AQ584&lt;=0),
    "SIN AVANCE",
    IF(
      'Tablero de control'!$AQ584&lt;Parametros!$D$4*Parametros!$G$9,
      "MUY DEFICIENTE",
    IF(
      'Tablero de control'!$AQ584&lt;Parametros!$D$4*Parametros!$G$8,
      "DEFICIENTE",
   IF(
      'Tablero de control'!$AQ584&lt;Parametros!$D$4*Parametros!$G$7,
      "ACEPTABLE",
      IF(
        'Tablero de control'!$AQ584&lt;Parametros!$D$4*Parametros!$G$6,
        "BUENO",
        IF(
          'Tablero de control'!$AQ584&lt;Parametros!$D$4*Parametros!$G$5,
          "SATISFACTORIO",
          IF(
            'Tablero de control'!$AQ584&gt;=Parametros!$D$4*Parametros!$G$4,
            "OPTIMO"
          )
        )
      )
    )
  )
)
)
)</f>
        <v>SIN AVANCE</v>
      </c>
      <c r="AS584" s="38"/>
      <c r="AT584" s="38"/>
      <c r="AU584" s="38"/>
      <c r="AV584" s="39"/>
      <c r="AW584" s="276">
        <f>IF(
'Tablero de control'!$X584="NP",
 0,
  IF(
     'Tablero de control'!$Q584&lt;&gt;"Reducción",
     'Tablero de control'!$AV584*100/'Tablero de control'!$X584,
     IF(
       'Tablero de control'!$X584&gt;='Tablero de control'!$AV584,
       100,
       IF(
         'Tablero de control'!$S584&lt;='Tablero de control'!$AV584,
         0,
         (('Tablero de control'!$S584-'Tablero de control'!$X584)-('Tablero de control'!$AV584-'Tablero de control'!$X584))*100/('Tablero de control'!$S584-'Tablero de control'!$X584)
       )
     )
   )
)</f>
        <v>0</v>
      </c>
      <c r="AX584" s="46" t="str">
        <f>IF(
  'Tablero de control'!$X584="NP",
  "NO PROGRAMADA",
  IF(
    OR('Tablero de control'!$AV584="",'Tablero de control'!$AW584&lt;=0),
    "SIN AVANCE",
    IF(
      'Tablero de control'!$AW584&lt;Parametros!$D$4*Parametros!$G$9,
      "MUY DEFICIENTE",
    IF(
      'Tablero de control'!$AW584&lt;Parametros!$D$4*Parametros!$G$8,
      "DEFICIENTE",
   IF(
      'Tablero de control'!$AW584&lt;Parametros!$D$4*Parametros!$G$7,
      "ACEPTABLE",
      IF(
        'Tablero de control'!$AW584&lt;Parametros!$D$4*Parametros!$G$6,
        "BUENO",
        IF(
          'Tablero de control'!$AW584&lt;Parametros!$D$4*Parametros!$G$5,
          "SATISFACTORIO",
          IF(
            'Tablero de control'!$AW584&gt;=Parametros!$D$4*Parametros!$G$4,
            "OPTIMO"
          )
        )
      )
    )
  )
)
)
)</f>
        <v>SIN AVANCE</v>
      </c>
      <c r="AY584" s="38"/>
      <c r="AZ584" s="38"/>
      <c r="BA584" s="38"/>
      <c r="BB584" s="285">
        <f>IF('Tablero de control'!$R584="Acumulada",IF('Tablero de control'!$AV584="",IF('Tablero de control'!$AP584="",IF('Tablero de control'!$AJ584="",'Tablero de control'!$Y584,'Tablero de control'!$AJ584),'Tablero de control'!$AP584),'Tablero de control'!$AV584),'Tablero de control'!$Y584+'Tablero de control'!$AJ584+'Tablero de control'!$AP584+'Tablero de control'!$AV584)</f>
        <v>1</v>
      </c>
      <c r="BC584" s="41">
        <f>IF('Tablero de control'!$Q584="mantenimiento",'Tablero de control'!$BB584/COUNTA('Tablero de control'!$U584:$X584)*100,IF('Tablero de control'!$BB584*100/'Tablero de control'!$T584&gt;100,100,'Tablero de control'!$BB584*100/'Tablero de control'!$T584))</f>
        <v>25</v>
      </c>
      <c r="BD584" s="40" t="str">
        <f>IF(
    OR('Tablero de control'!$BB584="",'Tablero de control'!$BC584&lt;=0),
    "SIN AVANCE",
    IF(
      'Tablero de control'!$BC584&lt;Parametros!$D$4*Parametros!$G$9,
      "MUY DEFICIENTE",
    IF(
      'Tablero de control'!$BC584&lt;Parametros!$D$4*Parametros!$G$8,
      "DEFICIENTE",
   IF(
      'Tablero de control'!$BC584&lt;Parametros!$D$4*Parametros!$G$7,
      "ACEPTABLE",
      IF(
        'Tablero de control'!$BC584&lt;Parametros!$D$4*Parametros!$G$6,
        "BUENO",
        IF(
          'Tablero de control'!$BC584&lt;Parametros!$D$4*Parametros!$G$5,
          "SATISFACTORIO",
          IF(
            'Tablero de control'!$BC584&gt;=Parametros!$D$4*Parametros!$G$4,
            "OPTIMO"
          )
        )
      )
    )
  )
)
)</f>
        <v>MUY DEFICIENTE</v>
      </c>
      <c r="BE584" s="336"/>
      <c r="BF584" s="336"/>
      <c r="BG584" s="555"/>
      <c r="BH584" s="281"/>
      <c r="BI584" s="281"/>
      <c r="BJ584" s="281"/>
      <c r="BL584" s="337"/>
      <c r="BN584" s="459">
        <v>1</v>
      </c>
      <c r="BO584" s="340" t="s">
        <v>2945</v>
      </c>
      <c r="BP584" s="340" t="s">
        <v>2946</v>
      </c>
      <c r="BQ584" s="340" t="s">
        <v>2947</v>
      </c>
      <c r="BR584" s="624" t="s">
        <v>2948</v>
      </c>
      <c r="BS584" s="624" t="s">
        <v>2949</v>
      </c>
      <c r="BT584" s="281"/>
    </row>
    <row r="585" spans="1:72" s="42" customFormat="1" ht="50.1" hidden="1" customHeight="1">
      <c r="A585" s="554" t="s">
        <v>255</v>
      </c>
      <c r="B585" s="53" t="s">
        <v>275</v>
      </c>
      <c r="C585" s="53" t="s">
        <v>345</v>
      </c>
      <c r="D585" s="53" t="s">
        <v>378</v>
      </c>
      <c r="E585" s="53" t="s">
        <v>509</v>
      </c>
      <c r="F585" s="166">
        <v>88.89</v>
      </c>
      <c r="G585" s="54">
        <v>95</v>
      </c>
      <c r="H585" s="54" t="s">
        <v>2126</v>
      </c>
      <c r="I585" s="54" t="s">
        <v>2012</v>
      </c>
      <c r="J585" s="325">
        <v>582</v>
      </c>
      <c r="K585" s="53" t="s">
        <v>1119</v>
      </c>
      <c r="L585" s="53">
        <v>2302083</v>
      </c>
      <c r="M585" s="53" t="s">
        <v>53</v>
      </c>
      <c r="N585" s="53">
        <v>230205100</v>
      </c>
      <c r="O585" s="53" t="s">
        <v>63</v>
      </c>
      <c r="P585" s="53" t="s">
        <v>2115</v>
      </c>
      <c r="Q585" s="53" t="s">
        <v>33</v>
      </c>
      <c r="R585" s="78" t="s">
        <v>1891</v>
      </c>
      <c r="S585" s="78">
        <v>0</v>
      </c>
      <c r="T585" s="123">
        <v>1</v>
      </c>
      <c r="U585" s="96">
        <v>1</v>
      </c>
      <c r="V585" s="123">
        <v>1</v>
      </c>
      <c r="W585" s="123">
        <v>1</v>
      </c>
      <c r="X585" s="123">
        <v>1</v>
      </c>
      <c r="Y585" s="327">
        <v>1</v>
      </c>
      <c r="Z585" s="276">
        <f>IF(
'Tablero de control'!$U585="NP",
 0,
  IF(
     'Tablero de control'!$Q585&lt;&gt;"Reducción",
     'Tablero de control'!$Y585*100/'Tablero de control'!$U585,
     IF(
       'Tablero de control'!$U585&gt;='Tablero de control'!$Y585,
       100,
       IF(
         'Tablero de control'!$S585&lt;='Tablero de control'!$Y585,
         0,
         (('Tablero de control'!$S585-'Tablero de control'!$U585)-('Tablero de control'!$Y585-'Tablero de control'!$U585))*100/('Tablero de control'!$S585-'Tablero de control'!$U585)
       )
     )
   )
)</f>
        <v>100</v>
      </c>
      <c r="AA585" s="302">
        <f>IF('Tablero de control'!$Z585&gt;100,100,'Tablero de control'!$Z585)</f>
        <v>100</v>
      </c>
      <c r="AB585" s="40" t="str">
        <f>IF(
  'Tablero de control'!$U585="NP",
  "NO PROGRAMADA",
  IF(
    OR('Tablero de control'!$Y585="",'Tablero de control'!$Z585&lt;=0),
    "SIN AVANCE",
    IF(
      'Tablero de control'!$Z585&lt;Parametros!$D$4*Parametros!$G$9,
      "MUY DEFICIENTE",
    IF(
      'Tablero de control'!$Z585&lt;Parametros!$D$4*Parametros!$G$8,
      "DEFICIENTE",
   IF(
      'Tablero de control'!$Z585&lt;Parametros!$D$4*Parametros!$G$7,
      "ACEPTABLE",
      IF(
        'Tablero de control'!$Z585&lt;Parametros!$D$4*Parametros!$G$6,
        "BUENO",
        IF(
          'Tablero de control'!$Z585&lt;Parametros!$D$4*Parametros!$G$5,
          "SATISFACTORIO",
          IF(
            'Tablero de control'!$Z585&gt;=Parametros!$D$4*Parametros!$G$4,
            "OPTIMO"
          )
        )
      )
    )
  )
)
)
)</f>
        <v>OPTIMO</v>
      </c>
      <c r="AC585" s="40"/>
      <c r="AD585" s="40"/>
      <c r="AE585" s="40"/>
      <c r="AF585" s="40"/>
      <c r="AG585" s="59">
        <v>30000000</v>
      </c>
      <c r="AH585" s="59">
        <v>58641045</v>
      </c>
      <c r="AI585" s="59">
        <v>37822197</v>
      </c>
      <c r="AJ585" s="57"/>
      <c r="AK585" s="276">
        <f>IF(
'Tablero de control'!$V585="NP",
 0,
  IF(
     'Tablero de control'!$Q585&lt;&gt;"Reducción",
     'Tablero de control'!$AJ585*100/'Tablero de control'!$V585,
     IF(
       'Tablero de control'!$V585&gt;='Tablero de control'!$AJ585,
       100,
       IF(
         'Tablero de control'!$S585&lt;='Tablero de control'!$AJ585,
         0,
         (('Tablero de control'!$S585-'Tablero de control'!$V585)-('Tablero de control'!$AJ585-'Tablero de control'!$V585))*100/('Tablero de control'!$S585-'Tablero de control'!$V585)
       )
     )
   )
)</f>
        <v>0</v>
      </c>
      <c r="AL585" s="40" t="str">
        <f>IF(
  'Tablero de control'!$V585="NP",
  "NO PROGRAMADA",
  IF(
    OR('Tablero de control'!$AJ585="",'Tablero de control'!$AK585&lt;=0),
    "SIN AVANCE",
    IF(
      'Tablero de control'!$AK585&lt;Parametros!$D$4*Parametros!$G$9,
      "MUY DEFICIENTE",
    IF(
      'Tablero de control'!$AK585&lt;Parametros!$D$4*Parametros!$G$8,
      "DEFICIENTE",
   IF(
      'Tablero de control'!$AK585&lt;Parametros!$D$4*Parametros!$G$7,
      "ACEPTABLE",
      IF(
        'Tablero de control'!$AK585&lt;Parametros!$D$4*Parametros!$G$6,
        "BUENO",
        IF(
          'Tablero de control'!$AK585&lt;Parametros!$D$4*Parametros!$G$5,
          "SATISFACTORIO",
          IF(
            'Tablero de control'!$AK585&gt;=Parametros!$D$4*Parametros!$G$4,
            "OPTIMO"
          )
        )
      )
    )
  )
)
)
)</f>
        <v>SIN AVANCE</v>
      </c>
      <c r="AM585" s="38"/>
      <c r="AN585" s="38"/>
      <c r="AO585" s="38"/>
      <c r="AP585" s="47"/>
      <c r="AQ585" s="276">
        <f>IF(
'Tablero de control'!$W585="NP",
 0,
  IF(
     'Tablero de control'!$Q585&lt;&gt;"Reducción",
     'Tablero de control'!$AP585*100/'Tablero de control'!$W585,
     IF(
       'Tablero de control'!$W585&gt;='Tablero de control'!$AP585,
       100,
       IF(
         'Tablero de control'!$S585&lt;='Tablero de control'!$AP585,
         0,
         (('Tablero de control'!$S585-'Tablero de control'!$W585)-('Tablero de control'!$AP585-'Tablero de control'!$W585))*100/('Tablero de control'!$S585-'Tablero de control'!$W585)
       )
     )
   )
)</f>
        <v>0</v>
      </c>
      <c r="AR585" s="40" t="str">
        <f>IF(
  'Tablero de control'!$W585="NP",
  "NO PROGRAMADA",
  IF(
    OR('Tablero de control'!$AP585="",'Tablero de control'!$AQ585&lt;=0),
    "SIN AVANCE",
    IF(
      'Tablero de control'!$AQ585&lt;Parametros!$D$4*Parametros!$G$9,
      "MUY DEFICIENTE",
    IF(
      'Tablero de control'!$AQ585&lt;Parametros!$D$4*Parametros!$G$8,
      "DEFICIENTE",
   IF(
      'Tablero de control'!$AQ585&lt;Parametros!$D$4*Parametros!$G$7,
      "ACEPTABLE",
      IF(
        'Tablero de control'!$AQ585&lt;Parametros!$D$4*Parametros!$G$6,
        "BUENO",
        IF(
          'Tablero de control'!$AQ585&lt;Parametros!$D$4*Parametros!$G$5,
          "SATISFACTORIO",
          IF(
            'Tablero de control'!$AQ585&gt;=Parametros!$D$4*Parametros!$G$4,
            "OPTIMO"
          )
        )
      )
    )
  )
)
)
)</f>
        <v>SIN AVANCE</v>
      </c>
      <c r="AS585" s="38"/>
      <c r="AT585" s="38"/>
      <c r="AU585" s="38"/>
      <c r="AV585" s="39"/>
      <c r="AW585" s="276">
        <f>IF(
'Tablero de control'!$X585="NP",
 0,
  IF(
     'Tablero de control'!$Q585&lt;&gt;"Reducción",
     'Tablero de control'!$AV585*100/'Tablero de control'!$X585,
     IF(
       'Tablero de control'!$X585&gt;='Tablero de control'!$AV585,
       100,
       IF(
         'Tablero de control'!$S585&lt;='Tablero de control'!$AV585,
         0,
         (('Tablero de control'!$S585-'Tablero de control'!$X585)-('Tablero de control'!$AV585-'Tablero de control'!$X585))*100/('Tablero de control'!$S585-'Tablero de control'!$X585)
       )
     )
   )
)</f>
        <v>0</v>
      </c>
      <c r="AX585" s="46" t="str">
        <f>IF(
  'Tablero de control'!$X585="NP",
  "NO PROGRAMADA",
  IF(
    OR('Tablero de control'!$AV585="",'Tablero de control'!$AW585&lt;=0),
    "SIN AVANCE",
    IF(
      'Tablero de control'!$AW585&lt;Parametros!$D$4*Parametros!$G$9,
      "MUY DEFICIENTE",
    IF(
      'Tablero de control'!$AW585&lt;Parametros!$D$4*Parametros!$G$8,
      "DEFICIENTE",
   IF(
      'Tablero de control'!$AW585&lt;Parametros!$D$4*Parametros!$G$7,
      "ACEPTABLE",
      IF(
        'Tablero de control'!$AW585&lt;Parametros!$D$4*Parametros!$G$6,
        "BUENO",
        IF(
          'Tablero de control'!$AW585&lt;Parametros!$D$4*Parametros!$G$5,
          "SATISFACTORIO",
          IF(
            'Tablero de control'!$AW585&gt;=Parametros!$D$4*Parametros!$G$4,
            "OPTIMO"
          )
        )
      )
    )
  )
)
)
)</f>
        <v>SIN AVANCE</v>
      </c>
      <c r="AY585" s="38"/>
      <c r="AZ585" s="38"/>
      <c r="BA585" s="38"/>
      <c r="BB585" s="285">
        <f>IF('Tablero de control'!$R585="Acumulada",IF('Tablero de control'!$AV585="",IF('Tablero de control'!$AP585="",IF('Tablero de control'!$AJ585="",'Tablero de control'!$Y585,'Tablero de control'!$AJ585),'Tablero de control'!$AP585),'Tablero de control'!$AV585),'Tablero de control'!$Y585+'Tablero de control'!$AJ585+'Tablero de control'!$AP585+'Tablero de control'!$AV585)</f>
        <v>1</v>
      </c>
      <c r="BC585" s="41">
        <f>IF('Tablero de control'!$Q585="mantenimiento",'Tablero de control'!$BB585/COUNTA('Tablero de control'!$U585:$X585)*100,IF('Tablero de control'!$BB585*100/'Tablero de control'!$T585&gt;100,100,'Tablero de control'!$BB585*100/'Tablero de control'!$T585))</f>
        <v>25</v>
      </c>
      <c r="BD585" s="40" t="str">
        <f>IF(
    OR('Tablero de control'!$BB585="",'Tablero de control'!$BC585&lt;=0),
    "SIN AVANCE",
    IF(
      'Tablero de control'!$BC585&lt;Parametros!$D$4*Parametros!$G$9,
      "MUY DEFICIENTE",
    IF(
      'Tablero de control'!$BC585&lt;Parametros!$D$4*Parametros!$G$8,
      "DEFICIENTE",
   IF(
      'Tablero de control'!$BC585&lt;Parametros!$D$4*Parametros!$G$7,
      "ACEPTABLE",
      IF(
        'Tablero de control'!$BC585&lt;Parametros!$D$4*Parametros!$G$6,
        "BUENO",
        IF(
          'Tablero de control'!$BC585&lt;Parametros!$D$4*Parametros!$G$5,
          "SATISFACTORIO",
          IF(
            'Tablero de control'!$BC585&gt;=Parametros!$D$4*Parametros!$G$4,
            "OPTIMO"
          )
        )
      )
    )
  )
)
)</f>
        <v>MUY DEFICIENTE</v>
      </c>
      <c r="BE585" s="336"/>
      <c r="BF585" s="336"/>
      <c r="BG585" s="555"/>
      <c r="BH585" s="281"/>
      <c r="BI585" s="281"/>
      <c r="BJ585" s="281"/>
      <c r="BL585" s="337"/>
      <c r="BN585" s="459">
        <v>1</v>
      </c>
      <c r="BO585" s="340" t="s">
        <v>2950</v>
      </c>
      <c r="BP585" s="340" t="s">
        <v>2951</v>
      </c>
      <c r="BQ585" s="340" t="s">
        <v>2952</v>
      </c>
      <c r="BR585" s="625" t="s">
        <v>2953</v>
      </c>
      <c r="BS585" s="624" t="s">
        <v>2954</v>
      </c>
      <c r="BT585" s="281"/>
    </row>
    <row r="586" spans="1:72" s="42" customFormat="1" ht="50.1" hidden="1" customHeight="1">
      <c r="A586" s="554" t="s">
        <v>255</v>
      </c>
      <c r="B586" s="53" t="s">
        <v>275</v>
      </c>
      <c r="C586" s="53" t="s">
        <v>345</v>
      </c>
      <c r="D586" s="53" t="s">
        <v>378</v>
      </c>
      <c r="E586" s="53" t="s">
        <v>509</v>
      </c>
      <c r="F586" s="166">
        <v>88.89</v>
      </c>
      <c r="G586" s="54">
        <v>95</v>
      </c>
      <c r="H586" s="54" t="s">
        <v>2126</v>
      </c>
      <c r="I586" s="54" t="s">
        <v>2012</v>
      </c>
      <c r="J586" s="325">
        <v>583</v>
      </c>
      <c r="K586" s="53" t="s">
        <v>1120</v>
      </c>
      <c r="L586" s="53">
        <v>2302019</v>
      </c>
      <c r="M586" s="53" t="s">
        <v>1511</v>
      </c>
      <c r="N586" s="53">
        <v>230201900</v>
      </c>
      <c r="O586" s="53" t="s">
        <v>1833</v>
      </c>
      <c r="P586" s="53" t="s">
        <v>2115</v>
      </c>
      <c r="Q586" s="53" t="s">
        <v>32</v>
      </c>
      <c r="R586" s="78" t="s">
        <v>1891</v>
      </c>
      <c r="S586" s="78">
        <v>3</v>
      </c>
      <c r="T586" s="123">
        <v>14</v>
      </c>
      <c r="U586" s="96">
        <v>2</v>
      </c>
      <c r="V586" s="123">
        <v>4</v>
      </c>
      <c r="W586" s="123">
        <v>4</v>
      </c>
      <c r="X586" s="123">
        <v>4</v>
      </c>
      <c r="Y586" s="327">
        <v>5</v>
      </c>
      <c r="Z586" s="276">
        <f>IF(
'Tablero de control'!$U586="NP",
 0,
  IF(
     'Tablero de control'!$Q586&lt;&gt;"Reducción",
     'Tablero de control'!$Y586*100/'Tablero de control'!$U586,
     IF(
       'Tablero de control'!$U586&gt;='Tablero de control'!$Y586,
       100,
       IF(
         'Tablero de control'!$S586&lt;='Tablero de control'!$Y586,
         0,
         (('Tablero de control'!$S586-'Tablero de control'!$U586)-('Tablero de control'!$Y586-'Tablero de control'!$U586))*100/('Tablero de control'!$S586-'Tablero de control'!$U586)
       )
     )
   )
)</f>
        <v>250</v>
      </c>
      <c r="AA586" s="302">
        <f>IF('Tablero de control'!$Z586&gt;100,100,'Tablero de control'!$Z586)</f>
        <v>100</v>
      </c>
      <c r="AB586" s="40" t="str">
        <f>IF(
  'Tablero de control'!$U586="NP",
  "NO PROGRAMADA",
  IF(
    OR('Tablero de control'!$Y586="",'Tablero de control'!$Z586&lt;=0),
    "SIN AVANCE",
    IF(
      'Tablero de control'!$Z586&lt;Parametros!$D$4*Parametros!$G$9,
      "MUY DEFICIENTE",
    IF(
      'Tablero de control'!$Z586&lt;Parametros!$D$4*Parametros!$G$8,
      "DEFICIENTE",
   IF(
      'Tablero de control'!$Z586&lt;Parametros!$D$4*Parametros!$G$7,
      "ACEPTABLE",
      IF(
        'Tablero de control'!$Z586&lt;Parametros!$D$4*Parametros!$G$6,
        "BUENO",
        IF(
          'Tablero de control'!$Z586&lt;Parametros!$D$4*Parametros!$G$5,
          "SATISFACTORIO",
          IF(
            'Tablero de control'!$Z586&gt;=Parametros!$D$4*Parametros!$G$4,
            "OPTIMO"
          )
        )
      )
    )
  )
)
)
)</f>
        <v>OPTIMO</v>
      </c>
      <c r="AC586" s="40"/>
      <c r="AD586" s="40"/>
      <c r="AE586" s="40"/>
      <c r="AF586" s="40"/>
      <c r="AG586" s="59">
        <v>30000000</v>
      </c>
      <c r="AH586" s="59">
        <v>58641045</v>
      </c>
      <c r="AI586" s="59">
        <v>37822197</v>
      </c>
      <c r="AJ586" s="57"/>
      <c r="AK586" s="276">
        <f>IF(
'Tablero de control'!$V586="NP",
 0,
  IF(
     'Tablero de control'!$Q586&lt;&gt;"Reducción",
     'Tablero de control'!$AJ586*100/'Tablero de control'!$V586,
     IF(
       'Tablero de control'!$V586&gt;='Tablero de control'!$AJ586,
       100,
       IF(
         'Tablero de control'!$S586&lt;='Tablero de control'!$AJ586,
         0,
         (('Tablero de control'!$S586-'Tablero de control'!$V586)-('Tablero de control'!$AJ586-'Tablero de control'!$V586))*100/('Tablero de control'!$S586-'Tablero de control'!$V586)
       )
     )
   )
)</f>
        <v>0</v>
      </c>
      <c r="AL586" s="40" t="str">
        <f>IF(
  'Tablero de control'!$V586="NP",
  "NO PROGRAMADA",
  IF(
    OR('Tablero de control'!$AJ586="",'Tablero de control'!$AK586&lt;=0),
    "SIN AVANCE",
    IF(
      'Tablero de control'!$AK586&lt;Parametros!$D$4*Parametros!$G$9,
      "MUY DEFICIENTE",
    IF(
      'Tablero de control'!$AK586&lt;Parametros!$D$4*Parametros!$G$8,
      "DEFICIENTE",
   IF(
      'Tablero de control'!$AK586&lt;Parametros!$D$4*Parametros!$G$7,
      "ACEPTABLE",
      IF(
        'Tablero de control'!$AK586&lt;Parametros!$D$4*Parametros!$G$6,
        "BUENO",
        IF(
          'Tablero de control'!$AK586&lt;Parametros!$D$4*Parametros!$G$5,
          "SATISFACTORIO",
          IF(
            'Tablero de control'!$AK586&gt;=Parametros!$D$4*Parametros!$G$4,
            "OPTIMO"
          )
        )
      )
    )
  )
)
)
)</f>
        <v>SIN AVANCE</v>
      </c>
      <c r="AM586" s="38"/>
      <c r="AN586" s="38"/>
      <c r="AO586" s="38"/>
      <c r="AP586" s="47"/>
      <c r="AQ586" s="276">
        <f>IF(
'Tablero de control'!$W586="NP",
 0,
  IF(
     'Tablero de control'!$Q586&lt;&gt;"Reducción",
     'Tablero de control'!$AP586*100/'Tablero de control'!$W586,
     IF(
       'Tablero de control'!$W586&gt;='Tablero de control'!$AP586,
       100,
       IF(
         'Tablero de control'!$S586&lt;='Tablero de control'!$AP586,
         0,
         (('Tablero de control'!$S586-'Tablero de control'!$W586)-('Tablero de control'!$AP586-'Tablero de control'!$W586))*100/('Tablero de control'!$S586-'Tablero de control'!$W586)
       )
     )
   )
)</f>
        <v>0</v>
      </c>
      <c r="AR586" s="40" t="str">
        <f>IF(
  'Tablero de control'!$W586="NP",
  "NO PROGRAMADA",
  IF(
    OR('Tablero de control'!$AP586="",'Tablero de control'!$AQ586&lt;=0),
    "SIN AVANCE",
    IF(
      'Tablero de control'!$AQ586&lt;Parametros!$D$4*Parametros!$G$9,
      "MUY DEFICIENTE",
    IF(
      'Tablero de control'!$AQ586&lt;Parametros!$D$4*Parametros!$G$8,
      "DEFICIENTE",
   IF(
      'Tablero de control'!$AQ586&lt;Parametros!$D$4*Parametros!$G$7,
      "ACEPTABLE",
      IF(
        'Tablero de control'!$AQ586&lt;Parametros!$D$4*Parametros!$G$6,
        "BUENO",
        IF(
          'Tablero de control'!$AQ586&lt;Parametros!$D$4*Parametros!$G$5,
          "SATISFACTORIO",
          IF(
            'Tablero de control'!$AQ586&gt;=Parametros!$D$4*Parametros!$G$4,
            "OPTIMO"
          )
        )
      )
    )
  )
)
)
)</f>
        <v>SIN AVANCE</v>
      </c>
      <c r="AS586" s="38"/>
      <c r="AT586" s="38"/>
      <c r="AU586" s="38"/>
      <c r="AV586" s="39"/>
      <c r="AW586" s="276">
        <f>IF(
'Tablero de control'!$X586="NP",
 0,
  IF(
     'Tablero de control'!$Q586&lt;&gt;"Reducción",
     'Tablero de control'!$AV586*100/'Tablero de control'!$X586,
     IF(
       'Tablero de control'!$X586&gt;='Tablero de control'!$AV586,
       100,
       IF(
         'Tablero de control'!$S586&lt;='Tablero de control'!$AV586,
         0,
         (('Tablero de control'!$S586-'Tablero de control'!$X586)-('Tablero de control'!$AV586-'Tablero de control'!$X586))*100/('Tablero de control'!$S586-'Tablero de control'!$X586)
       )
     )
   )
)</f>
        <v>0</v>
      </c>
      <c r="AX586" s="46" t="str">
        <f>IF(
  'Tablero de control'!$X586="NP",
  "NO PROGRAMADA",
  IF(
    OR('Tablero de control'!$AV586="",'Tablero de control'!$AW586&lt;=0),
    "SIN AVANCE",
    IF(
      'Tablero de control'!$AW586&lt;Parametros!$D$4*Parametros!$G$9,
      "MUY DEFICIENTE",
    IF(
      'Tablero de control'!$AW586&lt;Parametros!$D$4*Parametros!$G$8,
      "DEFICIENTE",
   IF(
      'Tablero de control'!$AW586&lt;Parametros!$D$4*Parametros!$G$7,
      "ACEPTABLE",
      IF(
        'Tablero de control'!$AW586&lt;Parametros!$D$4*Parametros!$G$6,
        "BUENO",
        IF(
          'Tablero de control'!$AW586&lt;Parametros!$D$4*Parametros!$G$5,
          "SATISFACTORIO",
          IF(
            'Tablero de control'!$AW586&gt;=Parametros!$D$4*Parametros!$G$4,
            "OPTIMO"
          )
        )
      )
    )
  )
)
)
)</f>
        <v>SIN AVANCE</v>
      </c>
      <c r="AY586" s="38"/>
      <c r="AZ586" s="38"/>
      <c r="BA586" s="38"/>
      <c r="BB586" s="285">
        <f>IF('Tablero de control'!$R586="Acumulada",IF('Tablero de control'!$AV586="",IF('Tablero de control'!$AP586="",IF('Tablero de control'!$AJ586="",'Tablero de control'!$Y586,'Tablero de control'!$AJ586),'Tablero de control'!$AP586),'Tablero de control'!$AV586),'Tablero de control'!$Y586+'Tablero de control'!$AJ586+'Tablero de control'!$AP586+'Tablero de control'!$AV586)</f>
        <v>5</v>
      </c>
      <c r="BC586" s="41">
        <f>IF('Tablero de control'!$Q586="mantenimiento",'Tablero de control'!$BB586/COUNTA('Tablero de control'!$U586:$X586)*100,IF('Tablero de control'!$BB586*100/'Tablero de control'!$T586&gt;100,100,'Tablero de control'!$BB586*100/'Tablero de control'!$T586))</f>
        <v>35.714285714285715</v>
      </c>
      <c r="BD586" s="40" t="str">
        <f>IF(
    OR('Tablero de control'!$BB586="",'Tablero de control'!$BC586&lt;=0),
    "SIN AVANCE",
    IF(
      'Tablero de control'!$BC586&lt;Parametros!$D$4*Parametros!$G$9,
      "MUY DEFICIENTE",
    IF(
      'Tablero de control'!$BC586&lt;Parametros!$D$4*Parametros!$G$8,
      "DEFICIENTE",
   IF(
      'Tablero de control'!$BC586&lt;Parametros!$D$4*Parametros!$G$7,
      "ACEPTABLE",
      IF(
        'Tablero de control'!$BC586&lt;Parametros!$D$4*Parametros!$G$6,
        "BUENO",
        IF(
          'Tablero de control'!$BC586&lt;Parametros!$D$4*Parametros!$G$5,
          "SATISFACTORIO",
          IF(
            'Tablero de control'!$BC586&gt;=Parametros!$D$4*Parametros!$G$4,
            "OPTIMO"
          )
        )
      )
    )
  )
)
)</f>
        <v>DEFICIENTE</v>
      </c>
      <c r="BE586" s="336"/>
      <c r="BF586" s="336"/>
      <c r="BG586" s="555"/>
      <c r="BH586" s="281"/>
      <c r="BI586" s="281"/>
      <c r="BJ586" s="281"/>
      <c r="BL586" s="337"/>
      <c r="BN586" s="459">
        <v>5</v>
      </c>
      <c r="BO586" s="340" t="s">
        <v>2955</v>
      </c>
      <c r="BP586" s="340" t="s">
        <v>2956</v>
      </c>
      <c r="BQ586" s="340" t="s">
        <v>2957</v>
      </c>
      <c r="BR586" s="624" t="s">
        <v>2958</v>
      </c>
      <c r="BS586" s="624" t="s">
        <v>2959</v>
      </c>
      <c r="BT586" s="281"/>
    </row>
    <row r="587" spans="1:72" s="42" customFormat="1" ht="50.1" hidden="1" customHeight="1">
      <c r="A587" s="554" t="s">
        <v>255</v>
      </c>
      <c r="B587" s="53" t="s">
        <v>275</v>
      </c>
      <c r="C587" s="53" t="s">
        <v>345</v>
      </c>
      <c r="D587" s="53" t="s">
        <v>378</v>
      </c>
      <c r="E587" s="53" t="s">
        <v>509</v>
      </c>
      <c r="F587" s="166">
        <v>88.89</v>
      </c>
      <c r="G587" s="54">
        <v>95</v>
      </c>
      <c r="H587" s="54" t="s">
        <v>2126</v>
      </c>
      <c r="I587" s="54" t="s">
        <v>2012</v>
      </c>
      <c r="J587" s="325">
        <v>584</v>
      </c>
      <c r="K587" s="53" t="s">
        <v>1121</v>
      </c>
      <c r="L587" s="53">
        <v>2302043</v>
      </c>
      <c r="M587" s="53" t="s">
        <v>1512</v>
      </c>
      <c r="N587" s="53">
        <v>230204300</v>
      </c>
      <c r="O587" s="53" t="s">
        <v>1834</v>
      </c>
      <c r="P587" s="53" t="s">
        <v>2115</v>
      </c>
      <c r="Q587" s="53" t="s">
        <v>32</v>
      </c>
      <c r="R587" s="78" t="s">
        <v>1891</v>
      </c>
      <c r="S587" s="78">
        <v>1</v>
      </c>
      <c r="T587" s="123">
        <v>4</v>
      </c>
      <c r="U587" s="96">
        <v>1</v>
      </c>
      <c r="V587" s="123">
        <v>1</v>
      </c>
      <c r="W587" s="123">
        <v>1</v>
      </c>
      <c r="X587" s="123">
        <v>1</v>
      </c>
      <c r="Y587" s="327">
        <v>1</v>
      </c>
      <c r="Z587" s="276">
        <f>IF(
'Tablero de control'!$U587="NP",
 0,
  IF(
     'Tablero de control'!$Q587&lt;&gt;"Reducción",
     'Tablero de control'!$Y587*100/'Tablero de control'!$U587,
     IF(
       'Tablero de control'!$U587&gt;='Tablero de control'!$Y587,
       100,
       IF(
         'Tablero de control'!$S587&lt;='Tablero de control'!$Y587,
         0,
         (('Tablero de control'!$S587-'Tablero de control'!$U587)-('Tablero de control'!$Y587-'Tablero de control'!$U587))*100/('Tablero de control'!$S587-'Tablero de control'!$U587)
       )
     )
   )
)</f>
        <v>100</v>
      </c>
      <c r="AA587" s="302">
        <f>IF('Tablero de control'!$Z587&gt;100,100,'Tablero de control'!$Z587)</f>
        <v>100</v>
      </c>
      <c r="AB587" s="40" t="str">
        <f>IF(
  'Tablero de control'!$U587="NP",
  "NO PROGRAMADA",
  IF(
    OR('Tablero de control'!$Y587="",'Tablero de control'!$Z587&lt;=0),
    "SIN AVANCE",
    IF(
      'Tablero de control'!$Z587&lt;Parametros!$D$4*Parametros!$G$9,
      "MUY DEFICIENTE",
    IF(
      'Tablero de control'!$Z587&lt;Parametros!$D$4*Parametros!$G$8,
      "DEFICIENTE",
   IF(
      'Tablero de control'!$Z587&lt;Parametros!$D$4*Parametros!$G$7,
      "ACEPTABLE",
      IF(
        'Tablero de control'!$Z587&lt;Parametros!$D$4*Parametros!$G$6,
        "BUENO",
        IF(
          'Tablero de control'!$Z587&lt;Parametros!$D$4*Parametros!$G$5,
          "SATISFACTORIO",
          IF(
            'Tablero de control'!$Z587&gt;=Parametros!$D$4*Parametros!$G$4,
            "OPTIMO"
          )
        )
      )
    )
  )
)
)
)</f>
        <v>OPTIMO</v>
      </c>
      <c r="AC587" s="40"/>
      <c r="AD587" s="40"/>
      <c r="AE587" s="40"/>
      <c r="AF587" s="40"/>
      <c r="AG587" s="59">
        <v>47508303</v>
      </c>
      <c r="AH587" s="59">
        <v>58641045</v>
      </c>
      <c r="AI587" s="59">
        <v>37822197</v>
      </c>
      <c r="AJ587" s="57"/>
      <c r="AK587" s="276">
        <f>IF(
'Tablero de control'!$V587="NP",
 0,
  IF(
     'Tablero de control'!$Q587&lt;&gt;"Reducción",
     'Tablero de control'!$AJ587*100/'Tablero de control'!$V587,
     IF(
       'Tablero de control'!$V587&gt;='Tablero de control'!$AJ587,
       100,
       IF(
         'Tablero de control'!$S587&lt;='Tablero de control'!$AJ587,
         0,
         (('Tablero de control'!$S587-'Tablero de control'!$V587)-('Tablero de control'!$AJ587-'Tablero de control'!$V587))*100/('Tablero de control'!$S587-'Tablero de control'!$V587)
       )
     )
   )
)</f>
        <v>0</v>
      </c>
      <c r="AL587" s="40" t="str">
        <f>IF(
  'Tablero de control'!$V587="NP",
  "NO PROGRAMADA",
  IF(
    OR('Tablero de control'!$AJ587="",'Tablero de control'!$AK587&lt;=0),
    "SIN AVANCE",
    IF(
      'Tablero de control'!$AK587&lt;Parametros!$D$4*Parametros!$G$9,
      "MUY DEFICIENTE",
    IF(
      'Tablero de control'!$AK587&lt;Parametros!$D$4*Parametros!$G$8,
      "DEFICIENTE",
   IF(
      'Tablero de control'!$AK587&lt;Parametros!$D$4*Parametros!$G$7,
      "ACEPTABLE",
      IF(
        'Tablero de control'!$AK587&lt;Parametros!$D$4*Parametros!$G$6,
        "BUENO",
        IF(
          'Tablero de control'!$AK587&lt;Parametros!$D$4*Parametros!$G$5,
          "SATISFACTORIO",
          IF(
            'Tablero de control'!$AK587&gt;=Parametros!$D$4*Parametros!$G$4,
            "OPTIMO"
          )
        )
      )
    )
  )
)
)
)</f>
        <v>SIN AVANCE</v>
      </c>
      <c r="AM587" s="38"/>
      <c r="AN587" s="38"/>
      <c r="AO587" s="38"/>
      <c r="AP587" s="47"/>
      <c r="AQ587" s="276">
        <f>IF(
'Tablero de control'!$W587="NP",
 0,
  IF(
     'Tablero de control'!$Q587&lt;&gt;"Reducción",
     'Tablero de control'!$AP587*100/'Tablero de control'!$W587,
     IF(
       'Tablero de control'!$W587&gt;='Tablero de control'!$AP587,
       100,
       IF(
         'Tablero de control'!$S587&lt;='Tablero de control'!$AP587,
         0,
         (('Tablero de control'!$S587-'Tablero de control'!$W587)-('Tablero de control'!$AP587-'Tablero de control'!$W587))*100/('Tablero de control'!$S587-'Tablero de control'!$W587)
       )
     )
   )
)</f>
        <v>0</v>
      </c>
      <c r="AR587" s="40" t="str">
        <f>IF(
  'Tablero de control'!$W587="NP",
  "NO PROGRAMADA",
  IF(
    OR('Tablero de control'!$AP587="",'Tablero de control'!$AQ587&lt;=0),
    "SIN AVANCE",
    IF(
      'Tablero de control'!$AQ587&lt;Parametros!$D$4*Parametros!$G$9,
      "MUY DEFICIENTE",
    IF(
      'Tablero de control'!$AQ587&lt;Parametros!$D$4*Parametros!$G$8,
      "DEFICIENTE",
   IF(
      'Tablero de control'!$AQ587&lt;Parametros!$D$4*Parametros!$G$7,
      "ACEPTABLE",
      IF(
        'Tablero de control'!$AQ587&lt;Parametros!$D$4*Parametros!$G$6,
        "BUENO",
        IF(
          'Tablero de control'!$AQ587&lt;Parametros!$D$4*Parametros!$G$5,
          "SATISFACTORIO",
          IF(
            'Tablero de control'!$AQ587&gt;=Parametros!$D$4*Parametros!$G$4,
            "OPTIMO"
          )
        )
      )
    )
  )
)
)
)</f>
        <v>SIN AVANCE</v>
      </c>
      <c r="AS587" s="38"/>
      <c r="AT587" s="38"/>
      <c r="AU587" s="38"/>
      <c r="AV587" s="39"/>
      <c r="AW587" s="276">
        <f>IF(
'Tablero de control'!$X587="NP",
 0,
  IF(
     'Tablero de control'!$Q587&lt;&gt;"Reducción",
     'Tablero de control'!$AV587*100/'Tablero de control'!$X587,
     IF(
       'Tablero de control'!$X587&gt;='Tablero de control'!$AV587,
       100,
       IF(
         'Tablero de control'!$S587&lt;='Tablero de control'!$AV587,
         0,
         (('Tablero de control'!$S587-'Tablero de control'!$X587)-('Tablero de control'!$AV587-'Tablero de control'!$X587))*100/('Tablero de control'!$S587-'Tablero de control'!$X587)
       )
     )
   )
)</f>
        <v>0</v>
      </c>
      <c r="AX587" s="46" t="str">
        <f>IF(
  'Tablero de control'!$X587="NP",
  "NO PROGRAMADA",
  IF(
    OR('Tablero de control'!$AV587="",'Tablero de control'!$AW587&lt;=0),
    "SIN AVANCE",
    IF(
      'Tablero de control'!$AW587&lt;Parametros!$D$4*Parametros!$G$9,
      "MUY DEFICIENTE",
    IF(
      'Tablero de control'!$AW587&lt;Parametros!$D$4*Parametros!$G$8,
      "DEFICIENTE",
   IF(
      'Tablero de control'!$AW587&lt;Parametros!$D$4*Parametros!$G$7,
      "ACEPTABLE",
      IF(
        'Tablero de control'!$AW587&lt;Parametros!$D$4*Parametros!$G$6,
        "BUENO",
        IF(
          'Tablero de control'!$AW587&lt;Parametros!$D$4*Parametros!$G$5,
          "SATISFACTORIO",
          IF(
            'Tablero de control'!$AW587&gt;=Parametros!$D$4*Parametros!$G$4,
            "OPTIMO"
          )
        )
      )
    )
  )
)
)
)</f>
        <v>SIN AVANCE</v>
      </c>
      <c r="AY587" s="38"/>
      <c r="AZ587" s="38"/>
      <c r="BA587" s="38"/>
      <c r="BB587" s="285">
        <f>IF('Tablero de control'!$R587="Acumulada",IF('Tablero de control'!$AV587="",IF('Tablero de control'!$AP587="",IF('Tablero de control'!$AJ587="",'Tablero de control'!$Y587,'Tablero de control'!$AJ587),'Tablero de control'!$AP587),'Tablero de control'!$AV587),'Tablero de control'!$Y587+'Tablero de control'!$AJ587+'Tablero de control'!$AP587+'Tablero de control'!$AV587)</f>
        <v>1</v>
      </c>
      <c r="BC587" s="41">
        <f>IF('Tablero de control'!$Q587="mantenimiento",'Tablero de control'!$BB587/COUNTA('Tablero de control'!$U587:$X587)*100,IF('Tablero de control'!$BB587*100/'Tablero de control'!$T587&gt;100,100,'Tablero de control'!$BB587*100/'Tablero de control'!$T587))</f>
        <v>25</v>
      </c>
      <c r="BD587" s="40" t="str">
        <f>IF(
    OR('Tablero de control'!$BB587="",'Tablero de control'!$BC587&lt;=0),
    "SIN AVANCE",
    IF(
      'Tablero de control'!$BC587&lt;Parametros!$D$4*Parametros!$G$9,
      "MUY DEFICIENTE",
    IF(
      'Tablero de control'!$BC587&lt;Parametros!$D$4*Parametros!$G$8,
      "DEFICIENTE",
   IF(
      'Tablero de control'!$BC587&lt;Parametros!$D$4*Parametros!$G$7,
      "ACEPTABLE",
      IF(
        'Tablero de control'!$BC587&lt;Parametros!$D$4*Parametros!$G$6,
        "BUENO",
        IF(
          'Tablero de control'!$BC587&lt;Parametros!$D$4*Parametros!$G$5,
          "SATISFACTORIO",
          IF(
            'Tablero de control'!$BC587&gt;=Parametros!$D$4*Parametros!$G$4,
            "OPTIMO"
          )
        )
      )
    )
  )
)
)</f>
        <v>MUY DEFICIENTE</v>
      </c>
      <c r="BE587" s="336"/>
      <c r="BF587" s="336"/>
      <c r="BG587" s="555"/>
      <c r="BH587" s="281"/>
      <c r="BI587" s="281"/>
      <c r="BJ587" s="281"/>
      <c r="BL587" s="337"/>
      <c r="BN587" s="459">
        <v>1</v>
      </c>
      <c r="BO587" s="340" t="s">
        <v>2960</v>
      </c>
      <c r="BP587" s="340" t="s">
        <v>2951</v>
      </c>
      <c r="BQ587" s="340" t="s">
        <v>2961</v>
      </c>
      <c r="BR587" s="624" t="s">
        <v>2958</v>
      </c>
      <c r="BS587" s="624" t="s">
        <v>2962</v>
      </c>
      <c r="BT587" s="281"/>
    </row>
    <row r="588" spans="1:72" s="42" customFormat="1" ht="50.1" hidden="1" customHeight="1">
      <c r="A588" s="554" t="s">
        <v>255</v>
      </c>
      <c r="B588" s="53" t="s">
        <v>275</v>
      </c>
      <c r="C588" s="53" t="s">
        <v>345</v>
      </c>
      <c r="D588" s="53" t="s">
        <v>378</v>
      </c>
      <c r="E588" s="53" t="s">
        <v>509</v>
      </c>
      <c r="F588" s="166">
        <v>88.89</v>
      </c>
      <c r="G588" s="54">
        <v>95</v>
      </c>
      <c r="H588" s="54" t="s">
        <v>2126</v>
      </c>
      <c r="I588" s="54" t="s">
        <v>2012</v>
      </c>
      <c r="J588" s="325">
        <v>585</v>
      </c>
      <c r="K588" s="53" t="s">
        <v>1122</v>
      </c>
      <c r="L588" s="53">
        <v>2302041</v>
      </c>
      <c r="M588" s="53" t="s">
        <v>92</v>
      </c>
      <c r="N588" s="53">
        <v>230204100</v>
      </c>
      <c r="O588" s="53" t="s">
        <v>1835</v>
      </c>
      <c r="P588" s="53" t="s">
        <v>2115</v>
      </c>
      <c r="Q588" s="53" t="s">
        <v>32</v>
      </c>
      <c r="R588" s="78" t="s">
        <v>1891</v>
      </c>
      <c r="S588" s="78">
        <v>3</v>
      </c>
      <c r="T588" s="123">
        <v>16</v>
      </c>
      <c r="U588" s="96">
        <v>4</v>
      </c>
      <c r="V588" s="123">
        <v>4</v>
      </c>
      <c r="W588" s="123">
        <v>4</v>
      </c>
      <c r="X588" s="123">
        <v>4</v>
      </c>
      <c r="Y588" s="327">
        <v>4</v>
      </c>
      <c r="Z588" s="276">
        <f>IF(
'Tablero de control'!$U588="NP",
 0,
  IF(
     'Tablero de control'!$Q588&lt;&gt;"Reducción",
     'Tablero de control'!$Y588*100/'Tablero de control'!$U588,
     IF(
       'Tablero de control'!$U588&gt;='Tablero de control'!$Y588,
       100,
       IF(
         'Tablero de control'!$S588&lt;='Tablero de control'!$Y588,
         0,
         (('Tablero de control'!$S588-'Tablero de control'!$U588)-('Tablero de control'!$Y588-'Tablero de control'!$U588))*100/('Tablero de control'!$S588-'Tablero de control'!$U588)
       )
     )
   )
)</f>
        <v>100</v>
      </c>
      <c r="AA588" s="302">
        <f>IF('Tablero de control'!$Z588&gt;100,100,'Tablero de control'!$Z588)</f>
        <v>100</v>
      </c>
      <c r="AB588" s="40" t="str">
        <f>IF(
  'Tablero de control'!$U588="NP",
  "NO PROGRAMADA",
  IF(
    OR('Tablero de control'!$Y588="",'Tablero de control'!$Z588&lt;=0),
    "SIN AVANCE",
    IF(
      'Tablero de control'!$Z588&lt;Parametros!$D$4*Parametros!$G$9,
      "MUY DEFICIENTE",
    IF(
      'Tablero de control'!$Z588&lt;Parametros!$D$4*Parametros!$G$8,
      "DEFICIENTE",
   IF(
      'Tablero de control'!$Z588&lt;Parametros!$D$4*Parametros!$G$7,
      "ACEPTABLE",
      IF(
        'Tablero de control'!$Z588&lt;Parametros!$D$4*Parametros!$G$6,
        "BUENO",
        IF(
          'Tablero de control'!$Z588&lt;Parametros!$D$4*Parametros!$G$5,
          "SATISFACTORIO",
          IF(
            'Tablero de control'!$Z588&gt;=Parametros!$D$4*Parametros!$G$4,
            "OPTIMO"
          )
        )
      )
    )
  )
)
)
)</f>
        <v>OPTIMO</v>
      </c>
      <c r="AC588" s="40"/>
      <c r="AD588" s="40"/>
      <c r="AE588" s="40"/>
      <c r="AF588" s="40"/>
      <c r="AG588" s="59">
        <v>30000000</v>
      </c>
      <c r="AH588" s="59">
        <v>58641045</v>
      </c>
      <c r="AI588" s="59">
        <v>37822197</v>
      </c>
      <c r="AJ588" s="57"/>
      <c r="AK588" s="276">
        <f>IF(
'Tablero de control'!$V588="NP",
 0,
  IF(
     'Tablero de control'!$Q588&lt;&gt;"Reducción",
     'Tablero de control'!$AJ588*100/'Tablero de control'!$V588,
     IF(
       'Tablero de control'!$V588&gt;='Tablero de control'!$AJ588,
       100,
       IF(
         'Tablero de control'!$S588&lt;='Tablero de control'!$AJ588,
         0,
         (('Tablero de control'!$S588-'Tablero de control'!$V588)-('Tablero de control'!$AJ588-'Tablero de control'!$V588))*100/('Tablero de control'!$S588-'Tablero de control'!$V588)
       )
     )
   )
)</f>
        <v>0</v>
      </c>
      <c r="AL588" s="40" t="str">
        <f>IF(
  'Tablero de control'!$V588="NP",
  "NO PROGRAMADA",
  IF(
    OR('Tablero de control'!$AJ588="",'Tablero de control'!$AK588&lt;=0),
    "SIN AVANCE",
    IF(
      'Tablero de control'!$AK588&lt;Parametros!$D$4*Parametros!$G$9,
      "MUY DEFICIENTE",
    IF(
      'Tablero de control'!$AK588&lt;Parametros!$D$4*Parametros!$G$8,
      "DEFICIENTE",
   IF(
      'Tablero de control'!$AK588&lt;Parametros!$D$4*Parametros!$G$7,
      "ACEPTABLE",
      IF(
        'Tablero de control'!$AK588&lt;Parametros!$D$4*Parametros!$G$6,
        "BUENO",
        IF(
          'Tablero de control'!$AK588&lt;Parametros!$D$4*Parametros!$G$5,
          "SATISFACTORIO",
          IF(
            'Tablero de control'!$AK588&gt;=Parametros!$D$4*Parametros!$G$4,
            "OPTIMO"
          )
        )
      )
    )
  )
)
)
)</f>
        <v>SIN AVANCE</v>
      </c>
      <c r="AM588" s="38"/>
      <c r="AN588" s="38"/>
      <c r="AO588" s="38"/>
      <c r="AP588" s="47"/>
      <c r="AQ588" s="276">
        <f>IF(
'Tablero de control'!$W588="NP",
 0,
  IF(
     'Tablero de control'!$Q588&lt;&gt;"Reducción",
     'Tablero de control'!$AP588*100/'Tablero de control'!$W588,
     IF(
       'Tablero de control'!$W588&gt;='Tablero de control'!$AP588,
       100,
       IF(
         'Tablero de control'!$S588&lt;='Tablero de control'!$AP588,
         0,
         (('Tablero de control'!$S588-'Tablero de control'!$W588)-('Tablero de control'!$AP588-'Tablero de control'!$W588))*100/('Tablero de control'!$S588-'Tablero de control'!$W588)
       )
     )
   )
)</f>
        <v>0</v>
      </c>
      <c r="AR588" s="40" t="str">
        <f>IF(
  'Tablero de control'!$W588="NP",
  "NO PROGRAMADA",
  IF(
    OR('Tablero de control'!$AP588="",'Tablero de control'!$AQ588&lt;=0),
    "SIN AVANCE",
    IF(
      'Tablero de control'!$AQ588&lt;Parametros!$D$4*Parametros!$G$9,
      "MUY DEFICIENTE",
    IF(
      'Tablero de control'!$AQ588&lt;Parametros!$D$4*Parametros!$G$8,
      "DEFICIENTE",
   IF(
      'Tablero de control'!$AQ588&lt;Parametros!$D$4*Parametros!$G$7,
      "ACEPTABLE",
      IF(
        'Tablero de control'!$AQ588&lt;Parametros!$D$4*Parametros!$G$6,
        "BUENO",
        IF(
          'Tablero de control'!$AQ588&lt;Parametros!$D$4*Parametros!$G$5,
          "SATISFACTORIO",
          IF(
            'Tablero de control'!$AQ588&gt;=Parametros!$D$4*Parametros!$G$4,
            "OPTIMO"
          )
        )
      )
    )
  )
)
)
)</f>
        <v>SIN AVANCE</v>
      </c>
      <c r="AS588" s="38"/>
      <c r="AT588" s="38"/>
      <c r="AU588" s="38"/>
      <c r="AV588" s="39"/>
      <c r="AW588" s="276">
        <f>IF(
'Tablero de control'!$X588="NP",
 0,
  IF(
     'Tablero de control'!$Q588&lt;&gt;"Reducción",
     'Tablero de control'!$AV588*100/'Tablero de control'!$X588,
     IF(
       'Tablero de control'!$X588&gt;='Tablero de control'!$AV588,
       100,
       IF(
         'Tablero de control'!$S588&lt;='Tablero de control'!$AV588,
         0,
         (('Tablero de control'!$S588-'Tablero de control'!$X588)-('Tablero de control'!$AV588-'Tablero de control'!$X588))*100/('Tablero de control'!$S588-'Tablero de control'!$X588)
       )
     )
   )
)</f>
        <v>0</v>
      </c>
      <c r="AX588" s="46" t="str">
        <f>IF(
  'Tablero de control'!$X588="NP",
  "NO PROGRAMADA",
  IF(
    OR('Tablero de control'!$AV588="",'Tablero de control'!$AW588&lt;=0),
    "SIN AVANCE",
    IF(
      'Tablero de control'!$AW588&lt;Parametros!$D$4*Parametros!$G$9,
      "MUY DEFICIENTE",
    IF(
      'Tablero de control'!$AW588&lt;Parametros!$D$4*Parametros!$G$8,
      "DEFICIENTE",
   IF(
      'Tablero de control'!$AW588&lt;Parametros!$D$4*Parametros!$G$7,
      "ACEPTABLE",
      IF(
        'Tablero de control'!$AW588&lt;Parametros!$D$4*Parametros!$G$6,
        "BUENO",
        IF(
          'Tablero de control'!$AW588&lt;Parametros!$D$4*Parametros!$G$5,
          "SATISFACTORIO",
          IF(
            'Tablero de control'!$AW588&gt;=Parametros!$D$4*Parametros!$G$4,
            "OPTIMO"
          )
        )
      )
    )
  )
)
)
)</f>
        <v>SIN AVANCE</v>
      </c>
      <c r="AY588" s="38"/>
      <c r="AZ588" s="38"/>
      <c r="BA588" s="38"/>
      <c r="BB588" s="285">
        <f>IF('Tablero de control'!$R588="Acumulada",IF('Tablero de control'!$AV588="",IF('Tablero de control'!$AP588="",IF('Tablero de control'!$AJ588="",'Tablero de control'!$Y588,'Tablero de control'!$AJ588),'Tablero de control'!$AP588),'Tablero de control'!$AV588),'Tablero de control'!$Y588+'Tablero de control'!$AJ588+'Tablero de control'!$AP588+'Tablero de control'!$AV588)</f>
        <v>4</v>
      </c>
      <c r="BC588" s="41">
        <f>IF('Tablero de control'!$Q588="mantenimiento",'Tablero de control'!$BB588/COUNTA('Tablero de control'!$U588:$X588)*100,IF('Tablero de control'!$BB588*100/'Tablero de control'!$T588&gt;100,100,'Tablero de control'!$BB588*100/'Tablero de control'!$T588))</f>
        <v>25</v>
      </c>
      <c r="BD588" s="40" t="str">
        <f>IF(
    OR('Tablero de control'!$BB588="",'Tablero de control'!$BC588&lt;=0),
    "SIN AVANCE",
    IF(
      'Tablero de control'!$BC588&lt;Parametros!$D$4*Parametros!$G$9,
      "MUY DEFICIENTE",
    IF(
      'Tablero de control'!$BC588&lt;Parametros!$D$4*Parametros!$G$8,
      "DEFICIENTE",
   IF(
      'Tablero de control'!$BC588&lt;Parametros!$D$4*Parametros!$G$7,
      "ACEPTABLE",
      IF(
        'Tablero de control'!$BC588&lt;Parametros!$D$4*Parametros!$G$6,
        "BUENO",
        IF(
          'Tablero de control'!$BC588&lt;Parametros!$D$4*Parametros!$G$5,
          "SATISFACTORIO",
          IF(
            'Tablero de control'!$BC588&gt;=Parametros!$D$4*Parametros!$G$4,
            "OPTIMO"
          )
        )
      )
    )
  )
)
)</f>
        <v>MUY DEFICIENTE</v>
      </c>
      <c r="BE588" s="336"/>
      <c r="BF588" s="336"/>
      <c r="BG588" s="555"/>
      <c r="BH588" s="281"/>
      <c r="BI588" s="281"/>
      <c r="BJ588" s="281"/>
      <c r="BL588" s="337"/>
      <c r="BN588" s="459">
        <v>4</v>
      </c>
      <c r="BO588" s="340" t="s">
        <v>2963</v>
      </c>
      <c r="BP588" s="340" t="s">
        <v>2964</v>
      </c>
      <c r="BQ588" s="340" t="s">
        <v>2965</v>
      </c>
      <c r="BR588" s="624" t="s">
        <v>2948</v>
      </c>
      <c r="BS588" s="624" t="s">
        <v>2966</v>
      </c>
      <c r="BT588" s="281"/>
    </row>
    <row r="589" spans="1:72" s="42" customFormat="1" ht="50.1" hidden="1" customHeight="1">
      <c r="A589" s="554" t="s">
        <v>255</v>
      </c>
      <c r="B589" s="53" t="s">
        <v>275</v>
      </c>
      <c r="C589" s="53" t="s">
        <v>345</v>
      </c>
      <c r="D589" s="53" t="s">
        <v>378</v>
      </c>
      <c r="E589" s="53" t="s">
        <v>509</v>
      </c>
      <c r="F589" s="166">
        <v>88.89</v>
      </c>
      <c r="G589" s="54">
        <v>95</v>
      </c>
      <c r="H589" s="54" t="s">
        <v>2126</v>
      </c>
      <c r="I589" s="54" t="s">
        <v>2012</v>
      </c>
      <c r="J589" s="325">
        <v>586</v>
      </c>
      <c r="K589" s="53" t="s">
        <v>1123</v>
      </c>
      <c r="L589" s="53">
        <v>2302051</v>
      </c>
      <c r="M589" s="53" t="s">
        <v>1513</v>
      </c>
      <c r="N589" s="53">
        <v>230205100</v>
      </c>
      <c r="O589" s="53" t="s">
        <v>1836</v>
      </c>
      <c r="P589" s="53" t="s">
        <v>2115</v>
      </c>
      <c r="Q589" s="53" t="s">
        <v>32</v>
      </c>
      <c r="R589" s="78" t="s">
        <v>1891</v>
      </c>
      <c r="S589" s="78">
        <v>1</v>
      </c>
      <c r="T589" s="123">
        <v>16</v>
      </c>
      <c r="U589" s="96">
        <v>4</v>
      </c>
      <c r="V589" s="123">
        <v>4</v>
      </c>
      <c r="W589" s="123">
        <v>4</v>
      </c>
      <c r="X589" s="123">
        <v>4</v>
      </c>
      <c r="Y589" s="327">
        <v>8</v>
      </c>
      <c r="Z589" s="276">
        <f>IF(
'Tablero de control'!$U589="NP",
 0,
  IF(
     'Tablero de control'!$Q589&lt;&gt;"Reducción",
     'Tablero de control'!$Y589*100/'Tablero de control'!$U589,
     IF(
       'Tablero de control'!$U589&gt;='Tablero de control'!$Y589,
       100,
       IF(
         'Tablero de control'!$S589&lt;='Tablero de control'!$Y589,
         0,
         (('Tablero de control'!$S589-'Tablero de control'!$U589)-('Tablero de control'!$Y589-'Tablero de control'!$U589))*100/('Tablero de control'!$S589-'Tablero de control'!$U589)
       )
     )
   )
)</f>
        <v>200</v>
      </c>
      <c r="AA589" s="302">
        <f>IF('Tablero de control'!$Z589&gt;100,100,'Tablero de control'!$Z589)</f>
        <v>100</v>
      </c>
      <c r="AB589" s="40" t="str">
        <f>IF(
  'Tablero de control'!$U589="NP",
  "NO PROGRAMADA",
  IF(
    OR('Tablero de control'!$Y589="",'Tablero de control'!$Z589&lt;=0),
    "SIN AVANCE",
    IF(
      'Tablero de control'!$Z589&lt;Parametros!$D$4*Parametros!$G$9,
      "MUY DEFICIENTE",
    IF(
      'Tablero de control'!$Z589&lt;Parametros!$D$4*Parametros!$G$8,
      "DEFICIENTE",
   IF(
      'Tablero de control'!$Z589&lt;Parametros!$D$4*Parametros!$G$7,
      "ACEPTABLE",
      IF(
        'Tablero de control'!$Z589&lt;Parametros!$D$4*Parametros!$G$6,
        "BUENO",
        IF(
          'Tablero de control'!$Z589&lt;Parametros!$D$4*Parametros!$G$5,
          "SATISFACTORIO",
          IF(
            'Tablero de control'!$Z589&gt;=Parametros!$D$4*Parametros!$G$4,
            "OPTIMO"
          )
        )
      )
    )
  )
)
)
)</f>
        <v>OPTIMO</v>
      </c>
      <c r="AC589" s="40"/>
      <c r="AD589" s="40"/>
      <c r="AE589" s="40"/>
      <c r="AF589" s="40"/>
      <c r="AG589" s="59">
        <v>80000000</v>
      </c>
      <c r="AH589" s="59">
        <v>58641045</v>
      </c>
      <c r="AI589" s="59">
        <v>37822197</v>
      </c>
      <c r="AJ589" s="57"/>
      <c r="AK589" s="276">
        <f>IF(
'Tablero de control'!$V589="NP",
 0,
  IF(
     'Tablero de control'!$Q589&lt;&gt;"Reducción",
     'Tablero de control'!$AJ589*100/'Tablero de control'!$V589,
     IF(
       'Tablero de control'!$V589&gt;='Tablero de control'!$AJ589,
       100,
       IF(
         'Tablero de control'!$S589&lt;='Tablero de control'!$AJ589,
         0,
         (('Tablero de control'!$S589-'Tablero de control'!$V589)-('Tablero de control'!$AJ589-'Tablero de control'!$V589))*100/('Tablero de control'!$S589-'Tablero de control'!$V589)
       )
     )
   )
)</f>
        <v>0</v>
      </c>
      <c r="AL589" s="40" t="str">
        <f>IF(
  'Tablero de control'!$V589="NP",
  "NO PROGRAMADA",
  IF(
    OR('Tablero de control'!$AJ589="",'Tablero de control'!$AK589&lt;=0),
    "SIN AVANCE",
    IF(
      'Tablero de control'!$AK589&lt;Parametros!$D$4*Parametros!$G$9,
      "MUY DEFICIENTE",
    IF(
      'Tablero de control'!$AK589&lt;Parametros!$D$4*Parametros!$G$8,
      "DEFICIENTE",
   IF(
      'Tablero de control'!$AK589&lt;Parametros!$D$4*Parametros!$G$7,
      "ACEPTABLE",
      IF(
        'Tablero de control'!$AK589&lt;Parametros!$D$4*Parametros!$G$6,
        "BUENO",
        IF(
          'Tablero de control'!$AK589&lt;Parametros!$D$4*Parametros!$G$5,
          "SATISFACTORIO",
          IF(
            'Tablero de control'!$AK589&gt;=Parametros!$D$4*Parametros!$G$4,
            "OPTIMO"
          )
        )
      )
    )
  )
)
)
)</f>
        <v>SIN AVANCE</v>
      </c>
      <c r="AM589" s="38"/>
      <c r="AN589" s="38"/>
      <c r="AO589" s="38"/>
      <c r="AP589" s="47"/>
      <c r="AQ589" s="276">
        <f>IF(
'Tablero de control'!$W589="NP",
 0,
  IF(
     'Tablero de control'!$Q589&lt;&gt;"Reducción",
     'Tablero de control'!$AP589*100/'Tablero de control'!$W589,
     IF(
       'Tablero de control'!$W589&gt;='Tablero de control'!$AP589,
       100,
       IF(
         'Tablero de control'!$S589&lt;='Tablero de control'!$AP589,
         0,
         (('Tablero de control'!$S589-'Tablero de control'!$W589)-('Tablero de control'!$AP589-'Tablero de control'!$W589))*100/('Tablero de control'!$S589-'Tablero de control'!$W589)
       )
     )
   )
)</f>
        <v>0</v>
      </c>
      <c r="AR589" s="40" t="str">
        <f>IF(
  'Tablero de control'!$W589="NP",
  "NO PROGRAMADA",
  IF(
    OR('Tablero de control'!$AP589="",'Tablero de control'!$AQ589&lt;=0),
    "SIN AVANCE",
    IF(
      'Tablero de control'!$AQ589&lt;Parametros!$D$4*Parametros!$G$9,
      "MUY DEFICIENTE",
    IF(
      'Tablero de control'!$AQ589&lt;Parametros!$D$4*Parametros!$G$8,
      "DEFICIENTE",
   IF(
      'Tablero de control'!$AQ589&lt;Parametros!$D$4*Parametros!$G$7,
      "ACEPTABLE",
      IF(
        'Tablero de control'!$AQ589&lt;Parametros!$D$4*Parametros!$G$6,
        "BUENO",
        IF(
          'Tablero de control'!$AQ589&lt;Parametros!$D$4*Parametros!$G$5,
          "SATISFACTORIO",
          IF(
            'Tablero de control'!$AQ589&gt;=Parametros!$D$4*Parametros!$G$4,
            "OPTIMO"
          )
        )
      )
    )
  )
)
)
)</f>
        <v>SIN AVANCE</v>
      </c>
      <c r="AS589" s="38"/>
      <c r="AT589" s="38"/>
      <c r="AU589" s="38"/>
      <c r="AV589" s="39"/>
      <c r="AW589" s="276">
        <f>IF(
'Tablero de control'!$X589="NP",
 0,
  IF(
     'Tablero de control'!$Q589&lt;&gt;"Reducción",
     'Tablero de control'!$AV589*100/'Tablero de control'!$X589,
     IF(
       'Tablero de control'!$X589&gt;='Tablero de control'!$AV589,
       100,
       IF(
         'Tablero de control'!$S589&lt;='Tablero de control'!$AV589,
         0,
         (('Tablero de control'!$S589-'Tablero de control'!$X589)-('Tablero de control'!$AV589-'Tablero de control'!$X589))*100/('Tablero de control'!$S589-'Tablero de control'!$X589)
       )
     )
   )
)</f>
        <v>0</v>
      </c>
      <c r="AX589" s="46" t="str">
        <f>IF(
  'Tablero de control'!$X589="NP",
  "NO PROGRAMADA",
  IF(
    OR('Tablero de control'!$AV589="",'Tablero de control'!$AW589&lt;=0),
    "SIN AVANCE",
    IF(
      'Tablero de control'!$AW589&lt;Parametros!$D$4*Parametros!$G$9,
      "MUY DEFICIENTE",
    IF(
      'Tablero de control'!$AW589&lt;Parametros!$D$4*Parametros!$G$8,
      "DEFICIENTE",
   IF(
      'Tablero de control'!$AW589&lt;Parametros!$D$4*Parametros!$G$7,
      "ACEPTABLE",
      IF(
        'Tablero de control'!$AW589&lt;Parametros!$D$4*Parametros!$G$6,
        "BUENO",
        IF(
          'Tablero de control'!$AW589&lt;Parametros!$D$4*Parametros!$G$5,
          "SATISFACTORIO",
          IF(
            'Tablero de control'!$AW589&gt;=Parametros!$D$4*Parametros!$G$4,
            "OPTIMO"
          )
        )
      )
    )
  )
)
)
)</f>
        <v>SIN AVANCE</v>
      </c>
      <c r="AY589" s="38"/>
      <c r="AZ589" s="38"/>
      <c r="BA589" s="38"/>
      <c r="BB589" s="285">
        <f>IF('Tablero de control'!$R589="Acumulada",IF('Tablero de control'!$AV589="",IF('Tablero de control'!$AP589="",IF('Tablero de control'!$AJ589="",'Tablero de control'!$Y589,'Tablero de control'!$AJ589),'Tablero de control'!$AP589),'Tablero de control'!$AV589),'Tablero de control'!$Y589+'Tablero de control'!$AJ589+'Tablero de control'!$AP589+'Tablero de control'!$AV589)</f>
        <v>8</v>
      </c>
      <c r="BC589" s="41">
        <f>IF('Tablero de control'!$Q589="mantenimiento",'Tablero de control'!$BB589/COUNTA('Tablero de control'!$U589:$X589)*100,IF('Tablero de control'!$BB589*100/'Tablero de control'!$T589&gt;100,100,'Tablero de control'!$BB589*100/'Tablero de control'!$T589))</f>
        <v>50</v>
      </c>
      <c r="BD589" s="40" t="str">
        <f>IF(
    OR('Tablero de control'!$BB589="",'Tablero de control'!$BC589&lt;=0),
    "SIN AVANCE",
    IF(
      'Tablero de control'!$BC589&lt;Parametros!$D$4*Parametros!$G$9,
      "MUY DEFICIENTE",
    IF(
      'Tablero de control'!$BC589&lt;Parametros!$D$4*Parametros!$G$8,
      "DEFICIENTE",
   IF(
      'Tablero de control'!$BC589&lt;Parametros!$D$4*Parametros!$G$7,
      "ACEPTABLE",
      IF(
        'Tablero de control'!$BC589&lt;Parametros!$D$4*Parametros!$G$6,
        "BUENO",
        IF(
          'Tablero de control'!$BC589&lt;Parametros!$D$4*Parametros!$G$5,
          "SATISFACTORIO",
          IF(
            'Tablero de control'!$BC589&gt;=Parametros!$D$4*Parametros!$G$4,
            "OPTIMO"
          )
        )
      )
    )
  )
)
)</f>
        <v>DEFICIENTE</v>
      </c>
      <c r="BE589" s="336"/>
      <c r="BF589" s="336"/>
      <c r="BG589" s="555"/>
      <c r="BH589" s="281"/>
      <c r="BI589" s="281"/>
      <c r="BJ589" s="281"/>
      <c r="BL589" s="337"/>
      <c r="BN589" s="459">
        <v>8</v>
      </c>
      <c r="BO589" s="340" t="s">
        <v>2967</v>
      </c>
      <c r="BP589" s="340" t="s">
        <v>2968</v>
      </c>
      <c r="BQ589" s="340" t="s">
        <v>2969</v>
      </c>
      <c r="BR589" s="624" t="s">
        <v>2948</v>
      </c>
      <c r="BS589" s="624" t="s">
        <v>2970</v>
      </c>
      <c r="BT589" s="281"/>
    </row>
    <row r="590" spans="1:72" s="42" customFormat="1" ht="50.1" hidden="1" customHeight="1">
      <c r="A590" s="554" t="s">
        <v>255</v>
      </c>
      <c r="B590" s="53" t="s">
        <v>275</v>
      </c>
      <c r="C590" s="53" t="s">
        <v>345</v>
      </c>
      <c r="D590" s="53" t="s">
        <v>378</v>
      </c>
      <c r="E590" s="53" t="s">
        <v>509</v>
      </c>
      <c r="F590" s="166">
        <v>88.89</v>
      </c>
      <c r="G590" s="54">
        <v>95</v>
      </c>
      <c r="H590" s="54" t="s">
        <v>2126</v>
      </c>
      <c r="I590" s="54" t="s">
        <v>2012</v>
      </c>
      <c r="J590" s="325">
        <v>587</v>
      </c>
      <c r="K590" s="53" t="s">
        <v>1124</v>
      </c>
      <c r="L590" s="53">
        <v>2302059</v>
      </c>
      <c r="M590" s="53" t="s">
        <v>1514</v>
      </c>
      <c r="N590" s="53">
        <v>230205900</v>
      </c>
      <c r="O590" s="53" t="s">
        <v>1837</v>
      </c>
      <c r="P590" s="53" t="s">
        <v>2115</v>
      </c>
      <c r="Q590" s="53" t="s">
        <v>32</v>
      </c>
      <c r="R590" s="78" t="s">
        <v>1891</v>
      </c>
      <c r="S590" s="78">
        <v>200</v>
      </c>
      <c r="T590" s="123">
        <v>1800</v>
      </c>
      <c r="U590" s="96">
        <v>300</v>
      </c>
      <c r="V590" s="123">
        <v>500</v>
      </c>
      <c r="W590" s="123">
        <v>500</v>
      </c>
      <c r="X590" s="123">
        <v>500</v>
      </c>
      <c r="Y590" s="327">
        <v>912</v>
      </c>
      <c r="Z590" s="276">
        <f>IF(
'Tablero de control'!$U590="NP",
 0,
  IF(
     'Tablero de control'!$Q590&lt;&gt;"Reducción",
     'Tablero de control'!$Y590*100/'Tablero de control'!$U590,
     IF(
       'Tablero de control'!$U590&gt;='Tablero de control'!$Y590,
       100,
       IF(
         'Tablero de control'!$S590&lt;='Tablero de control'!$Y590,
         0,
         (('Tablero de control'!$S590-'Tablero de control'!$U590)-('Tablero de control'!$Y590-'Tablero de control'!$U590))*100/('Tablero de control'!$S590-'Tablero de control'!$U590)
       )
     )
   )
)</f>
        <v>304</v>
      </c>
      <c r="AA590" s="302">
        <f>IF('Tablero de control'!$Z590&gt;100,100,'Tablero de control'!$Z590)</f>
        <v>100</v>
      </c>
      <c r="AB590" s="40" t="str">
        <f>IF(
  'Tablero de control'!$U590="NP",
  "NO PROGRAMADA",
  IF(
    OR('Tablero de control'!$Y590="",'Tablero de control'!$Z590&lt;=0),
    "SIN AVANCE",
    IF(
      'Tablero de control'!$Z590&lt;Parametros!$D$4*Parametros!$G$9,
      "MUY DEFICIENTE",
    IF(
      'Tablero de control'!$Z590&lt;Parametros!$D$4*Parametros!$G$8,
      "DEFICIENTE",
   IF(
      'Tablero de control'!$Z590&lt;Parametros!$D$4*Parametros!$G$7,
      "ACEPTABLE",
      IF(
        'Tablero de control'!$Z590&lt;Parametros!$D$4*Parametros!$G$6,
        "BUENO",
        IF(
          'Tablero de control'!$Z590&lt;Parametros!$D$4*Parametros!$G$5,
          "SATISFACTORIO",
          IF(
            'Tablero de control'!$Z590&gt;=Parametros!$D$4*Parametros!$G$4,
            "OPTIMO"
          )
        )
      )
    )
  )
)
)
)</f>
        <v>OPTIMO</v>
      </c>
      <c r="AC590" s="40"/>
      <c r="AD590" s="40"/>
      <c r="AE590" s="40"/>
      <c r="AF590" s="40"/>
      <c r="AG590" s="59">
        <v>229189924</v>
      </c>
      <c r="AH590" s="59">
        <v>201112636</v>
      </c>
      <c r="AI590" s="59">
        <v>35961490</v>
      </c>
      <c r="AJ590" s="57"/>
      <c r="AK590" s="276">
        <f>IF(
'Tablero de control'!$V590="NP",
 0,
  IF(
     'Tablero de control'!$Q590&lt;&gt;"Reducción",
     'Tablero de control'!$AJ590*100/'Tablero de control'!$V590,
     IF(
       'Tablero de control'!$V590&gt;='Tablero de control'!$AJ590,
       100,
       IF(
         'Tablero de control'!$S590&lt;='Tablero de control'!$AJ590,
         0,
         (('Tablero de control'!$S590-'Tablero de control'!$V590)-('Tablero de control'!$AJ590-'Tablero de control'!$V590))*100/('Tablero de control'!$S590-'Tablero de control'!$V590)
       )
     )
   )
)</f>
        <v>0</v>
      </c>
      <c r="AL590" s="40" t="str">
        <f>IF(
  'Tablero de control'!$V590="NP",
  "NO PROGRAMADA",
  IF(
    OR('Tablero de control'!$AJ590="",'Tablero de control'!$AK590&lt;=0),
    "SIN AVANCE",
    IF(
      'Tablero de control'!$AK590&lt;Parametros!$D$4*Parametros!$G$9,
      "MUY DEFICIENTE",
    IF(
      'Tablero de control'!$AK590&lt;Parametros!$D$4*Parametros!$G$8,
      "DEFICIENTE",
   IF(
      'Tablero de control'!$AK590&lt;Parametros!$D$4*Parametros!$G$7,
      "ACEPTABLE",
      IF(
        'Tablero de control'!$AK590&lt;Parametros!$D$4*Parametros!$G$6,
        "BUENO",
        IF(
          'Tablero de control'!$AK590&lt;Parametros!$D$4*Parametros!$G$5,
          "SATISFACTORIO",
          IF(
            'Tablero de control'!$AK590&gt;=Parametros!$D$4*Parametros!$G$4,
            "OPTIMO"
          )
        )
      )
    )
  )
)
)
)</f>
        <v>SIN AVANCE</v>
      </c>
      <c r="AM590" s="38"/>
      <c r="AN590" s="38"/>
      <c r="AO590" s="38"/>
      <c r="AP590" s="47"/>
      <c r="AQ590" s="276">
        <f>IF(
'Tablero de control'!$W590="NP",
 0,
  IF(
     'Tablero de control'!$Q590&lt;&gt;"Reducción",
     'Tablero de control'!$AP590*100/'Tablero de control'!$W590,
     IF(
       'Tablero de control'!$W590&gt;='Tablero de control'!$AP590,
       100,
       IF(
         'Tablero de control'!$S590&lt;='Tablero de control'!$AP590,
         0,
         (('Tablero de control'!$S590-'Tablero de control'!$W590)-('Tablero de control'!$AP590-'Tablero de control'!$W590))*100/('Tablero de control'!$S590-'Tablero de control'!$W590)
       )
     )
   )
)</f>
        <v>0</v>
      </c>
      <c r="AR590" s="40" t="str">
        <f>IF(
  'Tablero de control'!$W590="NP",
  "NO PROGRAMADA",
  IF(
    OR('Tablero de control'!$AP590="",'Tablero de control'!$AQ590&lt;=0),
    "SIN AVANCE",
    IF(
      'Tablero de control'!$AQ590&lt;Parametros!$D$4*Parametros!$G$9,
      "MUY DEFICIENTE",
    IF(
      'Tablero de control'!$AQ590&lt;Parametros!$D$4*Parametros!$G$8,
      "DEFICIENTE",
   IF(
      'Tablero de control'!$AQ590&lt;Parametros!$D$4*Parametros!$G$7,
      "ACEPTABLE",
      IF(
        'Tablero de control'!$AQ590&lt;Parametros!$D$4*Parametros!$G$6,
        "BUENO",
        IF(
          'Tablero de control'!$AQ590&lt;Parametros!$D$4*Parametros!$G$5,
          "SATISFACTORIO",
          IF(
            'Tablero de control'!$AQ590&gt;=Parametros!$D$4*Parametros!$G$4,
            "OPTIMO"
          )
        )
      )
    )
  )
)
)
)</f>
        <v>SIN AVANCE</v>
      </c>
      <c r="AS590" s="38"/>
      <c r="AT590" s="38"/>
      <c r="AU590" s="38"/>
      <c r="AV590" s="39"/>
      <c r="AW590" s="276">
        <f>IF(
'Tablero de control'!$X590="NP",
 0,
  IF(
     'Tablero de control'!$Q590&lt;&gt;"Reducción",
     'Tablero de control'!$AV590*100/'Tablero de control'!$X590,
     IF(
       'Tablero de control'!$X590&gt;='Tablero de control'!$AV590,
       100,
       IF(
         'Tablero de control'!$S590&lt;='Tablero de control'!$AV590,
         0,
         (('Tablero de control'!$S590-'Tablero de control'!$X590)-('Tablero de control'!$AV590-'Tablero de control'!$X590))*100/('Tablero de control'!$S590-'Tablero de control'!$X590)
       )
     )
   )
)</f>
        <v>0</v>
      </c>
      <c r="AX590" s="46" t="str">
        <f>IF(
  'Tablero de control'!$X590="NP",
  "NO PROGRAMADA",
  IF(
    OR('Tablero de control'!$AV590="",'Tablero de control'!$AW590&lt;=0),
    "SIN AVANCE",
    IF(
      'Tablero de control'!$AW590&lt;Parametros!$D$4*Parametros!$G$9,
      "MUY DEFICIENTE",
    IF(
      'Tablero de control'!$AW590&lt;Parametros!$D$4*Parametros!$G$8,
      "DEFICIENTE",
   IF(
      'Tablero de control'!$AW590&lt;Parametros!$D$4*Parametros!$G$7,
      "ACEPTABLE",
      IF(
        'Tablero de control'!$AW590&lt;Parametros!$D$4*Parametros!$G$6,
        "BUENO",
        IF(
          'Tablero de control'!$AW590&lt;Parametros!$D$4*Parametros!$G$5,
          "SATISFACTORIO",
          IF(
            'Tablero de control'!$AW590&gt;=Parametros!$D$4*Parametros!$G$4,
            "OPTIMO"
          )
        )
      )
    )
  )
)
)
)</f>
        <v>SIN AVANCE</v>
      </c>
      <c r="AY590" s="38"/>
      <c r="AZ590" s="38"/>
      <c r="BA590" s="38"/>
      <c r="BB590" s="285">
        <f>IF('Tablero de control'!$R590="Acumulada",IF('Tablero de control'!$AV590="",IF('Tablero de control'!$AP590="",IF('Tablero de control'!$AJ590="",'Tablero de control'!$Y590,'Tablero de control'!$AJ590),'Tablero de control'!$AP590),'Tablero de control'!$AV590),'Tablero de control'!$Y590+'Tablero de control'!$AJ590+'Tablero de control'!$AP590+'Tablero de control'!$AV590)</f>
        <v>912</v>
      </c>
      <c r="BC590" s="41">
        <f>IF('Tablero de control'!$Q590="mantenimiento",'Tablero de control'!$BB590/COUNTA('Tablero de control'!$U590:$X590)*100,IF('Tablero de control'!$BB590*100/'Tablero de control'!$T590&gt;100,100,'Tablero de control'!$BB590*100/'Tablero de control'!$T590))</f>
        <v>50.666666666666664</v>
      </c>
      <c r="BD590" s="40" t="str">
        <f>IF(
    OR('Tablero de control'!$BB590="",'Tablero de control'!$BC590&lt;=0),
    "SIN AVANCE",
    IF(
      'Tablero de control'!$BC590&lt;Parametros!$D$4*Parametros!$G$9,
      "MUY DEFICIENTE",
    IF(
      'Tablero de control'!$BC590&lt;Parametros!$D$4*Parametros!$G$8,
      "DEFICIENTE",
   IF(
      'Tablero de control'!$BC590&lt;Parametros!$D$4*Parametros!$G$7,
      "ACEPTABLE",
      IF(
        'Tablero de control'!$BC590&lt;Parametros!$D$4*Parametros!$G$6,
        "BUENO",
        IF(
          'Tablero de control'!$BC590&lt;Parametros!$D$4*Parametros!$G$5,
          "SATISFACTORIO",
          IF(
            'Tablero de control'!$BC590&gt;=Parametros!$D$4*Parametros!$G$4,
            "OPTIMO"
          )
        )
      )
    )
  )
)
)</f>
        <v>DEFICIENTE</v>
      </c>
      <c r="BE590" s="336"/>
      <c r="BF590" s="336"/>
      <c r="BG590" s="555"/>
      <c r="BH590" s="281"/>
      <c r="BI590" s="281"/>
      <c r="BJ590" s="281"/>
      <c r="BL590" s="337"/>
      <c r="BN590" s="459">
        <v>912</v>
      </c>
      <c r="BO590" s="340" t="s">
        <v>2971</v>
      </c>
      <c r="BP590" s="340" t="s">
        <v>2927</v>
      </c>
      <c r="BQ590" s="340" t="s">
        <v>2972</v>
      </c>
      <c r="BR590" s="624" t="s">
        <v>2948</v>
      </c>
      <c r="BS590" s="624" t="s">
        <v>2973</v>
      </c>
      <c r="BT590" s="281"/>
    </row>
    <row r="591" spans="1:72" s="42" customFormat="1" ht="50.1" hidden="1" customHeight="1">
      <c r="A591" s="554" t="s">
        <v>255</v>
      </c>
      <c r="B591" s="53" t="s">
        <v>276</v>
      </c>
      <c r="C591" s="53" t="s">
        <v>346</v>
      </c>
      <c r="D591" s="53" t="s">
        <v>1862</v>
      </c>
      <c r="E591" s="53" t="s">
        <v>510</v>
      </c>
      <c r="F591" s="54">
        <v>2.34</v>
      </c>
      <c r="G591" s="84">
        <v>2.9</v>
      </c>
      <c r="H591" s="99" t="s">
        <v>1943</v>
      </c>
      <c r="I591" s="84" t="s">
        <v>1966</v>
      </c>
      <c r="J591" s="325">
        <v>588</v>
      </c>
      <c r="K591" s="53" t="s">
        <v>1125</v>
      </c>
      <c r="L591" s="53">
        <v>4599021</v>
      </c>
      <c r="M591" s="53" t="s">
        <v>85</v>
      </c>
      <c r="N591" s="53">
        <v>459902100</v>
      </c>
      <c r="O591" s="53" t="s">
        <v>175</v>
      </c>
      <c r="P591" s="53" t="s">
        <v>2116</v>
      </c>
      <c r="Q591" s="53" t="s">
        <v>33</v>
      </c>
      <c r="R591" s="78" t="s">
        <v>1891</v>
      </c>
      <c r="S591" s="123">
        <v>0</v>
      </c>
      <c r="T591" s="78">
        <v>1</v>
      </c>
      <c r="U591" s="97" t="s">
        <v>13</v>
      </c>
      <c r="V591" s="78">
        <v>1</v>
      </c>
      <c r="W591" s="78">
        <v>1</v>
      </c>
      <c r="X591" s="78">
        <v>1</v>
      </c>
      <c r="Y591" s="273">
        <v>0</v>
      </c>
      <c r="Z591" s="276">
        <f>IF(
'Tablero de control'!$U591="NP",
 0,
  IF(
     'Tablero de control'!$Q591&lt;&gt;"Reducción",
     'Tablero de control'!$Y591*100/'Tablero de control'!$U591,
     IF(
       'Tablero de control'!$U591&gt;='Tablero de control'!$Y591,
       100,
       IF(
         'Tablero de control'!$S591&lt;='Tablero de control'!$Y591,
         0,
         (('Tablero de control'!$S591-'Tablero de control'!$U591)-('Tablero de control'!$Y591-'Tablero de control'!$U591))*100/('Tablero de control'!$S591-'Tablero de control'!$U591)
       )
     )
   )
)</f>
        <v>0</v>
      </c>
      <c r="AA591" s="302">
        <f>IF('Tablero de control'!$Z591&gt;100,100,'Tablero de control'!$Z591)</f>
        <v>0</v>
      </c>
      <c r="AB591" s="40" t="str">
        <f>IF(
  'Tablero de control'!$U591="NP",
  "NO PROGRAMADA",
  IF(
    OR('Tablero de control'!$Y591="",'Tablero de control'!$Z591&lt;=0),
    "SIN AVANCE",
    IF(
      'Tablero de control'!$Z591&lt;Parametros!$D$4*Parametros!$G$9,
      "MUY DEFICIENTE",
    IF(
      'Tablero de control'!$Z591&lt;Parametros!$D$4*Parametros!$G$8,
      "DEFICIENTE",
   IF(
      'Tablero de control'!$Z591&lt;Parametros!$D$4*Parametros!$G$7,
      "ACEPTABLE",
      IF(
        'Tablero de control'!$Z591&lt;Parametros!$D$4*Parametros!$G$6,
        "BUENO",
        IF(
          'Tablero de control'!$Z591&lt;Parametros!$D$4*Parametros!$G$5,
          "SATISFACTORIO",
          IF(
            'Tablero de control'!$Z591&gt;=Parametros!$D$4*Parametros!$G$4,
            "OPTIMO"
          )
        )
      )
    )
  )
)
)
)</f>
        <v>NO PROGRAMADA</v>
      </c>
      <c r="AC591" s="40"/>
      <c r="AD591" s="40"/>
      <c r="AE591" s="40"/>
      <c r="AF591" s="40"/>
      <c r="AG591" s="59">
        <v>23869374.600000001</v>
      </c>
      <c r="AH591" s="59">
        <v>18140420</v>
      </c>
      <c r="AI591" s="59">
        <v>10416800</v>
      </c>
      <c r="AJ591" s="57"/>
      <c r="AK591" s="276">
        <f>IF(
'Tablero de control'!$V591="NP",
 0,
  IF(
     'Tablero de control'!$Q591&lt;&gt;"Reducción",
     'Tablero de control'!$AJ591*100/'Tablero de control'!$V591,
     IF(
       'Tablero de control'!$V591&gt;='Tablero de control'!$AJ591,
       100,
       IF(
         'Tablero de control'!$S591&lt;='Tablero de control'!$AJ591,
         0,
         (('Tablero de control'!$S591-'Tablero de control'!$V591)-('Tablero de control'!$AJ591-'Tablero de control'!$V591))*100/('Tablero de control'!$S591-'Tablero de control'!$V591)
       )
     )
   )
)</f>
        <v>0</v>
      </c>
      <c r="AL591" s="40" t="str">
        <f>IF(
  'Tablero de control'!$V591="NP",
  "NO PROGRAMADA",
  IF(
    OR('Tablero de control'!$AJ591="",'Tablero de control'!$AK591&lt;=0),
    "SIN AVANCE",
    IF(
      'Tablero de control'!$AK591&lt;Parametros!$D$4*Parametros!$G$9,
      "MUY DEFICIENTE",
    IF(
      'Tablero de control'!$AK591&lt;Parametros!$D$4*Parametros!$G$8,
      "DEFICIENTE",
   IF(
      'Tablero de control'!$AK591&lt;Parametros!$D$4*Parametros!$G$7,
      "ACEPTABLE",
      IF(
        'Tablero de control'!$AK591&lt;Parametros!$D$4*Parametros!$G$6,
        "BUENO",
        IF(
          'Tablero de control'!$AK591&lt;Parametros!$D$4*Parametros!$G$5,
          "SATISFACTORIO",
          IF(
            'Tablero de control'!$AK591&gt;=Parametros!$D$4*Parametros!$G$4,
            "OPTIMO"
          )
        )
      )
    )
  )
)
)
)</f>
        <v>SIN AVANCE</v>
      </c>
      <c r="AM591" s="38"/>
      <c r="AN591" s="38"/>
      <c r="AO591" s="38"/>
      <c r="AP591" s="47"/>
      <c r="AQ591" s="276">
        <f>IF(
'Tablero de control'!$W591="NP",
 0,
  IF(
     'Tablero de control'!$Q591&lt;&gt;"Reducción",
     'Tablero de control'!$AP591*100/'Tablero de control'!$W591,
     IF(
       'Tablero de control'!$W591&gt;='Tablero de control'!$AP591,
       100,
       IF(
         'Tablero de control'!$S591&lt;='Tablero de control'!$AP591,
         0,
         (('Tablero de control'!$S591-'Tablero de control'!$W591)-('Tablero de control'!$AP591-'Tablero de control'!$W591))*100/('Tablero de control'!$S591-'Tablero de control'!$W591)
       )
     )
   )
)</f>
        <v>0</v>
      </c>
      <c r="AR591" s="40" t="str">
        <f>IF(
  'Tablero de control'!$W591="NP",
  "NO PROGRAMADA",
  IF(
    OR('Tablero de control'!$AP591="",'Tablero de control'!$AQ591&lt;=0),
    "SIN AVANCE",
    IF(
      'Tablero de control'!$AQ591&lt;Parametros!$D$4*Parametros!$G$9,
      "MUY DEFICIENTE",
    IF(
      'Tablero de control'!$AQ591&lt;Parametros!$D$4*Parametros!$G$8,
      "DEFICIENTE",
   IF(
      'Tablero de control'!$AQ591&lt;Parametros!$D$4*Parametros!$G$7,
      "ACEPTABLE",
      IF(
        'Tablero de control'!$AQ591&lt;Parametros!$D$4*Parametros!$G$6,
        "BUENO",
        IF(
          'Tablero de control'!$AQ591&lt;Parametros!$D$4*Parametros!$G$5,
          "SATISFACTORIO",
          IF(
            'Tablero de control'!$AQ591&gt;=Parametros!$D$4*Parametros!$G$4,
            "OPTIMO"
          )
        )
      )
    )
  )
)
)
)</f>
        <v>SIN AVANCE</v>
      </c>
      <c r="AS591" s="38"/>
      <c r="AT591" s="38"/>
      <c r="AU591" s="38"/>
      <c r="AV591" s="39"/>
      <c r="AW591" s="276">
        <f>IF(
'Tablero de control'!$X591="NP",
 0,
  IF(
     'Tablero de control'!$Q591&lt;&gt;"Reducción",
     'Tablero de control'!$AV591*100/'Tablero de control'!$X591,
     IF(
       'Tablero de control'!$X591&gt;='Tablero de control'!$AV591,
       100,
       IF(
         'Tablero de control'!$S591&lt;='Tablero de control'!$AV591,
         0,
         (('Tablero de control'!$S591-'Tablero de control'!$X591)-('Tablero de control'!$AV591-'Tablero de control'!$X591))*100/('Tablero de control'!$S591-'Tablero de control'!$X591)
       )
     )
   )
)</f>
        <v>0</v>
      </c>
      <c r="AX591" s="46" t="str">
        <f>IF(
  'Tablero de control'!$X591="NP",
  "NO PROGRAMADA",
  IF(
    OR('Tablero de control'!$AV591="",'Tablero de control'!$AW591&lt;=0),
    "SIN AVANCE",
    IF(
      'Tablero de control'!$AW591&lt;Parametros!$D$4*Parametros!$G$9,
      "MUY DEFICIENTE",
    IF(
      'Tablero de control'!$AW591&lt;Parametros!$D$4*Parametros!$G$8,
      "DEFICIENTE",
   IF(
      'Tablero de control'!$AW591&lt;Parametros!$D$4*Parametros!$G$7,
      "ACEPTABLE",
      IF(
        'Tablero de control'!$AW591&lt;Parametros!$D$4*Parametros!$G$6,
        "BUENO",
        IF(
          'Tablero de control'!$AW591&lt;Parametros!$D$4*Parametros!$G$5,
          "SATISFACTORIO",
          IF(
            'Tablero de control'!$AW591&gt;=Parametros!$D$4*Parametros!$G$4,
            "OPTIMO"
          )
        )
      )
    )
  )
)
)
)</f>
        <v>SIN AVANCE</v>
      </c>
      <c r="AY591" s="38"/>
      <c r="AZ591" s="38"/>
      <c r="BA591" s="38"/>
      <c r="BB591" s="285">
        <f>IF('Tablero de control'!$R591="Acumulada",IF('Tablero de control'!$AV591="",IF('Tablero de control'!$AP591="",IF('Tablero de control'!$AJ591="",'Tablero de control'!$Y591,'Tablero de control'!$AJ591),'Tablero de control'!$AP591),'Tablero de control'!$AV591),'Tablero de control'!$Y591+'Tablero de control'!$AJ591+'Tablero de control'!$AP591+'Tablero de control'!$AV591)</f>
        <v>0</v>
      </c>
      <c r="BC591" s="41">
        <f>IF('Tablero de control'!$Q591="mantenimiento",'Tablero de control'!$BB591/COUNTA('Tablero de control'!$U591:$X591)*100,IF('Tablero de control'!$BB591*100/'Tablero de control'!$T591&gt;100,100,'Tablero de control'!$BB591*100/'Tablero de control'!$T591))</f>
        <v>0</v>
      </c>
      <c r="BD591" s="40" t="str">
        <f>IF(
    OR('Tablero de control'!$BB591="",'Tablero de control'!$BC591&lt;=0),
    "SIN AVANCE",
    IF(
      'Tablero de control'!$BC591&lt;Parametros!$D$4*Parametros!$G$9,
      "MUY DEFICIENTE",
    IF(
      'Tablero de control'!$BC591&lt;Parametros!$D$4*Parametros!$G$8,
      "DEFICIENTE",
   IF(
      'Tablero de control'!$BC591&lt;Parametros!$D$4*Parametros!$G$7,
      "ACEPTABLE",
      IF(
        'Tablero de control'!$BC591&lt;Parametros!$D$4*Parametros!$G$6,
        "BUENO",
        IF(
          'Tablero de control'!$BC591&lt;Parametros!$D$4*Parametros!$G$5,
          "SATISFACTORIO",
          IF(
            'Tablero de control'!$BC591&gt;=Parametros!$D$4*Parametros!$G$4,
            "OPTIMO"
          )
        )
      )
    )
  )
)
)</f>
        <v>SIN AVANCE</v>
      </c>
      <c r="BE591" s="336"/>
      <c r="BF591" s="336"/>
      <c r="BG591" s="555"/>
      <c r="BH591" s="281"/>
      <c r="BI591" s="281"/>
      <c r="BJ591" s="281"/>
      <c r="BL591" s="337"/>
      <c r="BN591" s="387">
        <v>0</v>
      </c>
      <c r="BO591" s="341" t="s">
        <v>2404</v>
      </c>
      <c r="BP591" s="341" t="s">
        <v>2404</v>
      </c>
      <c r="BQ591" s="341" t="s">
        <v>2404</v>
      </c>
      <c r="BR591" s="639" t="s">
        <v>2404</v>
      </c>
      <c r="BS591" s="650" t="s">
        <v>2405</v>
      </c>
      <c r="BT591" s="281"/>
    </row>
    <row r="592" spans="1:72" s="42" customFormat="1" ht="66.75" hidden="1" customHeight="1">
      <c r="A592" s="554" t="s">
        <v>255</v>
      </c>
      <c r="B592" s="53" t="s">
        <v>276</v>
      </c>
      <c r="C592" s="53" t="s">
        <v>346</v>
      </c>
      <c r="D592" s="53" t="s">
        <v>1862</v>
      </c>
      <c r="E592" s="53" t="s">
        <v>510</v>
      </c>
      <c r="F592" s="54">
        <v>2.34</v>
      </c>
      <c r="G592" s="84">
        <v>2.9</v>
      </c>
      <c r="H592" s="99" t="s">
        <v>1943</v>
      </c>
      <c r="I592" s="84" t="s">
        <v>1966</v>
      </c>
      <c r="J592" s="325">
        <v>589</v>
      </c>
      <c r="K592" s="53" t="s">
        <v>1126</v>
      </c>
      <c r="L592" s="53">
        <v>4599020</v>
      </c>
      <c r="M592" s="53" t="s">
        <v>140</v>
      </c>
      <c r="N592" s="53">
        <v>459902000</v>
      </c>
      <c r="O592" s="53" t="s">
        <v>106</v>
      </c>
      <c r="P592" s="53" t="s">
        <v>2117</v>
      </c>
      <c r="Q592" s="53" t="s">
        <v>33</v>
      </c>
      <c r="R592" s="78" t="s">
        <v>1891</v>
      </c>
      <c r="S592" s="123">
        <v>0</v>
      </c>
      <c r="T592" s="78">
        <v>1</v>
      </c>
      <c r="U592" s="96">
        <v>1</v>
      </c>
      <c r="V592" s="78">
        <v>1</v>
      </c>
      <c r="W592" s="78">
        <v>1</v>
      </c>
      <c r="X592" s="78">
        <v>1</v>
      </c>
      <c r="Y592" s="273">
        <v>30</v>
      </c>
      <c r="Z592" s="276">
        <f>IF(
'Tablero de control'!$U592="NP",
 0,
  IF(
     'Tablero de control'!$Q592&lt;&gt;"Reducción",
     'Tablero de control'!$Y592*100/'Tablero de control'!$U592,
     IF(
       'Tablero de control'!$U592&gt;='Tablero de control'!$Y592,
       100,
       IF(
         'Tablero de control'!$S592&lt;='Tablero de control'!$Y592,
         0,
         (('Tablero de control'!$S592-'Tablero de control'!$U592)-('Tablero de control'!$Y592-'Tablero de control'!$U592))*100/('Tablero de control'!$S592-'Tablero de control'!$U592)
       )
     )
   )
)</f>
        <v>3000</v>
      </c>
      <c r="AA592" s="302">
        <f>IF('Tablero de control'!$Z592&gt;100,100,'Tablero de control'!$Z592)</f>
        <v>100</v>
      </c>
      <c r="AB592" s="40" t="str">
        <f>IF(
  'Tablero de control'!$U592="NP",
  "NO PROGRAMADA",
  IF(
    OR('Tablero de control'!$Y592="",'Tablero de control'!$Z592&lt;=0),
    "SIN AVANCE",
    IF(
      'Tablero de control'!$Z592&lt;Parametros!$D$4*Parametros!$G$9,
      "MUY DEFICIENTE",
    IF(
      'Tablero de control'!$Z592&lt;Parametros!$D$4*Parametros!$G$8,
      "DEFICIENTE",
   IF(
      'Tablero de control'!$Z592&lt;Parametros!$D$4*Parametros!$G$7,
      "ACEPTABLE",
      IF(
        'Tablero de control'!$Z592&lt;Parametros!$D$4*Parametros!$G$6,
        "BUENO",
        IF(
          'Tablero de control'!$Z592&lt;Parametros!$D$4*Parametros!$G$5,
          "SATISFACTORIO",
          IF(
            'Tablero de control'!$Z592&gt;=Parametros!$D$4*Parametros!$G$4,
            "OPTIMO"
          )
        )
      )
    )
  )
)
)
)</f>
        <v>OPTIMO</v>
      </c>
      <c r="AC592" s="40" t="s">
        <v>3849</v>
      </c>
      <c r="AD592" s="40">
        <v>2023003520096</v>
      </c>
      <c r="AE592" s="40"/>
      <c r="AF592" s="40"/>
      <c r="AG592" s="59">
        <v>71608123.799999997</v>
      </c>
      <c r="AH592" s="59">
        <v>54421260</v>
      </c>
      <c r="AI592" s="59">
        <v>31250400</v>
      </c>
      <c r="AJ592" s="57"/>
      <c r="AK592" s="276">
        <f>IF(
'Tablero de control'!$V592="NP",
 0,
  IF(
     'Tablero de control'!$Q592&lt;&gt;"Reducción",
     'Tablero de control'!$AJ592*100/'Tablero de control'!$V592,
     IF(
       'Tablero de control'!$V592&gt;='Tablero de control'!$AJ592,
       100,
       IF(
         'Tablero de control'!$S592&lt;='Tablero de control'!$AJ592,
         0,
         (('Tablero de control'!$S592-'Tablero de control'!$V592)-('Tablero de control'!$AJ592-'Tablero de control'!$V592))*100/('Tablero de control'!$S592-'Tablero de control'!$V592)
       )
     )
   )
)</f>
        <v>0</v>
      </c>
      <c r="AL592" s="40" t="str">
        <f>IF(
  'Tablero de control'!$V592="NP",
  "NO PROGRAMADA",
  IF(
    OR('Tablero de control'!$AJ592="",'Tablero de control'!$AK592&lt;=0),
    "SIN AVANCE",
    IF(
      'Tablero de control'!$AK592&lt;Parametros!$D$4*Parametros!$G$9,
      "MUY DEFICIENTE",
    IF(
      'Tablero de control'!$AK592&lt;Parametros!$D$4*Parametros!$G$8,
      "DEFICIENTE",
   IF(
      'Tablero de control'!$AK592&lt;Parametros!$D$4*Parametros!$G$7,
      "ACEPTABLE",
      IF(
        'Tablero de control'!$AK592&lt;Parametros!$D$4*Parametros!$G$6,
        "BUENO",
        IF(
          'Tablero de control'!$AK592&lt;Parametros!$D$4*Parametros!$G$5,
          "SATISFACTORIO",
          IF(
            'Tablero de control'!$AK592&gt;=Parametros!$D$4*Parametros!$G$4,
            "OPTIMO"
          )
        )
      )
    )
  )
)
)
)</f>
        <v>SIN AVANCE</v>
      </c>
      <c r="AM592" s="38"/>
      <c r="AN592" s="38"/>
      <c r="AO592" s="38"/>
      <c r="AP592" s="47"/>
      <c r="AQ592" s="276">
        <f>IF(
'Tablero de control'!$W592="NP",
 0,
  IF(
     'Tablero de control'!$Q592&lt;&gt;"Reducción",
     'Tablero de control'!$AP592*100/'Tablero de control'!$W592,
     IF(
       'Tablero de control'!$W592&gt;='Tablero de control'!$AP592,
       100,
       IF(
         'Tablero de control'!$S592&lt;='Tablero de control'!$AP592,
         0,
         (('Tablero de control'!$S592-'Tablero de control'!$W592)-('Tablero de control'!$AP592-'Tablero de control'!$W592))*100/('Tablero de control'!$S592-'Tablero de control'!$W592)
       )
     )
   )
)</f>
        <v>0</v>
      </c>
      <c r="AR592" s="40" t="str">
        <f>IF(
  'Tablero de control'!$W592="NP",
  "NO PROGRAMADA",
  IF(
    OR('Tablero de control'!$AP592="",'Tablero de control'!$AQ592&lt;=0),
    "SIN AVANCE",
    IF(
      'Tablero de control'!$AQ592&lt;Parametros!$D$4*Parametros!$G$9,
      "MUY DEFICIENTE",
    IF(
      'Tablero de control'!$AQ592&lt;Parametros!$D$4*Parametros!$G$8,
      "DEFICIENTE",
   IF(
      'Tablero de control'!$AQ592&lt;Parametros!$D$4*Parametros!$G$7,
      "ACEPTABLE",
      IF(
        'Tablero de control'!$AQ592&lt;Parametros!$D$4*Parametros!$G$6,
        "BUENO",
        IF(
          'Tablero de control'!$AQ592&lt;Parametros!$D$4*Parametros!$G$5,
          "SATISFACTORIO",
          IF(
            'Tablero de control'!$AQ592&gt;=Parametros!$D$4*Parametros!$G$4,
            "OPTIMO"
          )
        )
      )
    )
  )
)
)
)</f>
        <v>SIN AVANCE</v>
      </c>
      <c r="AS592" s="38"/>
      <c r="AT592" s="38"/>
      <c r="AU592" s="38"/>
      <c r="AV592" s="39"/>
      <c r="AW592" s="276">
        <f>IF(
'Tablero de control'!$X592="NP",
 0,
  IF(
     'Tablero de control'!$Q592&lt;&gt;"Reducción",
     'Tablero de control'!$AV592*100/'Tablero de control'!$X592,
     IF(
       'Tablero de control'!$X592&gt;='Tablero de control'!$AV592,
       100,
       IF(
         'Tablero de control'!$S592&lt;='Tablero de control'!$AV592,
         0,
         (('Tablero de control'!$S592-'Tablero de control'!$X592)-('Tablero de control'!$AV592-'Tablero de control'!$X592))*100/('Tablero de control'!$S592-'Tablero de control'!$X592)
       )
     )
   )
)</f>
        <v>0</v>
      </c>
      <c r="AX592" s="46" t="str">
        <f>IF(
  'Tablero de control'!$X592="NP",
  "NO PROGRAMADA",
  IF(
    OR('Tablero de control'!$AV592="",'Tablero de control'!$AW592&lt;=0),
    "SIN AVANCE",
    IF(
      'Tablero de control'!$AW592&lt;Parametros!$D$4*Parametros!$G$9,
      "MUY DEFICIENTE",
    IF(
      'Tablero de control'!$AW592&lt;Parametros!$D$4*Parametros!$G$8,
      "DEFICIENTE",
   IF(
      'Tablero de control'!$AW592&lt;Parametros!$D$4*Parametros!$G$7,
      "ACEPTABLE",
      IF(
        'Tablero de control'!$AW592&lt;Parametros!$D$4*Parametros!$G$6,
        "BUENO",
        IF(
          'Tablero de control'!$AW592&lt;Parametros!$D$4*Parametros!$G$5,
          "SATISFACTORIO",
          IF(
            'Tablero de control'!$AW592&gt;=Parametros!$D$4*Parametros!$G$4,
            "OPTIMO"
          )
        )
      )
    )
  )
)
)
)</f>
        <v>SIN AVANCE</v>
      </c>
      <c r="AY592" s="38"/>
      <c r="AZ592" s="38"/>
      <c r="BA592" s="38"/>
      <c r="BB592" s="285">
        <f>IF('Tablero de control'!$R592="Acumulada",IF('Tablero de control'!$AV592="",IF('Tablero de control'!$AP592="",IF('Tablero de control'!$AJ592="",'Tablero de control'!$Y592,'Tablero de control'!$AJ592),'Tablero de control'!$AP592),'Tablero de control'!$AV592),'Tablero de control'!$Y592+'Tablero de control'!$AJ592+'Tablero de control'!$AP592+'Tablero de control'!$AV592)</f>
        <v>30</v>
      </c>
      <c r="BC592" s="41">
        <f>IF('Tablero de control'!$Q592="mantenimiento",'Tablero de control'!$BB592/COUNTA('Tablero de control'!$U592:$X592)*100,IF('Tablero de control'!$BB592*100/'Tablero de control'!$T592&gt;100,100,'Tablero de control'!$BB592*100/'Tablero de control'!$T592))</f>
        <v>750</v>
      </c>
      <c r="BD592" s="40" t="str">
        <f>IF(
    OR('Tablero de control'!$BB592="",'Tablero de control'!$BC592&lt;=0),
    "SIN AVANCE",
    IF(
      'Tablero de control'!$BC592&lt;Parametros!$D$4*Parametros!$G$9,
      "MUY DEFICIENTE",
    IF(
      'Tablero de control'!$BC592&lt;Parametros!$D$4*Parametros!$G$8,
      "DEFICIENTE",
   IF(
      'Tablero de control'!$BC592&lt;Parametros!$D$4*Parametros!$G$7,
      "ACEPTABLE",
      IF(
        'Tablero de control'!$BC592&lt;Parametros!$D$4*Parametros!$G$6,
        "BUENO",
        IF(
          'Tablero de control'!$BC592&lt;Parametros!$D$4*Parametros!$G$5,
          "SATISFACTORIO",
          IF(
            'Tablero de control'!$BC592&gt;=Parametros!$D$4*Parametros!$G$4,
            "OPTIMO"
          )
        )
      )
    )
  )
)
)</f>
        <v>OPTIMO</v>
      </c>
      <c r="BE592" s="336"/>
      <c r="BF592" s="336"/>
      <c r="BG592" s="555"/>
      <c r="BH592" s="281"/>
      <c r="BI592" s="281"/>
      <c r="BJ592" s="281"/>
      <c r="BL592" s="337"/>
      <c r="BN592" s="387">
        <v>0.3</v>
      </c>
      <c r="BO592" s="361" t="s">
        <v>2406</v>
      </c>
      <c r="BP592" s="361" t="s">
        <v>2407</v>
      </c>
      <c r="BQ592" s="361" t="s">
        <v>2408</v>
      </c>
      <c r="BR592" s="661"/>
      <c r="BS592" s="639" t="s">
        <v>2409</v>
      </c>
      <c r="BT592" s="281"/>
    </row>
    <row r="593" spans="1:72" s="42" customFormat="1" ht="50.1" hidden="1" customHeight="1">
      <c r="A593" s="554" t="s">
        <v>255</v>
      </c>
      <c r="B593" s="53" t="s">
        <v>276</v>
      </c>
      <c r="C593" s="53" t="s">
        <v>346</v>
      </c>
      <c r="D593" s="53" t="s">
        <v>1862</v>
      </c>
      <c r="E593" s="53" t="s">
        <v>510</v>
      </c>
      <c r="F593" s="54">
        <v>2.34</v>
      </c>
      <c r="G593" s="84">
        <v>2.9</v>
      </c>
      <c r="H593" s="99" t="s">
        <v>1943</v>
      </c>
      <c r="I593" s="84" t="s">
        <v>1966</v>
      </c>
      <c r="J593" s="325">
        <v>590</v>
      </c>
      <c r="K593" s="53" t="s">
        <v>1127</v>
      </c>
      <c r="L593" s="53">
        <v>4599019</v>
      </c>
      <c r="M593" s="53" t="s">
        <v>66</v>
      </c>
      <c r="N593" s="53">
        <v>459901902</v>
      </c>
      <c r="O593" s="53" t="s">
        <v>185</v>
      </c>
      <c r="P593" s="53" t="s">
        <v>2117</v>
      </c>
      <c r="Q593" s="53" t="s">
        <v>32</v>
      </c>
      <c r="R593" s="78" t="s">
        <v>1891</v>
      </c>
      <c r="S593" s="123">
        <v>2</v>
      </c>
      <c r="T593" s="78">
        <v>8</v>
      </c>
      <c r="U593" s="96">
        <v>2</v>
      </c>
      <c r="V593" s="78">
        <v>2</v>
      </c>
      <c r="W593" s="78">
        <v>2</v>
      </c>
      <c r="X593" s="78">
        <v>2</v>
      </c>
      <c r="Y593" s="273">
        <v>3</v>
      </c>
      <c r="Z593" s="276">
        <f>IF(
'Tablero de control'!$U593="NP",
 0,
  IF(
     'Tablero de control'!$Q593&lt;&gt;"Reducción",
     'Tablero de control'!$Y593*100/'Tablero de control'!$U593,
     IF(
       'Tablero de control'!$U593&gt;='Tablero de control'!$Y593,
       100,
       IF(
         'Tablero de control'!$S593&lt;='Tablero de control'!$Y593,
         0,
         (('Tablero de control'!$S593-'Tablero de control'!$U593)-('Tablero de control'!$Y593-'Tablero de control'!$U593))*100/('Tablero de control'!$S593-'Tablero de control'!$U593)
       )
     )
   )
)</f>
        <v>150</v>
      </c>
      <c r="AA593" s="302">
        <f>IF('Tablero de control'!$Z593&gt;100,100,'Tablero de control'!$Z593)</f>
        <v>100</v>
      </c>
      <c r="AB593" s="40" t="str">
        <f>IF(
  'Tablero de control'!$U593="NP",
  "NO PROGRAMADA",
  IF(
    OR('Tablero de control'!$Y593="",'Tablero de control'!$Z593&lt;=0),
    "SIN AVANCE",
    IF(
      'Tablero de control'!$Z593&lt;Parametros!$D$4*Parametros!$G$9,
      "MUY DEFICIENTE",
    IF(
      'Tablero de control'!$Z593&lt;Parametros!$D$4*Parametros!$G$8,
      "DEFICIENTE",
   IF(
      'Tablero de control'!$Z593&lt;Parametros!$D$4*Parametros!$G$7,
      "ACEPTABLE",
      IF(
        'Tablero de control'!$Z593&lt;Parametros!$D$4*Parametros!$G$6,
        "BUENO",
        IF(
          'Tablero de control'!$Z593&lt;Parametros!$D$4*Parametros!$G$5,
          "SATISFACTORIO",
          IF(
            'Tablero de control'!$Z593&gt;=Parametros!$D$4*Parametros!$G$4,
            "OPTIMO"
          )
        )
      )
    )
  )
)
)
)</f>
        <v>OPTIMO</v>
      </c>
      <c r="AC593" s="40" t="s">
        <v>3849</v>
      </c>
      <c r="AD593" s="40">
        <v>2023003520096</v>
      </c>
      <c r="AE593" s="40"/>
      <c r="AF593" s="40"/>
      <c r="AG593" s="59">
        <v>47738749.200000003</v>
      </c>
      <c r="AH593" s="59">
        <v>36280840</v>
      </c>
      <c r="AI593" s="59">
        <v>20833600</v>
      </c>
      <c r="AJ593" s="57"/>
      <c r="AK593" s="276">
        <f>IF(
'Tablero de control'!$V593="NP",
 0,
  IF(
     'Tablero de control'!$Q593&lt;&gt;"Reducción",
     'Tablero de control'!$AJ593*100/'Tablero de control'!$V593,
     IF(
       'Tablero de control'!$V593&gt;='Tablero de control'!$AJ593,
       100,
       IF(
         'Tablero de control'!$S593&lt;='Tablero de control'!$AJ593,
         0,
         (('Tablero de control'!$S593-'Tablero de control'!$V593)-('Tablero de control'!$AJ593-'Tablero de control'!$V593))*100/('Tablero de control'!$S593-'Tablero de control'!$V593)
       )
     )
   )
)</f>
        <v>0</v>
      </c>
      <c r="AL593" s="40" t="str">
        <f>IF(
  'Tablero de control'!$V593="NP",
  "NO PROGRAMADA",
  IF(
    OR('Tablero de control'!$AJ593="",'Tablero de control'!$AK593&lt;=0),
    "SIN AVANCE",
    IF(
      'Tablero de control'!$AK593&lt;Parametros!$D$4*Parametros!$G$9,
      "MUY DEFICIENTE",
    IF(
      'Tablero de control'!$AK593&lt;Parametros!$D$4*Parametros!$G$8,
      "DEFICIENTE",
   IF(
      'Tablero de control'!$AK593&lt;Parametros!$D$4*Parametros!$G$7,
      "ACEPTABLE",
      IF(
        'Tablero de control'!$AK593&lt;Parametros!$D$4*Parametros!$G$6,
        "BUENO",
        IF(
          'Tablero de control'!$AK593&lt;Parametros!$D$4*Parametros!$G$5,
          "SATISFACTORIO",
          IF(
            'Tablero de control'!$AK593&gt;=Parametros!$D$4*Parametros!$G$4,
            "OPTIMO"
          )
        )
      )
    )
  )
)
)
)</f>
        <v>SIN AVANCE</v>
      </c>
      <c r="AM593" s="38"/>
      <c r="AN593" s="38"/>
      <c r="AO593" s="38"/>
      <c r="AP593" s="47"/>
      <c r="AQ593" s="276">
        <f>IF(
'Tablero de control'!$W593="NP",
 0,
  IF(
     'Tablero de control'!$Q593&lt;&gt;"Reducción",
     'Tablero de control'!$AP593*100/'Tablero de control'!$W593,
     IF(
       'Tablero de control'!$W593&gt;='Tablero de control'!$AP593,
       100,
       IF(
         'Tablero de control'!$S593&lt;='Tablero de control'!$AP593,
         0,
         (('Tablero de control'!$S593-'Tablero de control'!$W593)-('Tablero de control'!$AP593-'Tablero de control'!$W593))*100/('Tablero de control'!$S593-'Tablero de control'!$W593)
       )
     )
   )
)</f>
        <v>0</v>
      </c>
      <c r="AR593" s="40" t="str">
        <f>IF(
  'Tablero de control'!$W593="NP",
  "NO PROGRAMADA",
  IF(
    OR('Tablero de control'!$AP593="",'Tablero de control'!$AQ593&lt;=0),
    "SIN AVANCE",
    IF(
      'Tablero de control'!$AQ593&lt;Parametros!$D$4*Parametros!$G$9,
      "MUY DEFICIENTE",
    IF(
      'Tablero de control'!$AQ593&lt;Parametros!$D$4*Parametros!$G$8,
      "DEFICIENTE",
   IF(
      'Tablero de control'!$AQ593&lt;Parametros!$D$4*Parametros!$G$7,
      "ACEPTABLE",
      IF(
        'Tablero de control'!$AQ593&lt;Parametros!$D$4*Parametros!$G$6,
        "BUENO",
        IF(
          'Tablero de control'!$AQ593&lt;Parametros!$D$4*Parametros!$G$5,
          "SATISFACTORIO",
          IF(
            'Tablero de control'!$AQ593&gt;=Parametros!$D$4*Parametros!$G$4,
            "OPTIMO"
          )
        )
      )
    )
  )
)
)
)</f>
        <v>SIN AVANCE</v>
      </c>
      <c r="AS593" s="38"/>
      <c r="AT593" s="38"/>
      <c r="AU593" s="38"/>
      <c r="AV593" s="39"/>
      <c r="AW593" s="276">
        <f>IF(
'Tablero de control'!$X593="NP",
 0,
  IF(
     'Tablero de control'!$Q593&lt;&gt;"Reducción",
     'Tablero de control'!$AV593*100/'Tablero de control'!$X593,
     IF(
       'Tablero de control'!$X593&gt;='Tablero de control'!$AV593,
       100,
       IF(
         'Tablero de control'!$S593&lt;='Tablero de control'!$AV593,
         0,
         (('Tablero de control'!$S593-'Tablero de control'!$X593)-('Tablero de control'!$AV593-'Tablero de control'!$X593))*100/('Tablero de control'!$S593-'Tablero de control'!$X593)
       )
     )
   )
)</f>
        <v>0</v>
      </c>
      <c r="AX593" s="46" t="str">
        <f>IF(
  'Tablero de control'!$X593="NP",
  "NO PROGRAMADA",
  IF(
    OR('Tablero de control'!$AV593="",'Tablero de control'!$AW593&lt;=0),
    "SIN AVANCE",
    IF(
      'Tablero de control'!$AW593&lt;Parametros!$D$4*Parametros!$G$9,
      "MUY DEFICIENTE",
    IF(
      'Tablero de control'!$AW593&lt;Parametros!$D$4*Parametros!$G$8,
      "DEFICIENTE",
   IF(
      'Tablero de control'!$AW593&lt;Parametros!$D$4*Parametros!$G$7,
      "ACEPTABLE",
      IF(
        'Tablero de control'!$AW593&lt;Parametros!$D$4*Parametros!$G$6,
        "BUENO",
        IF(
          'Tablero de control'!$AW593&lt;Parametros!$D$4*Parametros!$G$5,
          "SATISFACTORIO",
          IF(
            'Tablero de control'!$AW593&gt;=Parametros!$D$4*Parametros!$G$4,
            "OPTIMO"
          )
        )
      )
    )
  )
)
)
)</f>
        <v>SIN AVANCE</v>
      </c>
      <c r="AY593" s="38"/>
      <c r="AZ593" s="38"/>
      <c r="BA593" s="38"/>
      <c r="BB593" s="285">
        <f>IF('Tablero de control'!$R593="Acumulada",IF('Tablero de control'!$AV593="",IF('Tablero de control'!$AP593="",IF('Tablero de control'!$AJ593="",'Tablero de control'!$Y593,'Tablero de control'!$AJ593),'Tablero de control'!$AP593),'Tablero de control'!$AV593),'Tablero de control'!$Y593+'Tablero de control'!$AJ593+'Tablero de control'!$AP593+'Tablero de control'!$AV593)</f>
        <v>3</v>
      </c>
      <c r="BC593" s="41">
        <f>IF('Tablero de control'!$Q593="mantenimiento",'Tablero de control'!$BB593/COUNTA('Tablero de control'!$U593:$X593)*100,IF('Tablero de control'!$BB593*100/'Tablero de control'!$T593&gt;100,100,'Tablero de control'!$BB593*100/'Tablero de control'!$T593))</f>
        <v>37.5</v>
      </c>
      <c r="BD593" s="40" t="str">
        <f>IF(
    OR('Tablero de control'!$BB593="",'Tablero de control'!$BC593&lt;=0),
    "SIN AVANCE",
    IF(
      'Tablero de control'!$BC593&lt;Parametros!$D$4*Parametros!$G$9,
      "MUY DEFICIENTE",
    IF(
      'Tablero de control'!$BC593&lt;Parametros!$D$4*Parametros!$G$8,
      "DEFICIENTE",
   IF(
      'Tablero de control'!$BC593&lt;Parametros!$D$4*Parametros!$G$7,
      "ACEPTABLE",
      IF(
        'Tablero de control'!$BC593&lt;Parametros!$D$4*Parametros!$G$6,
        "BUENO",
        IF(
          'Tablero de control'!$BC593&lt;Parametros!$D$4*Parametros!$G$5,
          "SATISFACTORIO",
          IF(
            'Tablero de control'!$BC593&gt;=Parametros!$D$4*Parametros!$G$4,
            "OPTIMO"
          )
        )
      )
    )
  )
)
)</f>
        <v>DEFICIENTE</v>
      </c>
      <c r="BE593" s="336"/>
      <c r="BF593" s="336"/>
      <c r="BG593" s="555"/>
      <c r="BH593" s="281"/>
      <c r="BI593" s="281"/>
      <c r="BJ593" s="281"/>
      <c r="BL593" s="337"/>
      <c r="BN593" s="341">
        <v>3</v>
      </c>
      <c r="BO593" s="361" t="s">
        <v>2410</v>
      </c>
      <c r="BP593" s="341" t="s">
        <v>2404</v>
      </c>
      <c r="BQ593" s="361" t="s">
        <v>2411</v>
      </c>
      <c r="BR593" s="639"/>
      <c r="BS593" s="639" t="s">
        <v>2412</v>
      </c>
      <c r="BT593" s="281"/>
    </row>
    <row r="594" spans="1:72" s="42" customFormat="1" ht="50.1" hidden="1" customHeight="1">
      <c r="A594" s="554" t="s">
        <v>255</v>
      </c>
      <c r="B594" s="53" t="s">
        <v>276</v>
      </c>
      <c r="C594" s="53" t="s">
        <v>346</v>
      </c>
      <c r="D594" s="53" t="s">
        <v>1862</v>
      </c>
      <c r="E594" s="53" t="s">
        <v>510</v>
      </c>
      <c r="F594" s="54">
        <v>2.34</v>
      </c>
      <c r="G594" s="84">
        <v>2.9</v>
      </c>
      <c r="H594" s="99" t="s">
        <v>1943</v>
      </c>
      <c r="I594" s="84" t="s">
        <v>1966</v>
      </c>
      <c r="J594" s="325">
        <v>591</v>
      </c>
      <c r="K594" s="53" t="s">
        <v>1128</v>
      </c>
      <c r="L594" s="53">
        <v>4599029</v>
      </c>
      <c r="M594" s="53" t="s">
        <v>86</v>
      </c>
      <c r="N594" s="53">
        <v>459902900</v>
      </c>
      <c r="O594" s="53" t="s">
        <v>107</v>
      </c>
      <c r="P594" s="53" t="s">
        <v>2117</v>
      </c>
      <c r="Q594" s="53" t="s">
        <v>32</v>
      </c>
      <c r="R594" s="78" t="s">
        <v>1891</v>
      </c>
      <c r="S594" s="123">
        <v>1</v>
      </c>
      <c r="T594" s="78">
        <v>12</v>
      </c>
      <c r="U594" s="96">
        <v>3</v>
      </c>
      <c r="V594" s="78">
        <v>3</v>
      </c>
      <c r="W594" s="78">
        <v>3</v>
      </c>
      <c r="X594" s="78">
        <v>3</v>
      </c>
      <c r="Y594" s="273">
        <v>4</v>
      </c>
      <c r="Z594" s="276">
        <f>IF(
'Tablero de control'!$U594="NP",
 0,
  IF(
     'Tablero de control'!$Q594&lt;&gt;"Reducción",
     'Tablero de control'!$Y594*100/'Tablero de control'!$U594,
     IF(
       'Tablero de control'!$U594&gt;='Tablero de control'!$Y594,
       100,
       IF(
         'Tablero de control'!$S594&lt;='Tablero de control'!$Y594,
         0,
         (('Tablero de control'!$S594-'Tablero de control'!$U594)-('Tablero de control'!$Y594-'Tablero de control'!$U594))*100/('Tablero de control'!$S594-'Tablero de control'!$U594)
       )
     )
   )
)</f>
        <v>133.33333333333334</v>
      </c>
      <c r="AA594" s="302">
        <f>IF('Tablero de control'!$Z594&gt;100,100,'Tablero de control'!$Z594)</f>
        <v>100</v>
      </c>
      <c r="AB594" s="40" t="str">
        <f>IF(
  'Tablero de control'!$U594="NP",
  "NO PROGRAMADA",
  IF(
    OR('Tablero de control'!$Y594="",'Tablero de control'!$Z594&lt;=0),
    "SIN AVANCE",
    IF(
      'Tablero de control'!$Z594&lt;Parametros!$D$4*Parametros!$G$9,
      "MUY DEFICIENTE",
    IF(
      'Tablero de control'!$Z594&lt;Parametros!$D$4*Parametros!$G$8,
      "DEFICIENTE",
   IF(
      'Tablero de control'!$Z594&lt;Parametros!$D$4*Parametros!$G$7,
      "ACEPTABLE",
      IF(
        'Tablero de control'!$Z594&lt;Parametros!$D$4*Parametros!$G$6,
        "BUENO",
        IF(
          'Tablero de control'!$Z594&lt;Parametros!$D$4*Parametros!$G$5,
          "SATISFACTORIO",
          IF(
            'Tablero de control'!$Z594&gt;=Parametros!$D$4*Parametros!$G$4,
            "OPTIMO"
          )
        )
      )
    )
  )
)
)
)</f>
        <v>OPTIMO</v>
      </c>
      <c r="AC594" s="40" t="s">
        <v>3849</v>
      </c>
      <c r="AD594" s="40">
        <v>2023003520096</v>
      </c>
      <c r="AE594" s="40"/>
      <c r="AF594" s="40"/>
      <c r="AG594" s="59">
        <v>95477498.400000006</v>
      </c>
      <c r="AH594" s="59">
        <v>72561680</v>
      </c>
      <c r="AI594" s="59">
        <v>41667200</v>
      </c>
      <c r="AJ594" s="57"/>
      <c r="AK594" s="276">
        <f>IF(
'Tablero de control'!$V594="NP",
 0,
  IF(
     'Tablero de control'!$Q594&lt;&gt;"Reducción",
     'Tablero de control'!$AJ594*100/'Tablero de control'!$V594,
     IF(
       'Tablero de control'!$V594&gt;='Tablero de control'!$AJ594,
       100,
       IF(
         'Tablero de control'!$S594&lt;='Tablero de control'!$AJ594,
         0,
         (('Tablero de control'!$S594-'Tablero de control'!$V594)-('Tablero de control'!$AJ594-'Tablero de control'!$V594))*100/('Tablero de control'!$S594-'Tablero de control'!$V594)
       )
     )
   )
)</f>
        <v>0</v>
      </c>
      <c r="AL594" s="40" t="str">
        <f>IF(
  'Tablero de control'!$V594="NP",
  "NO PROGRAMADA",
  IF(
    OR('Tablero de control'!$AJ594="",'Tablero de control'!$AK594&lt;=0),
    "SIN AVANCE",
    IF(
      'Tablero de control'!$AK594&lt;Parametros!$D$4*Parametros!$G$9,
      "MUY DEFICIENTE",
    IF(
      'Tablero de control'!$AK594&lt;Parametros!$D$4*Parametros!$G$8,
      "DEFICIENTE",
   IF(
      'Tablero de control'!$AK594&lt;Parametros!$D$4*Parametros!$G$7,
      "ACEPTABLE",
      IF(
        'Tablero de control'!$AK594&lt;Parametros!$D$4*Parametros!$G$6,
        "BUENO",
        IF(
          'Tablero de control'!$AK594&lt;Parametros!$D$4*Parametros!$G$5,
          "SATISFACTORIO",
          IF(
            'Tablero de control'!$AK594&gt;=Parametros!$D$4*Parametros!$G$4,
            "OPTIMO"
          )
        )
      )
    )
  )
)
)
)</f>
        <v>SIN AVANCE</v>
      </c>
      <c r="AM594" s="38"/>
      <c r="AN594" s="38"/>
      <c r="AO594" s="38"/>
      <c r="AP594" s="47"/>
      <c r="AQ594" s="276">
        <f>IF(
'Tablero de control'!$W594="NP",
 0,
  IF(
     'Tablero de control'!$Q594&lt;&gt;"Reducción",
     'Tablero de control'!$AP594*100/'Tablero de control'!$W594,
     IF(
       'Tablero de control'!$W594&gt;='Tablero de control'!$AP594,
       100,
       IF(
         'Tablero de control'!$S594&lt;='Tablero de control'!$AP594,
         0,
         (('Tablero de control'!$S594-'Tablero de control'!$W594)-('Tablero de control'!$AP594-'Tablero de control'!$W594))*100/('Tablero de control'!$S594-'Tablero de control'!$W594)
       )
     )
   )
)</f>
        <v>0</v>
      </c>
      <c r="AR594" s="40" t="str">
        <f>IF(
  'Tablero de control'!$W594="NP",
  "NO PROGRAMADA",
  IF(
    OR('Tablero de control'!$AP594="",'Tablero de control'!$AQ594&lt;=0),
    "SIN AVANCE",
    IF(
      'Tablero de control'!$AQ594&lt;Parametros!$D$4*Parametros!$G$9,
      "MUY DEFICIENTE",
    IF(
      'Tablero de control'!$AQ594&lt;Parametros!$D$4*Parametros!$G$8,
      "DEFICIENTE",
   IF(
      'Tablero de control'!$AQ594&lt;Parametros!$D$4*Parametros!$G$7,
      "ACEPTABLE",
      IF(
        'Tablero de control'!$AQ594&lt;Parametros!$D$4*Parametros!$G$6,
        "BUENO",
        IF(
          'Tablero de control'!$AQ594&lt;Parametros!$D$4*Parametros!$G$5,
          "SATISFACTORIO",
          IF(
            'Tablero de control'!$AQ594&gt;=Parametros!$D$4*Parametros!$G$4,
            "OPTIMO"
          )
        )
      )
    )
  )
)
)
)</f>
        <v>SIN AVANCE</v>
      </c>
      <c r="AS594" s="38"/>
      <c r="AT594" s="38"/>
      <c r="AU594" s="38"/>
      <c r="AV594" s="39"/>
      <c r="AW594" s="276">
        <f>IF(
'Tablero de control'!$X594="NP",
 0,
  IF(
     'Tablero de control'!$Q594&lt;&gt;"Reducción",
     'Tablero de control'!$AV594*100/'Tablero de control'!$X594,
     IF(
       'Tablero de control'!$X594&gt;='Tablero de control'!$AV594,
       100,
       IF(
         'Tablero de control'!$S594&lt;='Tablero de control'!$AV594,
         0,
         (('Tablero de control'!$S594-'Tablero de control'!$X594)-('Tablero de control'!$AV594-'Tablero de control'!$X594))*100/('Tablero de control'!$S594-'Tablero de control'!$X594)
       )
     )
   )
)</f>
        <v>0</v>
      </c>
      <c r="AX594" s="46" t="str">
        <f>IF(
  'Tablero de control'!$X594="NP",
  "NO PROGRAMADA",
  IF(
    OR('Tablero de control'!$AV594="",'Tablero de control'!$AW594&lt;=0),
    "SIN AVANCE",
    IF(
      'Tablero de control'!$AW594&lt;Parametros!$D$4*Parametros!$G$9,
      "MUY DEFICIENTE",
    IF(
      'Tablero de control'!$AW594&lt;Parametros!$D$4*Parametros!$G$8,
      "DEFICIENTE",
   IF(
      'Tablero de control'!$AW594&lt;Parametros!$D$4*Parametros!$G$7,
      "ACEPTABLE",
      IF(
        'Tablero de control'!$AW594&lt;Parametros!$D$4*Parametros!$G$6,
        "BUENO",
        IF(
          'Tablero de control'!$AW594&lt;Parametros!$D$4*Parametros!$G$5,
          "SATISFACTORIO",
          IF(
            'Tablero de control'!$AW594&gt;=Parametros!$D$4*Parametros!$G$4,
            "OPTIMO"
          )
        )
      )
    )
  )
)
)
)</f>
        <v>SIN AVANCE</v>
      </c>
      <c r="AY594" s="38"/>
      <c r="AZ594" s="38"/>
      <c r="BA594" s="38"/>
      <c r="BB594" s="285">
        <f>IF('Tablero de control'!$R594="Acumulada",IF('Tablero de control'!$AV594="",IF('Tablero de control'!$AP594="",IF('Tablero de control'!$AJ594="",'Tablero de control'!$Y594,'Tablero de control'!$AJ594),'Tablero de control'!$AP594),'Tablero de control'!$AV594),'Tablero de control'!$Y594+'Tablero de control'!$AJ594+'Tablero de control'!$AP594+'Tablero de control'!$AV594)</f>
        <v>4</v>
      </c>
      <c r="BC594" s="41">
        <f>IF('Tablero de control'!$Q594="mantenimiento",'Tablero de control'!$BB594/COUNTA('Tablero de control'!$U594:$X594)*100,IF('Tablero de control'!$BB594*100/'Tablero de control'!$T594&gt;100,100,'Tablero de control'!$BB594*100/'Tablero de control'!$T594))</f>
        <v>33.333333333333336</v>
      </c>
      <c r="BD594" s="40" t="str">
        <f>IF(
    OR('Tablero de control'!$BB594="",'Tablero de control'!$BC594&lt;=0),
    "SIN AVANCE",
    IF(
      'Tablero de control'!$BC594&lt;Parametros!$D$4*Parametros!$G$9,
      "MUY DEFICIENTE",
    IF(
      'Tablero de control'!$BC594&lt;Parametros!$D$4*Parametros!$G$8,
      "DEFICIENTE",
   IF(
      'Tablero de control'!$BC594&lt;Parametros!$D$4*Parametros!$G$7,
      "ACEPTABLE",
      IF(
        'Tablero de control'!$BC594&lt;Parametros!$D$4*Parametros!$G$6,
        "BUENO",
        IF(
          'Tablero de control'!$BC594&lt;Parametros!$D$4*Parametros!$G$5,
          "SATISFACTORIO",
          IF(
            'Tablero de control'!$BC594&gt;=Parametros!$D$4*Parametros!$G$4,
            "OPTIMO"
          )
        )
      )
    )
  )
)
)</f>
        <v>DEFICIENTE</v>
      </c>
      <c r="BE594" s="336"/>
      <c r="BF594" s="336"/>
      <c r="BG594" s="555"/>
      <c r="BH594" s="281"/>
      <c r="BI594" s="281"/>
      <c r="BJ594" s="281"/>
      <c r="BL594" s="337"/>
      <c r="BN594" s="338">
        <v>4</v>
      </c>
      <c r="BO594" s="361" t="s">
        <v>2413</v>
      </c>
      <c r="BP594" s="341" t="s">
        <v>2404</v>
      </c>
      <c r="BQ594" s="353" t="s">
        <v>2414</v>
      </c>
      <c r="BR594" s="623"/>
      <c r="BS594" s="623"/>
      <c r="BT594" s="281"/>
    </row>
    <row r="595" spans="1:72" s="42" customFormat="1" ht="50.1" hidden="1" customHeight="1">
      <c r="A595" s="554" t="s">
        <v>255</v>
      </c>
      <c r="B595" s="53" t="s">
        <v>277</v>
      </c>
      <c r="C595" s="53" t="s">
        <v>347</v>
      </c>
      <c r="D595" s="53" t="s">
        <v>379</v>
      </c>
      <c r="E595" s="53" t="s">
        <v>511</v>
      </c>
      <c r="F595" s="67" t="s">
        <v>532</v>
      </c>
      <c r="G595" s="67">
        <v>2.5</v>
      </c>
      <c r="H595" s="99" t="s">
        <v>1943</v>
      </c>
      <c r="I595" s="67" t="s">
        <v>1966</v>
      </c>
      <c r="J595" s="325">
        <v>592</v>
      </c>
      <c r="K595" s="53" t="s">
        <v>1129</v>
      </c>
      <c r="L595" s="53">
        <v>4599018</v>
      </c>
      <c r="M595" s="53" t="s">
        <v>53</v>
      </c>
      <c r="N595" s="53">
        <v>459901802</v>
      </c>
      <c r="O595" s="53" t="s">
        <v>1838</v>
      </c>
      <c r="P595" s="53" t="s">
        <v>2118</v>
      </c>
      <c r="Q595" s="53" t="s">
        <v>32</v>
      </c>
      <c r="R595" s="78" t="s">
        <v>1891</v>
      </c>
      <c r="S595" s="78">
        <v>2</v>
      </c>
      <c r="T595" s="78">
        <v>8</v>
      </c>
      <c r="U595" s="96">
        <v>2</v>
      </c>
      <c r="V595" s="78">
        <v>2</v>
      </c>
      <c r="W595" s="78">
        <v>2</v>
      </c>
      <c r="X595" s="78">
        <v>2</v>
      </c>
      <c r="Y595" s="273">
        <v>5</v>
      </c>
      <c r="Z595" s="276">
        <f>IF(
'Tablero de control'!$U595="NP",
 0,
  IF(
     'Tablero de control'!$Q595&lt;&gt;"Reducción",
     'Tablero de control'!$Y595*100/'Tablero de control'!$U595,
     IF(
       'Tablero de control'!$U595&gt;='Tablero de control'!$Y595,
       100,
       IF(
         'Tablero de control'!$S595&lt;='Tablero de control'!$Y595,
         0,
         (('Tablero de control'!$S595-'Tablero de control'!$U595)-('Tablero de control'!$Y595-'Tablero de control'!$U595))*100/('Tablero de control'!$S595-'Tablero de control'!$U595)
       )
     )
   )
)</f>
        <v>250</v>
      </c>
      <c r="AA595" s="302">
        <f>IF('Tablero de control'!$Z595&gt;100,100,'Tablero de control'!$Z595)</f>
        <v>100</v>
      </c>
      <c r="AB595" s="40" t="str">
        <f>IF(
  'Tablero de control'!$U595="NP",
  "NO PROGRAMADA",
  IF(
    OR('Tablero de control'!$Y595="",'Tablero de control'!$Z595&lt;=0),
    "SIN AVANCE",
    IF(
      'Tablero de control'!$Z595&lt;Parametros!$D$4*Parametros!$G$9,
      "MUY DEFICIENTE",
    IF(
      'Tablero de control'!$Z595&lt;Parametros!$D$4*Parametros!$G$8,
      "DEFICIENTE",
   IF(
      'Tablero de control'!$Z595&lt;Parametros!$D$4*Parametros!$G$7,
      "ACEPTABLE",
      IF(
        'Tablero de control'!$Z595&lt;Parametros!$D$4*Parametros!$G$6,
        "BUENO",
        IF(
          'Tablero de control'!$Z595&lt;Parametros!$D$4*Parametros!$G$5,
          "SATISFACTORIO",
          IF(
            'Tablero de control'!$Z595&gt;=Parametros!$D$4*Parametros!$G$4,
            "OPTIMO"
          )
        )
      )
    )
  )
)
)
)</f>
        <v>OPTIMO</v>
      </c>
      <c r="AC595" s="40" t="s">
        <v>3850</v>
      </c>
      <c r="AD595" s="40">
        <v>2023003520113</v>
      </c>
      <c r="AE595" s="40"/>
      <c r="AF595" s="40"/>
      <c r="AG595" s="59">
        <v>76360000</v>
      </c>
      <c r="AH595" s="59">
        <v>54735925</v>
      </c>
      <c r="AI595" s="59">
        <v>24483175</v>
      </c>
      <c r="AJ595" s="57"/>
      <c r="AK595" s="276">
        <f>IF(
'Tablero de control'!$V595="NP",
 0,
  IF(
     'Tablero de control'!$Q595&lt;&gt;"Reducción",
     'Tablero de control'!$AJ595*100/'Tablero de control'!$V595,
     IF(
       'Tablero de control'!$V595&gt;='Tablero de control'!$AJ595,
       100,
       IF(
         'Tablero de control'!$S595&lt;='Tablero de control'!$AJ595,
         0,
         (('Tablero de control'!$S595-'Tablero de control'!$V595)-('Tablero de control'!$AJ595-'Tablero de control'!$V595))*100/('Tablero de control'!$S595-'Tablero de control'!$V595)
       )
     )
   )
)</f>
        <v>0</v>
      </c>
      <c r="AL595" s="40" t="str">
        <f>IF(
  'Tablero de control'!$V595="NP",
  "NO PROGRAMADA",
  IF(
    OR('Tablero de control'!$AJ595="",'Tablero de control'!$AK595&lt;=0),
    "SIN AVANCE",
    IF(
      'Tablero de control'!$AK595&lt;Parametros!$D$4*Parametros!$G$9,
      "MUY DEFICIENTE",
    IF(
      'Tablero de control'!$AK595&lt;Parametros!$D$4*Parametros!$G$8,
      "DEFICIENTE",
   IF(
      'Tablero de control'!$AK595&lt;Parametros!$D$4*Parametros!$G$7,
      "ACEPTABLE",
      IF(
        'Tablero de control'!$AK595&lt;Parametros!$D$4*Parametros!$G$6,
        "BUENO",
        IF(
          'Tablero de control'!$AK595&lt;Parametros!$D$4*Parametros!$G$5,
          "SATISFACTORIO",
          IF(
            'Tablero de control'!$AK595&gt;=Parametros!$D$4*Parametros!$G$4,
            "OPTIMO"
          )
        )
      )
    )
  )
)
)
)</f>
        <v>SIN AVANCE</v>
      </c>
      <c r="AM595" s="38"/>
      <c r="AN595" s="38"/>
      <c r="AO595" s="38"/>
      <c r="AP595" s="47"/>
      <c r="AQ595" s="276">
        <f>IF(
'Tablero de control'!$W595="NP",
 0,
  IF(
     'Tablero de control'!$Q595&lt;&gt;"Reducción",
     'Tablero de control'!$AP595*100/'Tablero de control'!$W595,
     IF(
       'Tablero de control'!$W595&gt;='Tablero de control'!$AP595,
       100,
       IF(
         'Tablero de control'!$S595&lt;='Tablero de control'!$AP595,
         0,
         (('Tablero de control'!$S595-'Tablero de control'!$W595)-('Tablero de control'!$AP595-'Tablero de control'!$W595))*100/('Tablero de control'!$S595-'Tablero de control'!$W595)
       )
     )
   )
)</f>
        <v>0</v>
      </c>
      <c r="AR595" s="40" t="str">
        <f>IF(
  'Tablero de control'!$W595="NP",
  "NO PROGRAMADA",
  IF(
    OR('Tablero de control'!$AP595="",'Tablero de control'!$AQ595&lt;=0),
    "SIN AVANCE",
    IF(
      'Tablero de control'!$AQ595&lt;Parametros!$D$4*Parametros!$G$9,
      "MUY DEFICIENTE",
    IF(
      'Tablero de control'!$AQ595&lt;Parametros!$D$4*Parametros!$G$8,
      "DEFICIENTE",
   IF(
      'Tablero de control'!$AQ595&lt;Parametros!$D$4*Parametros!$G$7,
      "ACEPTABLE",
      IF(
        'Tablero de control'!$AQ595&lt;Parametros!$D$4*Parametros!$G$6,
        "BUENO",
        IF(
          'Tablero de control'!$AQ595&lt;Parametros!$D$4*Parametros!$G$5,
          "SATISFACTORIO",
          IF(
            'Tablero de control'!$AQ595&gt;=Parametros!$D$4*Parametros!$G$4,
            "OPTIMO"
          )
        )
      )
    )
  )
)
)
)</f>
        <v>SIN AVANCE</v>
      </c>
      <c r="AS595" s="38"/>
      <c r="AT595" s="38"/>
      <c r="AU595" s="38"/>
      <c r="AV595" s="39"/>
      <c r="AW595" s="276">
        <f>IF(
'Tablero de control'!$X595="NP",
 0,
  IF(
     'Tablero de control'!$Q595&lt;&gt;"Reducción",
     'Tablero de control'!$AV595*100/'Tablero de control'!$X595,
     IF(
       'Tablero de control'!$X595&gt;='Tablero de control'!$AV595,
       100,
       IF(
         'Tablero de control'!$S595&lt;='Tablero de control'!$AV595,
         0,
         (('Tablero de control'!$S595-'Tablero de control'!$X595)-('Tablero de control'!$AV595-'Tablero de control'!$X595))*100/('Tablero de control'!$S595-'Tablero de control'!$X595)
       )
     )
   )
)</f>
        <v>0</v>
      </c>
      <c r="AX595" s="46" t="str">
        <f>IF(
  'Tablero de control'!$X595="NP",
  "NO PROGRAMADA",
  IF(
    OR('Tablero de control'!$AV595="",'Tablero de control'!$AW595&lt;=0),
    "SIN AVANCE",
    IF(
      'Tablero de control'!$AW595&lt;Parametros!$D$4*Parametros!$G$9,
      "MUY DEFICIENTE",
    IF(
      'Tablero de control'!$AW595&lt;Parametros!$D$4*Parametros!$G$8,
      "DEFICIENTE",
   IF(
      'Tablero de control'!$AW595&lt;Parametros!$D$4*Parametros!$G$7,
      "ACEPTABLE",
      IF(
        'Tablero de control'!$AW595&lt;Parametros!$D$4*Parametros!$G$6,
        "BUENO",
        IF(
          'Tablero de control'!$AW595&lt;Parametros!$D$4*Parametros!$G$5,
          "SATISFACTORIO",
          IF(
            'Tablero de control'!$AW595&gt;=Parametros!$D$4*Parametros!$G$4,
            "OPTIMO"
          )
        )
      )
    )
  )
)
)
)</f>
        <v>SIN AVANCE</v>
      </c>
      <c r="AY595" s="38"/>
      <c r="AZ595" s="38"/>
      <c r="BA595" s="38"/>
      <c r="BB595" s="285">
        <f>IF('Tablero de control'!$R595="Acumulada",IF('Tablero de control'!$AV595="",IF('Tablero de control'!$AP595="",IF('Tablero de control'!$AJ595="",'Tablero de control'!$Y595,'Tablero de control'!$AJ595),'Tablero de control'!$AP595),'Tablero de control'!$AV595),'Tablero de control'!$Y595+'Tablero de control'!$AJ595+'Tablero de control'!$AP595+'Tablero de control'!$AV595)</f>
        <v>5</v>
      </c>
      <c r="BC595" s="41">
        <f>IF('Tablero de control'!$Q595="mantenimiento",'Tablero de control'!$BB595/COUNTA('Tablero de control'!$U595:$X595)*100,IF('Tablero de control'!$BB595*100/'Tablero de control'!$T595&gt;100,100,'Tablero de control'!$BB595*100/'Tablero de control'!$T595))</f>
        <v>62.5</v>
      </c>
      <c r="BD595" s="40" t="str">
        <f>IF(
    OR('Tablero de control'!$BB595="",'Tablero de control'!$BC595&lt;=0),
    "SIN AVANCE",
    IF(
      'Tablero de control'!$BC595&lt;Parametros!$D$4*Parametros!$G$9,
      "MUY DEFICIENTE",
    IF(
      'Tablero de control'!$BC595&lt;Parametros!$D$4*Parametros!$G$8,
      "DEFICIENTE",
   IF(
      'Tablero de control'!$BC595&lt;Parametros!$D$4*Parametros!$G$7,
      "ACEPTABLE",
      IF(
        'Tablero de control'!$BC595&lt;Parametros!$D$4*Parametros!$G$6,
        "BUENO",
        IF(
          'Tablero de control'!$BC595&lt;Parametros!$D$4*Parametros!$G$5,
          "SATISFACTORIO",
          IF(
            'Tablero de control'!$BC595&gt;=Parametros!$D$4*Parametros!$G$4,
            "OPTIMO"
          )
        )
      )
    )
  )
)
)</f>
        <v>ACEPTABLE</v>
      </c>
      <c r="BE595" s="336"/>
      <c r="BF595" s="336"/>
      <c r="BG595" s="555"/>
      <c r="BH595" s="281"/>
      <c r="BI595" s="281"/>
      <c r="BJ595" s="281"/>
      <c r="BL595" s="337"/>
      <c r="BN595" s="430">
        <v>5</v>
      </c>
      <c r="BO595" s="431" t="s">
        <v>2773</v>
      </c>
      <c r="BP595" s="431" t="s">
        <v>2774</v>
      </c>
      <c r="BQ595" s="430" t="s">
        <v>2775</v>
      </c>
      <c r="BR595" s="662" t="s">
        <v>2776</v>
      </c>
      <c r="BS595" s="662"/>
      <c r="BT595" s="281"/>
    </row>
    <row r="596" spans="1:72" s="42" customFormat="1" ht="50.1" hidden="1" customHeight="1">
      <c r="A596" s="554" t="s">
        <v>255</v>
      </c>
      <c r="B596" s="53" t="s">
        <v>277</v>
      </c>
      <c r="C596" s="53" t="s">
        <v>347</v>
      </c>
      <c r="D596" s="53" t="s">
        <v>379</v>
      </c>
      <c r="E596" s="53" t="s">
        <v>511</v>
      </c>
      <c r="F596" s="67" t="s">
        <v>532</v>
      </c>
      <c r="G596" s="67">
        <v>2.5</v>
      </c>
      <c r="H596" s="99" t="s">
        <v>1943</v>
      </c>
      <c r="I596" s="67" t="s">
        <v>1966</v>
      </c>
      <c r="J596" s="325">
        <v>593</v>
      </c>
      <c r="K596" s="53" t="s">
        <v>1130</v>
      </c>
      <c r="L596" s="53" t="s">
        <v>1515</v>
      </c>
      <c r="M596" s="53" t="s">
        <v>60</v>
      </c>
      <c r="N596" s="293">
        <v>459903100</v>
      </c>
      <c r="O596" s="53" t="s">
        <v>171</v>
      </c>
      <c r="P596" s="53" t="s">
        <v>2118</v>
      </c>
      <c r="Q596" s="53" t="s">
        <v>32</v>
      </c>
      <c r="R596" s="78" t="s">
        <v>1891</v>
      </c>
      <c r="S596" s="78">
        <v>5</v>
      </c>
      <c r="T596" s="78">
        <v>28</v>
      </c>
      <c r="U596" s="96">
        <v>7</v>
      </c>
      <c r="V596" s="78">
        <v>7</v>
      </c>
      <c r="W596" s="78">
        <v>7</v>
      </c>
      <c r="X596" s="78">
        <v>7</v>
      </c>
      <c r="Y596" s="273">
        <v>8</v>
      </c>
      <c r="Z596" s="276">
        <f>IF(
'Tablero de control'!$U596="NP",
 0,
  IF(
     'Tablero de control'!$Q596&lt;&gt;"Reducción",
     'Tablero de control'!$Y596*100/'Tablero de control'!$U596,
     IF(
       'Tablero de control'!$U596&gt;='Tablero de control'!$Y596,
       100,
       IF(
         'Tablero de control'!$S596&lt;='Tablero de control'!$Y596,
         0,
         (('Tablero de control'!$S596-'Tablero de control'!$U596)-('Tablero de control'!$Y596-'Tablero de control'!$U596))*100/('Tablero de control'!$S596-'Tablero de control'!$U596)
       )
     )
   )
)</f>
        <v>114.28571428571429</v>
      </c>
      <c r="AA596" s="302">
        <f>IF('Tablero de control'!$Z596&gt;100,100,'Tablero de control'!$Z596)</f>
        <v>100</v>
      </c>
      <c r="AB596" s="40" t="str">
        <f>IF(
  'Tablero de control'!$U596="NP",
  "NO PROGRAMADA",
  IF(
    OR('Tablero de control'!$Y596="",'Tablero de control'!$Z596&lt;=0),
    "SIN AVANCE",
    IF(
      'Tablero de control'!$Z596&lt;Parametros!$D$4*Parametros!$G$9,
      "MUY DEFICIENTE",
    IF(
      'Tablero de control'!$Z596&lt;Parametros!$D$4*Parametros!$G$8,
      "DEFICIENTE",
   IF(
      'Tablero de control'!$Z596&lt;Parametros!$D$4*Parametros!$G$7,
      "ACEPTABLE",
      IF(
        'Tablero de control'!$Z596&lt;Parametros!$D$4*Parametros!$G$6,
        "BUENO",
        IF(
          'Tablero de control'!$Z596&lt;Parametros!$D$4*Parametros!$G$5,
          "SATISFACTORIO",
          IF(
            'Tablero de control'!$Z596&gt;=Parametros!$D$4*Parametros!$G$4,
            "OPTIMO"
          )
        )
      )
    )
  )
)
)
)</f>
        <v>OPTIMO</v>
      </c>
      <c r="AC596" s="40" t="s">
        <v>3850</v>
      </c>
      <c r="AD596" s="40">
        <v>2023003520113</v>
      </c>
      <c r="AE596" s="40"/>
      <c r="AF596" s="40"/>
      <c r="AG596" s="59">
        <v>76360000</v>
      </c>
      <c r="AH596" s="59">
        <v>54735925</v>
      </c>
      <c r="AI596" s="59">
        <v>24483175</v>
      </c>
      <c r="AJ596" s="57"/>
      <c r="AK596" s="276">
        <f>IF(
'Tablero de control'!$V596="NP",
 0,
  IF(
     'Tablero de control'!$Q596&lt;&gt;"Reducción",
     'Tablero de control'!$AJ596*100/'Tablero de control'!$V596,
     IF(
       'Tablero de control'!$V596&gt;='Tablero de control'!$AJ596,
       100,
       IF(
         'Tablero de control'!$S596&lt;='Tablero de control'!$AJ596,
         0,
         (('Tablero de control'!$S596-'Tablero de control'!$V596)-('Tablero de control'!$AJ596-'Tablero de control'!$V596))*100/('Tablero de control'!$S596-'Tablero de control'!$V596)
       )
     )
   )
)</f>
        <v>0</v>
      </c>
      <c r="AL596" s="40" t="str">
        <f>IF(
  'Tablero de control'!$V596="NP",
  "NO PROGRAMADA",
  IF(
    OR('Tablero de control'!$AJ596="",'Tablero de control'!$AK596&lt;=0),
    "SIN AVANCE",
    IF(
      'Tablero de control'!$AK596&lt;Parametros!$D$4*Parametros!$G$9,
      "MUY DEFICIENTE",
    IF(
      'Tablero de control'!$AK596&lt;Parametros!$D$4*Parametros!$G$8,
      "DEFICIENTE",
   IF(
      'Tablero de control'!$AK596&lt;Parametros!$D$4*Parametros!$G$7,
      "ACEPTABLE",
      IF(
        'Tablero de control'!$AK596&lt;Parametros!$D$4*Parametros!$G$6,
        "BUENO",
        IF(
          'Tablero de control'!$AK596&lt;Parametros!$D$4*Parametros!$G$5,
          "SATISFACTORIO",
          IF(
            'Tablero de control'!$AK596&gt;=Parametros!$D$4*Parametros!$G$4,
            "OPTIMO"
          )
        )
      )
    )
  )
)
)
)</f>
        <v>SIN AVANCE</v>
      </c>
      <c r="AM596" s="38"/>
      <c r="AN596" s="38"/>
      <c r="AO596" s="38"/>
      <c r="AP596" s="47"/>
      <c r="AQ596" s="276">
        <f>IF(
'Tablero de control'!$W596="NP",
 0,
  IF(
     'Tablero de control'!$Q596&lt;&gt;"Reducción",
     'Tablero de control'!$AP596*100/'Tablero de control'!$W596,
     IF(
       'Tablero de control'!$W596&gt;='Tablero de control'!$AP596,
       100,
       IF(
         'Tablero de control'!$S596&lt;='Tablero de control'!$AP596,
         0,
         (('Tablero de control'!$S596-'Tablero de control'!$W596)-('Tablero de control'!$AP596-'Tablero de control'!$W596))*100/('Tablero de control'!$S596-'Tablero de control'!$W596)
       )
     )
   )
)</f>
        <v>0</v>
      </c>
      <c r="AR596" s="40" t="str">
        <f>IF(
  'Tablero de control'!$W596="NP",
  "NO PROGRAMADA",
  IF(
    OR('Tablero de control'!$AP596="",'Tablero de control'!$AQ596&lt;=0),
    "SIN AVANCE",
    IF(
      'Tablero de control'!$AQ596&lt;Parametros!$D$4*Parametros!$G$9,
      "MUY DEFICIENTE",
    IF(
      'Tablero de control'!$AQ596&lt;Parametros!$D$4*Parametros!$G$8,
      "DEFICIENTE",
   IF(
      'Tablero de control'!$AQ596&lt;Parametros!$D$4*Parametros!$G$7,
      "ACEPTABLE",
      IF(
        'Tablero de control'!$AQ596&lt;Parametros!$D$4*Parametros!$G$6,
        "BUENO",
        IF(
          'Tablero de control'!$AQ596&lt;Parametros!$D$4*Parametros!$G$5,
          "SATISFACTORIO",
          IF(
            'Tablero de control'!$AQ596&gt;=Parametros!$D$4*Parametros!$G$4,
            "OPTIMO"
          )
        )
      )
    )
  )
)
)
)</f>
        <v>SIN AVANCE</v>
      </c>
      <c r="AS596" s="38"/>
      <c r="AT596" s="38"/>
      <c r="AU596" s="38"/>
      <c r="AV596" s="39"/>
      <c r="AW596" s="276">
        <f>IF(
'Tablero de control'!$X596="NP",
 0,
  IF(
     'Tablero de control'!$Q596&lt;&gt;"Reducción",
     'Tablero de control'!$AV596*100/'Tablero de control'!$X596,
     IF(
       'Tablero de control'!$X596&gt;='Tablero de control'!$AV596,
       100,
       IF(
         'Tablero de control'!$S596&lt;='Tablero de control'!$AV596,
         0,
         (('Tablero de control'!$S596-'Tablero de control'!$X596)-('Tablero de control'!$AV596-'Tablero de control'!$X596))*100/('Tablero de control'!$S596-'Tablero de control'!$X596)
       )
     )
   )
)</f>
        <v>0</v>
      </c>
      <c r="AX596" s="46" t="str">
        <f>IF(
  'Tablero de control'!$X596="NP",
  "NO PROGRAMADA",
  IF(
    OR('Tablero de control'!$AV596="",'Tablero de control'!$AW596&lt;=0),
    "SIN AVANCE",
    IF(
      'Tablero de control'!$AW596&lt;Parametros!$D$4*Parametros!$G$9,
      "MUY DEFICIENTE",
    IF(
      'Tablero de control'!$AW596&lt;Parametros!$D$4*Parametros!$G$8,
      "DEFICIENTE",
   IF(
      'Tablero de control'!$AW596&lt;Parametros!$D$4*Parametros!$G$7,
      "ACEPTABLE",
      IF(
        'Tablero de control'!$AW596&lt;Parametros!$D$4*Parametros!$G$6,
        "BUENO",
        IF(
          'Tablero de control'!$AW596&lt;Parametros!$D$4*Parametros!$G$5,
          "SATISFACTORIO",
          IF(
            'Tablero de control'!$AW596&gt;=Parametros!$D$4*Parametros!$G$4,
            "OPTIMO"
          )
        )
      )
    )
  )
)
)
)</f>
        <v>SIN AVANCE</v>
      </c>
      <c r="AY596" s="38"/>
      <c r="AZ596" s="38"/>
      <c r="BA596" s="38"/>
      <c r="BB596" s="285">
        <f>IF('Tablero de control'!$R596="Acumulada",IF('Tablero de control'!$AV596="",IF('Tablero de control'!$AP596="",IF('Tablero de control'!$AJ596="",'Tablero de control'!$Y596,'Tablero de control'!$AJ596),'Tablero de control'!$AP596),'Tablero de control'!$AV596),'Tablero de control'!$Y596+'Tablero de control'!$AJ596+'Tablero de control'!$AP596+'Tablero de control'!$AV596)</f>
        <v>8</v>
      </c>
      <c r="BC596" s="41">
        <f>IF('Tablero de control'!$Q596="mantenimiento",'Tablero de control'!$BB596/COUNTA('Tablero de control'!$U596:$X596)*100,IF('Tablero de control'!$BB596*100/'Tablero de control'!$T596&gt;100,100,'Tablero de control'!$BB596*100/'Tablero de control'!$T596))</f>
        <v>28.571428571428573</v>
      </c>
      <c r="BD596" s="40" t="str">
        <f>IF(
    OR('Tablero de control'!$BB596="",'Tablero de control'!$BC596&lt;=0),
    "SIN AVANCE",
    IF(
      'Tablero de control'!$BC596&lt;Parametros!$D$4*Parametros!$G$9,
      "MUY DEFICIENTE",
    IF(
      'Tablero de control'!$BC596&lt;Parametros!$D$4*Parametros!$G$8,
      "DEFICIENTE",
   IF(
      'Tablero de control'!$BC596&lt;Parametros!$D$4*Parametros!$G$7,
      "ACEPTABLE",
      IF(
        'Tablero de control'!$BC596&lt;Parametros!$D$4*Parametros!$G$6,
        "BUENO",
        IF(
          'Tablero de control'!$BC596&lt;Parametros!$D$4*Parametros!$G$5,
          "SATISFACTORIO",
          IF(
            'Tablero de control'!$BC596&gt;=Parametros!$D$4*Parametros!$G$4,
            "OPTIMO"
          )
        )
      )
    )
  )
)
)</f>
        <v>MUY DEFICIENTE</v>
      </c>
      <c r="BE596" s="336"/>
      <c r="BF596" s="336"/>
      <c r="BG596" s="555"/>
      <c r="BH596" s="281"/>
      <c r="BI596" s="281"/>
      <c r="BJ596" s="281"/>
      <c r="BL596" s="337"/>
      <c r="BN596" s="341">
        <v>8</v>
      </c>
      <c r="BO596" s="431" t="s">
        <v>2777</v>
      </c>
      <c r="BP596" s="431" t="s">
        <v>2778</v>
      </c>
      <c r="BQ596" s="430" t="s">
        <v>2775</v>
      </c>
      <c r="BR596" s="662" t="s">
        <v>2776</v>
      </c>
      <c r="BS596" s="640"/>
      <c r="BT596" s="281"/>
    </row>
    <row r="597" spans="1:72" s="42" customFormat="1" ht="50.1" hidden="1" customHeight="1">
      <c r="A597" s="554" t="s">
        <v>255</v>
      </c>
      <c r="B597" s="53" t="s">
        <v>277</v>
      </c>
      <c r="C597" s="53" t="s">
        <v>347</v>
      </c>
      <c r="D597" s="53" t="s">
        <v>379</v>
      </c>
      <c r="E597" s="53" t="s">
        <v>511</v>
      </c>
      <c r="F597" s="67" t="s">
        <v>532</v>
      </c>
      <c r="G597" s="67">
        <v>2.5</v>
      </c>
      <c r="H597" s="99" t="s">
        <v>1943</v>
      </c>
      <c r="I597" s="67" t="s">
        <v>1966</v>
      </c>
      <c r="J597" s="325">
        <v>594</v>
      </c>
      <c r="K597" s="53" t="s">
        <v>1131</v>
      </c>
      <c r="L597" s="53">
        <v>4599019</v>
      </c>
      <c r="M597" s="53" t="s">
        <v>66</v>
      </c>
      <c r="N597" s="293">
        <v>459901901</v>
      </c>
      <c r="O597" s="53" t="s">
        <v>160</v>
      </c>
      <c r="P597" s="53" t="s">
        <v>2118</v>
      </c>
      <c r="Q597" s="53" t="s">
        <v>32</v>
      </c>
      <c r="R597" s="78" t="s">
        <v>1891</v>
      </c>
      <c r="S597" s="78">
        <v>0</v>
      </c>
      <c r="T597" s="78">
        <v>4</v>
      </c>
      <c r="U597" s="96">
        <v>1</v>
      </c>
      <c r="V597" s="78">
        <v>1</v>
      </c>
      <c r="W597" s="78">
        <v>1</v>
      </c>
      <c r="X597" s="78">
        <v>1</v>
      </c>
      <c r="Y597" s="273">
        <v>4</v>
      </c>
      <c r="Z597" s="276">
        <f>IF(
'Tablero de control'!$U597="NP",
 0,
  IF(
     'Tablero de control'!$Q597&lt;&gt;"Reducción",
     'Tablero de control'!$Y597*100/'Tablero de control'!$U597,
     IF(
       'Tablero de control'!$U597&gt;='Tablero de control'!$Y597,
       100,
       IF(
         'Tablero de control'!$S597&lt;='Tablero de control'!$Y597,
         0,
         (('Tablero de control'!$S597-'Tablero de control'!$U597)-('Tablero de control'!$Y597-'Tablero de control'!$U597))*100/('Tablero de control'!$S597-'Tablero de control'!$U597)
       )
     )
   )
)</f>
        <v>400</v>
      </c>
      <c r="AA597" s="302">
        <f>IF('Tablero de control'!$Z597&gt;100,100,'Tablero de control'!$Z597)</f>
        <v>100</v>
      </c>
      <c r="AB597" s="40" t="str">
        <f>IF(
  'Tablero de control'!$U597="NP",
  "NO PROGRAMADA",
  IF(
    OR('Tablero de control'!$Y597="",'Tablero de control'!$Z597&lt;=0),
    "SIN AVANCE",
    IF(
      'Tablero de control'!$Z597&lt;Parametros!$D$4*Parametros!$G$9,
      "MUY DEFICIENTE",
    IF(
      'Tablero de control'!$Z597&lt;Parametros!$D$4*Parametros!$G$8,
      "DEFICIENTE",
   IF(
      'Tablero de control'!$Z597&lt;Parametros!$D$4*Parametros!$G$7,
      "ACEPTABLE",
      IF(
        'Tablero de control'!$Z597&lt;Parametros!$D$4*Parametros!$G$6,
        "BUENO",
        IF(
          'Tablero de control'!$Z597&lt;Parametros!$D$4*Parametros!$G$5,
          "SATISFACTORIO",
          IF(
            'Tablero de control'!$Z597&gt;=Parametros!$D$4*Parametros!$G$4,
            "OPTIMO"
          )
        )
      )
    )
  )
)
)
)</f>
        <v>OPTIMO</v>
      </c>
      <c r="AC597" s="40" t="s">
        <v>3850</v>
      </c>
      <c r="AD597" s="40">
        <v>2023003520113</v>
      </c>
      <c r="AE597" s="40"/>
      <c r="AF597" s="40"/>
      <c r="AG597" s="59">
        <v>76360000</v>
      </c>
      <c r="AH597" s="59">
        <v>54735925</v>
      </c>
      <c r="AI597" s="59">
        <v>24483175</v>
      </c>
      <c r="AJ597" s="57"/>
      <c r="AK597" s="276">
        <f>IF(
'Tablero de control'!$V597="NP",
 0,
  IF(
     'Tablero de control'!$Q597&lt;&gt;"Reducción",
     'Tablero de control'!$AJ597*100/'Tablero de control'!$V597,
     IF(
       'Tablero de control'!$V597&gt;='Tablero de control'!$AJ597,
       100,
       IF(
         'Tablero de control'!$S597&lt;='Tablero de control'!$AJ597,
         0,
         (('Tablero de control'!$S597-'Tablero de control'!$V597)-('Tablero de control'!$AJ597-'Tablero de control'!$V597))*100/('Tablero de control'!$S597-'Tablero de control'!$V597)
       )
     )
   )
)</f>
        <v>0</v>
      </c>
      <c r="AL597" s="40" t="str">
        <f>IF(
  'Tablero de control'!$V597="NP",
  "NO PROGRAMADA",
  IF(
    OR('Tablero de control'!$AJ597="",'Tablero de control'!$AK597&lt;=0),
    "SIN AVANCE",
    IF(
      'Tablero de control'!$AK597&lt;Parametros!$D$4*Parametros!$G$9,
      "MUY DEFICIENTE",
    IF(
      'Tablero de control'!$AK597&lt;Parametros!$D$4*Parametros!$G$8,
      "DEFICIENTE",
   IF(
      'Tablero de control'!$AK597&lt;Parametros!$D$4*Parametros!$G$7,
      "ACEPTABLE",
      IF(
        'Tablero de control'!$AK597&lt;Parametros!$D$4*Parametros!$G$6,
        "BUENO",
        IF(
          'Tablero de control'!$AK597&lt;Parametros!$D$4*Parametros!$G$5,
          "SATISFACTORIO",
          IF(
            'Tablero de control'!$AK597&gt;=Parametros!$D$4*Parametros!$G$4,
            "OPTIMO"
          )
        )
      )
    )
  )
)
)
)</f>
        <v>SIN AVANCE</v>
      </c>
      <c r="AM597" s="38"/>
      <c r="AN597" s="38"/>
      <c r="AO597" s="38"/>
      <c r="AP597" s="47"/>
      <c r="AQ597" s="276">
        <f>IF(
'Tablero de control'!$W597="NP",
 0,
  IF(
     'Tablero de control'!$Q597&lt;&gt;"Reducción",
     'Tablero de control'!$AP597*100/'Tablero de control'!$W597,
     IF(
       'Tablero de control'!$W597&gt;='Tablero de control'!$AP597,
       100,
       IF(
         'Tablero de control'!$S597&lt;='Tablero de control'!$AP597,
         0,
         (('Tablero de control'!$S597-'Tablero de control'!$W597)-('Tablero de control'!$AP597-'Tablero de control'!$W597))*100/('Tablero de control'!$S597-'Tablero de control'!$W597)
       )
     )
   )
)</f>
        <v>0</v>
      </c>
      <c r="AR597" s="40" t="str">
        <f>IF(
  'Tablero de control'!$W597="NP",
  "NO PROGRAMADA",
  IF(
    OR('Tablero de control'!$AP597="",'Tablero de control'!$AQ597&lt;=0),
    "SIN AVANCE",
    IF(
      'Tablero de control'!$AQ597&lt;Parametros!$D$4*Parametros!$G$9,
      "MUY DEFICIENTE",
    IF(
      'Tablero de control'!$AQ597&lt;Parametros!$D$4*Parametros!$G$8,
      "DEFICIENTE",
   IF(
      'Tablero de control'!$AQ597&lt;Parametros!$D$4*Parametros!$G$7,
      "ACEPTABLE",
      IF(
        'Tablero de control'!$AQ597&lt;Parametros!$D$4*Parametros!$G$6,
        "BUENO",
        IF(
          'Tablero de control'!$AQ597&lt;Parametros!$D$4*Parametros!$G$5,
          "SATISFACTORIO",
          IF(
            'Tablero de control'!$AQ597&gt;=Parametros!$D$4*Parametros!$G$4,
            "OPTIMO"
          )
        )
      )
    )
  )
)
)
)</f>
        <v>SIN AVANCE</v>
      </c>
      <c r="AS597" s="38"/>
      <c r="AT597" s="38"/>
      <c r="AU597" s="38"/>
      <c r="AV597" s="39"/>
      <c r="AW597" s="276">
        <f>IF(
'Tablero de control'!$X597="NP",
 0,
  IF(
     'Tablero de control'!$Q597&lt;&gt;"Reducción",
     'Tablero de control'!$AV597*100/'Tablero de control'!$X597,
     IF(
       'Tablero de control'!$X597&gt;='Tablero de control'!$AV597,
       100,
       IF(
         'Tablero de control'!$S597&lt;='Tablero de control'!$AV597,
         0,
         (('Tablero de control'!$S597-'Tablero de control'!$X597)-('Tablero de control'!$AV597-'Tablero de control'!$X597))*100/('Tablero de control'!$S597-'Tablero de control'!$X597)
       )
     )
   )
)</f>
        <v>0</v>
      </c>
      <c r="AX597" s="46" t="str">
        <f>IF(
  'Tablero de control'!$X597="NP",
  "NO PROGRAMADA",
  IF(
    OR('Tablero de control'!$AV597="",'Tablero de control'!$AW597&lt;=0),
    "SIN AVANCE",
    IF(
      'Tablero de control'!$AW597&lt;Parametros!$D$4*Parametros!$G$9,
      "MUY DEFICIENTE",
    IF(
      'Tablero de control'!$AW597&lt;Parametros!$D$4*Parametros!$G$8,
      "DEFICIENTE",
   IF(
      'Tablero de control'!$AW597&lt;Parametros!$D$4*Parametros!$G$7,
      "ACEPTABLE",
      IF(
        'Tablero de control'!$AW597&lt;Parametros!$D$4*Parametros!$G$6,
        "BUENO",
        IF(
          'Tablero de control'!$AW597&lt;Parametros!$D$4*Parametros!$G$5,
          "SATISFACTORIO",
          IF(
            'Tablero de control'!$AW597&gt;=Parametros!$D$4*Parametros!$G$4,
            "OPTIMO"
          )
        )
      )
    )
  )
)
)
)</f>
        <v>SIN AVANCE</v>
      </c>
      <c r="AY597" s="38"/>
      <c r="AZ597" s="38"/>
      <c r="BA597" s="38"/>
      <c r="BB597" s="285">
        <f>IF('Tablero de control'!$R597="Acumulada",IF('Tablero de control'!$AV597="",IF('Tablero de control'!$AP597="",IF('Tablero de control'!$AJ597="",'Tablero de control'!$Y597,'Tablero de control'!$AJ597),'Tablero de control'!$AP597),'Tablero de control'!$AV597),'Tablero de control'!$Y597+'Tablero de control'!$AJ597+'Tablero de control'!$AP597+'Tablero de control'!$AV597)</f>
        <v>4</v>
      </c>
      <c r="BC597" s="41">
        <f>IF('Tablero de control'!$Q597="mantenimiento",'Tablero de control'!$BB597/COUNTA('Tablero de control'!$U597:$X597)*100,IF('Tablero de control'!$BB597*100/'Tablero de control'!$T597&gt;100,100,'Tablero de control'!$BB597*100/'Tablero de control'!$T597))</f>
        <v>100</v>
      </c>
      <c r="BD597" s="40" t="str">
        <f>IF(
    OR('Tablero de control'!$BB597="",'Tablero de control'!$BC597&lt;=0),
    "SIN AVANCE",
    IF(
      'Tablero de control'!$BC597&lt;Parametros!$D$4*Parametros!$G$9,
      "MUY DEFICIENTE",
    IF(
      'Tablero de control'!$BC597&lt;Parametros!$D$4*Parametros!$G$8,
      "DEFICIENTE",
   IF(
      'Tablero de control'!$BC597&lt;Parametros!$D$4*Parametros!$G$7,
      "ACEPTABLE",
      IF(
        'Tablero de control'!$BC597&lt;Parametros!$D$4*Parametros!$G$6,
        "BUENO",
        IF(
          'Tablero de control'!$BC597&lt;Parametros!$D$4*Parametros!$G$5,
          "SATISFACTORIO",
          IF(
            'Tablero de control'!$BC597&gt;=Parametros!$D$4*Parametros!$G$4,
            "OPTIMO"
          )
        )
      )
    )
  )
)
)</f>
        <v>OPTIMO</v>
      </c>
      <c r="BE597" s="336"/>
      <c r="BF597" s="336"/>
      <c r="BG597" s="555"/>
      <c r="BH597" s="281"/>
      <c r="BI597" s="281"/>
      <c r="BJ597" s="281"/>
      <c r="BL597" s="337"/>
      <c r="BN597" s="341">
        <v>4</v>
      </c>
      <c r="BO597" s="431" t="s">
        <v>2779</v>
      </c>
      <c r="BP597" s="431" t="s">
        <v>2780</v>
      </c>
      <c r="BQ597" s="371" t="s">
        <v>2489</v>
      </c>
      <c r="BR597" s="662" t="s">
        <v>2776</v>
      </c>
      <c r="BS597" s="640"/>
      <c r="BT597" s="281"/>
    </row>
    <row r="598" spans="1:72" s="42" customFormat="1" ht="50.1" hidden="1" customHeight="1">
      <c r="A598" s="554" t="s">
        <v>255</v>
      </c>
      <c r="B598" s="53" t="s">
        <v>277</v>
      </c>
      <c r="C598" s="53" t="s">
        <v>347</v>
      </c>
      <c r="D598" s="53" t="s">
        <v>379</v>
      </c>
      <c r="E598" s="53" t="s">
        <v>511</v>
      </c>
      <c r="F598" s="67" t="s">
        <v>532</v>
      </c>
      <c r="G598" s="67">
        <v>2.5</v>
      </c>
      <c r="H598" s="99" t="s">
        <v>1943</v>
      </c>
      <c r="I598" s="67" t="s">
        <v>1966</v>
      </c>
      <c r="J598" s="325">
        <v>595</v>
      </c>
      <c r="K598" s="53" t="s">
        <v>1132</v>
      </c>
      <c r="L598" s="53" t="s">
        <v>1515</v>
      </c>
      <c r="M598" s="53" t="s">
        <v>60</v>
      </c>
      <c r="N598" s="293">
        <v>459903104</v>
      </c>
      <c r="O598" s="53" t="s">
        <v>1839</v>
      </c>
      <c r="P598" s="53" t="s">
        <v>2118</v>
      </c>
      <c r="Q598" s="53" t="s">
        <v>32</v>
      </c>
      <c r="R598" s="78" t="s">
        <v>1890</v>
      </c>
      <c r="S598" s="78">
        <v>0</v>
      </c>
      <c r="T598" s="78">
        <v>2</v>
      </c>
      <c r="U598" s="96">
        <v>1</v>
      </c>
      <c r="V598" s="78">
        <v>2</v>
      </c>
      <c r="W598" s="78">
        <v>2</v>
      </c>
      <c r="X598" s="78">
        <v>2</v>
      </c>
      <c r="Y598" s="273">
        <v>4</v>
      </c>
      <c r="Z598" s="276">
        <f>IF(
'Tablero de control'!$U598="NP",
 0,
  IF(
     'Tablero de control'!$Q598&lt;&gt;"Reducción",
     'Tablero de control'!$Y598*100/'Tablero de control'!$U598,
     IF(
       'Tablero de control'!$U598&gt;='Tablero de control'!$Y598,
       100,
       IF(
         'Tablero de control'!$S598&lt;='Tablero de control'!$Y598,
         0,
         (('Tablero de control'!$S598-'Tablero de control'!$U598)-('Tablero de control'!$Y598-'Tablero de control'!$U598))*100/('Tablero de control'!$S598-'Tablero de control'!$U598)
       )
     )
   )
)</f>
        <v>400</v>
      </c>
      <c r="AA598" s="302">
        <f>IF('Tablero de control'!$Z598&gt;100,100,'Tablero de control'!$Z598)</f>
        <v>100</v>
      </c>
      <c r="AB598" s="40" t="str">
        <f>IF(
  'Tablero de control'!$U598="NP",
  "NO PROGRAMADA",
  IF(
    OR('Tablero de control'!$Y598="",'Tablero de control'!$Z598&lt;=0),
    "SIN AVANCE",
    IF(
      'Tablero de control'!$Z598&lt;Parametros!$D$4*Parametros!$G$9,
      "MUY DEFICIENTE",
    IF(
      'Tablero de control'!$Z598&lt;Parametros!$D$4*Parametros!$G$8,
      "DEFICIENTE",
   IF(
      'Tablero de control'!$Z598&lt;Parametros!$D$4*Parametros!$G$7,
      "ACEPTABLE",
      IF(
        'Tablero de control'!$Z598&lt;Parametros!$D$4*Parametros!$G$6,
        "BUENO",
        IF(
          'Tablero de control'!$Z598&lt;Parametros!$D$4*Parametros!$G$5,
          "SATISFACTORIO",
          IF(
            'Tablero de control'!$Z598&gt;=Parametros!$D$4*Parametros!$G$4,
            "OPTIMO"
          )
        )
      )
    )
  )
)
)
)</f>
        <v>OPTIMO</v>
      </c>
      <c r="AC598" s="40" t="s">
        <v>3850</v>
      </c>
      <c r="AD598" s="40">
        <v>2023003520113</v>
      </c>
      <c r="AE598" s="40"/>
      <c r="AF598" s="40"/>
      <c r="AG598" s="59">
        <v>76360000</v>
      </c>
      <c r="AH598" s="59">
        <v>54735925</v>
      </c>
      <c r="AI598" s="59">
        <v>24483175</v>
      </c>
      <c r="AJ598" s="57"/>
      <c r="AK598" s="276">
        <f>IF(
'Tablero de control'!$V598="NP",
 0,
  IF(
     'Tablero de control'!$Q598&lt;&gt;"Reducción",
     'Tablero de control'!$AJ598*100/'Tablero de control'!$V598,
     IF(
       'Tablero de control'!$V598&gt;='Tablero de control'!$AJ598,
       100,
       IF(
         'Tablero de control'!$S598&lt;='Tablero de control'!$AJ598,
         0,
         (('Tablero de control'!$S598-'Tablero de control'!$V598)-('Tablero de control'!$AJ598-'Tablero de control'!$V598))*100/('Tablero de control'!$S598-'Tablero de control'!$V598)
       )
     )
   )
)</f>
        <v>0</v>
      </c>
      <c r="AL598" s="40" t="str">
        <f>IF(
  'Tablero de control'!$V598="NP",
  "NO PROGRAMADA",
  IF(
    OR('Tablero de control'!$AJ598="",'Tablero de control'!$AK598&lt;=0),
    "SIN AVANCE",
    IF(
      'Tablero de control'!$AK598&lt;Parametros!$D$4*Parametros!$G$9,
      "MUY DEFICIENTE",
    IF(
      'Tablero de control'!$AK598&lt;Parametros!$D$4*Parametros!$G$8,
      "DEFICIENTE",
   IF(
      'Tablero de control'!$AK598&lt;Parametros!$D$4*Parametros!$G$7,
      "ACEPTABLE",
      IF(
        'Tablero de control'!$AK598&lt;Parametros!$D$4*Parametros!$G$6,
        "BUENO",
        IF(
          'Tablero de control'!$AK598&lt;Parametros!$D$4*Parametros!$G$5,
          "SATISFACTORIO",
          IF(
            'Tablero de control'!$AK598&gt;=Parametros!$D$4*Parametros!$G$4,
            "OPTIMO"
          )
        )
      )
    )
  )
)
)
)</f>
        <v>SIN AVANCE</v>
      </c>
      <c r="AM598" s="38"/>
      <c r="AN598" s="38"/>
      <c r="AO598" s="38"/>
      <c r="AP598" s="47"/>
      <c r="AQ598" s="276">
        <f>IF(
'Tablero de control'!$W598="NP",
 0,
  IF(
     'Tablero de control'!$Q598&lt;&gt;"Reducción",
     'Tablero de control'!$AP598*100/'Tablero de control'!$W598,
     IF(
       'Tablero de control'!$W598&gt;='Tablero de control'!$AP598,
       100,
       IF(
         'Tablero de control'!$S598&lt;='Tablero de control'!$AP598,
         0,
         (('Tablero de control'!$S598-'Tablero de control'!$W598)-('Tablero de control'!$AP598-'Tablero de control'!$W598))*100/('Tablero de control'!$S598-'Tablero de control'!$W598)
       )
     )
   )
)</f>
        <v>0</v>
      </c>
      <c r="AR598" s="40" t="str">
        <f>IF(
  'Tablero de control'!$W598="NP",
  "NO PROGRAMADA",
  IF(
    OR('Tablero de control'!$AP598="",'Tablero de control'!$AQ598&lt;=0),
    "SIN AVANCE",
    IF(
      'Tablero de control'!$AQ598&lt;Parametros!$D$4*Parametros!$G$9,
      "MUY DEFICIENTE",
    IF(
      'Tablero de control'!$AQ598&lt;Parametros!$D$4*Parametros!$G$8,
      "DEFICIENTE",
   IF(
      'Tablero de control'!$AQ598&lt;Parametros!$D$4*Parametros!$G$7,
      "ACEPTABLE",
      IF(
        'Tablero de control'!$AQ598&lt;Parametros!$D$4*Parametros!$G$6,
        "BUENO",
        IF(
          'Tablero de control'!$AQ598&lt;Parametros!$D$4*Parametros!$G$5,
          "SATISFACTORIO",
          IF(
            'Tablero de control'!$AQ598&gt;=Parametros!$D$4*Parametros!$G$4,
            "OPTIMO"
          )
        )
      )
    )
  )
)
)
)</f>
        <v>SIN AVANCE</v>
      </c>
      <c r="AS598" s="38"/>
      <c r="AT598" s="38"/>
      <c r="AU598" s="38"/>
      <c r="AV598" s="39"/>
      <c r="AW598" s="276">
        <f>IF(
'Tablero de control'!$X598="NP",
 0,
  IF(
     'Tablero de control'!$Q598&lt;&gt;"Reducción",
     'Tablero de control'!$AV598*100/'Tablero de control'!$X598,
     IF(
       'Tablero de control'!$X598&gt;='Tablero de control'!$AV598,
       100,
       IF(
         'Tablero de control'!$S598&lt;='Tablero de control'!$AV598,
         0,
         (('Tablero de control'!$S598-'Tablero de control'!$X598)-('Tablero de control'!$AV598-'Tablero de control'!$X598))*100/('Tablero de control'!$S598-'Tablero de control'!$X598)
       )
     )
   )
)</f>
        <v>0</v>
      </c>
      <c r="AX598" s="46" t="str">
        <f>IF(
  'Tablero de control'!$X598="NP",
  "NO PROGRAMADA",
  IF(
    OR('Tablero de control'!$AV598="",'Tablero de control'!$AW598&lt;=0),
    "SIN AVANCE",
    IF(
      'Tablero de control'!$AW598&lt;Parametros!$D$4*Parametros!$G$9,
      "MUY DEFICIENTE",
    IF(
      'Tablero de control'!$AW598&lt;Parametros!$D$4*Parametros!$G$8,
      "DEFICIENTE",
   IF(
      'Tablero de control'!$AW598&lt;Parametros!$D$4*Parametros!$G$7,
      "ACEPTABLE",
      IF(
        'Tablero de control'!$AW598&lt;Parametros!$D$4*Parametros!$G$6,
        "BUENO",
        IF(
          'Tablero de control'!$AW598&lt;Parametros!$D$4*Parametros!$G$5,
          "SATISFACTORIO",
          IF(
            'Tablero de control'!$AW598&gt;=Parametros!$D$4*Parametros!$G$4,
            "OPTIMO"
          )
        )
      )
    )
  )
)
)
)</f>
        <v>SIN AVANCE</v>
      </c>
      <c r="AY598" s="38"/>
      <c r="AZ598" s="38"/>
      <c r="BA598" s="38"/>
      <c r="BB598" s="285">
        <f>IF('Tablero de control'!$R598="Acumulada",IF('Tablero de control'!$AV598="",IF('Tablero de control'!$AP598="",IF('Tablero de control'!$AJ598="",'Tablero de control'!$Y598,'Tablero de control'!$AJ598),'Tablero de control'!$AP598),'Tablero de control'!$AV598),'Tablero de control'!$Y598+'Tablero de control'!$AJ598+'Tablero de control'!$AP598+'Tablero de control'!$AV598)</f>
        <v>4</v>
      </c>
      <c r="BC598" s="41">
        <f>IF('Tablero de control'!$Q598="mantenimiento",'Tablero de control'!$BB598/COUNTA('Tablero de control'!$U598:$X598)*100,IF('Tablero de control'!$BB598*100/'Tablero de control'!$T598&gt;100,100,'Tablero de control'!$BB598*100/'Tablero de control'!$T598))</f>
        <v>100</v>
      </c>
      <c r="BD598" s="40" t="str">
        <f>IF(
    OR('Tablero de control'!$BB598="",'Tablero de control'!$BC598&lt;=0),
    "SIN AVANCE",
    IF(
      'Tablero de control'!$BC598&lt;Parametros!$D$4*Parametros!$G$9,
      "MUY DEFICIENTE",
    IF(
      'Tablero de control'!$BC598&lt;Parametros!$D$4*Parametros!$G$8,
      "DEFICIENTE",
   IF(
      'Tablero de control'!$BC598&lt;Parametros!$D$4*Parametros!$G$7,
      "ACEPTABLE",
      IF(
        'Tablero de control'!$BC598&lt;Parametros!$D$4*Parametros!$G$6,
        "BUENO",
        IF(
          'Tablero de control'!$BC598&lt;Parametros!$D$4*Parametros!$G$5,
          "SATISFACTORIO",
          IF(
            'Tablero de control'!$BC598&gt;=Parametros!$D$4*Parametros!$G$4,
            "OPTIMO"
          )
        )
      )
    )
  )
)
)</f>
        <v>OPTIMO</v>
      </c>
      <c r="BE598" s="336"/>
      <c r="BF598" s="336"/>
      <c r="BG598" s="555"/>
      <c r="BH598" s="281"/>
      <c r="BI598" s="281"/>
      <c r="BJ598" s="281"/>
      <c r="BL598" s="337"/>
      <c r="BN598" s="341">
        <v>4</v>
      </c>
      <c r="BO598" s="431" t="s">
        <v>2781</v>
      </c>
      <c r="BP598" s="431" t="s">
        <v>2782</v>
      </c>
      <c r="BQ598" s="430" t="s">
        <v>2775</v>
      </c>
      <c r="BR598" s="662" t="s">
        <v>2776</v>
      </c>
      <c r="BS598" s="640"/>
      <c r="BT598" s="281"/>
    </row>
    <row r="599" spans="1:72" s="42" customFormat="1" ht="50.1" hidden="1" customHeight="1">
      <c r="A599" s="554" t="s">
        <v>256</v>
      </c>
      <c r="B599" s="53" t="s">
        <v>278</v>
      </c>
      <c r="C599" s="53" t="s">
        <v>348</v>
      </c>
      <c r="D599" s="53" t="s">
        <v>380</v>
      </c>
      <c r="E599" s="53" t="s">
        <v>39</v>
      </c>
      <c r="F599" s="86">
        <v>0.65290000000000004</v>
      </c>
      <c r="G599" s="76">
        <v>0.7</v>
      </c>
      <c r="H599" s="99" t="s">
        <v>1943</v>
      </c>
      <c r="I599" s="76" t="s">
        <v>1966</v>
      </c>
      <c r="J599" s="325">
        <v>596</v>
      </c>
      <c r="K599" s="53" t="s">
        <v>1133</v>
      </c>
      <c r="L599" s="53" t="s">
        <v>1516</v>
      </c>
      <c r="M599" s="53" t="s">
        <v>1517</v>
      </c>
      <c r="N599" s="293">
        <v>459901100</v>
      </c>
      <c r="O599" s="53" t="s">
        <v>1517</v>
      </c>
      <c r="P599" s="53" t="s">
        <v>2119</v>
      </c>
      <c r="Q599" s="53" t="s">
        <v>33</v>
      </c>
      <c r="R599" s="98" t="s">
        <v>1891</v>
      </c>
      <c r="S599" s="78">
        <v>10</v>
      </c>
      <c r="T599" s="78">
        <v>10</v>
      </c>
      <c r="U599" s="96">
        <v>2</v>
      </c>
      <c r="V599" s="78">
        <v>3</v>
      </c>
      <c r="W599" s="78">
        <v>3</v>
      </c>
      <c r="X599" s="78">
        <v>2</v>
      </c>
      <c r="Y599" s="273">
        <v>0</v>
      </c>
      <c r="Z599" s="276">
        <f>IF(
'Tablero de control'!$U599="NP",
 0,
  IF(
     'Tablero de control'!$Q599&lt;&gt;"Reducción",
     'Tablero de control'!$Y599*100/'Tablero de control'!$U599,
     IF(
       'Tablero de control'!$U599&gt;='Tablero de control'!$Y599,
       100,
       IF(
         'Tablero de control'!$S599&lt;='Tablero de control'!$Y599,
         0,
         (('Tablero de control'!$S599-'Tablero de control'!$U599)-('Tablero de control'!$Y599-'Tablero de control'!$U599))*100/('Tablero de control'!$S599-'Tablero de control'!$U599)
       )
     )
   )
)</f>
        <v>0</v>
      </c>
      <c r="AA599" s="302">
        <f>IF('Tablero de control'!$Z599&gt;100,100,'Tablero de control'!$Z599)</f>
        <v>0</v>
      </c>
      <c r="AB599" s="40" t="str">
        <f>IF(
  'Tablero de control'!$U599="NP",
  "NO PROGRAMADA",
  IF(
    OR('Tablero de control'!$Y599="",'Tablero de control'!$Z599&lt;=0),
    "SIN AVANCE",
    IF(
      'Tablero de control'!$Z599&lt;Parametros!$D$4*Parametros!$G$9,
      "MUY DEFICIENTE",
    IF(
      'Tablero de control'!$Z599&lt;Parametros!$D$4*Parametros!$G$8,
      "DEFICIENTE",
   IF(
      'Tablero de control'!$Z599&lt;Parametros!$D$4*Parametros!$G$7,
      "ACEPTABLE",
      IF(
        'Tablero de control'!$Z599&lt;Parametros!$D$4*Parametros!$G$6,
        "BUENO",
        IF(
          'Tablero de control'!$Z599&lt;Parametros!$D$4*Parametros!$G$5,
          "SATISFACTORIO",
          IF(
            'Tablero de control'!$Z599&gt;=Parametros!$D$4*Parametros!$G$4,
            "OPTIMO"
          )
        )
      )
    )
  )
)
)
)</f>
        <v>SIN AVANCE</v>
      </c>
      <c r="AC599" s="40"/>
      <c r="AD599" s="40"/>
      <c r="AE599" s="40"/>
      <c r="AF599" s="40"/>
      <c r="AG599" s="59">
        <v>0</v>
      </c>
      <c r="AH599" s="59">
        <v>0</v>
      </c>
      <c r="AI599" s="59">
        <v>0</v>
      </c>
      <c r="AJ599" s="57"/>
      <c r="AK599" s="276">
        <f>IF(
'Tablero de control'!$V599="NP",
 0,
  IF(
     'Tablero de control'!$Q599&lt;&gt;"Reducción",
     'Tablero de control'!$AJ599*100/'Tablero de control'!$V599,
     IF(
       'Tablero de control'!$V599&gt;='Tablero de control'!$AJ599,
       100,
       IF(
         'Tablero de control'!$S599&lt;='Tablero de control'!$AJ599,
         0,
         (('Tablero de control'!$S599-'Tablero de control'!$V599)-('Tablero de control'!$AJ599-'Tablero de control'!$V599))*100/('Tablero de control'!$S599-'Tablero de control'!$V599)
       )
     )
   )
)</f>
        <v>0</v>
      </c>
      <c r="AL599" s="40" t="str">
        <f>IF(
  'Tablero de control'!$V599="NP",
  "NO PROGRAMADA",
  IF(
    OR('Tablero de control'!$AJ599="",'Tablero de control'!$AK599&lt;=0),
    "SIN AVANCE",
    IF(
      'Tablero de control'!$AK599&lt;Parametros!$D$4*Parametros!$G$9,
      "MUY DEFICIENTE",
    IF(
      'Tablero de control'!$AK599&lt;Parametros!$D$4*Parametros!$G$8,
      "DEFICIENTE",
   IF(
      'Tablero de control'!$AK599&lt;Parametros!$D$4*Parametros!$G$7,
      "ACEPTABLE",
      IF(
        'Tablero de control'!$AK599&lt;Parametros!$D$4*Parametros!$G$6,
        "BUENO",
        IF(
          'Tablero de control'!$AK599&lt;Parametros!$D$4*Parametros!$G$5,
          "SATISFACTORIO",
          IF(
            'Tablero de control'!$AK599&gt;=Parametros!$D$4*Parametros!$G$4,
            "OPTIMO"
          )
        )
      )
    )
  )
)
)
)</f>
        <v>SIN AVANCE</v>
      </c>
      <c r="AM599" s="38"/>
      <c r="AN599" s="38"/>
      <c r="AO599" s="38"/>
      <c r="AP599" s="47"/>
      <c r="AQ599" s="276">
        <f>IF(
'Tablero de control'!$W599="NP",
 0,
  IF(
     'Tablero de control'!$Q599&lt;&gt;"Reducción",
     'Tablero de control'!$AP599*100/'Tablero de control'!$W599,
     IF(
       'Tablero de control'!$W599&gt;='Tablero de control'!$AP599,
       100,
       IF(
         'Tablero de control'!$S599&lt;='Tablero de control'!$AP599,
         0,
         (('Tablero de control'!$S599-'Tablero de control'!$W599)-('Tablero de control'!$AP599-'Tablero de control'!$W599))*100/('Tablero de control'!$S599-'Tablero de control'!$W599)
       )
     )
   )
)</f>
        <v>0</v>
      </c>
      <c r="AR599" s="40" t="str">
        <f>IF(
  'Tablero de control'!$W599="NP",
  "NO PROGRAMADA",
  IF(
    OR('Tablero de control'!$AP599="",'Tablero de control'!$AQ599&lt;=0),
    "SIN AVANCE",
    IF(
      'Tablero de control'!$AQ599&lt;Parametros!$D$4*Parametros!$G$9,
      "MUY DEFICIENTE",
    IF(
      'Tablero de control'!$AQ599&lt;Parametros!$D$4*Parametros!$G$8,
      "DEFICIENTE",
   IF(
      'Tablero de control'!$AQ599&lt;Parametros!$D$4*Parametros!$G$7,
      "ACEPTABLE",
      IF(
        'Tablero de control'!$AQ599&lt;Parametros!$D$4*Parametros!$G$6,
        "BUENO",
        IF(
          'Tablero de control'!$AQ599&lt;Parametros!$D$4*Parametros!$G$5,
          "SATISFACTORIO",
          IF(
            'Tablero de control'!$AQ599&gt;=Parametros!$D$4*Parametros!$G$4,
            "OPTIMO"
          )
        )
      )
    )
  )
)
)
)</f>
        <v>SIN AVANCE</v>
      </c>
      <c r="AS599" s="38"/>
      <c r="AT599" s="38"/>
      <c r="AU599" s="38"/>
      <c r="AV599" s="39"/>
      <c r="AW599" s="276">
        <f>IF(
'Tablero de control'!$X599="NP",
 0,
  IF(
     'Tablero de control'!$Q599&lt;&gt;"Reducción",
     'Tablero de control'!$AV599*100/'Tablero de control'!$X599,
     IF(
       'Tablero de control'!$X599&gt;='Tablero de control'!$AV599,
       100,
       IF(
         'Tablero de control'!$S599&lt;='Tablero de control'!$AV599,
         0,
         (('Tablero de control'!$S599-'Tablero de control'!$X599)-('Tablero de control'!$AV599-'Tablero de control'!$X599))*100/('Tablero de control'!$S599-'Tablero de control'!$X599)
       )
     )
   )
)</f>
        <v>0</v>
      </c>
      <c r="AX599" s="46" t="str">
        <f>IF(
  'Tablero de control'!$X599="NP",
  "NO PROGRAMADA",
  IF(
    OR('Tablero de control'!$AV599="",'Tablero de control'!$AW599&lt;=0),
    "SIN AVANCE",
    IF(
      'Tablero de control'!$AW599&lt;Parametros!$D$4*Parametros!$G$9,
      "MUY DEFICIENTE",
    IF(
      'Tablero de control'!$AW599&lt;Parametros!$D$4*Parametros!$G$8,
      "DEFICIENTE",
   IF(
      'Tablero de control'!$AW599&lt;Parametros!$D$4*Parametros!$G$7,
      "ACEPTABLE",
      IF(
        'Tablero de control'!$AW599&lt;Parametros!$D$4*Parametros!$G$6,
        "BUENO",
        IF(
          'Tablero de control'!$AW599&lt;Parametros!$D$4*Parametros!$G$5,
          "SATISFACTORIO",
          IF(
            'Tablero de control'!$AW599&gt;=Parametros!$D$4*Parametros!$G$4,
            "OPTIMO"
          )
        )
      )
    )
  )
)
)
)</f>
        <v>SIN AVANCE</v>
      </c>
      <c r="AY599" s="38"/>
      <c r="AZ599" s="38"/>
      <c r="BA599" s="38"/>
      <c r="BB599" s="285">
        <f>IF('Tablero de control'!$R599="Acumulada",IF('Tablero de control'!$AV599="",IF('Tablero de control'!$AP599="",IF('Tablero de control'!$AJ599="",'Tablero de control'!$Y599,'Tablero de control'!$AJ599),'Tablero de control'!$AP599),'Tablero de control'!$AV599),'Tablero de control'!$Y599+'Tablero de control'!$AJ599+'Tablero de control'!$AP599+'Tablero de control'!$AV599)</f>
        <v>0</v>
      </c>
      <c r="BC599" s="41">
        <f>IF('Tablero de control'!$Q599="mantenimiento",'Tablero de control'!$BB599/COUNTA('Tablero de control'!$U599:$X599)*100,IF('Tablero de control'!$BB599*100/'Tablero de control'!$T599&gt;100,100,'Tablero de control'!$BB599*100/'Tablero de control'!$T599))</f>
        <v>0</v>
      </c>
      <c r="BD599" s="40" t="str">
        <f>IF(
    OR('Tablero de control'!$BB599="",'Tablero de control'!$BC599&lt;=0),
    "SIN AVANCE",
    IF(
      'Tablero de control'!$BC599&lt;Parametros!$D$4*Parametros!$G$9,
      "MUY DEFICIENTE",
    IF(
      'Tablero de control'!$BC599&lt;Parametros!$D$4*Parametros!$G$8,
      "DEFICIENTE",
   IF(
      'Tablero de control'!$BC599&lt;Parametros!$D$4*Parametros!$G$7,
      "ACEPTABLE",
      IF(
        'Tablero de control'!$BC599&lt;Parametros!$D$4*Parametros!$G$6,
        "BUENO",
        IF(
          'Tablero de control'!$BC599&lt;Parametros!$D$4*Parametros!$G$5,
          "SATISFACTORIO",
          IF(
            'Tablero de control'!$BC599&gt;=Parametros!$D$4*Parametros!$G$4,
            "OPTIMO"
          )
        )
      )
    )
  )
)
)</f>
        <v>SIN AVANCE</v>
      </c>
      <c r="BE599" s="336"/>
      <c r="BF599" s="336"/>
      <c r="BG599" s="555"/>
      <c r="BH599" s="281"/>
      <c r="BI599" s="281"/>
      <c r="BJ599" s="281"/>
      <c r="BL599" s="337"/>
      <c r="BN599" s="453">
        <v>0</v>
      </c>
      <c r="BO599" s="454" t="s">
        <v>2876</v>
      </c>
      <c r="BP599" s="454" t="s">
        <v>2877</v>
      </c>
      <c r="BQ599" s="454" t="s">
        <v>2878</v>
      </c>
      <c r="BR599" s="663" t="s">
        <v>2879</v>
      </c>
      <c r="BS599" s="668"/>
      <c r="BT599" s="281"/>
    </row>
    <row r="600" spans="1:72" s="42" customFormat="1" ht="50.1" hidden="1" customHeight="1">
      <c r="A600" s="554" t="s">
        <v>256</v>
      </c>
      <c r="B600" s="53" t="s">
        <v>278</v>
      </c>
      <c r="C600" s="53" t="s">
        <v>348</v>
      </c>
      <c r="D600" s="53" t="s">
        <v>380</v>
      </c>
      <c r="E600" s="53" t="s">
        <v>39</v>
      </c>
      <c r="F600" s="86">
        <v>0.65290000000000004</v>
      </c>
      <c r="G600" s="76">
        <v>0.7</v>
      </c>
      <c r="H600" s="99" t="s">
        <v>1943</v>
      </c>
      <c r="I600" s="76" t="s">
        <v>1966</v>
      </c>
      <c r="J600" s="325">
        <v>597</v>
      </c>
      <c r="K600" s="53" t="s">
        <v>1134</v>
      </c>
      <c r="L600" s="53">
        <v>4599015</v>
      </c>
      <c r="M600" s="53" t="s">
        <v>1518</v>
      </c>
      <c r="N600" s="53">
        <v>459901500</v>
      </c>
      <c r="O600" s="53" t="s">
        <v>1518</v>
      </c>
      <c r="P600" s="53" t="s">
        <v>2119</v>
      </c>
      <c r="Q600" s="53" t="s">
        <v>32</v>
      </c>
      <c r="R600" s="78" t="s">
        <v>1890</v>
      </c>
      <c r="S600" s="78">
        <v>2</v>
      </c>
      <c r="T600" s="78">
        <v>6</v>
      </c>
      <c r="U600" s="96">
        <v>1</v>
      </c>
      <c r="V600" s="78">
        <v>1</v>
      </c>
      <c r="W600" s="78">
        <v>1</v>
      </c>
      <c r="X600" s="78">
        <v>1</v>
      </c>
      <c r="Y600" s="273">
        <v>1</v>
      </c>
      <c r="Z600" s="276">
        <f>IF(
'Tablero de control'!$U600="NP",
 0,
  IF(
     'Tablero de control'!$Q600&lt;&gt;"Reducción",
     'Tablero de control'!$Y600*100/'Tablero de control'!$U600,
     IF(
       'Tablero de control'!$U600&gt;='Tablero de control'!$Y600,
       100,
       IF(
         'Tablero de control'!$S600&lt;='Tablero de control'!$Y600,
         0,
         (('Tablero de control'!$S600-'Tablero de control'!$U600)-('Tablero de control'!$Y600-'Tablero de control'!$U600))*100/('Tablero de control'!$S600-'Tablero de control'!$U600)
       )
     )
   )
)</f>
        <v>100</v>
      </c>
      <c r="AA600" s="302">
        <f>IF('Tablero de control'!$Z600&gt;100,100,'Tablero de control'!$Z600)</f>
        <v>100</v>
      </c>
      <c r="AB600" s="40" t="str">
        <f>IF(
  'Tablero de control'!$U600="NP",
  "NO PROGRAMADA",
  IF(
    OR('Tablero de control'!$Y600="",'Tablero de control'!$Z600&lt;=0),
    "SIN AVANCE",
    IF(
      'Tablero de control'!$Z600&lt;Parametros!$D$4*Parametros!$G$9,
      "MUY DEFICIENTE",
    IF(
      'Tablero de control'!$Z600&lt;Parametros!$D$4*Parametros!$G$8,
      "DEFICIENTE",
   IF(
      'Tablero de control'!$Z600&lt;Parametros!$D$4*Parametros!$G$7,
      "ACEPTABLE",
      IF(
        'Tablero de control'!$Z600&lt;Parametros!$D$4*Parametros!$G$6,
        "BUENO",
        IF(
          'Tablero de control'!$Z600&lt;Parametros!$D$4*Parametros!$G$5,
          "SATISFACTORIO",
          IF(
            'Tablero de control'!$Z600&gt;=Parametros!$D$4*Parametros!$G$4,
            "OPTIMO"
          )
        )
      )
    )
  )
)
)
)</f>
        <v>OPTIMO</v>
      </c>
      <c r="AC600" s="40"/>
      <c r="AD600" s="40"/>
      <c r="AE600" s="40"/>
      <c r="AF600" s="40"/>
      <c r="AG600" s="59">
        <v>0</v>
      </c>
      <c r="AH600" s="59">
        <v>0</v>
      </c>
      <c r="AI600" s="59">
        <v>0</v>
      </c>
      <c r="AJ600" s="57"/>
      <c r="AK600" s="276">
        <f>IF(
'Tablero de control'!$V600="NP",
 0,
  IF(
     'Tablero de control'!$Q600&lt;&gt;"Reducción",
     'Tablero de control'!$AJ600*100/'Tablero de control'!$V600,
     IF(
       'Tablero de control'!$V600&gt;='Tablero de control'!$AJ600,
       100,
       IF(
         'Tablero de control'!$S600&lt;='Tablero de control'!$AJ600,
         0,
         (('Tablero de control'!$S600-'Tablero de control'!$V600)-('Tablero de control'!$AJ600-'Tablero de control'!$V600))*100/('Tablero de control'!$S600-'Tablero de control'!$V600)
       )
     )
   )
)</f>
        <v>0</v>
      </c>
      <c r="AL600" s="40" t="str">
        <f>IF(
  'Tablero de control'!$V600="NP",
  "NO PROGRAMADA",
  IF(
    OR('Tablero de control'!$AJ600="",'Tablero de control'!$AK600&lt;=0),
    "SIN AVANCE",
    IF(
      'Tablero de control'!$AK600&lt;Parametros!$D$4*Parametros!$G$9,
      "MUY DEFICIENTE",
    IF(
      'Tablero de control'!$AK600&lt;Parametros!$D$4*Parametros!$G$8,
      "DEFICIENTE",
   IF(
      'Tablero de control'!$AK600&lt;Parametros!$D$4*Parametros!$G$7,
      "ACEPTABLE",
      IF(
        'Tablero de control'!$AK600&lt;Parametros!$D$4*Parametros!$G$6,
        "BUENO",
        IF(
          'Tablero de control'!$AK600&lt;Parametros!$D$4*Parametros!$G$5,
          "SATISFACTORIO",
          IF(
            'Tablero de control'!$AK600&gt;=Parametros!$D$4*Parametros!$G$4,
            "OPTIMO"
          )
        )
      )
    )
  )
)
)
)</f>
        <v>SIN AVANCE</v>
      </c>
      <c r="AM600" s="38"/>
      <c r="AN600" s="38"/>
      <c r="AO600" s="38"/>
      <c r="AP600" s="47"/>
      <c r="AQ600" s="276">
        <f>IF(
'Tablero de control'!$W600="NP",
 0,
  IF(
     'Tablero de control'!$Q600&lt;&gt;"Reducción",
     'Tablero de control'!$AP600*100/'Tablero de control'!$W600,
     IF(
       'Tablero de control'!$W600&gt;='Tablero de control'!$AP600,
       100,
       IF(
         'Tablero de control'!$S600&lt;='Tablero de control'!$AP600,
         0,
         (('Tablero de control'!$S600-'Tablero de control'!$W600)-('Tablero de control'!$AP600-'Tablero de control'!$W600))*100/('Tablero de control'!$S600-'Tablero de control'!$W600)
       )
     )
   )
)</f>
        <v>0</v>
      </c>
      <c r="AR600" s="40" t="str">
        <f>IF(
  'Tablero de control'!$W600="NP",
  "NO PROGRAMADA",
  IF(
    OR('Tablero de control'!$AP600="",'Tablero de control'!$AQ600&lt;=0),
    "SIN AVANCE",
    IF(
      'Tablero de control'!$AQ600&lt;Parametros!$D$4*Parametros!$G$9,
      "MUY DEFICIENTE",
    IF(
      'Tablero de control'!$AQ600&lt;Parametros!$D$4*Parametros!$G$8,
      "DEFICIENTE",
   IF(
      'Tablero de control'!$AQ600&lt;Parametros!$D$4*Parametros!$G$7,
      "ACEPTABLE",
      IF(
        'Tablero de control'!$AQ600&lt;Parametros!$D$4*Parametros!$G$6,
        "BUENO",
        IF(
          'Tablero de control'!$AQ600&lt;Parametros!$D$4*Parametros!$G$5,
          "SATISFACTORIO",
          IF(
            'Tablero de control'!$AQ600&gt;=Parametros!$D$4*Parametros!$G$4,
            "OPTIMO"
          )
        )
      )
    )
  )
)
)
)</f>
        <v>SIN AVANCE</v>
      </c>
      <c r="AS600" s="38"/>
      <c r="AT600" s="38"/>
      <c r="AU600" s="38"/>
      <c r="AV600" s="39"/>
      <c r="AW600" s="276">
        <f>IF(
'Tablero de control'!$X600="NP",
 0,
  IF(
     'Tablero de control'!$Q600&lt;&gt;"Reducción",
     'Tablero de control'!$AV600*100/'Tablero de control'!$X600,
     IF(
       'Tablero de control'!$X600&gt;='Tablero de control'!$AV600,
       100,
       IF(
         'Tablero de control'!$S600&lt;='Tablero de control'!$AV600,
         0,
         (('Tablero de control'!$S600-'Tablero de control'!$X600)-('Tablero de control'!$AV600-'Tablero de control'!$X600))*100/('Tablero de control'!$S600-'Tablero de control'!$X600)
       )
     )
   )
)</f>
        <v>0</v>
      </c>
      <c r="AX600" s="46" t="str">
        <f>IF(
  'Tablero de control'!$X600="NP",
  "NO PROGRAMADA",
  IF(
    OR('Tablero de control'!$AV600="",'Tablero de control'!$AW600&lt;=0),
    "SIN AVANCE",
    IF(
      'Tablero de control'!$AW600&lt;Parametros!$D$4*Parametros!$G$9,
      "MUY DEFICIENTE",
    IF(
      'Tablero de control'!$AW600&lt;Parametros!$D$4*Parametros!$G$8,
      "DEFICIENTE",
   IF(
      'Tablero de control'!$AW600&lt;Parametros!$D$4*Parametros!$G$7,
      "ACEPTABLE",
      IF(
        'Tablero de control'!$AW600&lt;Parametros!$D$4*Parametros!$G$6,
        "BUENO",
        IF(
          'Tablero de control'!$AW600&lt;Parametros!$D$4*Parametros!$G$5,
          "SATISFACTORIO",
          IF(
            'Tablero de control'!$AW600&gt;=Parametros!$D$4*Parametros!$G$4,
            "OPTIMO"
          )
        )
      )
    )
  )
)
)
)</f>
        <v>SIN AVANCE</v>
      </c>
      <c r="AY600" s="38"/>
      <c r="AZ600" s="38"/>
      <c r="BA600" s="38"/>
      <c r="BB600" s="285">
        <f>IF('Tablero de control'!$R600="Acumulada",IF('Tablero de control'!$AV600="",IF('Tablero de control'!$AP600="",IF('Tablero de control'!$AJ600="",'Tablero de control'!$Y600,'Tablero de control'!$AJ600),'Tablero de control'!$AP600),'Tablero de control'!$AV600),'Tablero de control'!$Y600+'Tablero de control'!$AJ600+'Tablero de control'!$AP600+'Tablero de control'!$AV600)</f>
        <v>1</v>
      </c>
      <c r="BC600" s="41">
        <f>IF('Tablero de control'!$Q600="mantenimiento",'Tablero de control'!$BB600/COUNTA('Tablero de control'!$U600:$X600)*100,IF('Tablero de control'!$BB600*100/'Tablero de control'!$T600&gt;100,100,'Tablero de control'!$BB600*100/'Tablero de control'!$T600))</f>
        <v>16.666666666666668</v>
      </c>
      <c r="BD600" s="40" t="str">
        <f>IF(
    OR('Tablero de control'!$BB600="",'Tablero de control'!$BC600&lt;=0),
    "SIN AVANCE",
    IF(
      'Tablero de control'!$BC600&lt;Parametros!$D$4*Parametros!$G$9,
      "MUY DEFICIENTE",
    IF(
      'Tablero de control'!$BC600&lt;Parametros!$D$4*Parametros!$G$8,
      "DEFICIENTE",
   IF(
      'Tablero de control'!$BC600&lt;Parametros!$D$4*Parametros!$G$7,
      "ACEPTABLE",
      IF(
        'Tablero de control'!$BC600&lt;Parametros!$D$4*Parametros!$G$6,
        "BUENO",
        IF(
          'Tablero de control'!$BC600&lt;Parametros!$D$4*Parametros!$G$5,
          "SATISFACTORIO",
          IF(
            'Tablero de control'!$BC600&gt;=Parametros!$D$4*Parametros!$G$4,
            "OPTIMO"
          )
        )
      )
    )
  )
)
)</f>
        <v>MUY DEFICIENTE</v>
      </c>
      <c r="BE600" s="336"/>
      <c r="BF600" s="336"/>
      <c r="BG600" s="555"/>
      <c r="BH600" s="281"/>
      <c r="BI600" s="281"/>
      <c r="BJ600" s="281"/>
      <c r="BL600" s="337"/>
      <c r="BN600" s="453">
        <v>1</v>
      </c>
      <c r="BO600" s="454" t="s">
        <v>2880</v>
      </c>
      <c r="BP600" s="455" t="s">
        <v>2881</v>
      </c>
      <c r="BQ600" s="455" t="s">
        <v>2882</v>
      </c>
      <c r="BR600" s="663" t="s">
        <v>2879</v>
      </c>
      <c r="BS600" s="668"/>
      <c r="BT600" s="281"/>
    </row>
    <row r="601" spans="1:72" s="42" customFormat="1" ht="50.1" hidden="1" customHeight="1">
      <c r="A601" s="554" t="s">
        <v>256</v>
      </c>
      <c r="B601" s="53" t="s">
        <v>278</v>
      </c>
      <c r="C601" s="53" t="s">
        <v>348</v>
      </c>
      <c r="D601" s="53" t="s">
        <v>380</v>
      </c>
      <c r="E601" s="53" t="s">
        <v>39</v>
      </c>
      <c r="F601" s="86">
        <v>0.65290000000000004</v>
      </c>
      <c r="G601" s="76">
        <v>0.7</v>
      </c>
      <c r="H601" s="99" t="s">
        <v>1943</v>
      </c>
      <c r="I601" s="76" t="s">
        <v>1966</v>
      </c>
      <c r="J601" s="325">
        <v>598</v>
      </c>
      <c r="K601" s="53" t="s">
        <v>1135</v>
      </c>
      <c r="L601" s="53">
        <v>4599009</v>
      </c>
      <c r="M601" s="53" t="s">
        <v>1519</v>
      </c>
      <c r="N601" s="53">
        <v>459900900</v>
      </c>
      <c r="O601" s="53" t="s">
        <v>1519</v>
      </c>
      <c r="P601" s="53" t="s">
        <v>2119</v>
      </c>
      <c r="Q601" s="53" t="s">
        <v>32</v>
      </c>
      <c r="R601" s="78" t="s">
        <v>1891</v>
      </c>
      <c r="S601" s="78">
        <v>0</v>
      </c>
      <c r="T601" s="78">
        <v>7</v>
      </c>
      <c r="U601" s="96">
        <v>1</v>
      </c>
      <c r="V601" s="78">
        <v>2</v>
      </c>
      <c r="W601" s="78">
        <v>2</v>
      </c>
      <c r="X601" s="78">
        <v>2</v>
      </c>
      <c r="Y601" s="273">
        <v>0</v>
      </c>
      <c r="Z601" s="276">
        <f>IF(
'Tablero de control'!$U601="NP",
 0,
  IF(
     'Tablero de control'!$Q601&lt;&gt;"Reducción",
     'Tablero de control'!$Y601*100/'Tablero de control'!$U601,
     IF(
       'Tablero de control'!$U601&gt;='Tablero de control'!$Y601,
       100,
       IF(
         'Tablero de control'!$S601&lt;='Tablero de control'!$Y601,
         0,
         (('Tablero de control'!$S601-'Tablero de control'!$U601)-('Tablero de control'!$Y601-'Tablero de control'!$U601))*100/('Tablero de control'!$S601-'Tablero de control'!$U601)
       )
     )
   )
)</f>
        <v>0</v>
      </c>
      <c r="AA601" s="302">
        <f>IF('Tablero de control'!$Z601&gt;100,100,'Tablero de control'!$Z601)</f>
        <v>0</v>
      </c>
      <c r="AB601" s="40" t="str">
        <f>IF(
  'Tablero de control'!$U601="NP",
  "NO PROGRAMADA",
  IF(
    OR('Tablero de control'!$Y601="",'Tablero de control'!$Z601&lt;=0),
    "SIN AVANCE",
    IF(
      'Tablero de control'!$Z601&lt;Parametros!$D$4*Parametros!$G$9,
      "MUY DEFICIENTE",
    IF(
      'Tablero de control'!$Z601&lt;Parametros!$D$4*Parametros!$G$8,
      "DEFICIENTE",
   IF(
      'Tablero de control'!$Z601&lt;Parametros!$D$4*Parametros!$G$7,
      "ACEPTABLE",
      IF(
        'Tablero de control'!$Z601&lt;Parametros!$D$4*Parametros!$G$6,
        "BUENO",
        IF(
          'Tablero de control'!$Z601&lt;Parametros!$D$4*Parametros!$G$5,
          "SATISFACTORIO",
          IF(
            'Tablero de control'!$Z601&gt;=Parametros!$D$4*Parametros!$G$4,
            "OPTIMO"
          )
        )
      )
    )
  )
)
)
)</f>
        <v>SIN AVANCE</v>
      </c>
      <c r="AC601" s="40"/>
      <c r="AD601" s="40"/>
      <c r="AE601" s="40"/>
      <c r="AF601" s="40"/>
      <c r="AG601" s="59">
        <v>0</v>
      </c>
      <c r="AH601" s="59">
        <v>0</v>
      </c>
      <c r="AI601" s="59">
        <v>0</v>
      </c>
      <c r="AJ601" s="57"/>
      <c r="AK601" s="276">
        <f>IF(
'Tablero de control'!$V601="NP",
 0,
  IF(
     'Tablero de control'!$Q601&lt;&gt;"Reducción",
     'Tablero de control'!$AJ601*100/'Tablero de control'!$V601,
     IF(
       'Tablero de control'!$V601&gt;='Tablero de control'!$AJ601,
       100,
       IF(
         'Tablero de control'!$S601&lt;='Tablero de control'!$AJ601,
         0,
         (('Tablero de control'!$S601-'Tablero de control'!$V601)-('Tablero de control'!$AJ601-'Tablero de control'!$V601))*100/('Tablero de control'!$S601-'Tablero de control'!$V601)
       )
     )
   )
)</f>
        <v>0</v>
      </c>
      <c r="AL601" s="40" t="str">
        <f>IF(
  'Tablero de control'!$V601="NP",
  "NO PROGRAMADA",
  IF(
    OR('Tablero de control'!$AJ601="",'Tablero de control'!$AK601&lt;=0),
    "SIN AVANCE",
    IF(
      'Tablero de control'!$AK601&lt;Parametros!$D$4*Parametros!$G$9,
      "MUY DEFICIENTE",
    IF(
      'Tablero de control'!$AK601&lt;Parametros!$D$4*Parametros!$G$8,
      "DEFICIENTE",
   IF(
      'Tablero de control'!$AK601&lt;Parametros!$D$4*Parametros!$G$7,
      "ACEPTABLE",
      IF(
        'Tablero de control'!$AK601&lt;Parametros!$D$4*Parametros!$G$6,
        "BUENO",
        IF(
          'Tablero de control'!$AK601&lt;Parametros!$D$4*Parametros!$G$5,
          "SATISFACTORIO",
          IF(
            'Tablero de control'!$AK601&gt;=Parametros!$D$4*Parametros!$G$4,
            "OPTIMO"
          )
        )
      )
    )
  )
)
)
)</f>
        <v>SIN AVANCE</v>
      </c>
      <c r="AM601" s="38"/>
      <c r="AN601" s="38"/>
      <c r="AO601" s="38"/>
      <c r="AP601" s="47"/>
      <c r="AQ601" s="276">
        <f>IF(
'Tablero de control'!$W601="NP",
 0,
  IF(
     'Tablero de control'!$Q601&lt;&gt;"Reducción",
     'Tablero de control'!$AP601*100/'Tablero de control'!$W601,
     IF(
       'Tablero de control'!$W601&gt;='Tablero de control'!$AP601,
       100,
       IF(
         'Tablero de control'!$S601&lt;='Tablero de control'!$AP601,
         0,
         (('Tablero de control'!$S601-'Tablero de control'!$W601)-('Tablero de control'!$AP601-'Tablero de control'!$W601))*100/('Tablero de control'!$S601-'Tablero de control'!$W601)
       )
     )
   )
)</f>
        <v>0</v>
      </c>
      <c r="AR601" s="40" t="str">
        <f>IF(
  'Tablero de control'!$W601="NP",
  "NO PROGRAMADA",
  IF(
    OR('Tablero de control'!$AP601="",'Tablero de control'!$AQ601&lt;=0),
    "SIN AVANCE",
    IF(
      'Tablero de control'!$AQ601&lt;Parametros!$D$4*Parametros!$G$9,
      "MUY DEFICIENTE",
    IF(
      'Tablero de control'!$AQ601&lt;Parametros!$D$4*Parametros!$G$8,
      "DEFICIENTE",
   IF(
      'Tablero de control'!$AQ601&lt;Parametros!$D$4*Parametros!$G$7,
      "ACEPTABLE",
      IF(
        'Tablero de control'!$AQ601&lt;Parametros!$D$4*Parametros!$G$6,
        "BUENO",
        IF(
          'Tablero de control'!$AQ601&lt;Parametros!$D$4*Parametros!$G$5,
          "SATISFACTORIO",
          IF(
            'Tablero de control'!$AQ601&gt;=Parametros!$D$4*Parametros!$G$4,
            "OPTIMO"
          )
        )
      )
    )
  )
)
)
)</f>
        <v>SIN AVANCE</v>
      </c>
      <c r="AS601" s="38"/>
      <c r="AT601" s="38"/>
      <c r="AU601" s="38"/>
      <c r="AV601" s="39"/>
      <c r="AW601" s="276">
        <f>IF(
'Tablero de control'!$X601="NP",
 0,
  IF(
     'Tablero de control'!$Q601&lt;&gt;"Reducción",
     'Tablero de control'!$AV601*100/'Tablero de control'!$X601,
     IF(
       'Tablero de control'!$X601&gt;='Tablero de control'!$AV601,
       100,
       IF(
         'Tablero de control'!$S601&lt;='Tablero de control'!$AV601,
         0,
         (('Tablero de control'!$S601-'Tablero de control'!$X601)-('Tablero de control'!$AV601-'Tablero de control'!$X601))*100/('Tablero de control'!$S601-'Tablero de control'!$X601)
       )
     )
   )
)</f>
        <v>0</v>
      </c>
      <c r="AX601" s="46" t="str">
        <f>IF(
  'Tablero de control'!$X601="NP",
  "NO PROGRAMADA",
  IF(
    OR('Tablero de control'!$AV601="",'Tablero de control'!$AW601&lt;=0),
    "SIN AVANCE",
    IF(
      'Tablero de control'!$AW601&lt;Parametros!$D$4*Parametros!$G$9,
      "MUY DEFICIENTE",
    IF(
      'Tablero de control'!$AW601&lt;Parametros!$D$4*Parametros!$G$8,
      "DEFICIENTE",
   IF(
      'Tablero de control'!$AW601&lt;Parametros!$D$4*Parametros!$G$7,
      "ACEPTABLE",
      IF(
        'Tablero de control'!$AW601&lt;Parametros!$D$4*Parametros!$G$6,
        "BUENO",
        IF(
          'Tablero de control'!$AW601&lt;Parametros!$D$4*Parametros!$G$5,
          "SATISFACTORIO",
          IF(
            'Tablero de control'!$AW601&gt;=Parametros!$D$4*Parametros!$G$4,
            "OPTIMO"
          )
        )
      )
    )
  )
)
)
)</f>
        <v>SIN AVANCE</v>
      </c>
      <c r="AY601" s="38"/>
      <c r="AZ601" s="38"/>
      <c r="BA601" s="38"/>
      <c r="BB601" s="285">
        <f>IF('Tablero de control'!$R601="Acumulada",IF('Tablero de control'!$AV601="",IF('Tablero de control'!$AP601="",IF('Tablero de control'!$AJ601="",'Tablero de control'!$Y601,'Tablero de control'!$AJ601),'Tablero de control'!$AP601),'Tablero de control'!$AV601),'Tablero de control'!$Y601+'Tablero de control'!$AJ601+'Tablero de control'!$AP601+'Tablero de control'!$AV601)</f>
        <v>0</v>
      </c>
      <c r="BC601" s="41">
        <f>IF('Tablero de control'!$Q601="mantenimiento",'Tablero de control'!$BB601/COUNTA('Tablero de control'!$U601:$X601)*100,IF('Tablero de control'!$BB601*100/'Tablero de control'!$T601&gt;100,100,'Tablero de control'!$BB601*100/'Tablero de control'!$T601))</f>
        <v>0</v>
      </c>
      <c r="BD601" s="40" t="str">
        <f>IF(
    OR('Tablero de control'!$BB601="",'Tablero de control'!$BC601&lt;=0),
    "SIN AVANCE",
    IF(
      'Tablero de control'!$BC601&lt;Parametros!$D$4*Parametros!$G$9,
      "MUY DEFICIENTE",
    IF(
      'Tablero de control'!$BC601&lt;Parametros!$D$4*Parametros!$G$8,
      "DEFICIENTE",
   IF(
      'Tablero de control'!$BC601&lt;Parametros!$D$4*Parametros!$G$7,
      "ACEPTABLE",
      IF(
        'Tablero de control'!$BC601&lt;Parametros!$D$4*Parametros!$G$6,
        "BUENO",
        IF(
          'Tablero de control'!$BC601&lt;Parametros!$D$4*Parametros!$G$5,
          "SATISFACTORIO",
          IF(
            'Tablero de control'!$BC601&gt;=Parametros!$D$4*Parametros!$G$4,
            "OPTIMO"
          )
        )
      )
    )
  )
)
)</f>
        <v>SIN AVANCE</v>
      </c>
      <c r="BE601" s="336"/>
      <c r="BF601" s="336"/>
      <c r="BG601" s="555"/>
      <c r="BH601" s="281"/>
      <c r="BI601" s="281"/>
      <c r="BJ601" s="281"/>
      <c r="BL601" s="337"/>
      <c r="BN601" s="453">
        <v>0</v>
      </c>
      <c r="BO601" s="454" t="s">
        <v>2883</v>
      </c>
      <c r="BP601" s="455" t="s">
        <v>2881</v>
      </c>
      <c r="BQ601" s="456" t="s">
        <v>2884</v>
      </c>
      <c r="BR601" s="663" t="s">
        <v>2879</v>
      </c>
      <c r="BS601" s="668"/>
      <c r="BT601" s="281"/>
    </row>
    <row r="602" spans="1:72" s="42" customFormat="1" ht="50.1" hidden="1" customHeight="1">
      <c r="A602" s="554" t="s">
        <v>256</v>
      </c>
      <c r="B602" s="53" t="s">
        <v>278</v>
      </c>
      <c r="C602" s="53" t="s">
        <v>349</v>
      </c>
      <c r="D602" s="53" t="s">
        <v>380</v>
      </c>
      <c r="E602" s="53" t="s">
        <v>512</v>
      </c>
      <c r="F602" s="76">
        <v>0.73</v>
      </c>
      <c r="G602" s="76">
        <v>0.75</v>
      </c>
      <c r="H602" s="99" t="s">
        <v>1943</v>
      </c>
      <c r="I602" s="76" t="s">
        <v>1966</v>
      </c>
      <c r="J602" s="325">
        <v>599</v>
      </c>
      <c r="K602" s="53" t="s">
        <v>1136</v>
      </c>
      <c r="L602" s="53">
        <v>4599017</v>
      </c>
      <c r="M602" s="53" t="s">
        <v>132</v>
      </c>
      <c r="N602" s="53">
        <v>459901700</v>
      </c>
      <c r="O602" s="53" t="s">
        <v>1840</v>
      </c>
      <c r="P602" s="53" t="s">
        <v>2119</v>
      </c>
      <c r="Q602" s="53" t="s">
        <v>33</v>
      </c>
      <c r="R602" s="98" t="s">
        <v>1891</v>
      </c>
      <c r="S602" s="78">
        <v>1</v>
      </c>
      <c r="T602" s="131">
        <v>1</v>
      </c>
      <c r="U602" s="96">
        <v>1</v>
      </c>
      <c r="V602" s="131">
        <v>1</v>
      </c>
      <c r="W602" s="131">
        <v>1</v>
      </c>
      <c r="X602" s="131">
        <v>1</v>
      </c>
      <c r="Y602" s="273">
        <v>0.8</v>
      </c>
      <c r="Z602" s="276">
        <f>IF(
'Tablero de control'!$U602="NP",
 0,
  IF(
     'Tablero de control'!$Q602&lt;&gt;"Reducción",
     'Tablero de control'!$Y602*100/'Tablero de control'!$U602,
     IF(
       'Tablero de control'!$U602&gt;='Tablero de control'!$Y602,
       100,
       IF(
         'Tablero de control'!$S602&lt;='Tablero de control'!$Y602,
         0,
         (('Tablero de control'!$S602-'Tablero de control'!$U602)-('Tablero de control'!$Y602-'Tablero de control'!$U602))*100/('Tablero de control'!$S602-'Tablero de control'!$U602)
       )
     )
   )
)</f>
        <v>80</v>
      </c>
      <c r="AA602" s="302">
        <f>IF('Tablero de control'!$Z602&gt;100,100,'Tablero de control'!$Z602)</f>
        <v>80</v>
      </c>
      <c r="AB602" s="40" t="str">
        <f>IF(
  'Tablero de control'!$U602="NP",
  "NO PROGRAMADA",
  IF(
    OR('Tablero de control'!$Y602="",'Tablero de control'!$Z602&lt;=0),
    "SIN AVANCE",
    IF(
      'Tablero de control'!$Z602&lt;Parametros!$D$4*Parametros!$G$9,
      "MUY DEFICIENTE",
    IF(
      'Tablero de control'!$Z602&lt;Parametros!$D$4*Parametros!$G$8,
      "DEFICIENTE",
   IF(
      'Tablero de control'!$Z602&lt;Parametros!$D$4*Parametros!$G$7,
      "ACEPTABLE",
      IF(
        'Tablero de control'!$Z602&lt;Parametros!$D$4*Parametros!$G$6,
        "BUENO",
        IF(
          'Tablero de control'!$Z602&lt;Parametros!$D$4*Parametros!$G$5,
          "SATISFACTORIO",
          IF(
            'Tablero de control'!$Z602&gt;=Parametros!$D$4*Parametros!$G$4,
            "OPTIMO"
          )
        )
      )
    )
  )
)
)
)</f>
        <v>BUENO</v>
      </c>
      <c r="AC602" s="40"/>
      <c r="AD602" s="40"/>
      <c r="AE602" s="40"/>
      <c r="AF602" s="40"/>
      <c r="AG602" s="59">
        <v>415642800</v>
      </c>
      <c r="AH602" s="59">
        <v>47272050</v>
      </c>
      <c r="AI602" s="59">
        <v>17139150</v>
      </c>
      <c r="AJ602" s="57"/>
      <c r="AK602" s="276">
        <f>IF(
'Tablero de control'!$V602="NP",
 0,
  IF(
     'Tablero de control'!$Q602&lt;&gt;"Reducción",
     'Tablero de control'!$AJ602*100/'Tablero de control'!$V602,
     IF(
       'Tablero de control'!$V602&gt;='Tablero de control'!$AJ602,
       100,
       IF(
         'Tablero de control'!$S602&lt;='Tablero de control'!$AJ602,
         0,
         (('Tablero de control'!$S602-'Tablero de control'!$V602)-('Tablero de control'!$AJ602-'Tablero de control'!$V602))*100/('Tablero de control'!$S602-'Tablero de control'!$V602)
       )
     )
   )
)</f>
        <v>0</v>
      </c>
      <c r="AL602" s="40" t="str">
        <f>IF(
  'Tablero de control'!$V602="NP",
  "NO PROGRAMADA",
  IF(
    OR('Tablero de control'!$AJ602="",'Tablero de control'!$AK602&lt;=0),
    "SIN AVANCE",
    IF(
      'Tablero de control'!$AK602&lt;Parametros!$D$4*Parametros!$G$9,
      "MUY DEFICIENTE",
    IF(
      'Tablero de control'!$AK602&lt;Parametros!$D$4*Parametros!$G$8,
      "DEFICIENTE",
   IF(
      'Tablero de control'!$AK602&lt;Parametros!$D$4*Parametros!$G$7,
      "ACEPTABLE",
      IF(
        'Tablero de control'!$AK602&lt;Parametros!$D$4*Parametros!$G$6,
        "BUENO",
        IF(
          'Tablero de control'!$AK602&lt;Parametros!$D$4*Parametros!$G$5,
          "SATISFACTORIO",
          IF(
            'Tablero de control'!$AK602&gt;=Parametros!$D$4*Parametros!$G$4,
            "OPTIMO"
          )
        )
      )
    )
  )
)
)
)</f>
        <v>SIN AVANCE</v>
      </c>
      <c r="AM602" s="38"/>
      <c r="AN602" s="38"/>
      <c r="AO602" s="38"/>
      <c r="AP602" s="47"/>
      <c r="AQ602" s="276">
        <f>IF(
'Tablero de control'!$W602="NP",
 0,
  IF(
     'Tablero de control'!$Q602&lt;&gt;"Reducción",
     'Tablero de control'!$AP602*100/'Tablero de control'!$W602,
     IF(
       'Tablero de control'!$W602&gt;='Tablero de control'!$AP602,
       100,
       IF(
         'Tablero de control'!$S602&lt;='Tablero de control'!$AP602,
         0,
         (('Tablero de control'!$S602-'Tablero de control'!$W602)-('Tablero de control'!$AP602-'Tablero de control'!$W602))*100/('Tablero de control'!$S602-'Tablero de control'!$W602)
       )
     )
   )
)</f>
        <v>0</v>
      </c>
      <c r="AR602" s="40" t="str">
        <f>IF(
  'Tablero de control'!$W602="NP",
  "NO PROGRAMADA",
  IF(
    OR('Tablero de control'!$AP602="",'Tablero de control'!$AQ602&lt;=0),
    "SIN AVANCE",
    IF(
      'Tablero de control'!$AQ602&lt;Parametros!$D$4*Parametros!$G$9,
      "MUY DEFICIENTE",
    IF(
      'Tablero de control'!$AQ602&lt;Parametros!$D$4*Parametros!$G$8,
      "DEFICIENTE",
   IF(
      'Tablero de control'!$AQ602&lt;Parametros!$D$4*Parametros!$G$7,
      "ACEPTABLE",
      IF(
        'Tablero de control'!$AQ602&lt;Parametros!$D$4*Parametros!$G$6,
        "BUENO",
        IF(
          'Tablero de control'!$AQ602&lt;Parametros!$D$4*Parametros!$G$5,
          "SATISFACTORIO",
          IF(
            'Tablero de control'!$AQ602&gt;=Parametros!$D$4*Parametros!$G$4,
            "OPTIMO"
          )
        )
      )
    )
  )
)
)
)</f>
        <v>SIN AVANCE</v>
      </c>
      <c r="AS602" s="38"/>
      <c r="AT602" s="38"/>
      <c r="AU602" s="38"/>
      <c r="AV602" s="39"/>
      <c r="AW602" s="276">
        <f>IF(
'Tablero de control'!$X602="NP",
 0,
  IF(
     'Tablero de control'!$Q602&lt;&gt;"Reducción",
     'Tablero de control'!$AV602*100/'Tablero de control'!$X602,
     IF(
       'Tablero de control'!$X602&gt;='Tablero de control'!$AV602,
       100,
       IF(
         'Tablero de control'!$S602&lt;='Tablero de control'!$AV602,
         0,
         (('Tablero de control'!$S602-'Tablero de control'!$X602)-('Tablero de control'!$AV602-'Tablero de control'!$X602))*100/('Tablero de control'!$S602-'Tablero de control'!$X602)
       )
     )
   )
)</f>
        <v>0</v>
      </c>
      <c r="AX602" s="46" t="str">
        <f>IF(
  'Tablero de control'!$X602="NP",
  "NO PROGRAMADA",
  IF(
    OR('Tablero de control'!$AV602="",'Tablero de control'!$AW602&lt;=0),
    "SIN AVANCE",
    IF(
      'Tablero de control'!$AW602&lt;Parametros!$D$4*Parametros!$G$9,
      "MUY DEFICIENTE",
    IF(
      'Tablero de control'!$AW602&lt;Parametros!$D$4*Parametros!$G$8,
      "DEFICIENTE",
   IF(
      'Tablero de control'!$AW602&lt;Parametros!$D$4*Parametros!$G$7,
      "ACEPTABLE",
      IF(
        'Tablero de control'!$AW602&lt;Parametros!$D$4*Parametros!$G$6,
        "BUENO",
        IF(
          'Tablero de control'!$AW602&lt;Parametros!$D$4*Parametros!$G$5,
          "SATISFACTORIO",
          IF(
            'Tablero de control'!$AW602&gt;=Parametros!$D$4*Parametros!$G$4,
            "OPTIMO"
          )
        )
      )
    )
  )
)
)
)</f>
        <v>SIN AVANCE</v>
      </c>
      <c r="AY602" s="38"/>
      <c r="AZ602" s="38"/>
      <c r="BA602" s="38"/>
      <c r="BB602" s="285">
        <f>IF('Tablero de control'!$R602="Acumulada",IF('Tablero de control'!$AV602="",IF('Tablero de control'!$AP602="",IF('Tablero de control'!$AJ602="",'Tablero de control'!$Y602,'Tablero de control'!$AJ602),'Tablero de control'!$AP602),'Tablero de control'!$AV602),'Tablero de control'!$Y602+'Tablero de control'!$AJ602+'Tablero de control'!$AP602+'Tablero de control'!$AV602)</f>
        <v>0.8</v>
      </c>
      <c r="BC602" s="41">
        <f>IF('Tablero de control'!$Q602="mantenimiento",'Tablero de control'!$BB602/COUNTA('Tablero de control'!$U602:$X602)*100,IF('Tablero de control'!$BB602*100/'Tablero de control'!$T602&gt;100,100,'Tablero de control'!$BB602*100/'Tablero de control'!$T602))</f>
        <v>20</v>
      </c>
      <c r="BD602" s="40" t="str">
        <f>IF(
    OR('Tablero de control'!$BB602="",'Tablero de control'!$BC602&lt;=0),
    "SIN AVANCE",
    IF(
      'Tablero de control'!$BC602&lt;Parametros!$D$4*Parametros!$G$9,
      "MUY DEFICIENTE",
    IF(
      'Tablero de control'!$BC602&lt;Parametros!$D$4*Parametros!$G$8,
      "DEFICIENTE",
   IF(
      'Tablero de control'!$BC602&lt;Parametros!$D$4*Parametros!$G$7,
      "ACEPTABLE",
      IF(
        'Tablero de control'!$BC602&lt;Parametros!$D$4*Parametros!$G$6,
        "BUENO",
        IF(
          'Tablero de control'!$BC602&lt;Parametros!$D$4*Parametros!$G$5,
          "SATISFACTORIO",
          IF(
            'Tablero de control'!$BC602&gt;=Parametros!$D$4*Parametros!$G$4,
            "OPTIMO"
          )
        )
      )
    )
  )
)
)</f>
        <v>MUY DEFICIENTE</v>
      </c>
      <c r="BE602" s="336"/>
      <c r="BF602" s="336"/>
      <c r="BG602" s="555"/>
      <c r="BH602" s="281"/>
      <c r="BI602" s="281"/>
      <c r="BJ602" s="281"/>
      <c r="BL602" s="337"/>
      <c r="BN602" s="453">
        <v>0.8</v>
      </c>
      <c r="BO602" s="454" t="s">
        <v>2885</v>
      </c>
      <c r="BP602" s="455" t="s">
        <v>2881</v>
      </c>
      <c r="BQ602" s="457" t="s">
        <v>2886</v>
      </c>
      <c r="BR602" s="664" t="s">
        <v>2887</v>
      </c>
      <c r="BS602" s="668"/>
      <c r="BT602" s="281"/>
    </row>
    <row r="603" spans="1:72" s="42" customFormat="1" ht="50.1" hidden="1" customHeight="1">
      <c r="A603" s="554" t="s">
        <v>256</v>
      </c>
      <c r="B603" s="53" t="s">
        <v>278</v>
      </c>
      <c r="C603" s="53" t="s">
        <v>349</v>
      </c>
      <c r="D603" s="53" t="s">
        <v>380</v>
      </c>
      <c r="E603" s="53" t="s">
        <v>512</v>
      </c>
      <c r="F603" s="76">
        <v>0.73</v>
      </c>
      <c r="G603" s="76">
        <v>0.75</v>
      </c>
      <c r="H603" s="99" t="s">
        <v>1943</v>
      </c>
      <c r="I603" s="76" t="s">
        <v>1966</v>
      </c>
      <c r="J603" s="325">
        <v>600</v>
      </c>
      <c r="K603" s="53" t="s">
        <v>1137</v>
      </c>
      <c r="L603" s="53" t="s">
        <v>1520</v>
      </c>
      <c r="M603" s="53" t="s">
        <v>85</v>
      </c>
      <c r="N603" s="53">
        <v>459902101</v>
      </c>
      <c r="O603" s="53" t="s">
        <v>1841</v>
      </c>
      <c r="P603" s="53" t="s">
        <v>2119</v>
      </c>
      <c r="Q603" s="53" t="s">
        <v>33</v>
      </c>
      <c r="R603" s="78" t="s">
        <v>1891</v>
      </c>
      <c r="S603" s="78">
        <v>0</v>
      </c>
      <c r="T603" s="78">
        <v>1</v>
      </c>
      <c r="U603" s="96">
        <v>1</v>
      </c>
      <c r="V603" s="78">
        <v>1</v>
      </c>
      <c r="W603" s="78">
        <v>1</v>
      </c>
      <c r="X603" s="78">
        <v>1</v>
      </c>
      <c r="Y603" s="273">
        <v>0.5</v>
      </c>
      <c r="Z603" s="276">
        <f>IF(
'Tablero de control'!$U603="NP",
 0,
  IF(
     'Tablero de control'!$Q603&lt;&gt;"Reducción",
     'Tablero de control'!$Y603*100/'Tablero de control'!$U603,
     IF(
       'Tablero de control'!$U603&gt;='Tablero de control'!$Y603,
       100,
       IF(
         'Tablero de control'!$S603&lt;='Tablero de control'!$Y603,
         0,
         (('Tablero de control'!$S603-'Tablero de control'!$U603)-('Tablero de control'!$Y603-'Tablero de control'!$U603))*100/('Tablero de control'!$S603-'Tablero de control'!$U603)
       )
     )
   )
)</f>
        <v>50</v>
      </c>
      <c r="AA603" s="302">
        <f>IF('Tablero de control'!$Z603&gt;100,100,'Tablero de control'!$Z603)</f>
        <v>50</v>
      </c>
      <c r="AB603" s="40" t="str">
        <f>IF(
  'Tablero de control'!$U603="NP",
  "NO PROGRAMADA",
  IF(
    OR('Tablero de control'!$Y603="",'Tablero de control'!$Z603&lt;=0),
    "SIN AVANCE",
    IF(
      'Tablero de control'!$Z603&lt;Parametros!$D$4*Parametros!$G$9,
      "MUY DEFICIENTE",
    IF(
      'Tablero de control'!$Z603&lt;Parametros!$D$4*Parametros!$G$8,
      "DEFICIENTE",
   IF(
      'Tablero de control'!$Z603&lt;Parametros!$D$4*Parametros!$G$7,
      "ACEPTABLE",
      IF(
        'Tablero de control'!$Z603&lt;Parametros!$D$4*Parametros!$G$6,
        "BUENO",
        IF(
          'Tablero de control'!$Z603&lt;Parametros!$D$4*Parametros!$G$5,
          "SATISFACTORIO",
          IF(
            'Tablero de control'!$Z603&gt;=Parametros!$D$4*Parametros!$G$4,
            "OPTIMO"
          )
        )
      )
    )
  )
)
)
)</f>
        <v>DEFICIENTE</v>
      </c>
      <c r="AC603" s="40"/>
      <c r="AD603" s="40"/>
      <c r="AE603" s="40"/>
      <c r="AF603" s="40"/>
      <c r="AG603" s="59">
        <v>0</v>
      </c>
      <c r="AH603" s="59">
        <v>0</v>
      </c>
      <c r="AI603" s="59">
        <v>0</v>
      </c>
      <c r="AJ603" s="57"/>
      <c r="AK603" s="276">
        <f>IF(
'Tablero de control'!$V603="NP",
 0,
  IF(
     'Tablero de control'!$Q603&lt;&gt;"Reducción",
     'Tablero de control'!$AJ603*100/'Tablero de control'!$V603,
     IF(
       'Tablero de control'!$V603&gt;='Tablero de control'!$AJ603,
       100,
       IF(
         'Tablero de control'!$S603&lt;='Tablero de control'!$AJ603,
         0,
         (('Tablero de control'!$S603-'Tablero de control'!$V603)-('Tablero de control'!$AJ603-'Tablero de control'!$V603))*100/('Tablero de control'!$S603-'Tablero de control'!$V603)
       )
     )
   )
)</f>
        <v>0</v>
      </c>
      <c r="AL603" s="40" t="str">
        <f>IF(
  'Tablero de control'!$V603="NP",
  "NO PROGRAMADA",
  IF(
    OR('Tablero de control'!$AJ603="",'Tablero de control'!$AK603&lt;=0),
    "SIN AVANCE",
    IF(
      'Tablero de control'!$AK603&lt;Parametros!$D$4*Parametros!$G$9,
      "MUY DEFICIENTE",
    IF(
      'Tablero de control'!$AK603&lt;Parametros!$D$4*Parametros!$G$8,
      "DEFICIENTE",
   IF(
      'Tablero de control'!$AK603&lt;Parametros!$D$4*Parametros!$G$7,
      "ACEPTABLE",
      IF(
        'Tablero de control'!$AK603&lt;Parametros!$D$4*Parametros!$G$6,
        "BUENO",
        IF(
          'Tablero de control'!$AK603&lt;Parametros!$D$4*Parametros!$G$5,
          "SATISFACTORIO",
          IF(
            'Tablero de control'!$AK603&gt;=Parametros!$D$4*Parametros!$G$4,
            "OPTIMO"
          )
        )
      )
    )
  )
)
)
)</f>
        <v>SIN AVANCE</v>
      </c>
      <c r="AM603" s="38"/>
      <c r="AN603" s="38"/>
      <c r="AO603" s="38"/>
      <c r="AP603" s="47"/>
      <c r="AQ603" s="276">
        <f>IF(
'Tablero de control'!$W603="NP",
 0,
  IF(
     'Tablero de control'!$Q603&lt;&gt;"Reducción",
     'Tablero de control'!$AP603*100/'Tablero de control'!$W603,
     IF(
       'Tablero de control'!$W603&gt;='Tablero de control'!$AP603,
       100,
       IF(
         'Tablero de control'!$S603&lt;='Tablero de control'!$AP603,
         0,
         (('Tablero de control'!$S603-'Tablero de control'!$W603)-('Tablero de control'!$AP603-'Tablero de control'!$W603))*100/('Tablero de control'!$S603-'Tablero de control'!$W603)
       )
     )
   )
)</f>
        <v>0</v>
      </c>
      <c r="AR603" s="40" t="str">
        <f>IF(
  'Tablero de control'!$W603="NP",
  "NO PROGRAMADA",
  IF(
    OR('Tablero de control'!$AP603="",'Tablero de control'!$AQ603&lt;=0),
    "SIN AVANCE",
    IF(
      'Tablero de control'!$AQ603&lt;Parametros!$D$4*Parametros!$G$9,
      "MUY DEFICIENTE",
    IF(
      'Tablero de control'!$AQ603&lt;Parametros!$D$4*Parametros!$G$8,
      "DEFICIENTE",
   IF(
      'Tablero de control'!$AQ603&lt;Parametros!$D$4*Parametros!$G$7,
      "ACEPTABLE",
      IF(
        'Tablero de control'!$AQ603&lt;Parametros!$D$4*Parametros!$G$6,
        "BUENO",
        IF(
          'Tablero de control'!$AQ603&lt;Parametros!$D$4*Parametros!$G$5,
          "SATISFACTORIO",
          IF(
            'Tablero de control'!$AQ603&gt;=Parametros!$D$4*Parametros!$G$4,
            "OPTIMO"
          )
        )
      )
    )
  )
)
)
)</f>
        <v>SIN AVANCE</v>
      </c>
      <c r="AS603" s="38"/>
      <c r="AT603" s="38"/>
      <c r="AU603" s="38"/>
      <c r="AV603" s="39"/>
      <c r="AW603" s="276">
        <f>IF(
'Tablero de control'!$X603="NP",
 0,
  IF(
     'Tablero de control'!$Q603&lt;&gt;"Reducción",
     'Tablero de control'!$AV603*100/'Tablero de control'!$X603,
     IF(
       'Tablero de control'!$X603&gt;='Tablero de control'!$AV603,
       100,
       IF(
         'Tablero de control'!$S603&lt;='Tablero de control'!$AV603,
         0,
         (('Tablero de control'!$S603-'Tablero de control'!$X603)-('Tablero de control'!$AV603-'Tablero de control'!$X603))*100/('Tablero de control'!$S603-'Tablero de control'!$X603)
       )
     )
   )
)</f>
        <v>0</v>
      </c>
      <c r="AX603" s="46" t="str">
        <f>IF(
  'Tablero de control'!$X603="NP",
  "NO PROGRAMADA",
  IF(
    OR('Tablero de control'!$AV603="",'Tablero de control'!$AW603&lt;=0),
    "SIN AVANCE",
    IF(
      'Tablero de control'!$AW603&lt;Parametros!$D$4*Parametros!$G$9,
      "MUY DEFICIENTE",
    IF(
      'Tablero de control'!$AW603&lt;Parametros!$D$4*Parametros!$G$8,
      "DEFICIENTE",
   IF(
      'Tablero de control'!$AW603&lt;Parametros!$D$4*Parametros!$G$7,
      "ACEPTABLE",
      IF(
        'Tablero de control'!$AW603&lt;Parametros!$D$4*Parametros!$G$6,
        "BUENO",
        IF(
          'Tablero de control'!$AW603&lt;Parametros!$D$4*Parametros!$G$5,
          "SATISFACTORIO",
          IF(
            'Tablero de control'!$AW603&gt;=Parametros!$D$4*Parametros!$G$4,
            "OPTIMO"
          )
        )
      )
    )
  )
)
)
)</f>
        <v>SIN AVANCE</v>
      </c>
      <c r="AY603" s="38"/>
      <c r="AZ603" s="38"/>
      <c r="BA603" s="38"/>
      <c r="BB603" s="285">
        <f>IF('Tablero de control'!$R603="Acumulada",IF('Tablero de control'!$AV603="",IF('Tablero de control'!$AP603="",IF('Tablero de control'!$AJ603="",'Tablero de control'!$Y603,'Tablero de control'!$AJ603),'Tablero de control'!$AP603),'Tablero de control'!$AV603),'Tablero de control'!$Y603+'Tablero de control'!$AJ603+'Tablero de control'!$AP603+'Tablero de control'!$AV603)</f>
        <v>0.5</v>
      </c>
      <c r="BC603" s="41">
        <f>IF('Tablero de control'!$Q603="mantenimiento",'Tablero de control'!$BB603/COUNTA('Tablero de control'!$U603:$X603)*100,IF('Tablero de control'!$BB603*100/'Tablero de control'!$T603&gt;100,100,'Tablero de control'!$BB603*100/'Tablero de control'!$T603))</f>
        <v>12.5</v>
      </c>
      <c r="BD603" s="40" t="str">
        <f>IF(
    OR('Tablero de control'!$BB603="",'Tablero de control'!$BC603&lt;=0),
    "SIN AVANCE",
    IF(
      'Tablero de control'!$BC603&lt;Parametros!$D$4*Parametros!$G$9,
      "MUY DEFICIENTE",
    IF(
      'Tablero de control'!$BC603&lt;Parametros!$D$4*Parametros!$G$8,
      "DEFICIENTE",
   IF(
      'Tablero de control'!$BC603&lt;Parametros!$D$4*Parametros!$G$7,
      "ACEPTABLE",
      IF(
        'Tablero de control'!$BC603&lt;Parametros!$D$4*Parametros!$G$6,
        "BUENO",
        IF(
          'Tablero de control'!$BC603&lt;Parametros!$D$4*Parametros!$G$5,
          "SATISFACTORIO",
          IF(
            'Tablero de control'!$BC603&gt;=Parametros!$D$4*Parametros!$G$4,
            "OPTIMO"
          )
        )
      )
    )
  )
)
)</f>
        <v>MUY DEFICIENTE</v>
      </c>
      <c r="BE603" s="336"/>
      <c r="BF603" s="336"/>
      <c r="BG603" s="555"/>
      <c r="BH603" s="281"/>
      <c r="BI603" s="281"/>
      <c r="BJ603" s="281"/>
      <c r="BL603" s="337"/>
      <c r="BN603" s="453">
        <v>0.5</v>
      </c>
      <c r="BO603" s="454" t="s">
        <v>2888</v>
      </c>
      <c r="BP603" s="455" t="s">
        <v>2881</v>
      </c>
      <c r="BQ603" s="455" t="s">
        <v>2889</v>
      </c>
      <c r="BR603" s="663" t="s">
        <v>2879</v>
      </c>
      <c r="BS603" s="668"/>
      <c r="BT603" s="281"/>
    </row>
    <row r="604" spans="1:72" s="42" customFormat="1" ht="50.1" hidden="1" customHeight="1">
      <c r="A604" s="554" t="s">
        <v>256</v>
      </c>
      <c r="B604" s="53" t="s">
        <v>278</v>
      </c>
      <c r="C604" s="53" t="s">
        <v>349</v>
      </c>
      <c r="D604" s="53" t="s">
        <v>380</v>
      </c>
      <c r="E604" s="53" t="s">
        <v>512</v>
      </c>
      <c r="F604" s="76">
        <v>0.73</v>
      </c>
      <c r="G604" s="76">
        <v>0.75</v>
      </c>
      <c r="H604" s="99" t="s">
        <v>1943</v>
      </c>
      <c r="I604" s="76" t="s">
        <v>1966</v>
      </c>
      <c r="J604" s="325">
        <v>601</v>
      </c>
      <c r="K604" s="53" t="s">
        <v>1138</v>
      </c>
      <c r="L604" s="53" t="s">
        <v>1521</v>
      </c>
      <c r="M604" s="53" t="s">
        <v>58</v>
      </c>
      <c r="N604" s="293">
        <v>459900100</v>
      </c>
      <c r="O604" s="53" t="s">
        <v>174</v>
      </c>
      <c r="P604" s="53" t="s">
        <v>2120</v>
      </c>
      <c r="Q604" s="53" t="s">
        <v>33</v>
      </c>
      <c r="R604" s="98" t="s">
        <v>1891</v>
      </c>
      <c r="S604" s="78">
        <v>0.5</v>
      </c>
      <c r="T604" s="78">
        <v>0.89999999999999991</v>
      </c>
      <c r="U604" s="96">
        <v>0.1</v>
      </c>
      <c r="V604" s="78">
        <v>0.1</v>
      </c>
      <c r="W604" s="78">
        <v>0.1</v>
      </c>
      <c r="X604" s="78">
        <v>0.1</v>
      </c>
      <c r="Y604" s="273">
        <v>0.1</v>
      </c>
      <c r="Z604" s="276">
        <f>IF(
'Tablero de control'!$U604="NP",
 0,
  IF(
     'Tablero de control'!$Q604&lt;&gt;"Reducción",
     'Tablero de control'!$Y604*100/'Tablero de control'!$U604,
     IF(
       'Tablero de control'!$U604&gt;='Tablero de control'!$Y604,
       100,
       IF(
         'Tablero de control'!$S604&lt;='Tablero de control'!$Y604,
         0,
         (('Tablero de control'!$S604-'Tablero de control'!$U604)-('Tablero de control'!$Y604-'Tablero de control'!$U604))*100/('Tablero de control'!$S604-'Tablero de control'!$U604)
       )
     )
   )
)</f>
        <v>100</v>
      </c>
      <c r="AA604" s="302">
        <f>IF('Tablero de control'!$Z604&gt;100,100,'Tablero de control'!$Z604)</f>
        <v>100</v>
      </c>
      <c r="AB604" s="40" t="str">
        <f>IF(
  'Tablero de control'!$U604="NP",
  "NO PROGRAMADA",
  IF(
    OR('Tablero de control'!$Y604="",'Tablero de control'!$Z604&lt;=0),
    "SIN AVANCE",
    IF(
      'Tablero de control'!$Z604&lt;Parametros!$D$4*Parametros!$G$9,
      "MUY DEFICIENTE",
    IF(
      'Tablero de control'!$Z604&lt;Parametros!$D$4*Parametros!$G$8,
      "DEFICIENTE",
   IF(
      'Tablero de control'!$Z604&lt;Parametros!$D$4*Parametros!$G$7,
      "ACEPTABLE",
      IF(
        'Tablero de control'!$Z604&lt;Parametros!$D$4*Parametros!$G$6,
        "BUENO",
        IF(
          'Tablero de control'!$Z604&lt;Parametros!$D$4*Parametros!$G$5,
          "SATISFACTORIO",
          IF(
            'Tablero de control'!$Z604&gt;=Parametros!$D$4*Parametros!$G$4,
            "OPTIMO"
          )
        )
      )
    )
  )
)
)
)</f>
        <v>OPTIMO</v>
      </c>
      <c r="AC604" s="40"/>
      <c r="AD604" s="40"/>
      <c r="AE604" s="40"/>
      <c r="AF604" s="40"/>
      <c r="AG604" s="59">
        <v>610642800</v>
      </c>
      <c r="AH604" s="59">
        <v>531429470</v>
      </c>
      <c r="AI604" s="132">
        <v>2677760240</v>
      </c>
      <c r="AJ604" s="57"/>
      <c r="AK604" s="276">
        <f>IF(
'Tablero de control'!$V604="NP",
 0,
  IF(
     'Tablero de control'!$Q604&lt;&gt;"Reducción",
     'Tablero de control'!$AJ604*100/'Tablero de control'!$V604,
     IF(
       'Tablero de control'!$V604&gt;='Tablero de control'!$AJ604,
       100,
       IF(
         'Tablero de control'!$S604&lt;='Tablero de control'!$AJ604,
         0,
         (('Tablero de control'!$S604-'Tablero de control'!$V604)-('Tablero de control'!$AJ604-'Tablero de control'!$V604))*100/('Tablero de control'!$S604-'Tablero de control'!$V604)
       )
     )
   )
)</f>
        <v>0</v>
      </c>
      <c r="AL604" s="40" t="str">
        <f>IF(
  'Tablero de control'!$V604="NP",
  "NO PROGRAMADA",
  IF(
    OR('Tablero de control'!$AJ604="",'Tablero de control'!$AK604&lt;=0),
    "SIN AVANCE",
    IF(
      'Tablero de control'!$AK604&lt;Parametros!$D$4*Parametros!$G$9,
      "MUY DEFICIENTE",
    IF(
      'Tablero de control'!$AK604&lt;Parametros!$D$4*Parametros!$G$8,
      "DEFICIENTE",
   IF(
      'Tablero de control'!$AK604&lt;Parametros!$D$4*Parametros!$G$7,
      "ACEPTABLE",
      IF(
        'Tablero de control'!$AK604&lt;Parametros!$D$4*Parametros!$G$6,
        "BUENO",
        IF(
          'Tablero de control'!$AK604&lt;Parametros!$D$4*Parametros!$G$5,
          "SATISFACTORIO",
          IF(
            'Tablero de control'!$AK604&gt;=Parametros!$D$4*Parametros!$G$4,
            "OPTIMO"
          )
        )
      )
    )
  )
)
)
)</f>
        <v>SIN AVANCE</v>
      </c>
      <c r="AM604" s="38"/>
      <c r="AN604" s="38"/>
      <c r="AO604" s="38"/>
      <c r="AP604" s="47"/>
      <c r="AQ604" s="276">
        <f>IF(
'Tablero de control'!$W604="NP",
 0,
  IF(
     'Tablero de control'!$Q604&lt;&gt;"Reducción",
     'Tablero de control'!$AP604*100/'Tablero de control'!$W604,
     IF(
       'Tablero de control'!$W604&gt;='Tablero de control'!$AP604,
       100,
       IF(
         'Tablero de control'!$S604&lt;='Tablero de control'!$AP604,
         0,
         (('Tablero de control'!$S604-'Tablero de control'!$W604)-('Tablero de control'!$AP604-'Tablero de control'!$W604))*100/('Tablero de control'!$S604-'Tablero de control'!$W604)
       )
     )
   )
)</f>
        <v>0</v>
      </c>
      <c r="AR604" s="40" t="str">
        <f>IF(
  'Tablero de control'!$W604="NP",
  "NO PROGRAMADA",
  IF(
    OR('Tablero de control'!$AP604="",'Tablero de control'!$AQ604&lt;=0),
    "SIN AVANCE",
    IF(
      'Tablero de control'!$AQ604&lt;Parametros!$D$4*Parametros!$G$9,
      "MUY DEFICIENTE",
    IF(
      'Tablero de control'!$AQ604&lt;Parametros!$D$4*Parametros!$G$8,
      "DEFICIENTE",
   IF(
      'Tablero de control'!$AQ604&lt;Parametros!$D$4*Parametros!$G$7,
      "ACEPTABLE",
      IF(
        'Tablero de control'!$AQ604&lt;Parametros!$D$4*Parametros!$G$6,
        "BUENO",
        IF(
          'Tablero de control'!$AQ604&lt;Parametros!$D$4*Parametros!$G$5,
          "SATISFACTORIO",
          IF(
            'Tablero de control'!$AQ604&gt;=Parametros!$D$4*Parametros!$G$4,
            "OPTIMO"
          )
        )
      )
    )
  )
)
)
)</f>
        <v>SIN AVANCE</v>
      </c>
      <c r="AS604" s="38"/>
      <c r="AT604" s="38"/>
      <c r="AU604" s="38"/>
      <c r="AV604" s="39"/>
      <c r="AW604" s="276">
        <f>IF(
'Tablero de control'!$X604="NP",
 0,
  IF(
     'Tablero de control'!$Q604&lt;&gt;"Reducción",
     'Tablero de control'!$AV604*100/'Tablero de control'!$X604,
     IF(
       'Tablero de control'!$X604&gt;='Tablero de control'!$AV604,
       100,
       IF(
         'Tablero de control'!$S604&lt;='Tablero de control'!$AV604,
         0,
         (('Tablero de control'!$S604-'Tablero de control'!$X604)-('Tablero de control'!$AV604-'Tablero de control'!$X604))*100/('Tablero de control'!$S604-'Tablero de control'!$X604)
       )
     )
   )
)</f>
        <v>0</v>
      </c>
      <c r="AX604" s="46" t="str">
        <f>IF(
  'Tablero de control'!$X604="NP",
  "NO PROGRAMADA",
  IF(
    OR('Tablero de control'!$AV604="",'Tablero de control'!$AW604&lt;=0),
    "SIN AVANCE",
    IF(
      'Tablero de control'!$AW604&lt;Parametros!$D$4*Parametros!$G$9,
      "MUY DEFICIENTE",
    IF(
      'Tablero de control'!$AW604&lt;Parametros!$D$4*Parametros!$G$8,
      "DEFICIENTE",
   IF(
      'Tablero de control'!$AW604&lt;Parametros!$D$4*Parametros!$G$7,
      "ACEPTABLE",
      IF(
        'Tablero de control'!$AW604&lt;Parametros!$D$4*Parametros!$G$6,
        "BUENO",
        IF(
          'Tablero de control'!$AW604&lt;Parametros!$D$4*Parametros!$G$5,
          "SATISFACTORIO",
          IF(
            'Tablero de control'!$AW604&gt;=Parametros!$D$4*Parametros!$G$4,
            "OPTIMO"
          )
        )
      )
    )
  )
)
)
)</f>
        <v>SIN AVANCE</v>
      </c>
      <c r="AY604" s="38"/>
      <c r="AZ604" s="38"/>
      <c r="BA604" s="38"/>
      <c r="BB604" s="285">
        <f>IF('Tablero de control'!$R604="Acumulada",IF('Tablero de control'!$AV604="",IF('Tablero de control'!$AP604="",IF('Tablero de control'!$AJ604="",'Tablero de control'!$Y604,'Tablero de control'!$AJ604),'Tablero de control'!$AP604),'Tablero de control'!$AV604),'Tablero de control'!$Y604+'Tablero de control'!$AJ604+'Tablero de control'!$AP604+'Tablero de control'!$AV604)</f>
        <v>0.1</v>
      </c>
      <c r="BC604" s="41">
        <f>IF('Tablero de control'!$Q604="mantenimiento",'Tablero de control'!$BB604/COUNTA('Tablero de control'!$U604:$X604)*100,IF('Tablero de control'!$BB604*100/'Tablero de control'!$T604&gt;100,100,'Tablero de control'!$BB604*100/'Tablero de control'!$T604))</f>
        <v>2.5</v>
      </c>
      <c r="BD604" s="40" t="str">
        <f>IF(
    OR('Tablero de control'!$BB604="",'Tablero de control'!$BC604&lt;=0),
    "SIN AVANCE",
    IF(
      'Tablero de control'!$BC604&lt;Parametros!$D$4*Parametros!$G$9,
      "MUY DEFICIENTE",
    IF(
      'Tablero de control'!$BC604&lt;Parametros!$D$4*Parametros!$G$8,
      "DEFICIENTE",
   IF(
      'Tablero de control'!$BC604&lt;Parametros!$D$4*Parametros!$G$7,
      "ACEPTABLE",
      IF(
        'Tablero de control'!$BC604&lt;Parametros!$D$4*Parametros!$G$6,
        "BUENO",
        IF(
          'Tablero de control'!$BC604&lt;Parametros!$D$4*Parametros!$G$5,
          "SATISFACTORIO",
          IF(
            'Tablero de control'!$BC604&gt;=Parametros!$D$4*Parametros!$G$4,
            "OPTIMO"
          )
        )
      )
    )
  )
)
)</f>
        <v>MUY DEFICIENTE</v>
      </c>
      <c r="BE604" s="336"/>
      <c r="BF604" s="336"/>
      <c r="BG604" s="555"/>
      <c r="BH604" s="281"/>
      <c r="BI604" s="281"/>
      <c r="BJ604" s="281"/>
      <c r="BL604" s="337"/>
      <c r="BN604" s="453" t="s">
        <v>2890</v>
      </c>
      <c r="BO604" s="454" t="s">
        <v>2891</v>
      </c>
      <c r="BP604" s="455" t="s">
        <v>2881</v>
      </c>
      <c r="BQ604" s="455" t="s">
        <v>2892</v>
      </c>
      <c r="BR604" s="664" t="s">
        <v>2893</v>
      </c>
      <c r="BS604" s="668"/>
      <c r="BT604" s="281"/>
    </row>
    <row r="605" spans="1:72" s="42" customFormat="1" ht="60" hidden="1" customHeight="1">
      <c r="A605" s="554" t="s">
        <v>256</v>
      </c>
      <c r="B605" s="53" t="s">
        <v>278</v>
      </c>
      <c r="C605" s="53" t="s">
        <v>349</v>
      </c>
      <c r="D605" s="53" t="s">
        <v>380</v>
      </c>
      <c r="E605" s="53" t="s">
        <v>512</v>
      </c>
      <c r="F605" s="76">
        <v>0.73</v>
      </c>
      <c r="G605" s="76">
        <v>0.75</v>
      </c>
      <c r="H605" s="99" t="s">
        <v>1943</v>
      </c>
      <c r="I605" s="76" t="s">
        <v>1966</v>
      </c>
      <c r="J605" s="325">
        <v>602</v>
      </c>
      <c r="K605" s="53" t="s">
        <v>1139</v>
      </c>
      <c r="L605" s="305">
        <v>4599017</v>
      </c>
      <c r="M605" s="301" t="s">
        <v>132</v>
      </c>
      <c r="N605" s="53">
        <v>450201802</v>
      </c>
      <c r="O605" s="53" t="s">
        <v>1842</v>
      </c>
      <c r="P605" s="53" t="s">
        <v>2121</v>
      </c>
      <c r="Q605" s="53" t="s">
        <v>33</v>
      </c>
      <c r="R605" s="98" t="s">
        <v>1891</v>
      </c>
      <c r="S605" s="108">
        <v>0</v>
      </c>
      <c r="T605" s="108">
        <v>1</v>
      </c>
      <c r="U605" s="97" t="s">
        <v>13</v>
      </c>
      <c r="V605" s="97" t="s">
        <v>13</v>
      </c>
      <c r="W605" s="108">
        <v>1</v>
      </c>
      <c r="X605" s="108">
        <v>1</v>
      </c>
      <c r="Y605" s="273">
        <v>0.5</v>
      </c>
      <c r="Z605" s="276">
        <f>IF(
'Tablero de control'!$U605="NP",
 0,
  IF(
     'Tablero de control'!$Q605&lt;&gt;"Reducción",
     'Tablero de control'!$Y605*100/'Tablero de control'!$U605,
     IF(
       'Tablero de control'!$U605&gt;='Tablero de control'!$Y605,
       100,
       IF(
         'Tablero de control'!$S605&lt;='Tablero de control'!$Y605,
         0,
         (('Tablero de control'!$S605-'Tablero de control'!$U605)-('Tablero de control'!$Y605-'Tablero de control'!$U605))*100/('Tablero de control'!$S605-'Tablero de control'!$U605)
       )
     )
   )
)</f>
        <v>0</v>
      </c>
      <c r="AA605" s="302">
        <f>IF('Tablero de control'!$Z605&gt;100,100,'Tablero de control'!$Z605)</f>
        <v>0</v>
      </c>
      <c r="AB605" s="40" t="str">
        <f>IF(
  'Tablero de control'!$U605="NP",
  "NO PROGRAMADA",
  IF(
    OR('Tablero de control'!$Y605="",'Tablero de control'!$Z605&lt;=0),
    "SIN AVANCE",
    IF(
      'Tablero de control'!$Z605&lt;Parametros!$D$4*Parametros!$G$9,
      "MUY DEFICIENTE",
    IF(
      'Tablero de control'!$Z605&lt;Parametros!$D$4*Parametros!$G$8,
      "DEFICIENTE",
   IF(
      'Tablero de control'!$Z605&lt;Parametros!$D$4*Parametros!$G$7,
      "ACEPTABLE",
      IF(
        'Tablero de control'!$Z605&lt;Parametros!$D$4*Parametros!$G$6,
        "BUENO",
        IF(
          'Tablero de control'!$Z605&lt;Parametros!$D$4*Parametros!$G$5,
          "SATISFACTORIO",
          IF(
            'Tablero de control'!$Z605&gt;=Parametros!$D$4*Parametros!$G$4,
            "OPTIMO"
          )
        )
      )
    )
  )
)
)
)</f>
        <v>NO PROGRAMADA</v>
      </c>
      <c r="AC605" s="40"/>
      <c r="AD605" s="40"/>
      <c r="AE605" s="40"/>
      <c r="AF605" s="40"/>
      <c r="AG605" s="59">
        <v>0</v>
      </c>
      <c r="AH605" s="59">
        <v>0</v>
      </c>
      <c r="AI605" s="59">
        <v>0</v>
      </c>
      <c r="AJ605" s="57"/>
      <c r="AK605" s="276">
        <f>IF(
'Tablero de control'!$V605="NP",
 0,
  IF(
     'Tablero de control'!$Q605&lt;&gt;"Reducción",
     'Tablero de control'!$AJ605*100/'Tablero de control'!$V605,
     IF(
       'Tablero de control'!$V605&gt;='Tablero de control'!$AJ605,
       100,
       IF(
         'Tablero de control'!$S605&lt;='Tablero de control'!$AJ605,
         0,
         (('Tablero de control'!$S605-'Tablero de control'!$V605)-('Tablero de control'!$AJ605-'Tablero de control'!$V605))*100/('Tablero de control'!$S605-'Tablero de control'!$V605)
       )
     )
   )
)</f>
        <v>0</v>
      </c>
      <c r="AL605" s="40" t="str">
        <f>IF(
  'Tablero de control'!$V605="NP",
  "NO PROGRAMADA",
  IF(
    OR('Tablero de control'!$AJ605="",'Tablero de control'!$AK605&lt;=0),
    "SIN AVANCE",
    IF(
      'Tablero de control'!$AK605&lt;Parametros!$D$4*Parametros!$G$9,
      "MUY DEFICIENTE",
    IF(
      'Tablero de control'!$AK605&lt;Parametros!$D$4*Parametros!$G$8,
      "DEFICIENTE",
   IF(
      'Tablero de control'!$AK605&lt;Parametros!$D$4*Parametros!$G$7,
      "ACEPTABLE",
      IF(
        'Tablero de control'!$AK605&lt;Parametros!$D$4*Parametros!$G$6,
        "BUENO",
        IF(
          'Tablero de control'!$AK605&lt;Parametros!$D$4*Parametros!$G$5,
          "SATISFACTORIO",
          IF(
            'Tablero de control'!$AK605&gt;=Parametros!$D$4*Parametros!$G$4,
            "OPTIMO"
          )
        )
      )
    )
  )
)
)
)</f>
        <v>NO PROGRAMADA</v>
      </c>
      <c r="AM605" s="38"/>
      <c r="AN605" s="38"/>
      <c r="AO605" s="38"/>
      <c r="AP605" s="286"/>
      <c r="AQ605" s="276">
        <f>IF(
'Tablero de control'!$W605="NP",
 0,
  IF(
     'Tablero de control'!$Q605&lt;&gt;"Reducción",
     'Tablero de control'!$AP605*100/'Tablero de control'!$W605,
     IF(
       'Tablero de control'!$W605&gt;='Tablero de control'!$AP605,
       100,
       IF(
         'Tablero de control'!$S605&lt;='Tablero de control'!$AP605,
         0,
         (('Tablero de control'!$S605-'Tablero de control'!$W605)-('Tablero de control'!$AP605-'Tablero de control'!$W605))*100/('Tablero de control'!$S605-'Tablero de control'!$W605)
       )
     )
   )
)</f>
        <v>0</v>
      </c>
      <c r="AR605" s="40" t="str">
        <f>IF(
  'Tablero de control'!$W605="NP",
  "NO PROGRAMADA",
  IF(
    OR('Tablero de control'!$AP605="",'Tablero de control'!$AQ605&lt;=0),
    "SIN AVANCE",
    IF(
      'Tablero de control'!$AQ605&lt;Parametros!$D$4*Parametros!$G$9,
      "MUY DEFICIENTE",
    IF(
      'Tablero de control'!$AQ605&lt;Parametros!$D$4*Parametros!$G$8,
      "DEFICIENTE",
   IF(
      'Tablero de control'!$AQ605&lt;Parametros!$D$4*Parametros!$G$7,
      "ACEPTABLE",
      IF(
        'Tablero de control'!$AQ605&lt;Parametros!$D$4*Parametros!$G$6,
        "BUENO",
        IF(
          'Tablero de control'!$AQ605&lt;Parametros!$D$4*Parametros!$G$5,
          "SATISFACTORIO",
          IF(
            'Tablero de control'!$AQ605&gt;=Parametros!$D$4*Parametros!$G$4,
            "OPTIMO"
          )
        )
      )
    )
  )
)
)
)</f>
        <v>SIN AVANCE</v>
      </c>
      <c r="AS605" s="38"/>
      <c r="AT605" s="38"/>
      <c r="AU605" s="38"/>
      <c r="AV605" s="39"/>
      <c r="AW605" s="276">
        <f>IF(
'Tablero de control'!$X605="NP",
 0,
  IF(
     'Tablero de control'!$Q605&lt;&gt;"Reducción",
     'Tablero de control'!$AV605*100/'Tablero de control'!$X605,
     IF(
       'Tablero de control'!$X605&gt;='Tablero de control'!$AV605,
       100,
       IF(
         'Tablero de control'!$S605&lt;='Tablero de control'!$AV605,
         0,
         (('Tablero de control'!$S605-'Tablero de control'!$X605)-('Tablero de control'!$AV605-'Tablero de control'!$X605))*100/('Tablero de control'!$S605-'Tablero de control'!$X605)
       )
     )
   )
)</f>
        <v>0</v>
      </c>
      <c r="AX605" s="46" t="str">
        <f>IF(
  'Tablero de control'!$X605="NP",
  "NO PROGRAMADA",
  IF(
    OR('Tablero de control'!$AV605="",'Tablero de control'!$AW605&lt;=0),
    "SIN AVANCE",
    IF(
      'Tablero de control'!$AW605&lt;Parametros!$D$4*Parametros!$G$9,
      "MUY DEFICIENTE",
    IF(
      'Tablero de control'!$AW605&lt;Parametros!$D$4*Parametros!$G$8,
      "DEFICIENTE",
   IF(
      'Tablero de control'!$AW605&lt;Parametros!$D$4*Parametros!$G$7,
      "ACEPTABLE",
      IF(
        'Tablero de control'!$AW605&lt;Parametros!$D$4*Parametros!$G$6,
        "BUENO",
        IF(
          'Tablero de control'!$AW605&lt;Parametros!$D$4*Parametros!$G$5,
          "SATISFACTORIO",
          IF(
            'Tablero de control'!$AW605&gt;=Parametros!$D$4*Parametros!$G$4,
            "OPTIMO"
          )
        )
      )
    )
  )
)
)
)</f>
        <v>SIN AVANCE</v>
      </c>
      <c r="AY605" s="38"/>
      <c r="AZ605" s="38"/>
      <c r="BA605" s="38"/>
      <c r="BB605" s="285">
        <f>IF('Tablero de control'!$R605="Acumulada",IF('Tablero de control'!$AV605="",IF('Tablero de control'!$AP605="",IF('Tablero de control'!$AJ605="",'Tablero de control'!$Y605,'Tablero de control'!$AJ605),'Tablero de control'!$AP605),'Tablero de control'!$AV605),'Tablero de control'!$Y605+'Tablero de control'!$AJ605+'Tablero de control'!$AP605+'Tablero de control'!$AV605)</f>
        <v>0.5</v>
      </c>
      <c r="BC605" s="41">
        <f>IF('Tablero de control'!$Q605="mantenimiento",'Tablero de control'!$BB605/COUNTA('Tablero de control'!$U605:$X605)*100,IF('Tablero de control'!$BB605*100/'Tablero de control'!$T605&gt;100,100,'Tablero de control'!$BB605*100/'Tablero de control'!$T605))</f>
        <v>12.5</v>
      </c>
      <c r="BD605" s="40" t="str">
        <f>IF(
    OR('Tablero de control'!$BB605="",'Tablero de control'!$BC605&lt;=0),
    "SIN AVANCE",
    IF(
      'Tablero de control'!$BC605&lt;Parametros!$D$4*Parametros!$G$9,
      "MUY DEFICIENTE",
    IF(
      'Tablero de control'!$BC605&lt;Parametros!$D$4*Parametros!$G$8,
      "DEFICIENTE",
   IF(
      'Tablero de control'!$BC605&lt;Parametros!$D$4*Parametros!$G$7,
      "ACEPTABLE",
      IF(
        'Tablero de control'!$BC605&lt;Parametros!$D$4*Parametros!$G$6,
        "BUENO",
        IF(
          'Tablero de control'!$BC605&lt;Parametros!$D$4*Parametros!$G$5,
          "SATISFACTORIO",
          IF(
            'Tablero de control'!$BC605&gt;=Parametros!$D$4*Parametros!$G$4,
            "OPTIMO"
          )
        )
      )
    )
  )
)
)</f>
        <v>MUY DEFICIENTE</v>
      </c>
      <c r="BE605" s="336"/>
      <c r="BF605" s="336"/>
      <c r="BG605" s="555"/>
      <c r="BH605" s="281"/>
      <c r="BI605" s="281"/>
      <c r="BJ605" s="281"/>
      <c r="BL605" s="337"/>
      <c r="BN605" s="453">
        <v>0.5</v>
      </c>
      <c r="BO605" s="454" t="s">
        <v>2894</v>
      </c>
      <c r="BP605" s="454" t="s">
        <v>2881</v>
      </c>
      <c r="BQ605" s="455" t="s">
        <v>2895</v>
      </c>
      <c r="BR605" s="665" t="s">
        <v>2896</v>
      </c>
      <c r="BS605" s="668"/>
      <c r="BT605" s="281"/>
    </row>
    <row r="606" spans="1:72" s="42" customFormat="1" ht="60" hidden="1" customHeight="1">
      <c r="A606" s="554" t="s">
        <v>256</v>
      </c>
      <c r="B606" s="53" t="s">
        <v>278</v>
      </c>
      <c r="C606" s="53" t="s">
        <v>349</v>
      </c>
      <c r="D606" s="53" t="s">
        <v>380</v>
      </c>
      <c r="E606" s="53" t="s">
        <v>512</v>
      </c>
      <c r="F606" s="76">
        <v>0.73</v>
      </c>
      <c r="G606" s="76">
        <v>0.75</v>
      </c>
      <c r="H606" s="99" t="s">
        <v>1943</v>
      </c>
      <c r="I606" s="76" t="s">
        <v>1966</v>
      </c>
      <c r="J606" s="325">
        <v>603</v>
      </c>
      <c r="K606" s="53" t="s">
        <v>1140</v>
      </c>
      <c r="L606" s="53">
        <v>4599023</v>
      </c>
      <c r="M606" s="53" t="s">
        <v>163</v>
      </c>
      <c r="N606" s="53">
        <v>459902300</v>
      </c>
      <c r="O606" s="53" t="s">
        <v>10</v>
      </c>
      <c r="P606" s="53" t="s">
        <v>2122</v>
      </c>
      <c r="Q606" s="53" t="s">
        <v>33</v>
      </c>
      <c r="R606" s="98" t="s">
        <v>1891</v>
      </c>
      <c r="S606" s="92">
        <v>1</v>
      </c>
      <c r="T606" s="92">
        <v>1</v>
      </c>
      <c r="U606" s="96">
        <v>1</v>
      </c>
      <c r="V606" s="92">
        <v>1</v>
      </c>
      <c r="W606" s="92">
        <v>1</v>
      </c>
      <c r="X606" s="92">
        <v>1</v>
      </c>
      <c r="Y606" s="273">
        <v>0.8</v>
      </c>
      <c r="Z606" s="276">
        <f>IF(
'Tablero de control'!$U606="NP",
 0,
  IF(
     'Tablero de control'!$Q606&lt;&gt;"Reducción",
     'Tablero de control'!$Y606*100/'Tablero de control'!$U606,
     IF(
       'Tablero de control'!$U606&gt;='Tablero de control'!$Y606,
       100,
       IF(
         'Tablero de control'!$S606&lt;='Tablero de control'!$Y606,
         0,
         (('Tablero de control'!$S606-'Tablero de control'!$U606)-('Tablero de control'!$Y606-'Tablero de control'!$U606))*100/('Tablero de control'!$S606-'Tablero de control'!$U606)
       )
     )
   )
)</f>
        <v>80</v>
      </c>
      <c r="AA606" s="302">
        <f>IF('Tablero de control'!$Z606&gt;100,100,'Tablero de control'!$Z606)</f>
        <v>80</v>
      </c>
      <c r="AB606" s="40" t="str">
        <f>IF(
  'Tablero de control'!$U606="NP",
  "NO PROGRAMADA",
  IF(
    OR('Tablero de control'!$Y606="",'Tablero de control'!$Z606&lt;=0),
    "SIN AVANCE",
    IF(
      'Tablero de control'!$Z606&lt;Parametros!$D$4*Parametros!$G$9,
      "MUY DEFICIENTE",
    IF(
      'Tablero de control'!$Z606&lt;Parametros!$D$4*Parametros!$G$8,
      "DEFICIENTE",
   IF(
      'Tablero de control'!$Z606&lt;Parametros!$D$4*Parametros!$G$7,
      "ACEPTABLE",
      IF(
        'Tablero de control'!$Z606&lt;Parametros!$D$4*Parametros!$G$6,
        "BUENO",
        IF(
          'Tablero de control'!$Z606&lt;Parametros!$D$4*Parametros!$G$5,
          "SATISFACTORIO",
          IF(
            'Tablero de control'!$Z606&gt;=Parametros!$D$4*Parametros!$G$4,
            "OPTIMO"
          )
        )
      )
    )
  )
)
)
)</f>
        <v>BUENO</v>
      </c>
      <c r="AC606" s="40"/>
      <c r="AD606" s="40"/>
      <c r="AE606" s="40"/>
      <c r="AF606" s="40"/>
      <c r="AG606" s="59">
        <v>2078443216</v>
      </c>
      <c r="AH606" s="59">
        <v>0</v>
      </c>
      <c r="AI606" s="59">
        <v>0</v>
      </c>
      <c r="AJ606" s="57"/>
      <c r="AK606" s="276">
        <f>IF(
'Tablero de control'!$V606="NP",
 0,
  IF(
     'Tablero de control'!$Q606&lt;&gt;"Reducción",
     'Tablero de control'!$AJ606*100/'Tablero de control'!$V606,
     IF(
       'Tablero de control'!$V606&gt;='Tablero de control'!$AJ606,
       100,
       IF(
         'Tablero de control'!$S606&lt;='Tablero de control'!$AJ606,
         0,
         (('Tablero de control'!$S606-'Tablero de control'!$V606)-('Tablero de control'!$AJ606-'Tablero de control'!$V606))*100/('Tablero de control'!$S606-'Tablero de control'!$V606)
       )
     )
   )
)</f>
        <v>0</v>
      </c>
      <c r="AL606" s="40" t="str">
        <f>IF(
  'Tablero de control'!$V606="NP",
  "NO PROGRAMADA",
  IF(
    OR('Tablero de control'!$AJ606="",'Tablero de control'!$AK606&lt;=0),
    "SIN AVANCE",
    IF(
      'Tablero de control'!$AK606&lt;Parametros!$D$4*Parametros!$G$9,
      "MUY DEFICIENTE",
    IF(
      'Tablero de control'!$AK606&lt;Parametros!$D$4*Parametros!$G$8,
      "DEFICIENTE",
   IF(
      'Tablero de control'!$AK606&lt;Parametros!$D$4*Parametros!$G$7,
      "ACEPTABLE",
      IF(
        'Tablero de control'!$AK606&lt;Parametros!$D$4*Parametros!$G$6,
        "BUENO",
        IF(
          'Tablero de control'!$AK606&lt;Parametros!$D$4*Parametros!$G$5,
          "SATISFACTORIO",
          IF(
            'Tablero de control'!$AK606&gt;=Parametros!$D$4*Parametros!$G$4,
            "OPTIMO"
          )
        )
      )
    )
  )
)
)
)</f>
        <v>SIN AVANCE</v>
      </c>
      <c r="AM606" s="38"/>
      <c r="AN606" s="38"/>
      <c r="AO606" s="38"/>
      <c r="AP606" s="286"/>
      <c r="AQ606" s="276">
        <f>IF(
'Tablero de control'!$W606="NP",
 0,
  IF(
     'Tablero de control'!$Q606&lt;&gt;"Reducción",
     'Tablero de control'!$AP606*100/'Tablero de control'!$W606,
     IF(
       'Tablero de control'!$W606&gt;='Tablero de control'!$AP606,
       100,
       IF(
         'Tablero de control'!$S606&lt;='Tablero de control'!$AP606,
         0,
         (('Tablero de control'!$S606-'Tablero de control'!$W606)-('Tablero de control'!$AP606-'Tablero de control'!$W606))*100/('Tablero de control'!$S606-'Tablero de control'!$W606)
       )
     )
   )
)</f>
        <v>0</v>
      </c>
      <c r="AR606" s="40" t="str">
        <f>IF(
  'Tablero de control'!$W606="NP",
  "NO PROGRAMADA",
  IF(
    OR('Tablero de control'!$AP606="",'Tablero de control'!$AQ606&lt;=0),
    "SIN AVANCE",
    IF(
      'Tablero de control'!$AQ606&lt;Parametros!$D$4*Parametros!$G$9,
      "MUY DEFICIENTE",
    IF(
      'Tablero de control'!$AQ606&lt;Parametros!$D$4*Parametros!$G$8,
      "DEFICIENTE",
   IF(
      'Tablero de control'!$AQ606&lt;Parametros!$D$4*Parametros!$G$7,
      "ACEPTABLE",
      IF(
        'Tablero de control'!$AQ606&lt;Parametros!$D$4*Parametros!$G$6,
        "BUENO",
        IF(
          'Tablero de control'!$AQ606&lt;Parametros!$D$4*Parametros!$G$5,
          "SATISFACTORIO",
          IF(
            'Tablero de control'!$AQ606&gt;=Parametros!$D$4*Parametros!$G$4,
            "OPTIMO"
          )
        )
      )
    )
  )
)
)
)</f>
        <v>SIN AVANCE</v>
      </c>
      <c r="AS606" s="38"/>
      <c r="AT606" s="38"/>
      <c r="AU606" s="38"/>
      <c r="AV606" s="39"/>
      <c r="AW606" s="276">
        <f>IF(
'Tablero de control'!$X606="NP",
 0,
  IF(
     'Tablero de control'!$Q606&lt;&gt;"Reducción",
     'Tablero de control'!$AV606*100/'Tablero de control'!$X606,
     IF(
       'Tablero de control'!$X606&gt;='Tablero de control'!$AV606,
       100,
       IF(
         'Tablero de control'!$S606&lt;='Tablero de control'!$AV606,
         0,
         (('Tablero de control'!$S606-'Tablero de control'!$X606)-('Tablero de control'!$AV606-'Tablero de control'!$X606))*100/('Tablero de control'!$S606-'Tablero de control'!$X606)
       )
     )
   )
)</f>
        <v>0</v>
      </c>
      <c r="AX606" s="46" t="str">
        <f>IF(
  'Tablero de control'!$X606="NP",
  "NO PROGRAMADA",
  IF(
    OR('Tablero de control'!$AV606="",'Tablero de control'!$AW606&lt;=0),
    "SIN AVANCE",
    IF(
      'Tablero de control'!$AW606&lt;Parametros!$D$4*Parametros!$G$9,
      "MUY DEFICIENTE",
    IF(
      'Tablero de control'!$AW606&lt;Parametros!$D$4*Parametros!$G$8,
      "DEFICIENTE",
   IF(
      'Tablero de control'!$AW606&lt;Parametros!$D$4*Parametros!$G$7,
      "ACEPTABLE",
      IF(
        'Tablero de control'!$AW606&lt;Parametros!$D$4*Parametros!$G$6,
        "BUENO",
        IF(
          'Tablero de control'!$AW606&lt;Parametros!$D$4*Parametros!$G$5,
          "SATISFACTORIO",
          IF(
            'Tablero de control'!$AW606&gt;=Parametros!$D$4*Parametros!$G$4,
            "OPTIMO"
          )
        )
      )
    )
  )
)
)
)</f>
        <v>SIN AVANCE</v>
      </c>
      <c r="AY606" s="38"/>
      <c r="AZ606" s="38"/>
      <c r="BA606" s="38"/>
      <c r="BB606" s="285">
        <f>IF('Tablero de control'!$R606="Acumulada",IF('Tablero de control'!$AV606="",IF('Tablero de control'!$AP606="",IF('Tablero de control'!$AJ606="",'Tablero de control'!$Y606,'Tablero de control'!$AJ606),'Tablero de control'!$AP606),'Tablero de control'!$AV606),'Tablero de control'!$Y606+'Tablero de control'!$AJ606+'Tablero de control'!$AP606+'Tablero de control'!$AV606)</f>
        <v>0.8</v>
      </c>
      <c r="BC606" s="41">
        <f>IF('Tablero de control'!$Q606="mantenimiento",'Tablero de control'!$BB606/COUNTA('Tablero de control'!$U606:$X606)*100,IF('Tablero de control'!$BB606*100/'Tablero de control'!$T606&gt;100,100,'Tablero de control'!$BB606*100/'Tablero de control'!$T606))</f>
        <v>20</v>
      </c>
      <c r="BD606" s="40" t="str">
        <f>IF(
    OR('Tablero de control'!$BB606="",'Tablero de control'!$BC606&lt;=0),
    "SIN AVANCE",
    IF(
      'Tablero de control'!$BC606&lt;Parametros!$D$4*Parametros!$G$9,
      "MUY DEFICIENTE",
    IF(
      'Tablero de control'!$BC606&lt;Parametros!$D$4*Parametros!$G$8,
      "DEFICIENTE",
   IF(
      'Tablero de control'!$BC606&lt;Parametros!$D$4*Parametros!$G$7,
      "ACEPTABLE",
      IF(
        'Tablero de control'!$BC606&lt;Parametros!$D$4*Parametros!$G$6,
        "BUENO",
        IF(
          'Tablero de control'!$BC606&lt;Parametros!$D$4*Parametros!$G$5,
          "SATISFACTORIO",
          IF(
            'Tablero de control'!$BC606&gt;=Parametros!$D$4*Parametros!$G$4,
            "OPTIMO"
          )
        )
      )
    )
  )
)
)</f>
        <v>MUY DEFICIENTE</v>
      </c>
      <c r="BE606" s="336"/>
      <c r="BF606" s="336"/>
      <c r="BG606" s="555"/>
      <c r="BH606" s="281"/>
      <c r="BI606" s="281"/>
      <c r="BJ606" s="281"/>
      <c r="BL606" s="337"/>
      <c r="BN606" s="453">
        <v>0.8</v>
      </c>
      <c r="BO606" s="454" t="s">
        <v>2897</v>
      </c>
      <c r="BP606" s="454" t="s">
        <v>2881</v>
      </c>
      <c r="BQ606" s="454" t="s">
        <v>2898</v>
      </c>
      <c r="BR606" s="666"/>
      <c r="BS606" s="668"/>
      <c r="BT606" s="281"/>
    </row>
    <row r="607" spans="1:72" s="42" customFormat="1" ht="60" hidden="1" customHeight="1">
      <c r="A607" s="554" t="s">
        <v>256</v>
      </c>
      <c r="B607" s="53" t="s">
        <v>278</v>
      </c>
      <c r="C607" s="53" t="s">
        <v>349</v>
      </c>
      <c r="D607" s="53" t="s">
        <v>380</v>
      </c>
      <c r="E607" s="53" t="s">
        <v>512</v>
      </c>
      <c r="F607" s="76">
        <v>0.73</v>
      </c>
      <c r="G607" s="76">
        <v>0.75</v>
      </c>
      <c r="H607" s="99" t="s">
        <v>1943</v>
      </c>
      <c r="I607" s="76" t="s">
        <v>1966</v>
      </c>
      <c r="J607" s="325">
        <v>604</v>
      </c>
      <c r="K607" s="53" t="s">
        <v>1141</v>
      </c>
      <c r="L607" s="305">
        <v>4599023</v>
      </c>
      <c r="M607" s="301" t="s">
        <v>72</v>
      </c>
      <c r="N607" s="53">
        <v>450203901</v>
      </c>
      <c r="O607" s="53" t="s">
        <v>1843</v>
      </c>
      <c r="P607" s="53" t="s">
        <v>2121</v>
      </c>
      <c r="Q607" s="53" t="s">
        <v>33</v>
      </c>
      <c r="R607" s="98" t="s">
        <v>1891</v>
      </c>
      <c r="S607" s="92">
        <v>1</v>
      </c>
      <c r="T607" s="92">
        <v>1</v>
      </c>
      <c r="U607" s="96">
        <v>1</v>
      </c>
      <c r="V607" s="92">
        <v>1</v>
      </c>
      <c r="W607" s="92">
        <v>1</v>
      </c>
      <c r="X607" s="92">
        <v>1</v>
      </c>
      <c r="Y607" s="273">
        <v>1</v>
      </c>
      <c r="Z607" s="276">
        <f>IF(
'Tablero de control'!$U607="NP",
 0,
  IF(
     'Tablero de control'!$Q607&lt;&gt;"Reducción",
     'Tablero de control'!$Y607*100/'Tablero de control'!$U607,
     IF(
       'Tablero de control'!$U607&gt;='Tablero de control'!$Y607,
       100,
       IF(
         'Tablero de control'!$S607&lt;='Tablero de control'!$Y607,
         0,
         (('Tablero de control'!$S607-'Tablero de control'!$U607)-('Tablero de control'!$Y607-'Tablero de control'!$U607))*100/('Tablero de control'!$S607-'Tablero de control'!$U607)
       )
     )
   )
)</f>
        <v>100</v>
      </c>
      <c r="AA607" s="302">
        <f>IF('Tablero de control'!$Z607&gt;100,100,'Tablero de control'!$Z607)</f>
        <v>100</v>
      </c>
      <c r="AB607" s="40" t="str">
        <f>IF(
  'Tablero de control'!$U607="NP",
  "NO PROGRAMADA",
  IF(
    OR('Tablero de control'!$Y607="",'Tablero de control'!$Z607&lt;=0),
    "SIN AVANCE",
    IF(
      'Tablero de control'!$Z607&lt;Parametros!$D$4*Parametros!$G$9,
      "MUY DEFICIENTE",
    IF(
      'Tablero de control'!$Z607&lt;Parametros!$D$4*Parametros!$G$8,
      "DEFICIENTE",
   IF(
      'Tablero de control'!$Z607&lt;Parametros!$D$4*Parametros!$G$7,
      "ACEPTABLE",
      IF(
        'Tablero de control'!$Z607&lt;Parametros!$D$4*Parametros!$G$6,
        "BUENO",
        IF(
          'Tablero de control'!$Z607&lt;Parametros!$D$4*Parametros!$G$5,
          "SATISFACTORIO",
          IF(
            'Tablero de control'!$Z607&gt;=Parametros!$D$4*Parametros!$G$4,
            "OPTIMO"
          )
        )
      )
    )
  )
)
)
)</f>
        <v>OPTIMO</v>
      </c>
      <c r="AC607" s="40"/>
      <c r="AD607" s="40"/>
      <c r="AE607" s="40"/>
      <c r="AF607" s="40"/>
      <c r="AG607" s="59">
        <v>250095400</v>
      </c>
      <c r="AH607" s="59">
        <v>34600000</v>
      </c>
      <c r="AI607" s="59">
        <v>17300000</v>
      </c>
      <c r="AJ607" s="57"/>
      <c r="AK607" s="276">
        <f>IF(
'Tablero de control'!$V607="NP",
 0,
  IF(
     'Tablero de control'!$Q607&lt;&gt;"Reducción",
     'Tablero de control'!$AJ607*100/'Tablero de control'!$V607,
     IF(
       'Tablero de control'!$V607&gt;='Tablero de control'!$AJ607,
       100,
       IF(
         'Tablero de control'!$S607&lt;='Tablero de control'!$AJ607,
         0,
         (('Tablero de control'!$S607-'Tablero de control'!$V607)-('Tablero de control'!$AJ607-'Tablero de control'!$V607))*100/('Tablero de control'!$S607-'Tablero de control'!$V607)
       )
     )
   )
)</f>
        <v>0</v>
      </c>
      <c r="AL607" s="40" t="str">
        <f>IF(
  'Tablero de control'!$V607="NP",
  "NO PROGRAMADA",
  IF(
    OR('Tablero de control'!$AJ607="",'Tablero de control'!$AK607&lt;=0),
    "SIN AVANCE",
    IF(
      'Tablero de control'!$AK607&lt;Parametros!$D$4*Parametros!$G$9,
      "MUY DEFICIENTE",
    IF(
      'Tablero de control'!$AK607&lt;Parametros!$D$4*Parametros!$G$8,
      "DEFICIENTE",
   IF(
      'Tablero de control'!$AK607&lt;Parametros!$D$4*Parametros!$G$7,
      "ACEPTABLE",
      IF(
        'Tablero de control'!$AK607&lt;Parametros!$D$4*Parametros!$G$6,
        "BUENO",
        IF(
          'Tablero de control'!$AK607&lt;Parametros!$D$4*Parametros!$G$5,
          "SATISFACTORIO",
          IF(
            'Tablero de control'!$AK607&gt;=Parametros!$D$4*Parametros!$G$4,
            "OPTIMO"
          )
        )
      )
    )
  )
)
)
)</f>
        <v>SIN AVANCE</v>
      </c>
      <c r="AM607" s="38"/>
      <c r="AN607" s="38"/>
      <c r="AO607" s="38"/>
      <c r="AP607" s="286"/>
      <c r="AQ607" s="276">
        <f>IF(
'Tablero de control'!$W607="NP",
 0,
  IF(
     'Tablero de control'!$Q607&lt;&gt;"Reducción",
     'Tablero de control'!$AP607*100/'Tablero de control'!$W607,
     IF(
       'Tablero de control'!$W607&gt;='Tablero de control'!$AP607,
       100,
       IF(
         'Tablero de control'!$S607&lt;='Tablero de control'!$AP607,
         0,
         (('Tablero de control'!$S607-'Tablero de control'!$W607)-('Tablero de control'!$AP607-'Tablero de control'!$W607))*100/('Tablero de control'!$S607-'Tablero de control'!$W607)
       )
     )
   )
)</f>
        <v>0</v>
      </c>
      <c r="AR607" s="40" t="str">
        <f>IF(
  'Tablero de control'!$W607="NP",
  "NO PROGRAMADA",
  IF(
    OR('Tablero de control'!$AP607="",'Tablero de control'!$AQ607&lt;=0),
    "SIN AVANCE",
    IF(
      'Tablero de control'!$AQ607&lt;Parametros!$D$4*Parametros!$G$9,
      "MUY DEFICIENTE",
    IF(
      'Tablero de control'!$AQ607&lt;Parametros!$D$4*Parametros!$G$8,
      "DEFICIENTE",
   IF(
      'Tablero de control'!$AQ607&lt;Parametros!$D$4*Parametros!$G$7,
      "ACEPTABLE",
      IF(
        'Tablero de control'!$AQ607&lt;Parametros!$D$4*Parametros!$G$6,
        "BUENO",
        IF(
          'Tablero de control'!$AQ607&lt;Parametros!$D$4*Parametros!$G$5,
          "SATISFACTORIO",
          IF(
            'Tablero de control'!$AQ607&gt;=Parametros!$D$4*Parametros!$G$4,
            "OPTIMO"
          )
        )
      )
    )
  )
)
)
)</f>
        <v>SIN AVANCE</v>
      </c>
      <c r="AS607" s="38"/>
      <c r="AT607" s="38"/>
      <c r="AU607" s="38"/>
      <c r="AV607" s="39"/>
      <c r="AW607" s="276">
        <f>IF(
'Tablero de control'!$X607="NP",
 0,
  IF(
     'Tablero de control'!$Q607&lt;&gt;"Reducción",
     'Tablero de control'!$AV607*100/'Tablero de control'!$X607,
     IF(
       'Tablero de control'!$X607&gt;='Tablero de control'!$AV607,
       100,
       IF(
         'Tablero de control'!$S607&lt;='Tablero de control'!$AV607,
         0,
         (('Tablero de control'!$S607-'Tablero de control'!$X607)-('Tablero de control'!$AV607-'Tablero de control'!$X607))*100/('Tablero de control'!$S607-'Tablero de control'!$X607)
       )
     )
   )
)</f>
        <v>0</v>
      </c>
      <c r="AX607" s="46" t="str">
        <f>IF(
  'Tablero de control'!$X607="NP",
  "NO PROGRAMADA",
  IF(
    OR('Tablero de control'!$AV607="",'Tablero de control'!$AW607&lt;=0),
    "SIN AVANCE",
    IF(
      'Tablero de control'!$AW607&lt;Parametros!$D$4*Parametros!$G$9,
      "MUY DEFICIENTE",
    IF(
      'Tablero de control'!$AW607&lt;Parametros!$D$4*Parametros!$G$8,
      "DEFICIENTE",
   IF(
      'Tablero de control'!$AW607&lt;Parametros!$D$4*Parametros!$G$7,
      "ACEPTABLE",
      IF(
        'Tablero de control'!$AW607&lt;Parametros!$D$4*Parametros!$G$6,
        "BUENO",
        IF(
          'Tablero de control'!$AW607&lt;Parametros!$D$4*Parametros!$G$5,
          "SATISFACTORIO",
          IF(
            'Tablero de control'!$AW607&gt;=Parametros!$D$4*Parametros!$G$4,
            "OPTIMO"
          )
        )
      )
    )
  )
)
)
)</f>
        <v>SIN AVANCE</v>
      </c>
      <c r="AY607" s="38"/>
      <c r="AZ607" s="38"/>
      <c r="BA607" s="38"/>
      <c r="BB607" s="285">
        <f>IF('Tablero de control'!$R607="Acumulada",IF('Tablero de control'!$AV607="",IF('Tablero de control'!$AP607="",IF('Tablero de control'!$AJ607="",'Tablero de control'!$Y607,'Tablero de control'!$AJ607),'Tablero de control'!$AP607),'Tablero de control'!$AV607),'Tablero de control'!$Y607+'Tablero de control'!$AJ607+'Tablero de control'!$AP607+'Tablero de control'!$AV607)</f>
        <v>1</v>
      </c>
      <c r="BC607" s="41">
        <f>IF('Tablero de control'!$Q607="mantenimiento",'Tablero de control'!$BB607/COUNTA('Tablero de control'!$U607:$X607)*100,IF('Tablero de control'!$BB607*100/'Tablero de control'!$T607&gt;100,100,'Tablero de control'!$BB607*100/'Tablero de control'!$T607))</f>
        <v>25</v>
      </c>
      <c r="BD607" s="40" t="str">
        <f>IF(
    OR('Tablero de control'!$BB607="",'Tablero de control'!$BC607&lt;=0),
    "SIN AVANCE",
    IF(
      'Tablero de control'!$BC607&lt;Parametros!$D$4*Parametros!$G$9,
      "MUY DEFICIENTE",
    IF(
      'Tablero de control'!$BC607&lt;Parametros!$D$4*Parametros!$G$8,
      "DEFICIENTE",
   IF(
      'Tablero de control'!$BC607&lt;Parametros!$D$4*Parametros!$G$7,
      "ACEPTABLE",
      IF(
        'Tablero de control'!$BC607&lt;Parametros!$D$4*Parametros!$G$6,
        "BUENO",
        IF(
          'Tablero de control'!$BC607&lt;Parametros!$D$4*Parametros!$G$5,
          "SATISFACTORIO",
          IF(
            'Tablero de control'!$BC607&gt;=Parametros!$D$4*Parametros!$G$4,
            "OPTIMO"
          )
        )
      )
    )
  )
)
)</f>
        <v>MUY DEFICIENTE</v>
      </c>
      <c r="BE607" s="336"/>
      <c r="BF607" s="336"/>
      <c r="BG607" s="555"/>
      <c r="BH607" s="281"/>
      <c r="BI607" s="281"/>
      <c r="BJ607" s="281"/>
      <c r="BL607" s="337"/>
      <c r="BN607" s="453">
        <v>1</v>
      </c>
      <c r="BO607" s="454" t="s">
        <v>2899</v>
      </c>
      <c r="BP607" s="454" t="s">
        <v>2881</v>
      </c>
      <c r="BQ607" s="454" t="s">
        <v>2900</v>
      </c>
      <c r="BR607" s="665" t="s">
        <v>2901</v>
      </c>
      <c r="BS607" s="668"/>
      <c r="BT607" s="281"/>
    </row>
    <row r="608" spans="1:72" s="42" customFormat="1" ht="60" hidden="1" customHeight="1">
      <c r="A608" s="554" t="s">
        <v>256</v>
      </c>
      <c r="B608" s="53" t="s">
        <v>278</v>
      </c>
      <c r="C608" s="53" t="s">
        <v>349</v>
      </c>
      <c r="D608" s="53" t="s">
        <v>380</v>
      </c>
      <c r="E608" s="53" t="s">
        <v>512</v>
      </c>
      <c r="F608" s="76">
        <v>0.73</v>
      </c>
      <c r="G608" s="76">
        <v>0.75</v>
      </c>
      <c r="H608" s="99" t="s">
        <v>1943</v>
      </c>
      <c r="I608" s="76" t="s">
        <v>1966</v>
      </c>
      <c r="J608" s="325">
        <v>605</v>
      </c>
      <c r="K608" s="53" t="s">
        <v>1142</v>
      </c>
      <c r="L608" s="53" t="s">
        <v>1522</v>
      </c>
      <c r="M608" s="53" t="s">
        <v>75</v>
      </c>
      <c r="N608" s="293">
        <v>459903200</v>
      </c>
      <c r="O608" s="53" t="s">
        <v>165</v>
      </c>
      <c r="P608" s="53" t="s">
        <v>2121</v>
      </c>
      <c r="Q608" s="53" t="s">
        <v>33</v>
      </c>
      <c r="R608" s="98" t="s">
        <v>1891</v>
      </c>
      <c r="S608" s="92">
        <v>1</v>
      </c>
      <c r="T608" s="92">
        <v>1</v>
      </c>
      <c r="U608" s="96">
        <v>1</v>
      </c>
      <c r="V608" s="92">
        <v>1</v>
      </c>
      <c r="W608" s="92">
        <v>1</v>
      </c>
      <c r="X608" s="92">
        <v>1</v>
      </c>
      <c r="Y608" s="273">
        <v>0.3</v>
      </c>
      <c r="Z608" s="276">
        <f>IF(
'Tablero de control'!$U608="NP",
 0,
  IF(
     'Tablero de control'!$Q608&lt;&gt;"Reducción",
     'Tablero de control'!$Y608*100/'Tablero de control'!$U608,
     IF(
       'Tablero de control'!$U608&gt;='Tablero de control'!$Y608,
       100,
       IF(
         'Tablero de control'!$S608&lt;='Tablero de control'!$Y608,
         0,
         (('Tablero de control'!$S608-'Tablero de control'!$U608)-('Tablero de control'!$Y608-'Tablero de control'!$U608))*100/('Tablero de control'!$S608-'Tablero de control'!$U608)
       )
     )
   )
)</f>
        <v>30</v>
      </c>
      <c r="AA608" s="302">
        <f>IF('Tablero de control'!$Z608&gt;100,100,'Tablero de control'!$Z608)</f>
        <v>30</v>
      </c>
      <c r="AB608" s="40" t="str">
        <f>IF(
  'Tablero de control'!$U608="NP",
  "NO PROGRAMADA",
  IF(
    OR('Tablero de control'!$Y608="",'Tablero de control'!$Z608&lt;=0),
    "SIN AVANCE",
    IF(
      'Tablero de control'!$Z608&lt;Parametros!$D$4*Parametros!$G$9,
      "MUY DEFICIENTE",
    IF(
      'Tablero de control'!$Z608&lt;Parametros!$D$4*Parametros!$G$8,
      "DEFICIENTE",
   IF(
      'Tablero de control'!$Z608&lt;Parametros!$D$4*Parametros!$G$7,
      "ACEPTABLE",
      IF(
        'Tablero de control'!$Z608&lt;Parametros!$D$4*Parametros!$G$6,
        "BUENO",
        IF(
          'Tablero de control'!$Z608&lt;Parametros!$D$4*Parametros!$G$5,
          "SATISFACTORIO",
          IF(
            'Tablero de control'!$Z608&gt;=Parametros!$D$4*Parametros!$G$4,
            "OPTIMO"
          )
        )
      )
    )
  )
)
)
)</f>
        <v>MUY DEFICIENTE</v>
      </c>
      <c r="AC608" s="40"/>
      <c r="AD608" s="40"/>
      <c r="AE608" s="40"/>
      <c r="AF608" s="40"/>
      <c r="AG608" s="59">
        <v>0</v>
      </c>
      <c r="AH608" s="59">
        <v>0</v>
      </c>
      <c r="AI608" s="59">
        <v>0</v>
      </c>
      <c r="AJ608" s="57"/>
      <c r="AK608" s="276">
        <f>IF(
'Tablero de control'!$V608="NP",
 0,
  IF(
     'Tablero de control'!$Q608&lt;&gt;"Reducción",
     'Tablero de control'!$AJ608*100/'Tablero de control'!$V608,
     IF(
       'Tablero de control'!$V608&gt;='Tablero de control'!$AJ608,
       100,
       IF(
         'Tablero de control'!$S608&lt;='Tablero de control'!$AJ608,
         0,
         (('Tablero de control'!$S608-'Tablero de control'!$V608)-('Tablero de control'!$AJ608-'Tablero de control'!$V608))*100/('Tablero de control'!$S608-'Tablero de control'!$V608)
       )
     )
   )
)</f>
        <v>0</v>
      </c>
      <c r="AL608" s="40" t="str">
        <f>IF(
  'Tablero de control'!$V608="NP",
  "NO PROGRAMADA",
  IF(
    OR('Tablero de control'!$AJ608="",'Tablero de control'!$AK608&lt;=0),
    "SIN AVANCE",
    IF(
      'Tablero de control'!$AK608&lt;Parametros!$D$4*Parametros!$G$9,
      "MUY DEFICIENTE",
    IF(
      'Tablero de control'!$AK608&lt;Parametros!$D$4*Parametros!$G$8,
      "DEFICIENTE",
   IF(
      'Tablero de control'!$AK608&lt;Parametros!$D$4*Parametros!$G$7,
      "ACEPTABLE",
      IF(
        'Tablero de control'!$AK608&lt;Parametros!$D$4*Parametros!$G$6,
        "BUENO",
        IF(
          'Tablero de control'!$AK608&lt;Parametros!$D$4*Parametros!$G$5,
          "SATISFACTORIO",
          IF(
            'Tablero de control'!$AK608&gt;=Parametros!$D$4*Parametros!$G$4,
            "OPTIMO"
          )
        )
      )
    )
  )
)
)
)</f>
        <v>SIN AVANCE</v>
      </c>
      <c r="AM608" s="38"/>
      <c r="AN608" s="38"/>
      <c r="AO608" s="38"/>
      <c r="AP608" s="286"/>
      <c r="AQ608" s="276">
        <f>IF(
'Tablero de control'!$W608="NP",
 0,
  IF(
     'Tablero de control'!$Q608&lt;&gt;"Reducción",
     'Tablero de control'!$AP608*100/'Tablero de control'!$W608,
     IF(
       'Tablero de control'!$W608&gt;='Tablero de control'!$AP608,
       100,
       IF(
         'Tablero de control'!$S608&lt;='Tablero de control'!$AP608,
         0,
         (('Tablero de control'!$S608-'Tablero de control'!$W608)-('Tablero de control'!$AP608-'Tablero de control'!$W608))*100/('Tablero de control'!$S608-'Tablero de control'!$W608)
       )
     )
   )
)</f>
        <v>0</v>
      </c>
      <c r="AR608" s="40" t="str">
        <f>IF(
  'Tablero de control'!$W608="NP",
  "NO PROGRAMADA",
  IF(
    OR('Tablero de control'!$AP608="",'Tablero de control'!$AQ608&lt;=0),
    "SIN AVANCE",
    IF(
      'Tablero de control'!$AQ608&lt;Parametros!$D$4*Parametros!$G$9,
      "MUY DEFICIENTE",
    IF(
      'Tablero de control'!$AQ608&lt;Parametros!$D$4*Parametros!$G$8,
      "DEFICIENTE",
   IF(
      'Tablero de control'!$AQ608&lt;Parametros!$D$4*Parametros!$G$7,
      "ACEPTABLE",
      IF(
        'Tablero de control'!$AQ608&lt;Parametros!$D$4*Parametros!$G$6,
        "BUENO",
        IF(
          'Tablero de control'!$AQ608&lt;Parametros!$D$4*Parametros!$G$5,
          "SATISFACTORIO",
          IF(
            'Tablero de control'!$AQ608&gt;=Parametros!$D$4*Parametros!$G$4,
            "OPTIMO"
          )
        )
      )
    )
  )
)
)
)</f>
        <v>SIN AVANCE</v>
      </c>
      <c r="AS608" s="38"/>
      <c r="AT608" s="38"/>
      <c r="AU608" s="38"/>
      <c r="AV608" s="39"/>
      <c r="AW608" s="276">
        <f>IF(
'Tablero de control'!$X608="NP",
 0,
  IF(
     'Tablero de control'!$Q608&lt;&gt;"Reducción",
     'Tablero de control'!$AV608*100/'Tablero de control'!$X608,
     IF(
       'Tablero de control'!$X608&gt;='Tablero de control'!$AV608,
       100,
       IF(
         'Tablero de control'!$S608&lt;='Tablero de control'!$AV608,
         0,
         (('Tablero de control'!$S608-'Tablero de control'!$X608)-('Tablero de control'!$AV608-'Tablero de control'!$X608))*100/('Tablero de control'!$S608-'Tablero de control'!$X608)
       )
     )
   )
)</f>
        <v>0</v>
      </c>
      <c r="AX608" s="46" t="str">
        <f>IF(
  'Tablero de control'!$X608="NP",
  "NO PROGRAMADA",
  IF(
    OR('Tablero de control'!$AV608="",'Tablero de control'!$AW608&lt;=0),
    "SIN AVANCE",
    IF(
      'Tablero de control'!$AW608&lt;Parametros!$D$4*Parametros!$G$9,
      "MUY DEFICIENTE",
    IF(
      'Tablero de control'!$AW608&lt;Parametros!$D$4*Parametros!$G$8,
      "DEFICIENTE",
   IF(
      'Tablero de control'!$AW608&lt;Parametros!$D$4*Parametros!$G$7,
      "ACEPTABLE",
      IF(
        'Tablero de control'!$AW608&lt;Parametros!$D$4*Parametros!$G$6,
        "BUENO",
        IF(
          'Tablero de control'!$AW608&lt;Parametros!$D$4*Parametros!$G$5,
          "SATISFACTORIO",
          IF(
            'Tablero de control'!$AW608&gt;=Parametros!$D$4*Parametros!$G$4,
            "OPTIMO"
          )
        )
      )
    )
  )
)
)
)</f>
        <v>SIN AVANCE</v>
      </c>
      <c r="AY608" s="38"/>
      <c r="AZ608" s="38"/>
      <c r="BA608" s="38"/>
      <c r="BB608" s="285">
        <f>IF('Tablero de control'!$R608="Acumulada",IF('Tablero de control'!$AV608="",IF('Tablero de control'!$AP608="",IF('Tablero de control'!$AJ608="",'Tablero de control'!$Y608,'Tablero de control'!$AJ608),'Tablero de control'!$AP608),'Tablero de control'!$AV608),'Tablero de control'!$Y608+'Tablero de control'!$AJ608+'Tablero de control'!$AP608+'Tablero de control'!$AV608)</f>
        <v>0.3</v>
      </c>
      <c r="BC608" s="41">
        <f>IF('Tablero de control'!$Q608="mantenimiento",'Tablero de control'!$BB608/COUNTA('Tablero de control'!$U608:$X608)*100,IF('Tablero de control'!$BB608*100/'Tablero de control'!$T608&gt;100,100,'Tablero de control'!$BB608*100/'Tablero de control'!$T608))</f>
        <v>7.5</v>
      </c>
      <c r="BD608" s="40" t="str">
        <f>IF(
    OR('Tablero de control'!$BB608="",'Tablero de control'!$BC608&lt;=0),
    "SIN AVANCE",
    IF(
      'Tablero de control'!$BC608&lt;Parametros!$D$4*Parametros!$G$9,
      "MUY DEFICIENTE",
    IF(
      'Tablero de control'!$BC608&lt;Parametros!$D$4*Parametros!$G$8,
      "DEFICIENTE",
   IF(
      'Tablero de control'!$BC608&lt;Parametros!$D$4*Parametros!$G$7,
      "ACEPTABLE",
      IF(
        'Tablero de control'!$BC608&lt;Parametros!$D$4*Parametros!$G$6,
        "BUENO",
        IF(
          'Tablero de control'!$BC608&lt;Parametros!$D$4*Parametros!$G$5,
          "SATISFACTORIO",
          IF(
            'Tablero de control'!$BC608&gt;=Parametros!$D$4*Parametros!$G$4,
            "OPTIMO"
          )
        )
      )
    )
  )
)
)</f>
        <v>MUY DEFICIENTE</v>
      </c>
      <c r="BE608" s="336"/>
      <c r="BF608" s="336"/>
      <c r="BG608" s="555"/>
      <c r="BH608" s="281"/>
      <c r="BI608" s="281"/>
      <c r="BJ608" s="281"/>
      <c r="BL608" s="337"/>
      <c r="BN608" s="453">
        <v>0.5</v>
      </c>
      <c r="BO608" s="455" t="s">
        <v>2902</v>
      </c>
      <c r="BP608" s="455" t="s">
        <v>2881</v>
      </c>
      <c r="BQ608" s="457"/>
      <c r="BR608" s="663" t="s">
        <v>2879</v>
      </c>
      <c r="BS608" s="668"/>
      <c r="BT608" s="281"/>
    </row>
    <row r="609" spans="1:72" s="42" customFormat="1" ht="60" hidden="1" customHeight="1">
      <c r="A609" s="554" t="s">
        <v>256</v>
      </c>
      <c r="B609" s="53" t="s">
        <v>279</v>
      </c>
      <c r="C609" s="53" t="s">
        <v>350</v>
      </c>
      <c r="D609" s="53" t="s">
        <v>381</v>
      </c>
      <c r="E609" s="53" t="s">
        <v>513</v>
      </c>
      <c r="F609" s="54">
        <v>46.59</v>
      </c>
      <c r="G609" s="54">
        <v>50.59</v>
      </c>
      <c r="H609" s="99" t="s">
        <v>1943</v>
      </c>
      <c r="I609" s="54" t="s">
        <v>2013</v>
      </c>
      <c r="J609" s="325">
        <v>606</v>
      </c>
      <c r="K609" s="53" t="s">
        <v>1143</v>
      </c>
      <c r="L609" s="53" t="s">
        <v>1523</v>
      </c>
      <c r="M609" s="53" t="s">
        <v>53</v>
      </c>
      <c r="N609" s="293">
        <v>459901800</v>
      </c>
      <c r="O609" s="53" t="s">
        <v>105</v>
      </c>
      <c r="P609" s="53" t="s">
        <v>2123</v>
      </c>
      <c r="Q609" s="53" t="s">
        <v>32</v>
      </c>
      <c r="R609" s="78" t="s">
        <v>1890</v>
      </c>
      <c r="S609" s="89">
        <v>4273</v>
      </c>
      <c r="T609" s="89">
        <v>4393</v>
      </c>
      <c r="U609" s="96">
        <v>4303</v>
      </c>
      <c r="V609" s="89">
        <v>4333</v>
      </c>
      <c r="W609" s="89">
        <v>4363</v>
      </c>
      <c r="X609" s="89">
        <v>4393</v>
      </c>
      <c r="Y609" s="273">
        <v>5738</v>
      </c>
      <c r="Z609" s="276">
        <f>IF(
'Tablero de control'!$U609="NP",
 0,
  IF(
     'Tablero de control'!$Q609&lt;&gt;"Reducción",
     'Tablero de control'!$Y609*100/'Tablero de control'!$U609,
     IF(
       'Tablero de control'!$U609&gt;='Tablero de control'!$Y609,
       100,
       IF(
         'Tablero de control'!$S609&lt;='Tablero de control'!$Y609,
         0,
         (('Tablero de control'!$S609-'Tablero de control'!$U609)-('Tablero de control'!$Y609-'Tablero de control'!$U609))*100/('Tablero de control'!$S609-'Tablero de control'!$U609)
       )
     )
   )
)</f>
        <v>133.34882640018591</v>
      </c>
      <c r="AA609" s="302">
        <f>IF('Tablero de control'!$Z609&gt;100,100,'Tablero de control'!$Z609)</f>
        <v>100</v>
      </c>
      <c r="AB609" s="40" t="str">
        <f>IF(
  'Tablero de control'!$U609="NP",
  "NO PROGRAMADA",
  IF(
    OR('Tablero de control'!$Y609="",'Tablero de control'!$Z609&lt;=0),
    "SIN AVANCE",
    IF(
      'Tablero de control'!$Z609&lt;Parametros!$D$4*Parametros!$G$9,
      "MUY DEFICIENTE",
    IF(
      'Tablero de control'!$Z609&lt;Parametros!$D$4*Parametros!$G$8,
      "DEFICIENTE",
   IF(
      'Tablero de control'!$Z609&lt;Parametros!$D$4*Parametros!$G$7,
      "ACEPTABLE",
      IF(
        'Tablero de control'!$Z609&lt;Parametros!$D$4*Parametros!$G$6,
        "BUENO",
        IF(
          'Tablero de control'!$Z609&lt;Parametros!$D$4*Parametros!$G$5,
          "SATISFACTORIO",
          IF(
            'Tablero de control'!$Z609&gt;=Parametros!$D$4*Parametros!$G$4,
            "OPTIMO"
          )
        )
      )
    )
  )
)
)
)</f>
        <v>OPTIMO</v>
      </c>
      <c r="AC609" s="40"/>
      <c r="AD609" s="40"/>
      <c r="AE609" s="40"/>
      <c r="AF609" s="40"/>
      <c r="AG609" s="59">
        <v>972755268.16999996</v>
      </c>
      <c r="AH609" s="59">
        <v>766371970</v>
      </c>
      <c r="AI609" s="59">
        <v>282072020</v>
      </c>
      <c r="AJ609" s="57"/>
      <c r="AK609" s="276">
        <f>IF(
'Tablero de control'!$V609="NP",
 0,
  IF(
     'Tablero de control'!$Q609&lt;&gt;"Reducción",
     'Tablero de control'!$AJ609*100/'Tablero de control'!$V609,
     IF(
       'Tablero de control'!$V609&gt;='Tablero de control'!$AJ609,
       100,
       IF(
         'Tablero de control'!$S609&lt;='Tablero de control'!$AJ609,
         0,
         (('Tablero de control'!$S609-'Tablero de control'!$V609)-('Tablero de control'!$AJ609-'Tablero de control'!$V609))*100/('Tablero de control'!$S609-'Tablero de control'!$V609)
       )
     )
   )
)</f>
        <v>0</v>
      </c>
      <c r="AL609" s="40" t="str">
        <f>IF(
  'Tablero de control'!$V609="NP",
  "NO PROGRAMADA",
  IF(
    OR('Tablero de control'!$AJ609="",'Tablero de control'!$AK609&lt;=0),
    "SIN AVANCE",
    IF(
      'Tablero de control'!$AK609&lt;Parametros!$D$4*Parametros!$G$9,
      "MUY DEFICIENTE",
    IF(
      'Tablero de control'!$AK609&lt;Parametros!$D$4*Parametros!$G$8,
      "DEFICIENTE",
   IF(
      'Tablero de control'!$AK609&lt;Parametros!$D$4*Parametros!$G$7,
      "ACEPTABLE",
      IF(
        'Tablero de control'!$AK609&lt;Parametros!$D$4*Parametros!$G$6,
        "BUENO",
        IF(
          'Tablero de control'!$AK609&lt;Parametros!$D$4*Parametros!$G$5,
          "SATISFACTORIO",
          IF(
            'Tablero de control'!$AK609&gt;=Parametros!$D$4*Parametros!$G$4,
            "OPTIMO"
          )
        )
      )
    )
  )
)
)
)</f>
        <v>SIN AVANCE</v>
      </c>
      <c r="AM609" s="38"/>
      <c r="AN609" s="38"/>
      <c r="AO609" s="38"/>
      <c r="AP609" s="286"/>
      <c r="AQ609" s="276">
        <f>IF(
'Tablero de control'!$W609="NP",
 0,
  IF(
     'Tablero de control'!$Q609&lt;&gt;"Reducción",
     'Tablero de control'!$AP609*100/'Tablero de control'!$W609,
     IF(
       'Tablero de control'!$W609&gt;='Tablero de control'!$AP609,
       100,
       IF(
         'Tablero de control'!$S609&lt;='Tablero de control'!$AP609,
         0,
         (('Tablero de control'!$S609-'Tablero de control'!$W609)-('Tablero de control'!$AP609-'Tablero de control'!$W609))*100/('Tablero de control'!$S609-'Tablero de control'!$W609)
       )
     )
   )
)</f>
        <v>0</v>
      </c>
      <c r="AR609" s="40" t="str">
        <f>IF(
  'Tablero de control'!$W609="NP",
  "NO PROGRAMADA",
  IF(
    OR('Tablero de control'!$AP609="",'Tablero de control'!$AQ609&lt;=0),
    "SIN AVANCE",
    IF(
      'Tablero de control'!$AQ609&lt;Parametros!$D$4*Parametros!$G$9,
      "MUY DEFICIENTE",
    IF(
      'Tablero de control'!$AQ609&lt;Parametros!$D$4*Parametros!$G$8,
      "DEFICIENTE",
   IF(
      'Tablero de control'!$AQ609&lt;Parametros!$D$4*Parametros!$G$7,
      "ACEPTABLE",
      IF(
        'Tablero de control'!$AQ609&lt;Parametros!$D$4*Parametros!$G$6,
        "BUENO",
        IF(
          'Tablero de control'!$AQ609&lt;Parametros!$D$4*Parametros!$G$5,
          "SATISFACTORIO",
          IF(
            'Tablero de control'!$AQ609&gt;=Parametros!$D$4*Parametros!$G$4,
            "OPTIMO"
          )
        )
      )
    )
  )
)
)
)</f>
        <v>SIN AVANCE</v>
      </c>
      <c r="AS609" s="38"/>
      <c r="AT609" s="38"/>
      <c r="AU609" s="38"/>
      <c r="AV609" s="39"/>
      <c r="AW609" s="276">
        <f>IF(
'Tablero de control'!$X609="NP",
 0,
  IF(
     'Tablero de control'!$Q609&lt;&gt;"Reducción",
     'Tablero de control'!$AV609*100/'Tablero de control'!$X609,
     IF(
       'Tablero de control'!$X609&gt;='Tablero de control'!$AV609,
       100,
       IF(
         'Tablero de control'!$S609&lt;='Tablero de control'!$AV609,
         0,
         (('Tablero de control'!$S609-'Tablero de control'!$X609)-('Tablero de control'!$AV609-'Tablero de control'!$X609))*100/('Tablero de control'!$S609-'Tablero de control'!$X609)
       )
     )
   )
)</f>
        <v>0</v>
      </c>
      <c r="AX609" s="46" t="str">
        <f>IF(
  'Tablero de control'!$X609="NP",
  "NO PROGRAMADA",
  IF(
    OR('Tablero de control'!$AV609="",'Tablero de control'!$AW609&lt;=0),
    "SIN AVANCE",
    IF(
      'Tablero de control'!$AW609&lt;Parametros!$D$4*Parametros!$G$9,
      "MUY DEFICIENTE",
    IF(
      'Tablero de control'!$AW609&lt;Parametros!$D$4*Parametros!$G$8,
      "DEFICIENTE",
   IF(
      'Tablero de control'!$AW609&lt;Parametros!$D$4*Parametros!$G$7,
      "ACEPTABLE",
      IF(
        'Tablero de control'!$AW609&lt;Parametros!$D$4*Parametros!$G$6,
        "BUENO",
        IF(
          'Tablero de control'!$AW609&lt;Parametros!$D$4*Parametros!$G$5,
          "SATISFACTORIO",
          IF(
            'Tablero de control'!$AW609&gt;=Parametros!$D$4*Parametros!$G$4,
            "OPTIMO"
          )
        )
      )
    )
  )
)
)
)</f>
        <v>SIN AVANCE</v>
      </c>
      <c r="AY609" s="38"/>
      <c r="AZ609" s="38"/>
      <c r="BA609" s="38"/>
      <c r="BB609" s="285">
        <f>IF('Tablero de control'!$R609="Acumulada",IF('Tablero de control'!$AV609="",IF('Tablero de control'!$AP609="",IF('Tablero de control'!$AJ609="",'Tablero de control'!$Y609,'Tablero de control'!$AJ609),'Tablero de control'!$AP609),'Tablero de control'!$AV609),'Tablero de control'!$Y609+'Tablero de control'!$AJ609+'Tablero de control'!$AP609+'Tablero de control'!$AV609)</f>
        <v>5738</v>
      </c>
      <c r="BC609" s="41">
        <f>IF('Tablero de control'!$Q609="mantenimiento",'Tablero de control'!$BB609/COUNTA('Tablero de control'!$U609:$X609)*100,IF('Tablero de control'!$BB609*100/'Tablero de control'!$T609&gt;100,100,'Tablero de control'!$BB609*100/'Tablero de control'!$T609))</f>
        <v>100</v>
      </c>
      <c r="BD609" s="40" t="str">
        <f>IF(
    OR('Tablero de control'!$BB609="",'Tablero de control'!$BC609&lt;=0),
    "SIN AVANCE",
    IF(
      'Tablero de control'!$BC609&lt;Parametros!$D$4*Parametros!$G$9,
      "MUY DEFICIENTE",
    IF(
      'Tablero de control'!$BC609&lt;Parametros!$D$4*Parametros!$G$8,
      "DEFICIENTE",
   IF(
      'Tablero de control'!$BC609&lt;Parametros!$D$4*Parametros!$G$7,
      "ACEPTABLE",
      IF(
        'Tablero de control'!$BC609&lt;Parametros!$D$4*Parametros!$G$6,
        "BUENO",
        IF(
          'Tablero de control'!$BC609&lt;Parametros!$D$4*Parametros!$G$5,
          "SATISFACTORIO",
          IF(
            'Tablero de control'!$BC609&gt;=Parametros!$D$4*Parametros!$G$4,
            "OPTIMO"
          )
        )
      )
    )
  )
)
)</f>
        <v>OPTIMO</v>
      </c>
      <c r="BE609" s="336"/>
      <c r="BF609" s="336"/>
      <c r="BG609" s="555"/>
      <c r="BH609" s="281"/>
      <c r="BI609" s="281"/>
      <c r="BJ609" s="281"/>
      <c r="BL609" s="337"/>
      <c r="BN609" s="338">
        <v>5738</v>
      </c>
      <c r="BO609" s="344" t="s">
        <v>2783</v>
      </c>
      <c r="BP609" s="354" t="s">
        <v>2784</v>
      </c>
      <c r="BQ609" s="344" t="s">
        <v>2785</v>
      </c>
      <c r="BR609" s="667" t="s">
        <v>2786</v>
      </c>
      <c r="BS609" s="667"/>
      <c r="BT609" s="281"/>
    </row>
    <row r="610" spans="1:72" s="42" customFormat="1" ht="51" hidden="1" customHeight="1">
      <c r="A610" s="554" t="s">
        <v>256</v>
      </c>
      <c r="B610" s="53" t="s">
        <v>279</v>
      </c>
      <c r="C610" s="53" t="s">
        <v>350</v>
      </c>
      <c r="D610" s="53" t="s">
        <v>381</v>
      </c>
      <c r="E610" s="53" t="s">
        <v>513</v>
      </c>
      <c r="F610" s="54">
        <v>46.59</v>
      </c>
      <c r="G610" s="54">
        <v>50.59</v>
      </c>
      <c r="H610" s="99" t="s">
        <v>1943</v>
      </c>
      <c r="I610" s="54" t="s">
        <v>2013</v>
      </c>
      <c r="J610" s="325">
        <v>607</v>
      </c>
      <c r="K610" s="53" t="s">
        <v>1144</v>
      </c>
      <c r="L610" s="53" t="s">
        <v>1524</v>
      </c>
      <c r="M610" s="53" t="s">
        <v>86</v>
      </c>
      <c r="N610" s="293">
        <v>459902900</v>
      </c>
      <c r="O610" s="53" t="s">
        <v>107</v>
      </c>
      <c r="P610" s="53" t="s">
        <v>2123</v>
      </c>
      <c r="Q610" s="53" t="s">
        <v>32</v>
      </c>
      <c r="R610" s="94" t="s">
        <v>1890</v>
      </c>
      <c r="S610" s="150">
        <v>64062</v>
      </c>
      <c r="T610" s="150">
        <v>52069</v>
      </c>
      <c r="U610" s="96">
        <v>61062</v>
      </c>
      <c r="V610" s="150">
        <v>58062</v>
      </c>
      <c r="W610" s="150">
        <v>55062</v>
      </c>
      <c r="X610" s="150">
        <v>52062</v>
      </c>
      <c r="Y610" s="326">
        <v>63673</v>
      </c>
      <c r="Z610" s="276">
        <f>IF(
'Tablero de control'!$U610="NP",
 0,
  IF(
     'Tablero de control'!$Q610&lt;&gt;"Reducción",
     'Tablero de control'!$Y610*100/'Tablero de control'!$U610,
     IF(
       'Tablero de control'!$U610&gt;='Tablero de control'!$Y610,
       100,
       IF(
         'Tablero de control'!$S610&lt;='Tablero de control'!$Y610,
         0,
         (('Tablero de control'!$S610-'Tablero de control'!$U610)-('Tablero de control'!$Y610-'Tablero de control'!$U610))*100/('Tablero de control'!$S610-'Tablero de control'!$U610)
       )
     )
   )
)</f>
        <v>104.27598178900135</v>
      </c>
      <c r="AA610" s="302">
        <f>IF('Tablero de control'!$Z610&gt;100,100,'Tablero de control'!$Z610)</f>
        <v>100</v>
      </c>
      <c r="AB610" s="40" t="str">
        <f>IF(
  'Tablero de control'!$U610="NP",
  "NO PROGRAMADA",
  IF(
    OR('Tablero de control'!$Y610="",'Tablero de control'!$Z610&lt;=0),
    "SIN AVANCE",
    IF(
      'Tablero de control'!$Z610&lt;Parametros!$D$4*Parametros!$G$9,
      "MUY DEFICIENTE",
    IF(
      'Tablero de control'!$Z610&lt;Parametros!$D$4*Parametros!$G$8,
      "DEFICIENTE",
   IF(
      'Tablero de control'!$Z610&lt;Parametros!$D$4*Parametros!$G$7,
      "ACEPTABLE",
      IF(
        'Tablero de control'!$Z610&lt;Parametros!$D$4*Parametros!$G$6,
        "BUENO",
        IF(
          'Tablero de control'!$Z610&lt;Parametros!$D$4*Parametros!$G$5,
          "SATISFACTORIO",
          IF(
            'Tablero de control'!$Z610&gt;=Parametros!$D$4*Parametros!$G$4,
            "OPTIMO"
          )
        )
      )
    )
  )
)
)
)</f>
        <v>OPTIMO</v>
      </c>
      <c r="AC610" s="40"/>
      <c r="AD610" s="40"/>
      <c r="AE610" s="40"/>
      <c r="AF610" s="40"/>
      <c r="AG610" s="59">
        <v>1842804912</v>
      </c>
      <c r="AH610" s="59">
        <v>1511139622.23</v>
      </c>
      <c r="AI610" s="59">
        <v>649081118.65999997</v>
      </c>
      <c r="AJ610" s="57"/>
      <c r="AK610" s="276">
        <f>IF(
'Tablero de control'!$V610="NP",
 0,
  IF(
     'Tablero de control'!$Q610&lt;&gt;"Reducción",
     'Tablero de control'!$AJ610*100/'Tablero de control'!$V610,
     IF(
       'Tablero de control'!$V610&gt;='Tablero de control'!$AJ610,
       100,
       IF(
         'Tablero de control'!$S610&lt;='Tablero de control'!$AJ610,
         0,
         (('Tablero de control'!$S610-'Tablero de control'!$V610)-('Tablero de control'!$AJ610-'Tablero de control'!$V610))*100/('Tablero de control'!$S610-'Tablero de control'!$V610)
       )
     )
   )
)</f>
        <v>0</v>
      </c>
      <c r="AL610" s="40" t="str">
        <f>IF(
  'Tablero de control'!$V610="NP",
  "NO PROGRAMADA",
  IF(
    OR('Tablero de control'!$AJ610="",'Tablero de control'!$AK610&lt;=0),
    "SIN AVANCE",
    IF(
      'Tablero de control'!$AK610&lt;Parametros!$D$4*Parametros!$G$9,
      "MUY DEFICIENTE",
    IF(
      'Tablero de control'!$AK610&lt;Parametros!$D$4*Parametros!$G$8,
      "DEFICIENTE",
   IF(
      'Tablero de control'!$AK610&lt;Parametros!$D$4*Parametros!$G$7,
      "ACEPTABLE",
      IF(
        'Tablero de control'!$AK610&lt;Parametros!$D$4*Parametros!$G$6,
        "BUENO",
        IF(
          'Tablero de control'!$AK610&lt;Parametros!$D$4*Parametros!$G$5,
          "SATISFACTORIO",
          IF(
            'Tablero de control'!$AK610&gt;=Parametros!$D$4*Parametros!$G$4,
            "OPTIMO"
          )
        )
      )
    )
  )
)
)
)</f>
        <v>SIN AVANCE</v>
      </c>
      <c r="AM610" s="38"/>
      <c r="AN610" s="38"/>
      <c r="AO610" s="38"/>
      <c r="AP610" s="286"/>
      <c r="AQ610" s="276">
        <f>IF(
'Tablero de control'!$W610="NP",
 0,
  IF(
     'Tablero de control'!$Q610&lt;&gt;"Reducción",
     'Tablero de control'!$AP610*100/'Tablero de control'!$W610,
     IF(
       'Tablero de control'!$W610&gt;='Tablero de control'!$AP610,
       100,
       IF(
         'Tablero de control'!$S610&lt;='Tablero de control'!$AP610,
         0,
         (('Tablero de control'!$S610-'Tablero de control'!$W610)-('Tablero de control'!$AP610-'Tablero de control'!$W610))*100/('Tablero de control'!$S610-'Tablero de control'!$W610)
       )
     )
   )
)</f>
        <v>0</v>
      </c>
      <c r="AR610" s="40" t="str">
        <f>IF(
  'Tablero de control'!$W610="NP",
  "NO PROGRAMADA",
  IF(
    OR('Tablero de control'!$AP610="",'Tablero de control'!$AQ610&lt;=0),
    "SIN AVANCE",
    IF(
      'Tablero de control'!$AQ610&lt;Parametros!$D$4*Parametros!$G$9,
      "MUY DEFICIENTE",
    IF(
      'Tablero de control'!$AQ610&lt;Parametros!$D$4*Parametros!$G$8,
      "DEFICIENTE",
   IF(
      'Tablero de control'!$AQ610&lt;Parametros!$D$4*Parametros!$G$7,
      "ACEPTABLE",
      IF(
        'Tablero de control'!$AQ610&lt;Parametros!$D$4*Parametros!$G$6,
        "BUENO",
        IF(
          'Tablero de control'!$AQ610&lt;Parametros!$D$4*Parametros!$G$5,
          "SATISFACTORIO",
          IF(
            'Tablero de control'!$AQ610&gt;=Parametros!$D$4*Parametros!$G$4,
            "OPTIMO"
          )
        )
      )
    )
  )
)
)
)</f>
        <v>SIN AVANCE</v>
      </c>
      <c r="AS610" s="38"/>
      <c r="AT610" s="38"/>
      <c r="AU610" s="38"/>
      <c r="AV610" s="39"/>
      <c r="AW610" s="276">
        <f>IF(
'Tablero de control'!$X610="NP",
 0,
  IF(
     'Tablero de control'!$Q610&lt;&gt;"Reducción",
     'Tablero de control'!$AV610*100/'Tablero de control'!$X610,
     IF(
       'Tablero de control'!$X610&gt;='Tablero de control'!$AV610,
       100,
       IF(
         'Tablero de control'!$S610&lt;='Tablero de control'!$AV610,
         0,
         (('Tablero de control'!$S610-'Tablero de control'!$X610)-('Tablero de control'!$AV610-'Tablero de control'!$X610))*100/('Tablero de control'!$S610-'Tablero de control'!$X610)
       )
     )
   )
)</f>
        <v>0</v>
      </c>
      <c r="AX610" s="46" t="str">
        <f>IF(
  'Tablero de control'!$X610="NP",
  "NO PROGRAMADA",
  IF(
    OR('Tablero de control'!$AV610="",'Tablero de control'!$AW610&lt;=0),
    "SIN AVANCE",
    IF(
      'Tablero de control'!$AW610&lt;Parametros!$D$4*Parametros!$G$9,
      "MUY DEFICIENTE",
    IF(
      'Tablero de control'!$AW610&lt;Parametros!$D$4*Parametros!$G$8,
      "DEFICIENTE",
   IF(
      'Tablero de control'!$AW610&lt;Parametros!$D$4*Parametros!$G$7,
      "ACEPTABLE",
      IF(
        'Tablero de control'!$AW610&lt;Parametros!$D$4*Parametros!$G$6,
        "BUENO",
        IF(
          'Tablero de control'!$AW610&lt;Parametros!$D$4*Parametros!$G$5,
          "SATISFACTORIO",
          IF(
            'Tablero de control'!$AW610&gt;=Parametros!$D$4*Parametros!$G$4,
            "OPTIMO"
          )
        )
      )
    )
  )
)
)
)</f>
        <v>SIN AVANCE</v>
      </c>
      <c r="AY610" s="38"/>
      <c r="AZ610" s="38"/>
      <c r="BA610" s="38"/>
      <c r="BB610" s="285">
        <f>IF('Tablero de control'!$R610="Acumulada",IF('Tablero de control'!$AV610="",IF('Tablero de control'!$AP610="",IF('Tablero de control'!$AJ610="",'Tablero de control'!$Y610,'Tablero de control'!$AJ610),'Tablero de control'!$AP610),'Tablero de control'!$AV610),'Tablero de control'!$Y610+'Tablero de control'!$AJ610+'Tablero de control'!$AP610+'Tablero de control'!$AV610)</f>
        <v>63673</v>
      </c>
      <c r="BC610" s="41">
        <f>IF('Tablero de control'!$Q610="mantenimiento",'Tablero de control'!$BB610/COUNTA('Tablero de control'!$U610:$X610)*100,IF('Tablero de control'!$BB610*100/'Tablero de control'!$T610&gt;100,100,'Tablero de control'!$BB610*100/'Tablero de control'!$T610))</f>
        <v>100</v>
      </c>
      <c r="BD610" s="40" t="str">
        <f>IF(
    OR('Tablero de control'!$BB610="",'Tablero de control'!$BC610&lt;=0),
    "SIN AVANCE",
    IF(
      'Tablero de control'!$BC610&lt;Parametros!$D$4*Parametros!$G$9,
      "MUY DEFICIENTE",
    IF(
      'Tablero de control'!$BC610&lt;Parametros!$D$4*Parametros!$G$8,
      "DEFICIENTE",
   IF(
      'Tablero de control'!$BC610&lt;Parametros!$D$4*Parametros!$G$7,
      "ACEPTABLE",
      IF(
        'Tablero de control'!$BC610&lt;Parametros!$D$4*Parametros!$G$6,
        "BUENO",
        IF(
          'Tablero de control'!$BC610&lt;Parametros!$D$4*Parametros!$G$5,
          "SATISFACTORIO",
          IF(
            'Tablero de control'!$BC610&gt;=Parametros!$D$4*Parametros!$G$4,
            "OPTIMO"
          )
        )
      )
    )
  )
)
)</f>
        <v>OPTIMO</v>
      </c>
      <c r="BE610" s="336"/>
      <c r="BF610" s="336"/>
      <c r="BG610" s="555"/>
      <c r="BH610" s="281"/>
      <c r="BI610" s="281"/>
      <c r="BJ610" s="281"/>
      <c r="BL610" s="337"/>
      <c r="BN610" s="432">
        <v>544</v>
      </c>
      <c r="BO610" s="347" t="s">
        <v>2787</v>
      </c>
      <c r="BP610" s="354" t="s">
        <v>2784</v>
      </c>
      <c r="BQ610" s="344" t="s">
        <v>2788</v>
      </c>
      <c r="BR610" s="629" t="s">
        <v>2789</v>
      </c>
      <c r="BS610" s="667"/>
      <c r="BT610" s="281"/>
    </row>
    <row r="611" spans="1:72" s="42" customFormat="1" ht="51" hidden="1" customHeight="1">
      <c r="A611" s="554" t="s">
        <v>256</v>
      </c>
      <c r="B611" s="53" t="s">
        <v>279</v>
      </c>
      <c r="C611" s="53" t="s">
        <v>350</v>
      </c>
      <c r="D611" s="53" t="s">
        <v>381</v>
      </c>
      <c r="E611" s="53" t="s">
        <v>513</v>
      </c>
      <c r="F611" s="54">
        <v>46.59</v>
      </c>
      <c r="G611" s="54">
        <v>50.59</v>
      </c>
      <c r="H611" s="99" t="s">
        <v>1943</v>
      </c>
      <c r="I611" s="54" t="s">
        <v>2013</v>
      </c>
      <c r="J611" s="325">
        <v>608</v>
      </c>
      <c r="K611" s="53" t="s">
        <v>1145</v>
      </c>
      <c r="L611" s="53" t="s">
        <v>1525</v>
      </c>
      <c r="M611" s="53" t="s">
        <v>94</v>
      </c>
      <c r="N611" s="293">
        <v>459900201</v>
      </c>
      <c r="O611" s="53" t="s">
        <v>1844</v>
      </c>
      <c r="P611" s="53" t="s">
        <v>2123</v>
      </c>
      <c r="Q611" s="53" t="s">
        <v>32</v>
      </c>
      <c r="R611" s="78" t="s">
        <v>1890</v>
      </c>
      <c r="S611" s="89">
        <v>260939</v>
      </c>
      <c r="T611" s="89">
        <v>347719</v>
      </c>
      <c r="U611" s="96">
        <v>300373</v>
      </c>
      <c r="V611" s="89">
        <v>315391</v>
      </c>
      <c r="W611" s="89">
        <v>331161</v>
      </c>
      <c r="X611" s="89">
        <v>347719</v>
      </c>
      <c r="Y611" s="273">
        <v>293757</v>
      </c>
      <c r="Z611" s="276">
        <f>IF(
'Tablero de control'!$U611="NP",
 0,
  IF(
     'Tablero de control'!$Q611&lt;&gt;"Reducción",
     'Tablero de control'!$Y611*100/'Tablero de control'!$U611,
     IF(
       'Tablero de control'!$U611&gt;='Tablero de control'!$Y611,
       100,
       IF(
         'Tablero de control'!$S611&lt;='Tablero de control'!$Y611,
         0,
         (('Tablero de control'!$S611-'Tablero de control'!$U611)-('Tablero de control'!$Y611-'Tablero de control'!$U611))*100/('Tablero de control'!$S611-'Tablero de control'!$U611)
       )
     )
   )
)</f>
        <v>97.797405226168792</v>
      </c>
      <c r="AA611" s="302">
        <f>IF('Tablero de control'!$Z611&gt;100,100,'Tablero de control'!$Z611)</f>
        <v>97.797405226168792</v>
      </c>
      <c r="AB611" s="40" t="str">
        <f>IF(
  'Tablero de control'!$U611="NP",
  "NO PROGRAMADA",
  IF(
    OR('Tablero de control'!$Y611="",'Tablero de control'!$Z611&lt;=0),
    "SIN AVANCE",
    IF(
      'Tablero de control'!$Z611&lt;Parametros!$D$4*Parametros!$G$9,
      "MUY DEFICIENTE",
    IF(
      'Tablero de control'!$Z611&lt;Parametros!$D$4*Parametros!$G$8,
      "DEFICIENTE",
   IF(
      'Tablero de control'!$Z611&lt;Parametros!$D$4*Parametros!$G$7,
      "ACEPTABLE",
      IF(
        'Tablero de control'!$Z611&lt;Parametros!$D$4*Parametros!$G$6,
        "BUENO",
        IF(
          'Tablero de control'!$Z611&lt;Parametros!$D$4*Parametros!$G$5,
          "SATISFACTORIO",
          IF(
            'Tablero de control'!$Z611&gt;=Parametros!$D$4*Parametros!$G$4,
            "OPTIMO"
          )
        )
      )
    )
  )
)
)
)</f>
        <v>SATISFACTORIO</v>
      </c>
      <c r="AC611" s="40"/>
      <c r="AD611" s="40"/>
      <c r="AE611" s="40"/>
      <c r="AF611" s="40"/>
      <c r="AG611" s="59">
        <v>2082115088</v>
      </c>
      <c r="AH611" s="59">
        <v>784962733</v>
      </c>
      <c r="AI611" s="59">
        <v>200393207</v>
      </c>
      <c r="AJ611" s="57"/>
      <c r="AK611" s="276">
        <f>IF(
'Tablero de control'!$V611="NP",
 0,
  IF(
     'Tablero de control'!$Q611&lt;&gt;"Reducción",
     'Tablero de control'!$AJ611*100/'Tablero de control'!$V611,
     IF(
       'Tablero de control'!$V611&gt;='Tablero de control'!$AJ611,
       100,
       IF(
         'Tablero de control'!$S611&lt;='Tablero de control'!$AJ611,
         0,
         (('Tablero de control'!$S611-'Tablero de control'!$V611)-('Tablero de control'!$AJ611-'Tablero de control'!$V611))*100/('Tablero de control'!$S611-'Tablero de control'!$V611)
       )
     )
   )
)</f>
        <v>0</v>
      </c>
      <c r="AL611" s="40" t="str">
        <f>IF(
  'Tablero de control'!$V611="NP",
  "NO PROGRAMADA",
  IF(
    OR('Tablero de control'!$AJ611="",'Tablero de control'!$AK611&lt;=0),
    "SIN AVANCE",
    IF(
      'Tablero de control'!$AK611&lt;Parametros!$D$4*Parametros!$G$9,
      "MUY DEFICIENTE",
    IF(
      'Tablero de control'!$AK611&lt;Parametros!$D$4*Parametros!$G$8,
      "DEFICIENTE",
   IF(
      'Tablero de control'!$AK611&lt;Parametros!$D$4*Parametros!$G$7,
      "ACEPTABLE",
      IF(
        'Tablero de control'!$AK611&lt;Parametros!$D$4*Parametros!$G$6,
        "BUENO",
        IF(
          'Tablero de control'!$AK611&lt;Parametros!$D$4*Parametros!$G$5,
          "SATISFACTORIO",
          IF(
            'Tablero de control'!$AK611&gt;=Parametros!$D$4*Parametros!$G$4,
            "OPTIMO"
          )
        )
      )
    )
  )
)
)
)</f>
        <v>SIN AVANCE</v>
      </c>
      <c r="AM611" s="38"/>
      <c r="AN611" s="38"/>
      <c r="AO611" s="38"/>
      <c r="AP611" s="286"/>
      <c r="AQ611" s="276">
        <f>IF(
'Tablero de control'!$W611="NP",
 0,
  IF(
     'Tablero de control'!$Q611&lt;&gt;"Reducción",
     'Tablero de control'!$AP611*100/'Tablero de control'!$W611,
     IF(
       'Tablero de control'!$W611&gt;='Tablero de control'!$AP611,
       100,
       IF(
         'Tablero de control'!$S611&lt;='Tablero de control'!$AP611,
         0,
         (('Tablero de control'!$S611-'Tablero de control'!$W611)-('Tablero de control'!$AP611-'Tablero de control'!$W611))*100/('Tablero de control'!$S611-'Tablero de control'!$W611)
       )
     )
   )
)</f>
        <v>0</v>
      </c>
      <c r="AR611" s="40" t="str">
        <f>IF(
  'Tablero de control'!$W611="NP",
  "NO PROGRAMADA",
  IF(
    OR('Tablero de control'!$AP611="",'Tablero de control'!$AQ611&lt;=0),
    "SIN AVANCE",
    IF(
      'Tablero de control'!$AQ611&lt;Parametros!$D$4*Parametros!$G$9,
      "MUY DEFICIENTE",
    IF(
      'Tablero de control'!$AQ611&lt;Parametros!$D$4*Parametros!$G$8,
      "DEFICIENTE",
   IF(
      'Tablero de control'!$AQ611&lt;Parametros!$D$4*Parametros!$G$7,
      "ACEPTABLE",
      IF(
        'Tablero de control'!$AQ611&lt;Parametros!$D$4*Parametros!$G$6,
        "BUENO",
        IF(
          'Tablero de control'!$AQ611&lt;Parametros!$D$4*Parametros!$G$5,
          "SATISFACTORIO",
          IF(
            'Tablero de control'!$AQ611&gt;=Parametros!$D$4*Parametros!$G$4,
            "OPTIMO"
          )
        )
      )
    )
  )
)
)
)</f>
        <v>SIN AVANCE</v>
      </c>
      <c r="AS611" s="38"/>
      <c r="AT611" s="38"/>
      <c r="AU611" s="38"/>
      <c r="AV611" s="39"/>
      <c r="AW611" s="276">
        <f>IF(
'Tablero de control'!$X611="NP",
 0,
  IF(
     'Tablero de control'!$Q611&lt;&gt;"Reducción",
     'Tablero de control'!$AV611*100/'Tablero de control'!$X611,
     IF(
       'Tablero de control'!$X611&gt;='Tablero de control'!$AV611,
       100,
       IF(
         'Tablero de control'!$S611&lt;='Tablero de control'!$AV611,
         0,
         (('Tablero de control'!$S611-'Tablero de control'!$X611)-('Tablero de control'!$AV611-'Tablero de control'!$X611))*100/('Tablero de control'!$S611-'Tablero de control'!$X611)
       )
     )
   )
)</f>
        <v>0</v>
      </c>
      <c r="AX611" s="46" t="str">
        <f>IF(
  'Tablero de control'!$X611="NP",
  "NO PROGRAMADA",
  IF(
    OR('Tablero de control'!$AV611="",'Tablero de control'!$AW611&lt;=0),
    "SIN AVANCE",
    IF(
      'Tablero de control'!$AW611&lt;Parametros!$D$4*Parametros!$G$9,
      "MUY DEFICIENTE",
    IF(
      'Tablero de control'!$AW611&lt;Parametros!$D$4*Parametros!$G$8,
      "DEFICIENTE",
   IF(
      'Tablero de control'!$AW611&lt;Parametros!$D$4*Parametros!$G$7,
      "ACEPTABLE",
      IF(
        'Tablero de control'!$AW611&lt;Parametros!$D$4*Parametros!$G$6,
        "BUENO",
        IF(
          'Tablero de control'!$AW611&lt;Parametros!$D$4*Parametros!$G$5,
          "SATISFACTORIO",
          IF(
            'Tablero de control'!$AW611&gt;=Parametros!$D$4*Parametros!$G$4,
            "OPTIMO"
          )
        )
      )
    )
  )
)
)
)</f>
        <v>SIN AVANCE</v>
      </c>
      <c r="AY611" s="38"/>
      <c r="AZ611" s="38"/>
      <c r="BA611" s="38"/>
      <c r="BB611" s="285">
        <f>IF('Tablero de control'!$R611="Acumulada",IF('Tablero de control'!$AV611="",IF('Tablero de control'!$AP611="",IF('Tablero de control'!$AJ611="",'Tablero de control'!$Y611,'Tablero de control'!$AJ611),'Tablero de control'!$AP611),'Tablero de control'!$AV611),'Tablero de control'!$Y611+'Tablero de control'!$AJ611+'Tablero de control'!$AP611+'Tablero de control'!$AV611)</f>
        <v>293757</v>
      </c>
      <c r="BC611" s="41">
        <f>IF('Tablero de control'!$Q611="mantenimiento",'Tablero de control'!$BB611/COUNTA('Tablero de control'!$U611:$X611)*100,IF('Tablero de control'!$BB611*100/'Tablero de control'!$T611&gt;100,100,'Tablero de control'!$BB611*100/'Tablero de control'!$T611))</f>
        <v>84.481147133173621</v>
      </c>
      <c r="BD611" s="40" t="str">
        <f>IF(
    OR('Tablero de control'!$BB611="",'Tablero de control'!$BC611&lt;=0),
    "SIN AVANCE",
    IF(
      'Tablero de control'!$BC611&lt;Parametros!$D$4*Parametros!$G$9,
      "MUY DEFICIENTE",
    IF(
      'Tablero de control'!$BC611&lt;Parametros!$D$4*Parametros!$G$8,
      "DEFICIENTE",
   IF(
      'Tablero de control'!$BC611&lt;Parametros!$D$4*Parametros!$G$7,
      "ACEPTABLE",
      IF(
        'Tablero de control'!$BC611&lt;Parametros!$D$4*Parametros!$G$6,
        "BUENO",
        IF(
          'Tablero de control'!$BC611&lt;Parametros!$D$4*Parametros!$G$5,
          "SATISFACTORIO",
          IF(
            'Tablero de control'!$BC611&gt;=Parametros!$D$4*Parametros!$G$4,
            "OPTIMO"
          )
        )
      )
    )
  )
)
)</f>
        <v>BUENO</v>
      </c>
      <c r="BE611" s="336"/>
      <c r="BF611" s="336"/>
      <c r="BG611" s="555"/>
      <c r="BH611" s="281"/>
      <c r="BI611" s="281"/>
      <c r="BJ611" s="281"/>
      <c r="BL611" s="337"/>
      <c r="BN611" s="433">
        <v>293757</v>
      </c>
      <c r="BO611" s="347" t="s">
        <v>2790</v>
      </c>
      <c r="BP611" s="354" t="s">
        <v>2784</v>
      </c>
      <c r="BQ611" s="344" t="s">
        <v>2788</v>
      </c>
      <c r="BR611" s="629" t="s">
        <v>2791</v>
      </c>
      <c r="BS611" s="667"/>
      <c r="BT611" s="281"/>
    </row>
    <row r="612" spans="1:72" s="42" customFormat="1" ht="51" hidden="1" customHeight="1">
      <c r="A612" s="554" t="s">
        <v>256</v>
      </c>
      <c r="B612" s="53" t="s">
        <v>279</v>
      </c>
      <c r="C612" s="53" t="s">
        <v>350</v>
      </c>
      <c r="D612" s="53" t="s">
        <v>381</v>
      </c>
      <c r="E612" s="53" t="s">
        <v>513</v>
      </c>
      <c r="F612" s="54">
        <v>46.59</v>
      </c>
      <c r="G612" s="54">
        <v>50.59</v>
      </c>
      <c r="H612" s="99" t="s">
        <v>1943</v>
      </c>
      <c r="I612" s="54" t="s">
        <v>2013</v>
      </c>
      <c r="J612" s="325">
        <v>609</v>
      </c>
      <c r="K612" s="53" t="s">
        <v>1146</v>
      </c>
      <c r="L612" s="53" t="s">
        <v>1526</v>
      </c>
      <c r="M612" s="53" t="s">
        <v>66</v>
      </c>
      <c r="N612" s="53">
        <v>459901900</v>
      </c>
      <c r="O612" s="53" t="s">
        <v>170</v>
      </c>
      <c r="P612" s="53" t="s">
        <v>2123</v>
      </c>
      <c r="Q612" s="53" t="s">
        <v>1928</v>
      </c>
      <c r="R612" s="135" t="s">
        <v>1891</v>
      </c>
      <c r="S612" s="151">
        <v>1.32</v>
      </c>
      <c r="T612" s="151">
        <v>1.2</v>
      </c>
      <c r="U612" s="151">
        <v>1.29</v>
      </c>
      <c r="V612" s="151">
        <v>1.26</v>
      </c>
      <c r="W612" s="151">
        <v>1.23</v>
      </c>
      <c r="X612" s="151">
        <v>1.2</v>
      </c>
      <c r="Y612" s="273">
        <v>0.13700000000000001</v>
      </c>
      <c r="Z612" s="276">
        <f>IF(
'Tablero de control'!$U612="NP",
 0,
  IF(
     'Tablero de control'!$Q612&lt;&gt;"Reducción",
     'Tablero de control'!$Y612*100/'Tablero de control'!$U612,
     IF(
       'Tablero de control'!$U612&gt;='Tablero de control'!$Y612,
       100,
       IF(
         'Tablero de control'!$S612&lt;='Tablero de control'!$Y612,
         0,
         (('Tablero de control'!$S612-'Tablero de control'!$U612)-('Tablero de control'!$Y612-'Tablero de control'!$U612))*100/('Tablero de control'!$S612-'Tablero de control'!$U612)
       )
     )
   )
)</f>
        <v>100</v>
      </c>
      <c r="AA612" s="302">
        <f>IF('Tablero de control'!$Z612&gt;100,100,'Tablero de control'!$Z612)</f>
        <v>100</v>
      </c>
      <c r="AB612" s="40" t="str">
        <f>IF(
  'Tablero de control'!$U612="NP",
  "NO PROGRAMADA",
  IF(
    OR('Tablero de control'!$Y612="",'Tablero de control'!$Z612&lt;=0),
    "SIN AVANCE",
    IF(
      'Tablero de control'!$Z612&lt;Parametros!$D$4*Parametros!$G$9,
      "MUY DEFICIENTE",
    IF(
      'Tablero de control'!$Z612&lt;Parametros!$D$4*Parametros!$G$8,
      "DEFICIENTE",
   IF(
      'Tablero de control'!$Z612&lt;Parametros!$D$4*Parametros!$G$7,
      "ACEPTABLE",
      IF(
        'Tablero de control'!$Z612&lt;Parametros!$D$4*Parametros!$G$6,
        "BUENO",
        IF(
          'Tablero de control'!$Z612&lt;Parametros!$D$4*Parametros!$G$5,
          "SATISFACTORIO",
          IF(
            'Tablero de control'!$Z612&gt;=Parametros!$D$4*Parametros!$G$4,
            "OPTIMO"
          )
        )
      )
    )
  )
)
)
)</f>
        <v>OPTIMO</v>
      </c>
      <c r="AC612" s="40"/>
      <c r="AD612" s="40"/>
      <c r="AE612" s="40"/>
      <c r="AF612" s="40"/>
      <c r="AG612" s="59">
        <v>36608298784.160004</v>
      </c>
      <c r="AH612" s="59">
        <v>19273783905.099998</v>
      </c>
      <c r="AI612" s="132">
        <v>14509278187.299999</v>
      </c>
      <c r="AJ612" s="57"/>
      <c r="AK612" s="276">
        <f>IF(
'Tablero de control'!$V612="NP",
 0,
  IF(
     'Tablero de control'!$Q612&lt;&gt;"Reducción",
     'Tablero de control'!$AJ612*100/'Tablero de control'!$V612,
     IF(
       'Tablero de control'!$V612&gt;='Tablero de control'!$AJ612,
       100,
       IF(
         'Tablero de control'!$S612&lt;='Tablero de control'!$AJ612,
         0,
         (('Tablero de control'!$S612-'Tablero de control'!$V612)-('Tablero de control'!$AJ612-'Tablero de control'!$V612))*100/('Tablero de control'!$S612-'Tablero de control'!$V612)
       )
     )
   )
)</f>
        <v>100</v>
      </c>
      <c r="AL612" s="40" t="str">
        <f>IF(
  'Tablero de control'!$V612="NP",
  "NO PROGRAMADA",
  IF(
    OR('Tablero de control'!$AJ612="",'Tablero de control'!$AK612&lt;=0),
    "SIN AVANCE",
    IF(
      'Tablero de control'!$AK612&lt;Parametros!$D$4*Parametros!$G$9,
      "MUY DEFICIENTE",
    IF(
      'Tablero de control'!$AK612&lt;Parametros!$D$4*Parametros!$G$8,
      "DEFICIENTE",
   IF(
      'Tablero de control'!$AK612&lt;Parametros!$D$4*Parametros!$G$7,
      "ACEPTABLE",
      IF(
        'Tablero de control'!$AK612&lt;Parametros!$D$4*Parametros!$G$6,
        "BUENO",
        IF(
          'Tablero de control'!$AK612&lt;Parametros!$D$4*Parametros!$G$5,
          "SATISFACTORIO",
          IF(
            'Tablero de control'!$AK612&gt;=Parametros!$D$4*Parametros!$G$4,
            "OPTIMO"
          )
        )
      )
    )
  )
)
)
)</f>
        <v>SIN AVANCE</v>
      </c>
      <c r="AM612" s="38"/>
      <c r="AN612" s="38"/>
      <c r="AO612" s="38"/>
      <c r="AP612" s="286"/>
      <c r="AQ612" s="276">
        <f>IF(
'Tablero de control'!$W612="NP",
 0,
  IF(
     'Tablero de control'!$Q612&lt;&gt;"Reducción",
     'Tablero de control'!$AP612*100/'Tablero de control'!$W612,
     IF(
       'Tablero de control'!$W612&gt;='Tablero de control'!$AP612,
       100,
       IF(
         'Tablero de control'!$S612&lt;='Tablero de control'!$AP612,
         0,
         (('Tablero de control'!$S612-'Tablero de control'!$W612)-('Tablero de control'!$AP612-'Tablero de control'!$W612))*100/('Tablero de control'!$S612-'Tablero de control'!$W612)
       )
     )
   )
)</f>
        <v>100</v>
      </c>
      <c r="AR612" s="40" t="str">
        <f>IF(
  'Tablero de control'!$W612="NP",
  "NO PROGRAMADA",
  IF(
    OR('Tablero de control'!$AP612="",'Tablero de control'!$AQ612&lt;=0),
    "SIN AVANCE",
    IF(
      'Tablero de control'!$AQ612&lt;Parametros!$D$4*Parametros!$G$9,
      "MUY DEFICIENTE",
    IF(
      'Tablero de control'!$AQ612&lt;Parametros!$D$4*Parametros!$G$8,
      "DEFICIENTE",
   IF(
      'Tablero de control'!$AQ612&lt;Parametros!$D$4*Parametros!$G$7,
      "ACEPTABLE",
      IF(
        'Tablero de control'!$AQ612&lt;Parametros!$D$4*Parametros!$G$6,
        "BUENO",
        IF(
          'Tablero de control'!$AQ612&lt;Parametros!$D$4*Parametros!$G$5,
          "SATISFACTORIO",
          IF(
            'Tablero de control'!$AQ612&gt;=Parametros!$D$4*Parametros!$G$4,
            "OPTIMO"
          )
        )
      )
    )
  )
)
)
)</f>
        <v>SIN AVANCE</v>
      </c>
      <c r="AS612" s="38"/>
      <c r="AT612" s="38"/>
      <c r="AU612" s="38"/>
      <c r="AV612" s="39"/>
      <c r="AW612" s="276">
        <f>IF(
'Tablero de control'!$X612="NP",
 0,
  IF(
     'Tablero de control'!$Q612&lt;&gt;"Reducción",
     'Tablero de control'!$AV612*100/'Tablero de control'!$X612,
     IF(
       'Tablero de control'!$X612&gt;='Tablero de control'!$AV612,
       100,
       IF(
         'Tablero de control'!$S612&lt;='Tablero de control'!$AV612,
         0,
         (('Tablero de control'!$S612-'Tablero de control'!$X612)-('Tablero de control'!$AV612-'Tablero de control'!$X612))*100/('Tablero de control'!$S612-'Tablero de control'!$X612)
       )
     )
   )
)</f>
        <v>100</v>
      </c>
      <c r="AX612" s="46" t="str">
        <f>IF(
  'Tablero de control'!$X612="NP",
  "NO PROGRAMADA",
  IF(
    OR('Tablero de control'!$AV612="",'Tablero de control'!$AW612&lt;=0),
    "SIN AVANCE",
    IF(
      'Tablero de control'!$AW612&lt;Parametros!$D$4*Parametros!$G$9,
      "MUY DEFICIENTE",
    IF(
      'Tablero de control'!$AW612&lt;Parametros!$D$4*Parametros!$G$8,
      "DEFICIENTE",
   IF(
      'Tablero de control'!$AW612&lt;Parametros!$D$4*Parametros!$G$7,
      "ACEPTABLE",
      IF(
        'Tablero de control'!$AW612&lt;Parametros!$D$4*Parametros!$G$6,
        "BUENO",
        IF(
          'Tablero de control'!$AW612&lt;Parametros!$D$4*Parametros!$G$5,
          "SATISFACTORIO",
          IF(
            'Tablero de control'!$AW612&gt;=Parametros!$D$4*Parametros!$G$4,
            "OPTIMO"
          )
        )
      )
    )
  )
)
)
)</f>
        <v>SIN AVANCE</v>
      </c>
      <c r="AY612" s="38"/>
      <c r="AZ612" s="38"/>
      <c r="BA612" s="38"/>
      <c r="BB612" s="285">
        <f>IF('Tablero de control'!$R612="Acumulada",IF('Tablero de control'!$AV612="",IF('Tablero de control'!$AP612="",IF('Tablero de control'!$AJ612="",'Tablero de control'!$Y612,'Tablero de control'!$AJ612),'Tablero de control'!$AP612),'Tablero de control'!$AV612),'Tablero de control'!$Y612+'Tablero de control'!$AJ612+'Tablero de control'!$AP612+'Tablero de control'!$AV612)</f>
        <v>0.13700000000000001</v>
      </c>
      <c r="BC612" s="41">
        <f>IF('Tablero de control'!$Q612="mantenimiento",'Tablero de control'!$BB612/COUNTA('Tablero de control'!$U612:$X612)*100,IF('Tablero de control'!$BB612*100/'Tablero de control'!$T612&gt;100,100,'Tablero de control'!$BB612*100/'Tablero de control'!$T612))</f>
        <v>11.416666666666668</v>
      </c>
      <c r="BD612" s="40" t="str">
        <f>IF(
    OR('Tablero de control'!$BB612="",'Tablero de control'!$BC612&lt;=0),
    "SIN AVANCE",
    IF(
      'Tablero de control'!$BC612&lt;Parametros!$D$4*Parametros!$G$9,
      "MUY DEFICIENTE",
    IF(
      'Tablero de control'!$BC612&lt;Parametros!$D$4*Parametros!$G$8,
      "DEFICIENTE",
   IF(
      'Tablero de control'!$BC612&lt;Parametros!$D$4*Parametros!$G$7,
      "ACEPTABLE",
      IF(
        'Tablero de control'!$BC612&lt;Parametros!$D$4*Parametros!$G$6,
        "BUENO",
        IF(
          'Tablero de control'!$BC612&lt;Parametros!$D$4*Parametros!$G$5,
          "SATISFACTORIO",
          IF(
            'Tablero de control'!$BC612&gt;=Parametros!$D$4*Parametros!$G$4,
            "OPTIMO"
          )
        )
      )
    )
  )
)
)</f>
        <v>MUY DEFICIENTE</v>
      </c>
      <c r="BE612" s="336"/>
      <c r="BF612" s="336"/>
      <c r="BG612" s="555"/>
      <c r="BH612" s="281"/>
      <c r="BI612" s="281"/>
      <c r="BJ612" s="281"/>
      <c r="BL612" s="337"/>
      <c r="BN612" s="387">
        <v>1.37</v>
      </c>
      <c r="BO612" s="347" t="s">
        <v>2792</v>
      </c>
      <c r="BP612" s="354" t="s">
        <v>2784</v>
      </c>
      <c r="BQ612" s="344" t="s">
        <v>2788</v>
      </c>
      <c r="BR612" s="629" t="s">
        <v>2793</v>
      </c>
      <c r="BS612" s="667"/>
      <c r="BT612" s="281"/>
    </row>
    <row r="613" spans="1:72" s="42" customFormat="1" ht="51" hidden="1" customHeight="1">
      <c r="A613" s="554" t="s">
        <v>256</v>
      </c>
      <c r="B613" s="53" t="s">
        <v>279</v>
      </c>
      <c r="C613" s="53" t="s">
        <v>350</v>
      </c>
      <c r="D613" s="53" t="s">
        <v>381</v>
      </c>
      <c r="E613" s="53" t="s">
        <v>513</v>
      </c>
      <c r="F613" s="54">
        <v>46.59</v>
      </c>
      <c r="G613" s="54">
        <v>50.59</v>
      </c>
      <c r="H613" s="99" t="s">
        <v>1943</v>
      </c>
      <c r="I613" s="54" t="s">
        <v>2013</v>
      </c>
      <c r="J613" s="325">
        <v>610</v>
      </c>
      <c r="K613" s="53" t="s">
        <v>1147</v>
      </c>
      <c r="L613" s="53" t="s">
        <v>1527</v>
      </c>
      <c r="M613" s="53" t="s">
        <v>140</v>
      </c>
      <c r="N613" s="53">
        <v>459902000</v>
      </c>
      <c r="O613" s="53" t="s">
        <v>106</v>
      </c>
      <c r="P613" s="53" t="s">
        <v>2123</v>
      </c>
      <c r="Q613" s="53" t="s">
        <v>32</v>
      </c>
      <c r="R613" s="78" t="s">
        <v>1890</v>
      </c>
      <c r="S613" s="152">
        <v>0.89910000000000001</v>
      </c>
      <c r="T613" s="153">
        <v>0.91920000000000002</v>
      </c>
      <c r="U613" s="153">
        <v>0.9042</v>
      </c>
      <c r="V613" s="153">
        <v>0.90920000000000001</v>
      </c>
      <c r="W613" s="153">
        <v>0.91420000000000001</v>
      </c>
      <c r="X613" s="153">
        <v>0.91920000000000002</v>
      </c>
      <c r="Y613" s="273">
        <v>0.85499999999999998</v>
      </c>
      <c r="Z613" s="276">
        <f>IF(
'Tablero de control'!$U613="NP",
 0,
  IF(
     'Tablero de control'!$Q613&lt;&gt;"Reducción",
     'Tablero de control'!$Y613*100/'Tablero de control'!$U613,
     IF(
       'Tablero de control'!$U613&gt;='Tablero de control'!$Y613,
       100,
       IF(
         'Tablero de control'!$S613&lt;='Tablero de control'!$Y613,
         0,
         (('Tablero de control'!$S613-'Tablero de control'!$U613)-('Tablero de control'!$Y613-'Tablero de control'!$U613))*100/('Tablero de control'!$S613-'Tablero de control'!$U613)
       )
     )
   )
)</f>
        <v>94.558725945587256</v>
      </c>
      <c r="AA613" s="302">
        <f>IF('Tablero de control'!$Z613&gt;100,100,'Tablero de control'!$Z613)</f>
        <v>94.558725945587256</v>
      </c>
      <c r="AB613" s="40" t="str">
        <f>IF(
  'Tablero de control'!$U613="NP",
  "NO PROGRAMADA",
  IF(
    OR('Tablero de control'!$Y613="",'Tablero de control'!$Z613&lt;=0),
    "SIN AVANCE",
    IF(
      'Tablero de control'!$Z613&lt;Parametros!$D$4*Parametros!$G$9,
      "MUY DEFICIENTE",
    IF(
      'Tablero de control'!$Z613&lt;Parametros!$D$4*Parametros!$G$8,
      "DEFICIENTE",
   IF(
      'Tablero de control'!$Z613&lt;Parametros!$D$4*Parametros!$G$7,
      "ACEPTABLE",
      IF(
        'Tablero de control'!$Z613&lt;Parametros!$D$4*Parametros!$G$6,
        "BUENO",
        IF(
          'Tablero de control'!$Z613&lt;Parametros!$D$4*Parametros!$G$5,
          "SATISFACTORIO",
          IF(
            'Tablero de control'!$Z613&gt;=Parametros!$D$4*Parametros!$G$4,
            "OPTIMO"
          )
        )
      )
    )
  )
)
)
)</f>
        <v>SATISFACTORIO</v>
      </c>
      <c r="AC613" s="40"/>
      <c r="AD613" s="40"/>
      <c r="AE613" s="40"/>
      <c r="AF613" s="40"/>
      <c r="AG613" s="59">
        <v>36608298784.160004</v>
      </c>
      <c r="AH613" s="59">
        <v>19273783905.099998</v>
      </c>
      <c r="AI613" s="132">
        <v>14509278187.299999</v>
      </c>
      <c r="AJ613" s="57"/>
      <c r="AK613" s="276">
        <f>IF(
'Tablero de control'!$V613="NP",
 0,
  IF(
     'Tablero de control'!$Q613&lt;&gt;"Reducción",
     'Tablero de control'!$AJ613*100/'Tablero de control'!$V613,
     IF(
       'Tablero de control'!$V613&gt;='Tablero de control'!$AJ613,
       100,
       IF(
         'Tablero de control'!$S613&lt;='Tablero de control'!$AJ613,
         0,
         (('Tablero de control'!$S613-'Tablero de control'!$V613)-('Tablero de control'!$AJ613-'Tablero de control'!$V613))*100/('Tablero de control'!$S613-'Tablero de control'!$V613)
       )
     )
   )
)</f>
        <v>0</v>
      </c>
      <c r="AL613" s="40" t="str">
        <f>IF(
  'Tablero de control'!$V613="NP",
  "NO PROGRAMADA",
  IF(
    OR('Tablero de control'!$AJ613="",'Tablero de control'!$AK613&lt;=0),
    "SIN AVANCE",
    IF(
      'Tablero de control'!$AK613&lt;Parametros!$D$4*Parametros!$G$9,
      "MUY DEFICIENTE",
    IF(
      'Tablero de control'!$AK613&lt;Parametros!$D$4*Parametros!$G$8,
      "DEFICIENTE",
   IF(
      'Tablero de control'!$AK613&lt;Parametros!$D$4*Parametros!$G$7,
      "ACEPTABLE",
      IF(
        'Tablero de control'!$AK613&lt;Parametros!$D$4*Parametros!$G$6,
        "BUENO",
        IF(
          'Tablero de control'!$AK613&lt;Parametros!$D$4*Parametros!$G$5,
          "SATISFACTORIO",
          IF(
            'Tablero de control'!$AK613&gt;=Parametros!$D$4*Parametros!$G$4,
            "OPTIMO"
          )
        )
      )
    )
  )
)
)
)</f>
        <v>SIN AVANCE</v>
      </c>
      <c r="AM613" s="38"/>
      <c r="AN613" s="38"/>
      <c r="AO613" s="38"/>
      <c r="AP613" s="286"/>
      <c r="AQ613" s="276">
        <f>IF(
'Tablero de control'!$W613="NP",
 0,
  IF(
     'Tablero de control'!$Q613&lt;&gt;"Reducción",
     'Tablero de control'!$AP613*100/'Tablero de control'!$W613,
     IF(
       'Tablero de control'!$W613&gt;='Tablero de control'!$AP613,
       100,
       IF(
         'Tablero de control'!$S613&lt;='Tablero de control'!$AP613,
         0,
         (('Tablero de control'!$S613-'Tablero de control'!$W613)-('Tablero de control'!$AP613-'Tablero de control'!$W613))*100/('Tablero de control'!$S613-'Tablero de control'!$W613)
       )
     )
   )
)</f>
        <v>0</v>
      </c>
      <c r="AR613" s="40" t="str">
        <f>IF(
  'Tablero de control'!$W613="NP",
  "NO PROGRAMADA",
  IF(
    OR('Tablero de control'!$AP613="",'Tablero de control'!$AQ613&lt;=0),
    "SIN AVANCE",
    IF(
      'Tablero de control'!$AQ613&lt;Parametros!$D$4*Parametros!$G$9,
      "MUY DEFICIENTE",
    IF(
      'Tablero de control'!$AQ613&lt;Parametros!$D$4*Parametros!$G$8,
      "DEFICIENTE",
   IF(
      'Tablero de control'!$AQ613&lt;Parametros!$D$4*Parametros!$G$7,
      "ACEPTABLE",
      IF(
        'Tablero de control'!$AQ613&lt;Parametros!$D$4*Parametros!$G$6,
        "BUENO",
        IF(
          'Tablero de control'!$AQ613&lt;Parametros!$D$4*Parametros!$G$5,
          "SATISFACTORIO",
          IF(
            'Tablero de control'!$AQ613&gt;=Parametros!$D$4*Parametros!$G$4,
            "OPTIMO"
          )
        )
      )
    )
  )
)
)
)</f>
        <v>SIN AVANCE</v>
      </c>
      <c r="AS613" s="38"/>
      <c r="AT613" s="38"/>
      <c r="AU613" s="38"/>
      <c r="AV613" s="39"/>
      <c r="AW613" s="276">
        <f>IF(
'Tablero de control'!$X613="NP",
 0,
  IF(
     'Tablero de control'!$Q613&lt;&gt;"Reducción",
     'Tablero de control'!$AV613*100/'Tablero de control'!$X613,
     IF(
       'Tablero de control'!$X613&gt;='Tablero de control'!$AV613,
       100,
       IF(
         'Tablero de control'!$S613&lt;='Tablero de control'!$AV613,
         0,
         (('Tablero de control'!$S613-'Tablero de control'!$X613)-('Tablero de control'!$AV613-'Tablero de control'!$X613))*100/('Tablero de control'!$S613-'Tablero de control'!$X613)
       )
     )
   )
)</f>
        <v>0</v>
      </c>
      <c r="AX613" s="46" t="str">
        <f>IF(
  'Tablero de control'!$X613="NP",
  "NO PROGRAMADA",
  IF(
    OR('Tablero de control'!$AV613="",'Tablero de control'!$AW613&lt;=0),
    "SIN AVANCE",
    IF(
      'Tablero de control'!$AW613&lt;Parametros!$D$4*Parametros!$G$9,
      "MUY DEFICIENTE",
    IF(
      'Tablero de control'!$AW613&lt;Parametros!$D$4*Parametros!$G$8,
      "DEFICIENTE",
   IF(
      'Tablero de control'!$AW613&lt;Parametros!$D$4*Parametros!$G$7,
      "ACEPTABLE",
      IF(
        'Tablero de control'!$AW613&lt;Parametros!$D$4*Parametros!$G$6,
        "BUENO",
        IF(
          'Tablero de control'!$AW613&lt;Parametros!$D$4*Parametros!$G$5,
          "SATISFACTORIO",
          IF(
            'Tablero de control'!$AW613&gt;=Parametros!$D$4*Parametros!$G$4,
            "OPTIMO"
          )
        )
      )
    )
  )
)
)
)</f>
        <v>SIN AVANCE</v>
      </c>
      <c r="AY613" s="38"/>
      <c r="AZ613" s="38"/>
      <c r="BA613" s="38"/>
      <c r="BB613" s="285">
        <f>IF('Tablero de control'!$R613="Acumulada",IF('Tablero de control'!$AV613="",IF('Tablero de control'!$AP613="",IF('Tablero de control'!$AJ613="",'Tablero de control'!$Y613,'Tablero de control'!$AJ613),'Tablero de control'!$AP613),'Tablero de control'!$AV613),'Tablero de control'!$Y613+'Tablero de control'!$AJ613+'Tablero de control'!$AP613+'Tablero de control'!$AV613)</f>
        <v>0.85499999999999998</v>
      </c>
      <c r="BC613" s="41">
        <f>IF('Tablero de control'!$Q613="mantenimiento",'Tablero de control'!$BB613/COUNTA('Tablero de control'!$U613:$X613)*100,IF('Tablero de control'!$BB613*100/'Tablero de control'!$T613&gt;100,100,'Tablero de control'!$BB613*100/'Tablero de control'!$T613))</f>
        <v>93.015665796344649</v>
      </c>
      <c r="BD613" s="40" t="str">
        <f>IF(
    OR('Tablero de control'!$BB613="",'Tablero de control'!$BC613&lt;=0),
    "SIN AVANCE",
    IF(
      'Tablero de control'!$BC613&lt;Parametros!$D$4*Parametros!$G$9,
      "MUY DEFICIENTE",
    IF(
      'Tablero de control'!$BC613&lt;Parametros!$D$4*Parametros!$G$8,
      "DEFICIENTE",
   IF(
      'Tablero de control'!$BC613&lt;Parametros!$D$4*Parametros!$G$7,
      "ACEPTABLE",
      IF(
        'Tablero de control'!$BC613&lt;Parametros!$D$4*Parametros!$G$6,
        "BUENO",
        IF(
          'Tablero de control'!$BC613&lt;Parametros!$D$4*Parametros!$G$5,
          "SATISFACTORIO",
          IF(
            'Tablero de control'!$BC613&gt;=Parametros!$D$4*Parametros!$G$4,
            "OPTIMO"
          )
        )
      )
    )
  )
)
)</f>
        <v>SATISFACTORIO</v>
      </c>
      <c r="BE613" s="336"/>
      <c r="BF613" s="336"/>
      <c r="BG613" s="555"/>
      <c r="BH613" s="281"/>
      <c r="BI613" s="281"/>
      <c r="BJ613" s="281"/>
      <c r="BL613" s="337"/>
      <c r="BN613" s="434">
        <v>0.85499999999999998</v>
      </c>
      <c r="BO613" s="347" t="s">
        <v>2794</v>
      </c>
      <c r="BP613" s="354" t="s">
        <v>2784</v>
      </c>
      <c r="BQ613" s="344" t="s">
        <v>2788</v>
      </c>
      <c r="BR613" s="629" t="s">
        <v>2793</v>
      </c>
      <c r="BS613" s="667"/>
      <c r="BT613" s="281"/>
    </row>
    <row r="614" spans="1:72" s="42" customFormat="1" ht="51" hidden="1" customHeight="1">
      <c r="A614" s="554" t="s">
        <v>256</v>
      </c>
      <c r="B614" s="53" t="s">
        <v>279</v>
      </c>
      <c r="C614" s="53" t="s">
        <v>350</v>
      </c>
      <c r="D614" s="53" t="s">
        <v>381</v>
      </c>
      <c r="E614" s="53" t="s">
        <v>513</v>
      </c>
      <c r="F614" s="54">
        <v>46.59</v>
      </c>
      <c r="G614" s="54">
        <v>50.59</v>
      </c>
      <c r="H614" s="99" t="s">
        <v>1943</v>
      </c>
      <c r="I614" s="54" t="s">
        <v>2013</v>
      </c>
      <c r="J614" s="325">
        <v>611</v>
      </c>
      <c r="K614" s="53" t="s">
        <v>1148</v>
      </c>
      <c r="L614" s="53" t="s">
        <v>1520</v>
      </c>
      <c r="M614" s="53" t="s">
        <v>85</v>
      </c>
      <c r="N614" s="293">
        <v>459902100</v>
      </c>
      <c r="O614" s="53" t="s">
        <v>175</v>
      </c>
      <c r="P614" s="53" t="s">
        <v>2123</v>
      </c>
      <c r="Q614" s="53" t="s">
        <v>33</v>
      </c>
      <c r="R614" s="94" t="s">
        <v>1891</v>
      </c>
      <c r="S614" s="154">
        <v>0.55000000000000004</v>
      </c>
      <c r="T614" s="154">
        <v>0.55000000000000004</v>
      </c>
      <c r="U614" s="96">
        <v>0.55000000000000004</v>
      </c>
      <c r="V614" s="154">
        <v>0.55000000000000004</v>
      </c>
      <c r="W614" s="154">
        <v>0.55000000000000004</v>
      </c>
      <c r="X614" s="154">
        <v>0.55000000000000004</v>
      </c>
      <c r="Y614" s="273">
        <v>0.48799999999999999</v>
      </c>
      <c r="Z614" s="276">
        <f>IF(
'Tablero de control'!$U614="NP",
 0,
  IF(
     'Tablero de control'!$Q614&lt;&gt;"Reducción",
     'Tablero de control'!$Y614*100/'Tablero de control'!$U614,
     IF(
       'Tablero de control'!$U614&gt;='Tablero de control'!$Y614,
       100,
       IF(
         'Tablero de control'!$S614&lt;='Tablero de control'!$Y614,
         0,
         (('Tablero de control'!$S614-'Tablero de control'!$U614)-('Tablero de control'!$Y614-'Tablero de control'!$U614))*100/('Tablero de control'!$S614-'Tablero de control'!$U614)
       )
     )
   )
)</f>
        <v>88.72727272727272</v>
      </c>
      <c r="AA614" s="302">
        <f>IF('Tablero de control'!$Z614&gt;100,100,'Tablero de control'!$Z614)</f>
        <v>88.72727272727272</v>
      </c>
      <c r="AB614" s="40" t="str">
        <f>IF(
  'Tablero de control'!$U614="NP",
  "NO PROGRAMADA",
  IF(
    OR('Tablero de control'!$Y614="",'Tablero de control'!$Z614&lt;=0),
    "SIN AVANCE",
    IF(
      'Tablero de control'!$Z614&lt;Parametros!$D$4*Parametros!$G$9,
      "MUY DEFICIENTE",
    IF(
      'Tablero de control'!$Z614&lt;Parametros!$D$4*Parametros!$G$8,
      "DEFICIENTE",
   IF(
      'Tablero de control'!$Z614&lt;Parametros!$D$4*Parametros!$G$7,
      "ACEPTABLE",
      IF(
        'Tablero de control'!$Z614&lt;Parametros!$D$4*Parametros!$G$6,
        "BUENO",
        IF(
          'Tablero de control'!$Z614&lt;Parametros!$D$4*Parametros!$G$5,
          "SATISFACTORIO",
          IF(
            'Tablero de control'!$Z614&gt;=Parametros!$D$4*Parametros!$G$4,
            "OPTIMO"
          )
        )
      )
    )
  )
)
)
)</f>
        <v>BUENO</v>
      </c>
      <c r="AC614" s="40"/>
      <c r="AD614" s="40"/>
      <c r="AE614" s="40"/>
      <c r="AF614" s="40"/>
      <c r="AG614" s="59">
        <v>36608298784.160004</v>
      </c>
      <c r="AH614" s="59">
        <v>19273783905.099998</v>
      </c>
      <c r="AI614" s="132">
        <v>14509278187.299999</v>
      </c>
      <c r="AJ614" s="57"/>
      <c r="AK614" s="276">
        <f>IF(
'Tablero de control'!$V614="NP",
 0,
  IF(
     'Tablero de control'!$Q614&lt;&gt;"Reducción",
     'Tablero de control'!$AJ614*100/'Tablero de control'!$V614,
     IF(
       'Tablero de control'!$V614&gt;='Tablero de control'!$AJ614,
       100,
       IF(
         'Tablero de control'!$S614&lt;='Tablero de control'!$AJ614,
         0,
         (('Tablero de control'!$S614-'Tablero de control'!$V614)-('Tablero de control'!$AJ614-'Tablero de control'!$V614))*100/('Tablero de control'!$S614-'Tablero de control'!$V614)
       )
     )
   )
)</f>
        <v>0</v>
      </c>
      <c r="AL614" s="40" t="str">
        <f>IF(
  'Tablero de control'!$V614="NP",
  "NO PROGRAMADA",
  IF(
    OR('Tablero de control'!$AJ614="",'Tablero de control'!$AK614&lt;=0),
    "SIN AVANCE",
    IF(
      'Tablero de control'!$AK614&lt;Parametros!$D$4*Parametros!$G$9,
      "MUY DEFICIENTE",
    IF(
      'Tablero de control'!$AK614&lt;Parametros!$D$4*Parametros!$G$8,
      "DEFICIENTE",
   IF(
      'Tablero de control'!$AK614&lt;Parametros!$D$4*Parametros!$G$7,
      "ACEPTABLE",
      IF(
        'Tablero de control'!$AK614&lt;Parametros!$D$4*Parametros!$G$6,
        "BUENO",
        IF(
          'Tablero de control'!$AK614&lt;Parametros!$D$4*Parametros!$G$5,
          "SATISFACTORIO",
          IF(
            'Tablero de control'!$AK614&gt;=Parametros!$D$4*Parametros!$G$4,
            "OPTIMO"
          )
        )
      )
    )
  )
)
)
)</f>
        <v>SIN AVANCE</v>
      </c>
      <c r="AM614" s="38"/>
      <c r="AN614" s="38"/>
      <c r="AO614" s="38"/>
      <c r="AP614" s="286"/>
      <c r="AQ614" s="276">
        <f>IF(
'Tablero de control'!$W614="NP",
 0,
  IF(
     'Tablero de control'!$Q614&lt;&gt;"Reducción",
     'Tablero de control'!$AP614*100/'Tablero de control'!$W614,
     IF(
       'Tablero de control'!$W614&gt;='Tablero de control'!$AP614,
       100,
       IF(
         'Tablero de control'!$S614&lt;='Tablero de control'!$AP614,
         0,
         (('Tablero de control'!$S614-'Tablero de control'!$W614)-('Tablero de control'!$AP614-'Tablero de control'!$W614))*100/('Tablero de control'!$S614-'Tablero de control'!$W614)
       )
     )
   )
)</f>
        <v>0</v>
      </c>
      <c r="AR614" s="40" t="str">
        <f>IF(
  'Tablero de control'!$W614="NP",
  "NO PROGRAMADA",
  IF(
    OR('Tablero de control'!$AP614="",'Tablero de control'!$AQ614&lt;=0),
    "SIN AVANCE",
    IF(
      'Tablero de control'!$AQ614&lt;Parametros!$D$4*Parametros!$G$9,
      "MUY DEFICIENTE",
    IF(
      'Tablero de control'!$AQ614&lt;Parametros!$D$4*Parametros!$G$8,
      "DEFICIENTE",
   IF(
      'Tablero de control'!$AQ614&lt;Parametros!$D$4*Parametros!$G$7,
      "ACEPTABLE",
      IF(
        'Tablero de control'!$AQ614&lt;Parametros!$D$4*Parametros!$G$6,
        "BUENO",
        IF(
          'Tablero de control'!$AQ614&lt;Parametros!$D$4*Parametros!$G$5,
          "SATISFACTORIO",
          IF(
            'Tablero de control'!$AQ614&gt;=Parametros!$D$4*Parametros!$G$4,
            "OPTIMO"
          )
        )
      )
    )
  )
)
)
)</f>
        <v>SIN AVANCE</v>
      </c>
      <c r="AS614" s="38"/>
      <c r="AT614" s="38"/>
      <c r="AU614" s="38"/>
      <c r="AV614" s="39"/>
      <c r="AW614" s="276">
        <f>IF(
'Tablero de control'!$X614="NP",
 0,
  IF(
     'Tablero de control'!$Q614&lt;&gt;"Reducción",
     'Tablero de control'!$AV614*100/'Tablero de control'!$X614,
     IF(
       'Tablero de control'!$X614&gt;='Tablero de control'!$AV614,
       100,
       IF(
         'Tablero de control'!$S614&lt;='Tablero de control'!$AV614,
         0,
         (('Tablero de control'!$S614-'Tablero de control'!$X614)-('Tablero de control'!$AV614-'Tablero de control'!$X614))*100/('Tablero de control'!$S614-'Tablero de control'!$X614)
       )
     )
   )
)</f>
        <v>0</v>
      </c>
      <c r="AX614" s="46" t="str">
        <f>IF(
  'Tablero de control'!$X614="NP",
  "NO PROGRAMADA",
  IF(
    OR('Tablero de control'!$AV614="",'Tablero de control'!$AW614&lt;=0),
    "SIN AVANCE",
    IF(
      'Tablero de control'!$AW614&lt;Parametros!$D$4*Parametros!$G$9,
      "MUY DEFICIENTE",
    IF(
      'Tablero de control'!$AW614&lt;Parametros!$D$4*Parametros!$G$8,
      "DEFICIENTE",
   IF(
      'Tablero de control'!$AW614&lt;Parametros!$D$4*Parametros!$G$7,
      "ACEPTABLE",
      IF(
        'Tablero de control'!$AW614&lt;Parametros!$D$4*Parametros!$G$6,
        "BUENO",
        IF(
          'Tablero de control'!$AW614&lt;Parametros!$D$4*Parametros!$G$5,
          "SATISFACTORIO",
          IF(
            'Tablero de control'!$AW614&gt;=Parametros!$D$4*Parametros!$G$4,
            "OPTIMO"
          )
        )
      )
    )
  )
)
)
)</f>
        <v>SIN AVANCE</v>
      </c>
      <c r="AY614" s="38"/>
      <c r="AZ614" s="38"/>
      <c r="BA614" s="38"/>
      <c r="BB614" s="285">
        <f>IF('Tablero de control'!$R614="Acumulada",IF('Tablero de control'!$AV614="",IF('Tablero de control'!$AP614="",IF('Tablero de control'!$AJ614="",'Tablero de control'!$Y614,'Tablero de control'!$AJ614),'Tablero de control'!$AP614),'Tablero de control'!$AV614),'Tablero de control'!$Y614+'Tablero de control'!$AJ614+'Tablero de control'!$AP614+'Tablero de control'!$AV614)</f>
        <v>0.48799999999999999</v>
      </c>
      <c r="BC614" s="41">
        <f>IF('Tablero de control'!$Q614="mantenimiento",'Tablero de control'!$BB614/COUNTA('Tablero de control'!$U614:$X614)*100,IF('Tablero de control'!$BB614*100/'Tablero de control'!$T614&gt;100,100,'Tablero de control'!$BB614*100/'Tablero de control'!$T614))</f>
        <v>12.2</v>
      </c>
      <c r="BD614" s="40" t="str">
        <f>IF(
    OR('Tablero de control'!$BB614="",'Tablero de control'!$BC614&lt;=0),
    "SIN AVANCE",
    IF(
      'Tablero de control'!$BC614&lt;Parametros!$D$4*Parametros!$G$9,
      "MUY DEFICIENTE",
    IF(
      'Tablero de control'!$BC614&lt;Parametros!$D$4*Parametros!$G$8,
      "DEFICIENTE",
   IF(
      'Tablero de control'!$BC614&lt;Parametros!$D$4*Parametros!$G$7,
      "ACEPTABLE",
      IF(
        'Tablero de control'!$BC614&lt;Parametros!$D$4*Parametros!$G$6,
        "BUENO",
        IF(
          'Tablero de control'!$BC614&lt;Parametros!$D$4*Parametros!$G$5,
          "SATISFACTORIO",
          IF(
            'Tablero de control'!$BC614&gt;=Parametros!$D$4*Parametros!$G$4,
            "OPTIMO"
          )
        )
      )
    )
  )
)
)</f>
        <v>MUY DEFICIENTE</v>
      </c>
      <c r="BE614" s="336"/>
      <c r="BF614" s="336"/>
      <c r="BG614" s="555"/>
      <c r="BH614" s="281"/>
      <c r="BI614" s="281"/>
      <c r="BJ614" s="281"/>
      <c r="BL614" s="337"/>
      <c r="BN614" s="434">
        <v>0.48799999999999999</v>
      </c>
      <c r="BO614" s="347" t="s">
        <v>2795</v>
      </c>
      <c r="BP614" s="354" t="s">
        <v>2784</v>
      </c>
      <c r="BQ614" s="344" t="s">
        <v>2788</v>
      </c>
      <c r="BR614" s="667"/>
      <c r="BS614" s="667"/>
      <c r="BT614" s="281"/>
    </row>
    <row r="615" spans="1:72" s="42" customFormat="1" ht="51" hidden="1" customHeight="1">
      <c r="A615" s="554" t="s">
        <v>256</v>
      </c>
      <c r="B615" s="53" t="s">
        <v>279</v>
      </c>
      <c r="C615" s="53" t="s">
        <v>350</v>
      </c>
      <c r="D615" s="53" t="s">
        <v>381</v>
      </c>
      <c r="E615" s="53" t="s">
        <v>513</v>
      </c>
      <c r="F615" s="54">
        <v>46.59</v>
      </c>
      <c r="G615" s="54">
        <v>50.59</v>
      </c>
      <c r="H615" s="99" t="s">
        <v>1943</v>
      </c>
      <c r="I615" s="54" t="s">
        <v>2013</v>
      </c>
      <c r="J615" s="325">
        <v>612</v>
      </c>
      <c r="K615" s="53" t="s">
        <v>1149</v>
      </c>
      <c r="L615" s="53" t="s">
        <v>1528</v>
      </c>
      <c r="M615" s="53" t="s">
        <v>1529</v>
      </c>
      <c r="N615" s="293">
        <v>459900500</v>
      </c>
      <c r="O615" s="53" t="s">
        <v>1845</v>
      </c>
      <c r="P615" s="53" t="s">
        <v>2123</v>
      </c>
      <c r="Q615" s="53" t="s">
        <v>32</v>
      </c>
      <c r="R615" s="78" t="s">
        <v>1890</v>
      </c>
      <c r="S615" s="155">
        <v>0.35</v>
      </c>
      <c r="T615" s="155">
        <v>0.47</v>
      </c>
      <c r="U615" s="96">
        <v>0.38</v>
      </c>
      <c r="V615" s="155">
        <v>0.41000000000000003</v>
      </c>
      <c r="W615" s="155">
        <v>0.44000000000000006</v>
      </c>
      <c r="X615" s="155">
        <v>0.47000000000000008</v>
      </c>
      <c r="Y615" s="326">
        <v>0.375</v>
      </c>
      <c r="Z615" s="276">
        <f>IF(
'Tablero de control'!$U615="NP",
 0,
  IF(
     'Tablero de control'!$Q615&lt;&gt;"Reducción",
     'Tablero de control'!$Y615*100/'Tablero de control'!$U615,
     IF(
       'Tablero de control'!$U615&gt;='Tablero de control'!$Y615,
       100,
       IF(
         'Tablero de control'!$S615&lt;='Tablero de control'!$Y615,
         0,
         (('Tablero de control'!$S615-'Tablero de control'!$U615)-('Tablero de control'!$Y615-'Tablero de control'!$U615))*100/('Tablero de control'!$S615-'Tablero de control'!$U615)
       )
     )
   )
)</f>
        <v>98.684210526315795</v>
      </c>
      <c r="AA615" s="302">
        <f>IF('Tablero de control'!$Z615&gt;100,100,'Tablero de control'!$Z615)</f>
        <v>98.684210526315795</v>
      </c>
      <c r="AB615" s="40" t="str">
        <f>IF(
  'Tablero de control'!$U615="NP",
  "NO PROGRAMADA",
  IF(
    OR('Tablero de control'!$Y615="",'Tablero de control'!$Z615&lt;=0),
    "SIN AVANCE",
    IF(
      'Tablero de control'!$Z615&lt;Parametros!$D$4*Parametros!$G$9,
      "MUY DEFICIENTE",
    IF(
      'Tablero de control'!$Z615&lt;Parametros!$D$4*Parametros!$G$8,
      "DEFICIENTE",
   IF(
      'Tablero de control'!$Z615&lt;Parametros!$D$4*Parametros!$G$7,
      "ACEPTABLE",
      IF(
        'Tablero de control'!$Z615&lt;Parametros!$D$4*Parametros!$G$6,
        "BUENO",
        IF(
          'Tablero de control'!$Z615&lt;Parametros!$D$4*Parametros!$G$5,
          "SATISFACTORIO",
          IF(
            'Tablero de control'!$Z615&gt;=Parametros!$D$4*Parametros!$G$4,
            "OPTIMO"
          )
        )
      )
    )
  )
)
)
)</f>
        <v>SATISFACTORIO</v>
      </c>
      <c r="AC615" s="40"/>
      <c r="AD615" s="40"/>
      <c r="AE615" s="40"/>
      <c r="AF615" s="40"/>
      <c r="AG615" s="59">
        <v>450000000</v>
      </c>
      <c r="AH615" s="59">
        <v>346232040</v>
      </c>
      <c r="AI615" s="59">
        <v>106135680</v>
      </c>
      <c r="AJ615" s="57"/>
      <c r="AK615" s="276">
        <f>IF(
'Tablero de control'!$V615="NP",
 0,
  IF(
     'Tablero de control'!$Q615&lt;&gt;"Reducción",
     'Tablero de control'!$AJ615*100/'Tablero de control'!$V615,
     IF(
       'Tablero de control'!$V615&gt;='Tablero de control'!$AJ615,
       100,
       IF(
         'Tablero de control'!$S615&lt;='Tablero de control'!$AJ615,
         0,
         (('Tablero de control'!$S615-'Tablero de control'!$V615)-('Tablero de control'!$AJ615-'Tablero de control'!$V615))*100/('Tablero de control'!$S615-'Tablero de control'!$V615)
       )
     )
   )
)</f>
        <v>0</v>
      </c>
      <c r="AL615" s="40" t="str">
        <f>IF(
  'Tablero de control'!$V615="NP",
  "NO PROGRAMADA",
  IF(
    OR('Tablero de control'!$AJ615="",'Tablero de control'!$AK615&lt;=0),
    "SIN AVANCE",
    IF(
      'Tablero de control'!$AK615&lt;Parametros!$D$4*Parametros!$G$9,
      "MUY DEFICIENTE",
    IF(
      'Tablero de control'!$AK615&lt;Parametros!$D$4*Parametros!$G$8,
      "DEFICIENTE",
   IF(
      'Tablero de control'!$AK615&lt;Parametros!$D$4*Parametros!$G$7,
      "ACEPTABLE",
      IF(
        'Tablero de control'!$AK615&lt;Parametros!$D$4*Parametros!$G$6,
        "BUENO",
        IF(
          'Tablero de control'!$AK615&lt;Parametros!$D$4*Parametros!$G$5,
          "SATISFACTORIO",
          IF(
            'Tablero de control'!$AK615&gt;=Parametros!$D$4*Parametros!$G$4,
            "OPTIMO"
          )
        )
      )
    )
  )
)
)
)</f>
        <v>SIN AVANCE</v>
      </c>
      <c r="AM615" s="38"/>
      <c r="AN615" s="38"/>
      <c r="AO615" s="38"/>
      <c r="AP615" s="286"/>
      <c r="AQ615" s="276">
        <f>IF(
'Tablero de control'!$W615="NP",
 0,
  IF(
     'Tablero de control'!$Q615&lt;&gt;"Reducción",
     'Tablero de control'!$AP615*100/'Tablero de control'!$W615,
     IF(
       'Tablero de control'!$W615&gt;='Tablero de control'!$AP615,
       100,
       IF(
         'Tablero de control'!$S615&lt;='Tablero de control'!$AP615,
         0,
         (('Tablero de control'!$S615-'Tablero de control'!$W615)-('Tablero de control'!$AP615-'Tablero de control'!$W615))*100/('Tablero de control'!$S615-'Tablero de control'!$W615)
       )
     )
   )
)</f>
        <v>0</v>
      </c>
      <c r="AR615" s="40" t="str">
        <f>IF(
  'Tablero de control'!$W615="NP",
  "NO PROGRAMADA",
  IF(
    OR('Tablero de control'!$AP615="",'Tablero de control'!$AQ615&lt;=0),
    "SIN AVANCE",
    IF(
      'Tablero de control'!$AQ615&lt;Parametros!$D$4*Parametros!$G$9,
      "MUY DEFICIENTE",
    IF(
      'Tablero de control'!$AQ615&lt;Parametros!$D$4*Parametros!$G$8,
      "DEFICIENTE",
   IF(
      'Tablero de control'!$AQ615&lt;Parametros!$D$4*Parametros!$G$7,
      "ACEPTABLE",
      IF(
        'Tablero de control'!$AQ615&lt;Parametros!$D$4*Parametros!$G$6,
        "BUENO",
        IF(
          'Tablero de control'!$AQ615&lt;Parametros!$D$4*Parametros!$G$5,
          "SATISFACTORIO",
          IF(
            'Tablero de control'!$AQ615&gt;=Parametros!$D$4*Parametros!$G$4,
            "OPTIMO"
          )
        )
      )
    )
  )
)
)
)</f>
        <v>SIN AVANCE</v>
      </c>
      <c r="AS615" s="38"/>
      <c r="AT615" s="38"/>
      <c r="AU615" s="38"/>
      <c r="AV615" s="39"/>
      <c r="AW615" s="276">
        <f>IF(
'Tablero de control'!$X615="NP",
 0,
  IF(
     'Tablero de control'!$Q615&lt;&gt;"Reducción",
     'Tablero de control'!$AV615*100/'Tablero de control'!$X615,
     IF(
       'Tablero de control'!$X615&gt;='Tablero de control'!$AV615,
       100,
       IF(
         'Tablero de control'!$S615&lt;='Tablero de control'!$AV615,
         0,
         (('Tablero de control'!$S615-'Tablero de control'!$X615)-('Tablero de control'!$AV615-'Tablero de control'!$X615))*100/('Tablero de control'!$S615-'Tablero de control'!$X615)
       )
     )
   )
)</f>
        <v>0</v>
      </c>
      <c r="AX615" s="46" t="str">
        <f>IF(
  'Tablero de control'!$X615="NP",
  "NO PROGRAMADA",
  IF(
    OR('Tablero de control'!$AV615="",'Tablero de control'!$AW615&lt;=0),
    "SIN AVANCE",
    IF(
      'Tablero de control'!$AW615&lt;Parametros!$D$4*Parametros!$G$9,
      "MUY DEFICIENTE",
    IF(
      'Tablero de control'!$AW615&lt;Parametros!$D$4*Parametros!$G$8,
      "DEFICIENTE",
   IF(
      'Tablero de control'!$AW615&lt;Parametros!$D$4*Parametros!$G$7,
      "ACEPTABLE",
      IF(
        'Tablero de control'!$AW615&lt;Parametros!$D$4*Parametros!$G$6,
        "BUENO",
        IF(
          'Tablero de control'!$AW615&lt;Parametros!$D$4*Parametros!$G$5,
          "SATISFACTORIO",
          IF(
            'Tablero de control'!$AW615&gt;=Parametros!$D$4*Parametros!$G$4,
            "OPTIMO"
          )
        )
      )
    )
  )
)
)
)</f>
        <v>SIN AVANCE</v>
      </c>
      <c r="AY615" s="38"/>
      <c r="AZ615" s="38"/>
      <c r="BA615" s="38"/>
      <c r="BB615" s="285">
        <f>IF('Tablero de control'!$R615="Acumulada",IF('Tablero de control'!$AV615="",IF('Tablero de control'!$AP615="",IF('Tablero de control'!$AJ615="",'Tablero de control'!$Y615,'Tablero de control'!$AJ615),'Tablero de control'!$AP615),'Tablero de control'!$AV615),'Tablero de control'!$Y615+'Tablero de control'!$AJ615+'Tablero de control'!$AP615+'Tablero de control'!$AV615)</f>
        <v>0.375</v>
      </c>
      <c r="BC615" s="41">
        <f>IF('Tablero de control'!$Q615="mantenimiento",'Tablero de control'!$BB615/COUNTA('Tablero de control'!$U615:$X615)*100,IF('Tablero de control'!$BB615*100/'Tablero de control'!$T615&gt;100,100,'Tablero de control'!$BB615*100/'Tablero de control'!$T615))</f>
        <v>79.787234042553195</v>
      </c>
      <c r="BD615" s="40" t="str">
        <f>IF(
    OR('Tablero de control'!$BB615="",'Tablero de control'!$BC615&lt;=0),
    "SIN AVANCE",
    IF(
      'Tablero de control'!$BC615&lt;Parametros!$D$4*Parametros!$G$9,
      "MUY DEFICIENTE",
    IF(
      'Tablero de control'!$BC615&lt;Parametros!$D$4*Parametros!$G$8,
      "DEFICIENTE",
   IF(
      'Tablero de control'!$BC615&lt;Parametros!$D$4*Parametros!$G$7,
      "ACEPTABLE",
      IF(
        'Tablero de control'!$BC615&lt;Parametros!$D$4*Parametros!$G$6,
        "BUENO",
        IF(
          'Tablero de control'!$BC615&lt;Parametros!$D$4*Parametros!$G$5,
          "SATISFACTORIO",
          IF(
            'Tablero de control'!$BC615&gt;=Parametros!$D$4*Parametros!$G$4,
            "OPTIMO"
          )
        )
      )
    )
  )
)
)</f>
        <v>BUENO</v>
      </c>
      <c r="BE615" s="336"/>
      <c r="BF615" s="336"/>
      <c r="BG615" s="555"/>
      <c r="BH615" s="281"/>
      <c r="BI615" s="281"/>
      <c r="BJ615" s="281"/>
      <c r="BL615" s="337"/>
      <c r="BN615" s="435">
        <v>0.36</v>
      </c>
      <c r="BO615" s="347" t="s">
        <v>2796</v>
      </c>
      <c r="BP615" s="354" t="s">
        <v>2784</v>
      </c>
      <c r="BQ615" s="344" t="s">
        <v>2788</v>
      </c>
      <c r="BR615" s="629" t="s">
        <v>2797</v>
      </c>
      <c r="BS615" s="667"/>
      <c r="BT615" s="281"/>
    </row>
    <row r="616" spans="1:72" s="42" customFormat="1" ht="51" hidden="1" customHeight="1">
      <c r="A616" s="554" t="s">
        <v>256</v>
      </c>
      <c r="B616" s="53" t="s">
        <v>279</v>
      </c>
      <c r="C616" s="53" t="s">
        <v>350</v>
      </c>
      <c r="D616" s="53" t="s">
        <v>381</v>
      </c>
      <c r="E616" s="53" t="s">
        <v>513</v>
      </c>
      <c r="F616" s="54">
        <v>46.59</v>
      </c>
      <c r="G616" s="54">
        <v>50.59</v>
      </c>
      <c r="H616" s="99" t="s">
        <v>1943</v>
      </c>
      <c r="I616" s="54" t="s">
        <v>2013</v>
      </c>
      <c r="J616" s="325">
        <v>613</v>
      </c>
      <c r="K616" s="53" t="s">
        <v>1150</v>
      </c>
      <c r="L616" s="53">
        <v>4599005</v>
      </c>
      <c r="M616" s="53" t="s">
        <v>1529</v>
      </c>
      <c r="N616" s="53">
        <v>459900500</v>
      </c>
      <c r="O616" s="53" t="s">
        <v>1845</v>
      </c>
      <c r="P616" s="53" t="s">
        <v>2123</v>
      </c>
      <c r="Q616" s="53" t="s">
        <v>33</v>
      </c>
      <c r="R616" s="98" t="s">
        <v>1891</v>
      </c>
      <c r="S616" s="94">
        <v>2</v>
      </c>
      <c r="T616" s="94">
        <v>1</v>
      </c>
      <c r="U616" s="96">
        <v>1</v>
      </c>
      <c r="V616" s="94">
        <v>1</v>
      </c>
      <c r="W616" s="94">
        <v>1</v>
      </c>
      <c r="X616" s="94">
        <v>1</v>
      </c>
      <c r="Y616" s="273">
        <v>5</v>
      </c>
      <c r="Z616" s="276">
        <f>IF(
'Tablero de control'!$U616="NP",
 0,
  IF(
     'Tablero de control'!$Q616&lt;&gt;"Reducción",
     'Tablero de control'!$Y616*100/'Tablero de control'!$U616,
     IF(
       'Tablero de control'!$U616&gt;='Tablero de control'!$Y616,
       100,
       IF(
         'Tablero de control'!$S616&lt;='Tablero de control'!$Y616,
         0,
         (('Tablero de control'!$S616-'Tablero de control'!$U616)-('Tablero de control'!$Y616-'Tablero de control'!$U616))*100/('Tablero de control'!$S616-'Tablero de control'!$U616)
       )
     )
   )
)</f>
        <v>500</v>
      </c>
      <c r="AA616" s="302">
        <f>IF('Tablero de control'!$Z616&gt;100,100,'Tablero de control'!$Z616)</f>
        <v>100</v>
      </c>
      <c r="AB616" s="40" t="str">
        <f>IF(
  'Tablero de control'!$U616="NP",
  "NO PROGRAMADA",
  IF(
    OR('Tablero de control'!$Y616="",'Tablero de control'!$Z616&lt;=0),
    "SIN AVANCE",
    IF(
      'Tablero de control'!$Z616&lt;Parametros!$D$4*Parametros!$G$9,
      "MUY DEFICIENTE",
    IF(
      'Tablero de control'!$Z616&lt;Parametros!$D$4*Parametros!$G$8,
      "DEFICIENTE",
   IF(
      'Tablero de control'!$Z616&lt;Parametros!$D$4*Parametros!$G$7,
      "ACEPTABLE",
      IF(
        'Tablero de control'!$Z616&lt;Parametros!$D$4*Parametros!$G$6,
        "BUENO",
        IF(
          'Tablero de control'!$Z616&lt;Parametros!$D$4*Parametros!$G$5,
          "SATISFACTORIO",
          IF(
            'Tablero de control'!$Z616&gt;=Parametros!$D$4*Parametros!$G$4,
            "OPTIMO"
          )
        )
      )
    )
  )
)
)
)</f>
        <v>OPTIMO</v>
      </c>
      <c r="AC616" s="40"/>
      <c r="AD616" s="40"/>
      <c r="AE616" s="40"/>
      <c r="AF616" s="40"/>
      <c r="AG616" s="59">
        <v>36608298784.160004</v>
      </c>
      <c r="AH616" s="59">
        <v>19273783905.099998</v>
      </c>
      <c r="AI616" s="132">
        <v>14509278187.299999</v>
      </c>
      <c r="AJ616" s="57"/>
      <c r="AK616" s="276">
        <f>IF(
'Tablero de control'!$V616="NP",
 0,
  IF(
     'Tablero de control'!$Q616&lt;&gt;"Reducción",
     'Tablero de control'!$AJ616*100/'Tablero de control'!$V616,
     IF(
       'Tablero de control'!$V616&gt;='Tablero de control'!$AJ616,
       100,
       IF(
         'Tablero de control'!$S616&lt;='Tablero de control'!$AJ616,
         0,
         (('Tablero de control'!$S616-'Tablero de control'!$V616)-('Tablero de control'!$AJ616-'Tablero de control'!$V616))*100/('Tablero de control'!$S616-'Tablero de control'!$V616)
       )
     )
   )
)</f>
        <v>0</v>
      </c>
      <c r="AL616" s="40" t="str">
        <f>IF(
  'Tablero de control'!$V616="NP",
  "NO PROGRAMADA",
  IF(
    OR('Tablero de control'!$AJ616="",'Tablero de control'!$AK616&lt;=0),
    "SIN AVANCE",
    IF(
      'Tablero de control'!$AK616&lt;Parametros!$D$4*Parametros!$G$9,
      "MUY DEFICIENTE",
    IF(
      'Tablero de control'!$AK616&lt;Parametros!$D$4*Parametros!$G$8,
      "DEFICIENTE",
   IF(
      'Tablero de control'!$AK616&lt;Parametros!$D$4*Parametros!$G$7,
      "ACEPTABLE",
      IF(
        'Tablero de control'!$AK616&lt;Parametros!$D$4*Parametros!$G$6,
        "BUENO",
        IF(
          'Tablero de control'!$AK616&lt;Parametros!$D$4*Parametros!$G$5,
          "SATISFACTORIO",
          IF(
            'Tablero de control'!$AK616&gt;=Parametros!$D$4*Parametros!$G$4,
            "OPTIMO"
          )
        )
      )
    )
  )
)
)
)</f>
        <v>SIN AVANCE</v>
      </c>
      <c r="AM616" s="38"/>
      <c r="AN616" s="38"/>
      <c r="AO616" s="38"/>
      <c r="AP616" s="286"/>
      <c r="AQ616" s="276">
        <f>IF(
'Tablero de control'!$W616="NP",
 0,
  IF(
     'Tablero de control'!$Q616&lt;&gt;"Reducción",
     'Tablero de control'!$AP616*100/'Tablero de control'!$W616,
     IF(
       'Tablero de control'!$W616&gt;='Tablero de control'!$AP616,
       100,
       IF(
         'Tablero de control'!$S616&lt;='Tablero de control'!$AP616,
         0,
         (('Tablero de control'!$S616-'Tablero de control'!$W616)-('Tablero de control'!$AP616-'Tablero de control'!$W616))*100/('Tablero de control'!$S616-'Tablero de control'!$W616)
       )
     )
   )
)</f>
        <v>0</v>
      </c>
      <c r="AR616" s="40" t="str">
        <f>IF(
  'Tablero de control'!$W616="NP",
  "NO PROGRAMADA",
  IF(
    OR('Tablero de control'!$AP616="",'Tablero de control'!$AQ616&lt;=0),
    "SIN AVANCE",
    IF(
      'Tablero de control'!$AQ616&lt;Parametros!$D$4*Parametros!$G$9,
      "MUY DEFICIENTE",
    IF(
      'Tablero de control'!$AQ616&lt;Parametros!$D$4*Parametros!$G$8,
      "DEFICIENTE",
   IF(
      'Tablero de control'!$AQ616&lt;Parametros!$D$4*Parametros!$G$7,
      "ACEPTABLE",
      IF(
        'Tablero de control'!$AQ616&lt;Parametros!$D$4*Parametros!$G$6,
        "BUENO",
        IF(
          'Tablero de control'!$AQ616&lt;Parametros!$D$4*Parametros!$G$5,
          "SATISFACTORIO",
          IF(
            'Tablero de control'!$AQ616&gt;=Parametros!$D$4*Parametros!$G$4,
            "OPTIMO"
          )
        )
      )
    )
  )
)
)
)</f>
        <v>SIN AVANCE</v>
      </c>
      <c r="AS616" s="38"/>
      <c r="AT616" s="38"/>
      <c r="AU616" s="38"/>
      <c r="AV616" s="39"/>
      <c r="AW616" s="276">
        <f>IF(
'Tablero de control'!$X616="NP",
 0,
  IF(
     'Tablero de control'!$Q616&lt;&gt;"Reducción",
     'Tablero de control'!$AV616*100/'Tablero de control'!$X616,
     IF(
       'Tablero de control'!$X616&gt;='Tablero de control'!$AV616,
       100,
       IF(
         'Tablero de control'!$S616&lt;='Tablero de control'!$AV616,
         0,
         (('Tablero de control'!$S616-'Tablero de control'!$X616)-('Tablero de control'!$AV616-'Tablero de control'!$X616))*100/('Tablero de control'!$S616-'Tablero de control'!$X616)
       )
     )
   )
)</f>
        <v>0</v>
      </c>
      <c r="AX616" s="46" t="str">
        <f>IF(
  'Tablero de control'!$X616="NP",
  "NO PROGRAMADA",
  IF(
    OR('Tablero de control'!$AV616="",'Tablero de control'!$AW616&lt;=0),
    "SIN AVANCE",
    IF(
      'Tablero de control'!$AW616&lt;Parametros!$D$4*Parametros!$G$9,
      "MUY DEFICIENTE",
    IF(
      'Tablero de control'!$AW616&lt;Parametros!$D$4*Parametros!$G$8,
      "DEFICIENTE",
   IF(
      'Tablero de control'!$AW616&lt;Parametros!$D$4*Parametros!$G$7,
      "ACEPTABLE",
      IF(
        'Tablero de control'!$AW616&lt;Parametros!$D$4*Parametros!$G$6,
        "BUENO",
        IF(
          'Tablero de control'!$AW616&lt;Parametros!$D$4*Parametros!$G$5,
          "SATISFACTORIO",
          IF(
            'Tablero de control'!$AW616&gt;=Parametros!$D$4*Parametros!$G$4,
            "OPTIMO"
          )
        )
      )
    )
  )
)
)
)</f>
        <v>SIN AVANCE</v>
      </c>
      <c r="AY616" s="38"/>
      <c r="AZ616" s="38"/>
      <c r="BA616" s="38"/>
      <c r="BB616" s="285">
        <f>IF('Tablero de control'!$R616="Acumulada",IF('Tablero de control'!$AV616="",IF('Tablero de control'!$AP616="",IF('Tablero de control'!$AJ616="",'Tablero de control'!$Y616,'Tablero de control'!$AJ616),'Tablero de control'!$AP616),'Tablero de control'!$AV616),'Tablero de control'!$Y616+'Tablero de control'!$AJ616+'Tablero de control'!$AP616+'Tablero de control'!$AV616)</f>
        <v>5</v>
      </c>
      <c r="BC616" s="41">
        <f>IF('Tablero de control'!$Q616="mantenimiento",'Tablero de control'!$BB616/COUNTA('Tablero de control'!$U616:$X616)*100,IF('Tablero de control'!$BB616*100/'Tablero de control'!$T616&gt;100,100,'Tablero de control'!$BB616*100/'Tablero de control'!$T616))</f>
        <v>125</v>
      </c>
      <c r="BD616" s="40" t="str">
        <f>IF(
    OR('Tablero de control'!$BB616="",'Tablero de control'!$BC616&lt;=0),
    "SIN AVANCE",
    IF(
      'Tablero de control'!$BC616&lt;Parametros!$D$4*Parametros!$G$9,
      "MUY DEFICIENTE",
    IF(
      'Tablero de control'!$BC616&lt;Parametros!$D$4*Parametros!$G$8,
      "DEFICIENTE",
   IF(
      'Tablero de control'!$BC616&lt;Parametros!$D$4*Parametros!$G$7,
      "ACEPTABLE",
      IF(
        'Tablero de control'!$BC616&lt;Parametros!$D$4*Parametros!$G$6,
        "BUENO",
        IF(
          'Tablero de control'!$BC616&lt;Parametros!$D$4*Parametros!$G$5,
          "SATISFACTORIO",
          IF(
            'Tablero de control'!$BC616&gt;=Parametros!$D$4*Parametros!$G$4,
            "OPTIMO"
          )
        )
      )
    )
  )
)
)</f>
        <v>OPTIMO</v>
      </c>
      <c r="BE616" s="336"/>
      <c r="BF616" s="336"/>
      <c r="BG616" s="555"/>
      <c r="BH616" s="281"/>
      <c r="BI616" s="281"/>
      <c r="BJ616" s="281"/>
      <c r="BL616" s="337"/>
      <c r="BN616" s="436">
        <v>0.05</v>
      </c>
      <c r="BO616" s="347" t="s">
        <v>2798</v>
      </c>
      <c r="BP616" s="354" t="s">
        <v>2784</v>
      </c>
      <c r="BQ616" s="344" t="s">
        <v>2788</v>
      </c>
      <c r="BR616" s="667" t="s">
        <v>2799</v>
      </c>
      <c r="BS616" s="667"/>
      <c r="BT616" s="281"/>
    </row>
    <row r="617" spans="1:72" s="42" customFormat="1" ht="54.95" hidden="1" customHeight="1">
      <c r="A617" s="554" t="s">
        <v>256</v>
      </c>
      <c r="B617" s="53" t="s">
        <v>280</v>
      </c>
      <c r="C617" s="53" t="s">
        <v>351</v>
      </c>
      <c r="D617" s="53" t="s">
        <v>370</v>
      </c>
      <c r="E617" s="53" t="s">
        <v>514</v>
      </c>
      <c r="F617" s="60">
        <v>65</v>
      </c>
      <c r="G617" s="61">
        <v>67</v>
      </c>
      <c r="H617" s="99" t="s">
        <v>1943</v>
      </c>
      <c r="I617" s="61" t="s">
        <v>1966</v>
      </c>
      <c r="J617" s="53">
        <v>614</v>
      </c>
      <c r="K617" s="53" t="s">
        <v>1151</v>
      </c>
      <c r="L617" s="53">
        <v>4599023</v>
      </c>
      <c r="M617" s="53" t="s">
        <v>72</v>
      </c>
      <c r="N617" s="53">
        <v>459902300</v>
      </c>
      <c r="O617" s="53" t="s">
        <v>163</v>
      </c>
      <c r="P617" s="53" t="s">
        <v>2123</v>
      </c>
      <c r="Q617" s="53" t="s">
        <v>33</v>
      </c>
      <c r="R617" s="98" t="s">
        <v>1891</v>
      </c>
      <c r="S617" s="82">
        <v>1</v>
      </c>
      <c r="T617" s="82">
        <v>1</v>
      </c>
      <c r="U617" s="96">
        <v>1</v>
      </c>
      <c r="V617" s="82">
        <v>1</v>
      </c>
      <c r="W617" s="82">
        <v>1</v>
      </c>
      <c r="X617" s="82">
        <v>1</v>
      </c>
      <c r="Y617" s="304">
        <v>1</v>
      </c>
      <c r="Z617" s="276">
        <f>IF(
'Tablero de control'!$U617="NP",
 0,
  IF(
     'Tablero de control'!$Q617&lt;&gt;"Reducción",
     'Tablero de control'!$Y617*100/'Tablero de control'!$U617,
     IF(
       'Tablero de control'!$U617&gt;='Tablero de control'!$Y617,
       100,
       IF(
         'Tablero de control'!$S617&lt;='Tablero de control'!$Y617,
         0,
         (('Tablero de control'!$S617-'Tablero de control'!$U617)-('Tablero de control'!$Y617-'Tablero de control'!$U617))*100/('Tablero de control'!$S617-'Tablero de control'!$U617)
       )
     )
   )
)</f>
        <v>100</v>
      </c>
      <c r="AA617" s="302">
        <f>IF('Tablero de control'!$Z617&gt;100,100,'Tablero de control'!$Z617)</f>
        <v>100</v>
      </c>
      <c r="AB617" s="40" t="str">
        <f>IF(
  'Tablero de control'!$U617="NP",
  "NO PROGRAMADA",
  IF(
    OR('Tablero de control'!$Y617="",'Tablero de control'!$Z617&lt;=0),
    "SIN AVANCE",
    IF(
      'Tablero de control'!$Z617&lt;Parametros!$D$4*Parametros!$G$9,
      "MUY DEFICIENTE",
    IF(
      'Tablero de control'!$Z617&lt;Parametros!$D$4*Parametros!$G$8,
      "DEFICIENTE",
   IF(
      'Tablero de control'!$Z617&lt;Parametros!$D$4*Parametros!$G$7,
      "ACEPTABLE",
      IF(
        'Tablero de control'!$Z617&lt;Parametros!$D$4*Parametros!$G$6,
        "BUENO",
        IF(
          'Tablero de control'!$Z617&lt;Parametros!$D$4*Parametros!$G$5,
          "SATISFACTORIO",
          IF(
            'Tablero de control'!$Z617&gt;=Parametros!$D$4*Parametros!$G$4,
            "OPTIMO"
          )
        )
      )
    )
  )
)
)
)</f>
        <v>OPTIMO</v>
      </c>
      <c r="AC617" s="40"/>
      <c r="AD617" s="40"/>
      <c r="AE617" s="40"/>
      <c r="AF617" s="40"/>
      <c r="AG617" s="59">
        <v>0</v>
      </c>
      <c r="AH617" s="59">
        <v>0</v>
      </c>
      <c r="AI617" s="59">
        <v>0</v>
      </c>
      <c r="AJ617" s="57"/>
      <c r="AK617" s="276">
        <f>IF(
'Tablero de control'!$V617="NP",
 0,
  IF(
     'Tablero de control'!$Q617&lt;&gt;"Reducción",
     'Tablero de control'!$AJ617*100/'Tablero de control'!$V617,
     IF(
       'Tablero de control'!$V617&gt;='Tablero de control'!$AJ617,
       100,
       IF(
         'Tablero de control'!$S617&lt;='Tablero de control'!$AJ617,
         0,
         (('Tablero de control'!$S617-'Tablero de control'!$V617)-('Tablero de control'!$AJ617-'Tablero de control'!$V617))*100/('Tablero de control'!$S617-'Tablero de control'!$V617)
       )
     )
   )
)</f>
        <v>0</v>
      </c>
      <c r="AL617" s="40" t="str">
        <f>IF(
  'Tablero de control'!$V617="NP",
  "NO PROGRAMADA",
  IF(
    OR('Tablero de control'!$AJ617="",'Tablero de control'!$AK617&lt;=0),
    "SIN AVANCE",
    IF(
      'Tablero de control'!$AK617&lt;Parametros!$D$4*Parametros!$G$9,
      "MUY DEFICIENTE",
    IF(
      'Tablero de control'!$AK617&lt;Parametros!$D$4*Parametros!$G$8,
      "DEFICIENTE",
   IF(
      'Tablero de control'!$AK617&lt;Parametros!$D$4*Parametros!$G$7,
      "ACEPTABLE",
      IF(
        'Tablero de control'!$AK617&lt;Parametros!$D$4*Parametros!$G$6,
        "BUENO",
        IF(
          'Tablero de control'!$AK617&lt;Parametros!$D$4*Parametros!$G$5,
          "SATISFACTORIO",
          IF(
            'Tablero de control'!$AK617&gt;=Parametros!$D$4*Parametros!$G$4,
            "OPTIMO"
          )
        )
      )
    )
  )
)
)
)</f>
        <v>SIN AVANCE</v>
      </c>
      <c r="AM617" s="38"/>
      <c r="AN617" s="38"/>
      <c r="AO617" s="38"/>
      <c r="AP617" s="286"/>
      <c r="AQ617" s="276">
        <f>IF(
'Tablero de control'!$W617="NP",
 0,
  IF(
     'Tablero de control'!$Q617&lt;&gt;"Reducción",
     'Tablero de control'!$AP617*100/'Tablero de control'!$W617,
     IF(
       'Tablero de control'!$W617&gt;='Tablero de control'!$AP617,
       100,
       IF(
         'Tablero de control'!$S617&lt;='Tablero de control'!$AP617,
         0,
         (('Tablero de control'!$S617-'Tablero de control'!$W617)-('Tablero de control'!$AP617-'Tablero de control'!$W617))*100/('Tablero de control'!$S617-'Tablero de control'!$W617)
       )
     )
   )
)</f>
        <v>0</v>
      </c>
      <c r="AR617" s="40" t="str">
        <f>IF(
  'Tablero de control'!$W617="NP",
  "NO PROGRAMADA",
  IF(
    OR('Tablero de control'!$AP617="",'Tablero de control'!$AQ617&lt;=0),
    "SIN AVANCE",
    IF(
      'Tablero de control'!$AQ617&lt;Parametros!$D$4*Parametros!$G$9,
      "MUY DEFICIENTE",
    IF(
      'Tablero de control'!$AQ617&lt;Parametros!$D$4*Parametros!$G$8,
      "DEFICIENTE",
   IF(
      'Tablero de control'!$AQ617&lt;Parametros!$D$4*Parametros!$G$7,
      "ACEPTABLE",
      IF(
        'Tablero de control'!$AQ617&lt;Parametros!$D$4*Parametros!$G$6,
        "BUENO",
        IF(
          'Tablero de control'!$AQ617&lt;Parametros!$D$4*Parametros!$G$5,
          "SATISFACTORIO",
          IF(
            'Tablero de control'!$AQ617&gt;=Parametros!$D$4*Parametros!$G$4,
            "OPTIMO"
          )
        )
      )
    )
  )
)
)
)</f>
        <v>SIN AVANCE</v>
      </c>
      <c r="AS617" s="38"/>
      <c r="AT617" s="38"/>
      <c r="AU617" s="38"/>
      <c r="AV617" s="39"/>
      <c r="AW617" s="276">
        <f>IF(
'Tablero de control'!$X617="NP",
 0,
  IF(
     'Tablero de control'!$Q617&lt;&gt;"Reducción",
     'Tablero de control'!$AV617*100/'Tablero de control'!$X617,
     IF(
       'Tablero de control'!$X617&gt;='Tablero de control'!$AV617,
       100,
       IF(
         'Tablero de control'!$S617&lt;='Tablero de control'!$AV617,
         0,
         (('Tablero de control'!$S617-'Tablero de control'!$X617)-('Tablero de control'!$AV617-'Tablero de control'!$X617))*100/('Tablero de control'!$S617-'Tablero de control'!$X617)
       )
     )
   )
)</f>
        <v>0</v>
      </c>
      <c r="AX617" s="46" t="str">
        <f>IF(
  'Tablero de control'!$X617="NP",
  "NO PROGRAMADA",
  IF(
    OR('Tablero de control'!$AV617="",'Tablero de control'!$AW617&lt;=0),
    "SIN AVANCE",
    IF(
      'Tablero de control'!$AW617&lt;Parametros!$D$4*Parametros!$G$9,
      "MUY DEFICIENTE",
    IF(
      'Tablero de control'!$AW617&lt;Parametros!$D$4*Parametros!$G$8,
      "DEFICIENTE",
   IF(
      'Tablero de control'!$AW617&lt;Parametros!$D$4*Parametros!$G$7,
      "ACEPTABLE",
      IF(
        'Tablero de control'!$AW617&lt;Parametros!$D$4*Parametros!$G$6,
        "BUENO",
        IF(
          'Tablero de control'!$AW617&lt;Parametros!$D$4*Parametros!$G$5,
          "SATISFACTORIO",
          IF(
            'Tablero de control'!$AW617&gt;=Parametros!$D$4*Parametros!$G$4,
            "OPTIMO"
          )
        )
      )
    )
  )
)
)
)</f>
        <v>SIN AVANCE</v>
      </c>
      <c r="AY617" s="38"/>
      <c r="AZ617" s="38"/>
      <c r="BA617" s="38"/>
      <c r="BB617" s="285">
        <f>IF('Tablero de control'!$R617="Acumulada",IF('Tablero de control'!$AV617="",IF('Tablero de control'!$AP617="",IF('Tablero de control'!$AJ617="",'Tablero de control'!$Y617,'Tablero de control'!$AJ617),'Tablero de control'!$AP617),'Tablero de control'!$AV617),'Tablero de control'!$Y617+'Tablero de control'!$AJ617+'Tablero de control'!$AP617+'Tablero de control'!$AV617)</f>
        <v>1</v>
      </c>
      <c r="BC617" s="41">
        <f>IF('Tablero de control'!$Q617="mantenimiento",'Tablero de control'!$BB617/COUNTA('Tablero de control'!$U617:$X617)*100,IF('Tablero de control'!$BB617*100/'Tablero de control'!$T617&gt;100,100,'Tablero de control'!$BB617*100/'Tablero de control'!$T617))</f>
        <v>25</v>
      </c>
      <c r="BD617" s="40" t="str">
        <f>IF(
    OR('Tablero de control'!$BB617="",'Tablero de control'!$BC617&lt;=0),
    "SIN AVANCE",
    IF(
      'Tablero de control'!$BC617&lt;Parametros!$D$4*Parametros!$G$9,
      "MUY DEFICIENTE",
    IF(
      'Tablero de control'!$BC617&lt;Parametros!$D$4*Parametros!$G$8,
      "DEFICIENTE",
   IF(
      'Tablero de control'!$BC617&lt;Parametros!$D$4*Parametros!$G$7,
      "ACEPTABLE",
      IF(
        'Tablero de control'!$BC617&lt;Parametros!$D$4*Parametros!$G$6,
        "BUENO",
        IF(
          'Tablero de control'!$BC617&lt;Parametros!$D$4*Parametros!$G$5,
          "SATISFACTORIO",
          IF(
            'Tablero de control'!$BC617&gt;=Parametros!$D$4*Parametros!$G$4,
            "OPTIMO"
          )
        )
      )
    )
  )
)
)</f>
        <v>MUY DEFICIENTE</v>
      </c>
      <c r="BE617" s="336"/>
      <c r="BF617" s="336"/>
      <c r="BG617" s="555"/>
      <c r="BH617" s="281"/>
      <c r="BI617" s="281"/>
      <c r="BJ617" s="281"/>
      <c r="BL617" s="337"/>
      <c r="BN617" s="281"/>
      <c r="BO617" s="281"/>
      <c r="BP617" s="281"/>
      <c r="BQ617" s="281"/>
      <c r="BR617" s="668"/>
      <c r="BS617" s="668"/>
      <c r="BT617" s="281"/>
    </row>
    <row r="618" spans="1:72" s="42" customFormat="1" ht="54.95" hidden="1" customHeight="1">
      <c r="A618" s="554" t="s">
        <v>256</v>
      </c>
      <c r="B618" s="53" t="s">
        <v>280</v>
      </c>
      <c r="C618" s="53" t="s">
        <v>351</v>
      </c>
      <c r="D618" s="53" t="s">
        <v>370</v>
      </c>
      <c r="E618" s="53" t="s">
        <v>514</v>
      </c>
      <c r="F618" s="60">
        <v>65</v>
      </c>
      <c r="G618" s="61">
        <v>67</v>
      </c>
      <c r="H618" s="99" t="s">
        <v>1943</v>
      </c>
      <c r="I618" s="61" t="s">
        <v>1966</v>
      </c>
      <c r="J618" s="53">
        <v>615</v>
      </c>
      <c r="K618" s="53" t="s">
        <v>1152</v>
      </c>
      <c r="L618" s="53" t="s">
        <v>1526</v>
      </c>
      <c r="M618" s="53" t="s">
        <v>66</v>
      </c>
      <c r="N618" s="53">
        <v>459901900</v>
      </c>
      <c r="O618" s="53" t="s">
        <v>170</v>
      </c>
      <c r="P618" s="53" t="s">
        <v>2123</v>
      </c>
      <c r="Q618" s="53" t="s">
        <v>33</v>
      </c>
      <c r="R618" s="98" t="s">
        <v>1891</v>
      </c>
      <c r="S618" s="74">
        <v>1</v>
      </c>
      <c r="T618" s="74">
        <v>1</v>
      </c>
      <c r="U618" s="96">
        <v>1</v>
      </c>
      <c r="V618" s="98" t="s">
        <v>13</v>
      </c>
      <c r="W618" s="98" t="s">
        <v>13</v>
      </c>
      <c r="X618" s="98" t="s">
        <v>13</v>
      </c>
      <c r="Y618" s="273">
        <v>1</v>
      </c>
      <c r="Z618" s="276">
        <f>IF(
'Tablero de control'!$U618="NP",
 0,
  IF(
     'Tablero de control'!$Q618&lt;&gt;"Reducción",
     'Tablero de control'!$Y618*100/'Tablero de control'!$U618,
     IF(
       'Tablero de control'!$U618&gt;='Tablero de control'!$Y618,
       100,
       IF(
         'Tablero de control'!$S618&lt;='Tablero de control'!$Y618,
         0,
         (('Tablero de control'!$S618-'Tablero de control'!$U618)-('Tablero de control'!$Y618-'Tablero de control'!$U618))*100/('Tablero de control'!$S618-'Tablero de control'!$U618)
       )
     )
   )
)</f>
        <v>100</v>
      </c>
      <c r="AA618" s="302">
        <f>IF('Tablero de control'!$Z618&gt;100,100,'Tablero de control'!$Z618)</f>
        <v>100</v>
      </c>
      <c r="AB618" s="40" t="str">
        <f>IF(
  'Tablero de control'!$U618="NP",
  "NO PROGRAMADA",
  IF(
    OR('Tablero de control'!$Y618="",'Tablero de control'!$Z618&lt;=0),
    "SIN AVANCE",
    IF(
      'Tablero de control'!$Z618&lt;Parametros!$D$4*Parametros!$G$9,
      "MUY DEFICIENTE",
    IF(
      'Tablero de control'!$Z618&lt;Parametros!$D$4*Parametros!$G$8,
      "DEFICIENTE",
   IF(
      'Tablero de control'!$Z618&lt;Parametros!$D$4*Parametros!$G$7,
      "ACEPTABLE",
      IF(
        'Tablero de control'!$Z618&lt;Parametros!$D$4*Parametros!$G$6,
        "BUENO",
        IF(
          'Tablero de control'!$Z618&lt;Parametros!$D$4*Parametros!$G$5,
          "SATISFACTORIO",
          IF(
            'Tablero de control'!$Z618&gt;=Parametros!$D$4*Parametros!$G$4,
            "OPTIMO"
          )
        )
      )
    )
  )
)
)
)</f>
        <v>OPTIMO</v>
      </c>
      <c r="AC618" s="40"/>
      <c r="AD618" s="40"/>
      <c r="AE618" s="40"/>
      <c r="AF618" s="40"/>
      <c r="AG618" s="59" t="s">
        <v>1882</v>
      </c>
      <c r="AH618" s="193">
        <v>1135414300</v>
      </c>
      <c r="AI618" s="193">
        <v>776579365.34000003</v>
      </c>
      <c r="AJ618" s="57"/>
      <c r="AK618" s="276">
        <f>IF(
'Tablero de control'!$V618="NP",
 0,
  IF(
     'Tablero de control'!$Q618&lt;&gt;"Reducción",
     'Tablero de control'!$AJ618*100/'Tablero de control'!$V618,
     IF(
       'Tablero de control'!$V618&gt;='Tablero de control'!$AJ618,
       100,
       IF(
         'Tablero de control'!$S618&lt;='Tablero de control'!$AJ618,
         0,
         (('Tablero de control'!$S618-'Tablero de control'!$V618)-('Tablero de control'!$AJ618-'Tablero de control'!$V618))*100/('Tablero de control'!$S618-'Tablero de control'!$V618)
       )
     )
   )
)</f>
        <v>0</v>
      </c>
      <c r="AL618" s="40" t="str">
        <f>IF(
  'Tablero de control'!$V618="NP",
  "NO PROGRAMADA",
  IF(
    OR('Tablero de control'!$AJ618="",'Tablero de control'!$AK618&lt;=0),
    "SIN AVANCE",
    IF(
      'Tablero de control'!$AK618&lt;Parametros!$D$4*Parametros!$G$9,
      "MUY DEFICIENTE",
    IF(
      'Tablero de control'!$AK618&lt;Parametros!$D$4*Parametros!$G$8,
      "DEFICIENTE",
   IF(
      'Tablero de control'!$AK618&lt;Parametros!$D$4*Parametros!$G$7,
      "ACEPTABLE",
      IF(
        'Tablero de control'!$AK618&lt;Parametros!$D$4*Parametros!$G$6,
        "BUENO",
        IF(
          'Tablero de control'!$AK618&lt;Parametros!$D$4*Parametros!$G$5,
          "SATISFACTORIO",
          IF(
            'Tablero de control'!$AK618&gt;=Parametros!$D$4*Parametros!$G$4,
            "OPTIMO"
          )
        )
      )
    )
  )
)
)
)</f>
        <v>NO PROGRAMADA</v>
      </c>
      <c r="AM618" s="38"/>
      <c r="AN618" s="38"/>
      <c r="AO618" s="38"/>
      <c r="AP618" s="286"/>
      <c r="AQ618" s="276">
        <f>IF(
'Tablero de control'!$W618="NP",
 0,
  IF(
     'Tablero de control'!$Q618&lt;&gt;"Reducción",
     'Tablero de control'!$AP618*100/'Tablero de control'!$W618,
     IF(
       'Tablero de control'!$W618&gt;='Tablero de control'!$AP618,
       100,
       IF(
         'Tablero de control'!$S618&lt;='Tablero de control'!$AP618,
         0,
         (('Tablero de control'!$S618-'Tablero de control'!$W618)-('Tablero de control'!$AP618-'Tablero de control'!$W618))*100/('Tablero de control'!$S618-'Tablero de control'!$W618)
       )
     )
   )
)</f>
        <v>0</v>
      </c>
      <c r="AR618" s="40" t="str">
        <f>IF(
  'Tablero de control'!$W618="NP",
  "NO PROGRAMADA",
  IF(
    OR('Tablero de control'!$AP618="",'Tablero de control'!$AQ618&lt;=0),
    "SIN AVANCE",
    IF(
      'Tablero de control'!$AQ618&lt;Parametros!$D$4*Parametros!$G$9,
      "MUY DEFICIENTE",
    IF(
      'Tablero de control'!$AQ618&lt;Parametros!$D$4*Parametros!$G$8,
      "DEFICIENTE",
   IF(
      'Tablero de control'!$AQ618&lt;Parametros!$D$4*Parametros!$G$7,
      "ACEPTABLE",
      IF(
        'Tablero de control'!$AQ618&lt;Parametros!$D$4*Parametros!$G$6,
        "BUENO",
        IF(
          'Tablero de control'!$AQ618&lt;Parametros!$D$4*Parametros!$G$5,
          "SATISFACTORIO",
          IF(
            'Tablero de control'!$AQ618&gt;=Parametros!$D$4*Parametros!$G$4,
            "OPTIMO"
          )
        )
      )
    )
  )
)
)
)</f>
        <v>NO PROGRAMADA</v>
      </c>
      <c r="AS618" s="38"/>
      <c r="AT618" s="38"/>
      <c r="AU618" s="38"/>
      <c r="AV618" s="39"/>
      <c r="AW618" s="276">
        <f>IF(
'Tablero de control'!$X618="NP",
 0,
  IF(
     'Tablero de control'!$Q618&lt;&gt;"Reducción",
     'Tablero de control'!$AV618*100/'Tablero de control'!$X618,
     IF(
       'Tablero de control'!$X618&gt;='Tablero de control'!$AV618,
       100,
       IF(
         'Tablero de control'!$S618&lt;='Tablero de control'!$AV618,
         0,
         (('Tablero de control'!$S618-'Tablero de control'!$X618)-('Tablero de control'!$AV618-'Tablero de control'!$X618))*100/('Tablero de control'!$S618-'Tablero de control'!$X618)
       )
     )
   )
)</f>
        <v>0</v>
      </c>
      <c r="AX618" s="46" t="str">
        <f>IF(
  'Tablero de control'!$X618="NP",
  "NO PROGRAMADA",
  IF(
    OR('Tablero de control'!$AV618="",'Tablero de control'!$AW618&lt;=0),
    "SIN AVANCE",
    IF(
      'Tablero de control'!$AW618&lt;Parametros!$D$4*Parametros!$G$9,
      "MUY DEFICIENTE",
    IF(
      'Tablero de control'!$AW618&lt;Parametros!$D$4*Parametros!$G$8,
      "DEFICIENTE",
   IF(
      'Tablero de control'!$AW618&lt;Parametros!$D$4*Parametros!$G$7,
      "ACEPTABLE",
      IF(
        'Tablero de control'!$AW618&lt;Parametros!$D$4*Parametros!$G$6,
        "BUENO",
        IF(
          'Tablero de control'!$AW618&lt;Parametros!$D$4*Parametros!$G$5,
          "SATISFACTORIO",
          IF(
            'Tablero de control'!$AW618&gt;=Parametros!$D$4*Parametros!$G$4,
            "OPTIMO"
          )
        )
      )
    )
  )
)
)
)</f>
        <v>NO PROGRAMADA</v>
      </c>
      <c r="AY618" s="38"/>
      <c r="AZ618" s="38"/>
      <c r="BA618" s="38"/>
      <c r="BB618" s="285">
        <f>IF('Tablero de control'!$R618="Acumulada",IF('Tablero de control'!$AV618="",IF('Tablero de control'!$AP618="",IF('Tablero de control'!$AJ618="",'Tablero de control'!$Y618,'Tablero de control'!$AJ618),'Tablero de control'!$AP618),'Tablero de control'!$AV618),'Tablero de control'!$Y618+'Tablero de control'!$AJ618+'Tablero de control'!$AP618+'Tablero de control'!$AV618)</f>
        <v>1</v>
      </c>
      <c r="BC618" s="41">
        <f>IF('Tablero de control'!$Q618="mantenimiento",'Tablero de control'!$BB618/COUNTA('Tablero de control'!$U618:$X618)*100,IF('Tablero de control'!$BB618*100/'Tablero de control'!$T618&gt;100,100,'Tablero de control'!$BB618*100/'Tablero de control'!$T618))</f>
        <v>25</v>
      </c>
      <c r="BD618" s="40" t="str">
        <f>IF(
    OR('Tablero de control'!$BB618="",'Tablero de control'!$BC618&lt;=0),
    "SIN AVANCE",
    IF(
      'Tablero de control'!$BC618&lt;Parametros!$D$4*Parametros!$G$9,
      "MUY DEFICIENTE",
    IF(
      'Tablero de control'!$BC618&lt;Parametros!$D$4*Parametros!$G$8,
      "DEFICIENTE",
   IF(
      'Tablero de control'!$BC618&lt;Parametros!$D$4*Parametros!$G$7,
      "ACEPTABLE",
      IF(
        'Tablero de control'!$BC618&lt;Parametros!$D$4*Parametros!$G$6,
        "BUENO",
        IF(
          'Tablero de control'!$BC618&lt;Parametros!$D$4*Parametros!$G$5,
          "SATISFACTORIO",
          IF(
            'Tablero de control'!$BC618&gt;=Parametros!$D$4*Parametros!$G$4,
            "OPTIMO"
          )
        )
      )
    )
  )
)
)</f>
        <v>MUY DEFICIENTE</v>
      </c>
      <c r="BE618" s="336"/>
      <c r="BF618" s="336"/>
      <c r="BG618" s="555"/>
      <c r="BH618" s="281"/>
      <c r="BI618" s="281"/>
      <c r="BJ618" s="281"/>
      <c r="BL618" s="337"/>
      <c r="BN618" s="552">
        <v>1</v>
      </c>
      <c r="BO618" s="552" t="s">
        <v>3737</v>
      </c>
      <c r="BP618" s="552" t="s">
        <v>3738</v>
      </c>
      <c r="BQ618" s="552" t="s">
        <v>3739</v>
      </c>
      <c r="BR618" s="669"/>
      <c r="BS618" s="623"/>
      <c r="BT618" s="281"/>
    </row>
    <row r="619" spans="1:72" s="42" customFormat="1" ht="54.95" hidden="1" customHeight="1">
      <c r="A619" s="554" t="s">
        <v>256</v>
      </c>
      <c r="B619" s="53" t="s">
        <v>280</v>
      </c>
      <c r="C619" s="53" t="s">
        <v>351</v>
      </c>
      <c r="D619" s="53" t="s">
        <v>370</v>
      </c>
      <c r="E619" s="53" t="s">
        <v>514</v>
      </c>
      <c r="F619" s="60">
        <v>65</v>
      </c>
      <c r="G619" s="61">
        <v>67</v>
      </c>
      <c r="H619" s="99" t="s">
        <v>1943</v>
      </c>
      <c r="I619" s="61" t="s">
        <v>1966</v>
      </c>
      <c r="J619" s="53">
        <v>616</v>
      </c>
      <c r="K619" s="53" t="s">
        <v>1153</v>
      </c>
      <c r="L619" s="53">
        <v>4599019</v>
      </c>
      <c r="M619" s="53" t="s">
        <v>1530</v>
      </c>
      <c r="N619" s="293">
        <v>459901902</v>
      </c>
      <c r="O619" s="53" t="s">
        <v>185</v>
      </c>
      <c r="P619" s="53" t="s">
        <v>2123</v>
      </c>
      <c r="Q619" s="53" t="s">
        <v>32</v>
      </c>
      <c r="R619" s="78" t="s">
        <v>1891</v>
      </c>
      <c r="S619" s="74">
        <v>14</v>
      </c>
      <c r="T619" s="74">
        <v>14</v>
      </c>
      <c r="U619" s="96">
        <v>2</v>
      </c>
      <c r="V619" s="74">
        <v>4</v>
      </c>
      <c r="W619" s="74">
        <v>4</v>
      </c>
      <c r="X619" s="74">
        <v>4</v>
      </c>
      <c r="Y619" s="304">
        <v>2</v>
      </c>
      <c r="Z619" s="276">
        <f>IF(
'Tablero de control'!$U619="NP",
 0,
  IF(
     'Tablero de control'!$Q619&lt;&gt;"Reducción",
     'Tablero de control'!$Y619*100/'Tablero de control'!$U619,
     IF(
       'Tablero de control'!$U619&gt;='Tablero de control'!$Y619,
       100,
       IF(
         'Tablero de control'!$S619&lt;='Tablero de control'!$Y619,
         0,
         (('Tablero de control'!$S619-'Tablero de control'!$U619)-('Tablero de control'!$Y619-'Tablero de control'!$U619))*100/('Tablero de control'!$S619-'Tablero de control'!$U619)
       )
     )
   )
)</f>
        <v>100</v>
      </c>
      <c r="AA619" s="302">
        <f>IF('Tablero de control'!$Z619&gt;100,100,'Tablero de control'!$Z619)</f>
        <v>100</v>
      </c>
      <c r="AB619" s="40" t="str">
        <f>IF(
  'Tablero de control'!$U619="NP",
  "NO PROGRAMADA",
  IF(
    OR('Tablero de control'!$Y619="",'Tablero de control'!$Z619&lt;=0),
    "SIN AVANCE",
    IF(
      'Tablero de control'!$Z619&lt;Parametros!$D$4*Parametros!$G$9,
      "MUY DEFICIENTE",
    IF(
      'Tablero de control'!$Z619&lt;Parametros!$D$4*Parametros!$G$8,
      "DEFICIENTE",
   IF(
      'Tablero de control'!$Z619&lt;Parametros!$D$4*Parametros!$G$7,
      "ACEPTABLE",
      IF(
        'Tablero de control'!$Z619&lt;Parametros!$D$4*Parametros!$G$6,
        "BUENO",
        IF(
          'Tablero de control'!$Z619&lt;Parametros!$D$4*Parametros!$G$5,
          "SATISFACTORIO",
          IF(
            'Tablero de control'!$Z619&gt;=Parametros!$D$4*Parametros!$G$4,
            "OPTIMO"
          )
        )
      )
    )
  )
)
)
)</f>
        <v>OPTIMO</v>
      </c>
      <c r="AC619" s="719"/>
      <c r="AD619" s="719"/>
      <c r="AE619" s="719"/>
      <c r="AF619" s="719"/>
      <c r="AG619" s="193">
        <v>218624144</v>
      </c>
      <c r="AH619" s="193">
        <v>118211600</v>
      </c>
      <c r="AI619" s="193">
        <v>79738400</v>
      </c>
      <c r="AJ619" s="57"/>
      <c r="AK619" s="276">
        <f>IF(
'Tablero de control'!$V619="NP",
 0,
  IF(
     'Tablero de control'!$Q619&lt;&gt;"Reducción",
     'Tablero de control'!$AJ619*100/'Tablero de control'!$V619,
     IF(
       'Tablero de control'!$V619&gt;='Tablero de control'!$AJ619,
       100,
       IF(
         'Tablero de control'!$S619&lt;='Tablero de control'!$AJ619,
         0,
         (('Tablero de control'!$S619-'Tablero de control'!$V619)-('Tablero de control'!$AJ619-'Tablero de control'!$V619))*100/('Tablero de control'!$S619-'Tablero de control'!$V619)
       )
     )
   )
)</f>
        <v>0</v>
      </c>
      <c r="AL619" s="40" t="str">
        <f>IF(
  'Tablero de control'!$V619="NP",
  "NO PROGRAMADA",
  IF(
    OR('Tablero de control'!$AJ619="",'Tablero de control'!$AK619&lt;=0),
    "SIN AVANCE",
    IF(
      'Tablero de control'!$AK619&lt;Parametros!$D$4*Parametros!$G$9,
      "MUY DEFICIENTE",
    IF(
      'Tablero de control'!$AK619&lt;Parametros!$D$4*Parametros!$G$8,
      "DEFICIENTE",
   IF(
      'Tablero de control'!$AK619&lt;Parametros!$D$4*Parametros!$G$7,
      "ACEPTABLE",
      IF(
        'Tablero de control'!$AK619&lt;Parametros!$D$4*Parametros!$G$6,
        "BUENO",
        IF(
          'Tablero de control'!$AK619&lt;Parametros!$D$4*Parametros!$G$5,
          "SATISFACTORIO",
          IF(
            'Tablero de control'!$AK619&gt;=Parametros!$D$4*Parametros!$G$4,
            "OPTIMO"
          )
        )
      )
    )
  )
)
)
)</f>
        <v>SIN AVANCE</v>
      </c>
      <c r="AM619" s="38"/>
      <c r="AN619" s="38"/>
      <c r="AO619" s="38"/>
      <c r="AP619" s="286"/>
      <c r="AQ619" s="276">
        <f>IF(
'Tablero de control'!$W619="NP",
 0,
  IF(
     'Tablero de control'!$Q619&lt;&gt;"Reducción",
     'Tablero de control'!$AP619*100/'Tablero de control'!$W619,
     IF(
       'Tablero de control'!$W619&gt;='Tablero de control'!$AP619,
       100,
       IF(
         'Tablero de control'!$S619&lt;='Tablero de control'!$AP619,
         0,
         (('Tablero de control'!$S619-'Tablero de control'!$W619)-('Tablero de control'!$AP619-'Tablero de control'!$W619))*100/('Tablero de control'!$S619-'Tablero de control'!$W619)
       )
     )
   )
)</f>
        <v>0</v>
      </c>
      <c r="AR619" s="40" t="str">
        <f>IF(
  'Tablero de control'!$W619="NP",
  "NO PROGRAMADA",
  IF(
    OR('Tablero de control'!$AP619="",'Tablero de control'!$AQ619&lt;=0),
    "SIN AVANCE",
    IF(
      'Tablero de control'!$AQ619&lt;Parametros!$D$4*Parametros!$G$9,
      "MUY DEFICIENTE",
    IF(
      'Tablero de control'!$AQ619&lt;Parametros!$D$4*Parametros!$G$8,
      "DEFICIENTE",
   IF(
      'Tablero de control'!$AQ619&lt;Parametros!$D$4*Parametros!$G$7,
      "ACEPTABLE",
      IF(
        'Tablero de control'!$AQ619&lt;Parametros!$D$4*Parametros!$G$6,
        "BUENO",
        IF(
          'Tablero de control'!$AQ619&lt;Parametros!$D$4*Parametros!$G$5,
          "SATISFACTORIO",
          IF(
            'Tablero de control'!$AQ619&gt;=Parametros!$D$4*Parametros!$G$4,
            "OPTIMO"
          )
        )
      )
    )
  )
)
)
)</f>
        <v>SIN AVANCE</v>
      </c>
      <c r="AS619" s="38"/>
      <c r="AT619" s="38"/>
      <c r="AU619" s="38"/>
      <c r="AV619" s="39"/>
      <c r="AW619" s="276">
        <f>IF(
'Tablero de control'!$X619="NP",
 0,
  IF(
     'Tablero de control'!$Q619&lt;&gt;"Reducción",
     'Tablero de control'!$AV619*100/'Tablero de control'!$X619,
     IF(
       'Tablero de control'!$X619&gt;='Tablero de control'!$AV619,
       100,
       IF(
         'Tablero de control'!$S619&lt;='Tablero de control'!$AV619,
         0,
         (('Tablero de control'!$S619-'Tablero de control'!$X619)-('Tablero de control'!$AV619-'Tablero de control'!$X619))*100/('Tablero de control'!$S619-'Tablero de control'!$X619)
       )
     )
   )
)</f>
        <v>0</v>
      </c>
      <c r="AX619" s="46" t="str">
        <f>IF(
  'Tablero de control'!$X619="NP",
  "NO PROGRAMADA",
  IF(
    OR('Tablero de control'!$AV619="",'Tablero de control'!$AW619&lt;=0),
    "SIN AVANCE",
    IF(
      'Tablero de control'!$AW619&lt;Parametros!$D$4*Parametros!$G$9,
      "MUY DEFICIENTE",
    IF(
      'Tablero de control'!$AW619&lt;Parametros!$D$4*Parametros!$G$8,
      "DEFICIENTE",
   IF(
      'Tablero de control'!$AW619&lt;Parametros!$D$4*Parametros!$G$7,
      "ACEPTABLE",
      IF(
        'Tablero de control'!$AW619&lt;Parametros!$D$4*Parametros!$G$6,
        "BUENO",
        IF(
          'Tablero de control'!$AW619&lt;Parametros!$D$4*Parametros!$G$5,
          "SATISFACTORIO",
          IF(
            'Tablero de control'!$AW619&gt;=Parametros!$D$4*Parametros!$G$4,
            "OPTIMO"
          )
        )
      )
    )
  )
)
)
)</f>
        <v>SIN AVANCE</v>
      </c>
      <c r="AY619" s="38"/>
      <c r="AZ619" s="38"/>
      <c r="BA619" s="38"/>
      <c r="BB619" s="285">
        <f>IF('Tablero de control'!$R619="Acumulada",IF('Tablero de control'!$AV619="",IF('Tablero de control'!$AP619="",IF('Tablero de control'!$AJ619="",'Tablero de control'!$Y619,'Tablero de control'!$AJ619),'Tablero de control'!$AP619),'Tablero de control'!$AV619),'Tablero de control'!$Y619+'Tablero de control'!$AJ619+'Tablero de control'!$AP619+'Tablero de control'!$AV619)</f>
        <v>2</v>
      </c>
      <c r="BC619" s="41">
        <f>IF('Tablero de control'!$Q619="mantenimiento",'Tablero de control'!$BB619/COUNTA('Tablero de control'!$U619:$X619)*100,IF('Tablero de control'!$BB619*100/'Tablero de control'!$T619&gt;100,100,'Tablero de control'!$BB619*100/'Tablero de control'!$T619))</f>
        <v>14.285714285714286</v>
      </c>
      <c r="BD619" s="40" t="str">
        <f>IF(
    OR('Tablero de control'!$BB619="",'Tablero de control'!$BC619&lt;=0),
    "SIN AVANCE",
    IF(
      'Tablero de control'!$BC619&lt;Parametros!$D$4*Parametros!$G$9,
      "MUY DEFICIENTE",
    IF(
      'Tablero de control'!$BC619&lt;Parametros!$D$4*Parametros!$G$8,
      "DEFICIENTE",
   IF(
      'Tablero de control'!$BC619&lt;Parametros!$D$4*Parametros!$G$7,
      "ACEPTABLE",
      IF(
        'Tablero de control'!$BC619&lt;Parametros!$D$4*Parametros!$G$6,
        "BUENO",
        IF(
          'Tablero de control'!$BC619&lt;Parametros!$D$4*Parametros!$G$5,
          "SATISFACTORIO",
          IF(
            'Tablero de control'!$BC619&gt;=Parametros!$D$4*Parametros!$G$4,
            "OPTIMO"
          )
        )
      )
    )
  )
)
)</f>
        <v>MUY DEFICIENTE</v>
      </c>
      <c r="BE619" s="336"/>
      <c r="BF619" s="336"/>
      <c r="BG619" s="555"/>
      <c r="BH619" s="281"/>
      <c r="BI619" s="281"/>
      <c r="BJ619" s="281"/>
      <c r="BL619" s="337"/>
      <c r="BN619" s="363">
        <v>2</v>
      </c>
      <c r="BO619" s="363" t="s">
        <v>3740</v>
      </c>
      <c r="BP619" s="363" t="s">
        <v>2544</v>
      </c>
      <c r="BQ619" s="363" t="s">
        <v>2544</v>
      </c>
      <c r="BR619" s="418"/>
      <c r="BS619" s="623"/>
      <c r="BT619" s="281"/>
    </row>
    <row r="620" spans="1:72" s="42" customFormat="1" ht="54.95" hidden="1" customHeight="1">
      <c r="A620" s="554" t="s">
        <v>256</v>
      </c>
      <c r="B620" s="53" t="s">
        <v>280</v>
      </c>
      <c r="C620" s="53" t="s">
        <v>351</v>
      </c>
      <c r="D620" s="53" t="s">
        <v>370</v>
      </c>
      <c r="E620" s="53" t="s">
        <v>514</v>
      </c>
      <c r="F620" s="60">
        <v>65</v>
      </c>
      <c r="G620" s="61">
        <v>67</v>
      </c>
      <c r="H620" s="99" t="s">
        <v>1943</v>
      </c>
      <c r="I620" s="61" t="s">
        <v>1966</v>
      </c>
      <c r="J620" s="53">
        <v>617</v>
      </c>
      <c r="K620" s="53" t="s">
        <v>1154</v>
      </c>
      <c r="L620" s="53">
        <v>4599018</v>
      </c>
      <c r="M620" s="53" t="s">
        <v>53</v>
      </c>
      <c r="N620" s="53">
        <v>459901800</v>
      </c>
      <c r="O620" s="53" t="s">
        <v>105</v>
      </c>
      <c r="P620" s="53" t="s">
        <v>2123</v>
      </c>
      <c r="Q620" s="53" t="s">
        <v>32</v>
      </c>
      <c r="R620" s="78" t="s">
        <v>1891</v>
      </c>
      <c r="S620" s="74">
        <v>1</v>
      </c>
      <c r="T620" s="74">
        <v>4</v>
      </c>
      <c r="U620" s="96">
        <v>1</v>
      </c>
      <c r="V620" s="74">
        <v>1</v>
      </c>
      <c r="W620" s="74">
        <v>1</v>
      </c>
      <c r="X620" s="74">
        <v>1</v>
      </c>
      <c r="Y620" s="273">
        <v>0.6</v>
      </c>
      <c r="Z620" s="276">
        <f>IF(
'Tablero de control'!$U620="NP",
 0,
  IF(
     'Tablero de control'!$Q620&lt;&gt;"Reducción",
     'Tablero de control'!$Y620*100/'Tablero de control'!$U620,
     IF(
       'Tablero de control'!$U620&gt;='Tablero de control'!$Y620,
       100,
       IF(
         'Tablero de control'!$S620&lt;='Tablero de control'!$Y620,
         0,
         (('Tablero de control'!$S620-'Tablero de control'!$U620)-('Tablero de control'!$Y620-'Tablero de control'!$U620))*100/('Tablero de control'!$S620-'Tablero de control'!$U620)
       )
     )
   )
)</f>
        <v>60</v>
      </c>
      <c r="AA620" s="302">
        <f>IF('Tablero de control'!$Z620&gt;100,100,'Tablero de control'!$Z620)</f>
        <v>60</v>
      </c>
      <c r="AB620" s="40" t="str">
        <f>IF(
  'Tablero de control'!$U620="NP",
  "NO PROGRAMADA",
  IF(
    OR('Tablero de control'!$Y620="",'Tablero de control'!$Z620&lt;=0),
    "SIN AVANCE",
    IF(
      'Tablero de control'!$Z620&lt;Parametros!$D$4*Parametros!$G$9,
      "MUY DEFICIENTE",
    IF(
      'Tablero de control'!$Z620&lt;Parametros!$D$4*Parametros!$G$8,
      "DEFICIENTE",
   IF(
      'Tablero de control'!$Z620&lt;Parametros!$D$4*Parametros!$G$7,
      "ACEPTABLE",
      IF(
        'Tablero de control'!$Z620&lt;Parametros!$D$4*Parametros!$G$6,
        "BUENO",
        IF(
          'Tablero de control'!$Z620&lt;Parametros!$D$4*Parametros!$G$5,
          "SATISFACTORIO",
          IF(
            'Tablero de control'!$Z620&gt;=Parametros!$D$4*Parametros!$G$4,
            "OPTIMO"
          )
        )
      )
    )
  )
)
)
)</f>
        <v>ACEPTABLE</v>
      </c>
      <c r="AC620" s="40"/>
      <c r="AD620" s="40"/>
      <c r="AE620" s="40"/>
      <c r="AF620" s="40"/>
      <c r="AG620" s="59">
        <v>0</v>
      </c>
      <c r="AH620" s="59">
        <v>0</v>
      </c>
      <c r="AI620" s="59">
        <v>0</v>
      </c>
      <c r="AJ620" s="57"/>
      <c r="AK620" s="276">
        <f>IF(
'Tablero de control'!$V620="NP",
 0,
  IF(
     'Tablero de control'!$Q620&lt;&gt;"Reducción",
     'Tablero de control'!$AJ620*100/'Tablero de control'!$V620,
     IF(
       'Tablero de control'!$V620&gt;='Tablero de control'!$AJ620,
       100,
       IF(
         'Tablero de control'!$S620&lt;='Tablero de control'!$AJ620,
         0,
         (('Tablero de control'!$S620-'Tablero de control'!$V620)-('Tablero de control'!$AJ620-'Tablero de control'!$V620))*100/('Tablero de control'!$S620-'Tablero de control'!$V620)
       )
     )
   )
)</f>
        <v>0</v>
      </c>
      <c r="AL620" s="40" t="str">
        <f>IF(
  'Tablero de control'!$V620="NP",
  "NO PROGRAMADA",
  IF(
    OR('Tablero de control'!$AJ620="",'Tablero de control'!$AK620&lt;=0),
    "SIN AVANCE",
    IF(
      'Tablero de control'!$AK620&lt;Parametros!$D$4*Parametros!$G$9,
      "MUY DEFICIENTE",
    IF(
      'Tablero de control'!$AK620&lt;Parametros!$D$4*Parametros!$G$8,
      "DEFICIENTE",
   IF(
      'Tablero de control'!$AK620&lt;Parametros!$D$4*Parametros!$G$7,
      "ACEPTABLE",
      IF(
        'Tablero de control'!$AK620&lt;Parametros!$D$4*Parametros!$G$6,
        "BUENO",
        IF(
          'Tablero de control'!$AK620&lt;Parametros!$D$4*Parametros!$G$5,
          "SATISFACTORIO",
          IF(
            'Tablero de control'!$AK620&gt;=Parametros!$D$4*Parametros!$G$4,
            "OPTIMO"
          )
        )
      )
    )
  )
)
)
)</f>
        <v>SIN AVANCE</v>
      </c>
      <c r="AM620" s="38"/>
      <c r="AN620" s="38"/>
      <c r="AO620" s="38"/>
      <c r="AP620" s="286"/>
      <c r="AQ620" s="276">
        <f>IF(
'Tablero de control'!$W620="NP",
 0,
  IF(
     'Tablero de control'!$Q620&lt;&gt;"Reducción",
     'Tablero de control'!$AP620*100/'Tablero de control'!$W620,
     IF(
       'Tablero de control'!$W620&gt;='Tablero de control'!$AP620,
       100,
       IF(
         'Tablero de control'!$S620&lt;='Tablero de control'!$AP620,
         0,
         (('Tablero de control'!$S620-'Tablero de control'!$W620)-('Tablero de control'!$AP620-'Tablero de control'!$W620))*100/('Tablero de control'!$S620-'Tablero de control'!$W620)
       )
     )
   )
)</f>
        <v>0</v>
      </c>
      <c r="AR620" s="40" t="str">
        <f>IF(
  'Tablero de control'!$W620="NP",
  "NO PROGRAMADA",
  IF(
    OR('Tablero de control'!$AP620="",'Tablero de control'!$AQ620&lt;=0),
    "SIN AVANCE",
    IF(
      'Tablero de control'!$AQ620&lt;Parametros!$D$4*Parametros!$G$9,
      "MUY DEFICIENTE",
    IF(
      'Tablero de control'!$AQ620&lt;Parametros!$D$4*Parametros!$G$8,
      "DEFICIENTE",
   IF(
      'Tablero de control'!$AQ620&lt;Parametros!$D$4*Parametros!$G$7,
      "ACEPTABLE",
      IF(
        'Tablero de control'!$AQ620&lt;Parametros!$D$4*Parametros!$G$6,
        "BUENO",
        IF(
          'Tablero de control'!$AQ620&lt;Parametros!$D$4*Parametros!$G$5,
          "SATISFACTORIO",
          IF(
            'Tablero de control'!$AQ620&gt;=Parametros!$D$4*Parametros!$G$4,
            "OPTIMO"
          )
        )
      )
    )
  )
)
)
)</f>
        <v>SIN AVANCE</v>
      </c>
      <c r="AS620" s="38"/>
      <c r="AT620" s="38"/>
      <c r="AU620" s="38"/>
      <c r="AV620" s="39"/>
      <c r="AW620" s="276">
        <f>IF(
'Tablero de control'!$X620="NP",
 0,
  IF(
     'Tablero de control'!$Q620&lt;&gt;"Reducción",
     'Tablero de control'!$AV620*100/'Tablero de control'!$X620,
     IF(
       'Tablero de control'!$X620&gt;='Tablero de control'!$AV620,
       100,
       IF(
         'Tablero de control'!$S620&lt;='Tablero de control'!$AV620,
         0,
         (('Tablero de control'!$S620-'Tablero de control'!$X620)-('Tablero de control'!$AV620-'Tablero de control'!$X620))*100/('Tablero de control'!$S620-'Tablero de control'!$X620)
       )
     )
   )
)</f>
        <v>0</v>
      </c>
      <c r="AX620" s="46" t="str">
        <f>IF(
  'Tablero de control'!$X620="NP",
  "NO PROGRAMADA",
  IF(
    OR('Tablero de control'!$AV620="",'Tablero de control'!$AW620&lt;=0),
    "SIN AVANCE",
    IF(
      'Tablero de control'!$AW620&lt;Parametros!$D$4*Parametros!$G$9,
      "MUY DEFICIENTE",
    IF(
      'Tablero de control'!$AW620&lt;Parametros!$D$4*Parametros!$G$8,
      "DEFICIENTE",
   IF(
      'Tablero de control'!$AW620&lt;Parametros!$D$4*Parametros!$G$7,
      "ACEPTABLE",
      IF(
        'Tablero de control'!$AW620&lt;Parametros!$D$4*Parametros!$G$6,
        "BUENO",
        IF(
          'Tablero de control'!$AW620&lt;Parametros!$D$4*Parametros!$G$5,
          "SATISFACTORIO",
          IF(
            'Tablero de control'!$AW620&gt;=Parametros!$D$4*Parametros!$G$4,
            "OPTIMO"
          )
        )
      )
    )
  )
)
)
)</f>
        <v>SIN AVANCE</v>
      </c>
      <c r="AY620" s="38"/>
      <c r="AZ620" s="38"/>
      <c r="BA620" s="38"/>
      <c r="BB620" s="285">
        <f>IF('Tablero de control'!$R620="Acumulada",IF('Tablero de control'!$AV620="",IF('Tablero de control'!$AP620="",IF('Tablero de control'!$AJ620="",'Tablero de control'!$Y620,'Tablero de control'!$AJ620),'Tablero de control'!$AP620),'Tablero de control'!$AV620),'Tablero de control'!$Y620+'Tablero de control'!$AJ620+'Tablero de control'!$AP620+'Tablero de control'!$AV620)</f>
        <v>0.6</v>
      </c>
      <c r="BC620" s="41">
        <f>IF('Tablero de control'!$Q620="mantenimiento",'Tablero de control'!$BB620/COUNTA('Tablero de control'!$U620:$X620)*100,IF('Tablero de control'!$BB620*100/'Tablero de control'!$T620&gt;100,100,'Tablero de control'!$BB620*100/'Tablero de control'!$T620))</f>
        <v>15</v>
      </c>
      <c r="BD620" s="40" t="str">
        <f>IF(
    OR('Tablero de control'!$BB620="",'Tablero de control'!$BC620&lt;=0),
    "SIN AVANCE",
    IF(
      'Tablero de control'!$BC620&lt;Parametros!$D$4*Parametros!$G$9,
      "MUY DEFICIENTE",
    IF(
      'Tablero de control'!$BC620&lt;Parametros!$D$4*Parametros!$G$8,
      "DEFICIENTE",
   IF(
      'Tablero de control'!$BC620&lt;Parametros!$D$4*Parametros!$G$7,
      "ACEPTABLE",
      IF(
        'Tablero de control'!$BC620&lt;Parametros!$D$4*Parametros!$G$6,
        "BUENO",
        IF(
          'Tablero de control'!$BC620&lt;Parametros!$D$4*Parametros!$G$5,
          "SATISFACTORIO",
          IF(
            'Tablero de control'!$BC620&gt;=Parametros!$D$4*Parametros!$G$4,
            "OPTIMO"
          )
        )
      )
    )
  )
)
)</f>
        <v>MUY DEFICIENTE</v>
      </c>
      <c r="BE620" s="336"/>
      <c r="BF620" s="336"/>
      <c r="BG620" s="555"/>
      <c r="BH620" s="281"/>
      <c r="BI620" s="281"/>
      <c r="BJ620" s="281"/>
      <c r="BL620" s="337"/>
      <c r="BN620" s="342"/>
      <c r="BO620" s="342"/>
      <c r="BP620" s="342"/>
      <c r="BQ620" s="342"/>
      <c r="BR620" s="623"/>
      <c r="BS620" s="623"/>
      <c r="BT620" s="281"/>
    </row>
    <row r="621" spans="1:72" s="42" customFormat="1" ht="54.95" hidden="1" customHeight="1">
      <c r="A621" s="554" t="s">
        <v>256</v>
      </c>
      <c r="B621" s="53" t="s">
        <v>280</v>
      </c>
      <c r="C621" s="53" t="s">
        <v>351</v>
      </c>
      <c r="D621" s="53" t="s">
        <v>370</v>
      </c>
      <c r="E621" s="53" t="s">
        <v>514</v>
      </c>
      <c r="F621" s="60">
        <v>65</v>
      </c>
      <c r="G621" s="61">
        <v>67</v>
      </c>
      <c r="H621" s="99" t="s">
        <v>1943</v>
      </c>
      <c r="I621" s="61" t="s">
        <v>1966</v>
      </c>
      <c r="J621" s="53">
        <v>618</v>
      </c>
      <c r="K621" s="53" t="s">
        <v>1155</v>
      </c>
      <c r="L621" s="53">
        <v>4599029</v>
      </c>
      <c r="M621" s="53" t="s">
        <v>86</v>
      </c>
      <c r="N621" s="53">
        <v>459902900</v>
      </c>
      <c r="O621" s="53" t="s">
        <v>107</v>
      </c>
      <c r="P621" s="53" t="s">
        <v>2123</v>
      </c>
      <c r="Q621" s="53" t="s">
        <v>33</v>
      </c>
      <c r="R621" s="98" t="s">
        <v>1891</v>
      </c>
      <c r="S621" s="74">
        <v>1</v>
      </c>
      <c r="T621" s="74">
        <v>1</v>
      </c>
      <c r="U621" s="96">
        <v>1</v>
      </c>
      <c r="V621" s="74">
        <v>1</v>
      </c>
      <c r="W621" s="74">
        <v>1</v>
      </c>
      <c r="X621" s="74">
        <v>1</v>
      </c>
      <c r="Y621" s="273">
        <v>1</v>
      </c>
      <c r="Z621" s="276">
        <f>IF(
'Tablero de control'!$U621="NP",
 0,
  IF(
     'Tablero de control'!$Q621&lt;&gt;"Reducción",
     'Tablero de control'!$Y621*100/'Tablero de control'!$U621,
     IF(
       'Tablero de control'!$U621&gt;='Tablero de control'!$Y621,
       100,
       IF(
         'Tablero de control'!$S621&lt;='Tablero de control'!$Y621,
         0,
         (('Tablero de control'!$S621-'Tablero de control'!$U621)-('Tablero de control'!$Y621-'Tablero de control'!$U621))*100/('Tablero de control'!$S621-'Tablero de control'!$U621)
       )
     )
   )
)</f>
        <v>100</v>
      </c>
      <c r="AA621" s="302">
        <f>IF('Tablero de control'!$Z621&gt;100,100,'Tablero de control'!$Z621)</f>
        <v>100</v>
      </c>
      <c r="AB621" s="40" t="str">
        <f>IF(
  'Tablero de control'!$U621="NP",
  "NO PROGRAMADA",
  IF(
    OR('Tablero de control'!$Y621="",'Tablero de control'!$Z621&lt;=0),
    "SIN AVANCE",
    IF(
      'Tablero de control'!$Z621&lt;Parametros!$D$4*Parametros!$G$9,
      "MUY DEFICIENTE",
    IF(
      'Tablero de control'!$Z621&lt;Parametros!$D$4*Parametros!$G$8,
      "DEFICIENTE",
   IF(
      'Tablero de control'!$Z621&lt;Parametros!$D$4*Parametros!$G$7,
      "ACEPTABLE",
      IF(
        'Tablero de control'!$Z621&lt;Parametros!$D$4*Parametros!$G$6,
        "BUENO",
        IF(
          'Tablero de control'!$Z621&lt;Parametros!$D$4*Parametros!$G$5,
          "SATISFACTORIO",
          IF(
            'Tablero de control'!$Z621&gt;=Parametros!$D$4*Parametros!$G$4,
            "OPTIMO"
          )
        )
      )
    )
  )
)
)
)</f>
        <v>OPTIMO</v>
      </c>
      <c r="AC621" s="40"/>
      <c r="AD621" s="40"/>
      <c r="AE621" s="40"/>
      <c r="AF621" s="40"/>
      <c r="AG621" s="59">
        <v>0</v>
      </c>
      <c r="AH621" s="59">
        <v>0</v>
      </c>
      <c r="AI621" s="59">
        <v>0</v>
      </c>
      <c r="AJ621" s="57"/>
      <c r="AK621" s="276">
        <f>IF(
'Tablero de control'!$V621="NP",
 0,
  IF(
     'Tablero de control'!$Q621&lt;&gt;"Reducción",
     'Tablero de control'!$AJ621*100/'Tablero de control'!$V621,
     IF(
       'Tablero de control'!$V621&gt;='Tablero de control'!$AJ621,
       100,
       IF(
         'Tablero de control'!$S621&lt;='Tablero de control'!$AJ621,
         0,
         (('Tablero de control'!$S621-'Tablero de control'!$V621)-('Tablero de control'!$AJ621-'Tablero de control'!$V621))*100/('Tablero de control'!$S621-'Tablero de control'!$V621)
       )
     )
   )
)</f>
        <v>0</v>
      </c>
      <c r="AL621" s="40" t="str">
        <f>IF(
  'Tablero de control'!$V621="NP",
  "NO PROGRAMADA",
  IF(
    OR('Tablero de control'!$AJ621="",'Tablero de control'!$AK621&lt;=0),
    "SIN AVANCE",
    IF(
      'Tablero de control'!$AK621&lt;Parametros!$D$4*Parametros!$G$9,
      "MUY DEFICIENTE",
    IF(
      'Tablero de control'!$AK621&lt;Parametros!$D$4*Parametros!$G$8,
      "DEFICIENTE",
   IF(
      'Tablero de control'!$AK621&lt;Parametros!$D$4*Parametros!$G$7,
      "ACEPTABLE",
      IF(
        'Tablero de control'!$AK621&lt;Parametros!$D$4*Parametros!$G$6,
        "BUENO",
        IF(
          'Tablero de control'!$AK621&lt;Parametros!$D$4*Parametros!$G$5,
          "SATISFACTORIO",
          IF(
            'Tablero de control'!$AK621&gt;=Parametros!$D$4*Parametros!$G$4,
            "OPTIMO"
          )
        )
      )
    )
  )
)
)
)</f>
        <v>SIN AVANCE</v>
      </c>
      <c r="AM621" s="38"/>
      <c r="AN621" s="38"/>
      <c r="AO621" s="38"/>
      <c r="AP621" s="286"/>
      <c r="AQ621" s="276">
        <f>IF(
'Tablero de control'!$W621="NP",
 0,
  IF(
     'Tablero de control'!$Q621&lt;&gt;"Reducción",
     'Tablero de control'!$AP621*100/'Tablero de control'!$W621,
     IF(
       'Tablero de control'!$W621&gt;='Tablero de control'!$AP621,
       100,
       IF(
         'Tablero de control'!$S621&lt;='Tablero de control'!$AP621,
         0,
         (('Tablero de control'!$S621-'Tablero de control'!$W621)-('Tablero de control'!$AP621-'Tablero de control'!$W621))*100/('Tablero de control'!$S621-'Tablero de control'!$W621)
       )
     )
   )
)</f>
        <v>0</v>
      </c>
      <c r="AR621" s="40" t="str">
        <f>IF(
  'Tablero de control'!$W621="NP",
  "NO PROGRAMADA",
  IF(
    OR('Tablero de control'!$AP621="",'Tablero de control'!$AQ621&lt;=0),
    "SIN AVANCE",
    IF(
      'Tablero de control'!$AQ621&lt;Parametros!$D$4*Parametros!$G$9,
      "MUY DEFICIENTE",
    IF(
      'Tablero de control'!$AQ621&lt;Parametros!$D$4*Parametros!$G$8,
      "DEFICIENTE",
   IF(
      'Tablero de control'!$AQ621&lt;Parametros!$D$4*Parametros!$G$7,
      "ACEPTABLE",
      IF(
        'Tablero de control'!$AQ621&lt;Parametros!$D$4*Parametros!$G$6,
        "BUENO",
        IF(
          'Tablero de control'!$AQ621&lt;Parametros!$D$4*Parametros!$G$5,
          "SATISFACTORIO",
          IF(
            'Tablero de control'!$AQ621&gt;=Parametros!$D$4*Parametros!$G$4,
            "OPTIMO"
          )
        )
      )
    )
  )
)
)
)</f>
        <v>SIN AVANCE</v>
      </c>
      <c r="AS621" s="38"/>
      <c r="AT621" s="38"/>
      <c r="AU621" s="38"/>
      <c r="AV621" s="39"/>
      <c r="AW621" s="276">
        <f>IF(
'Tablero de control'!$X621="NP",
 0,
  IF(
     'Tablero de control'!$Q621&lt;&gt;"Reducción",
     'Tablero de control'!$AV621*100/'Tablero de control'!$X621,
     IF(
       'Tablero de control'!$X621&gt;='Tablero de control'!$AV621,
       100,
       IF(
         'Tablero de control'!$S621&lt;='Tablero de control'!$AV621,
         0,
         (('Tablero de control'!$S621-'Tablero de control'!$X621)-('Tablero de control'!$AV621-'Tablero de control'!$X621))*100/('Tablero de control'!$S621-'Tablero de control'!$X621)
       )
     )
   )
)</f>
        <v>0</v>
      </c>
      <c r="AX621" s="46" t="str">
        <f>IF(
  'Tablero de control'!$X621="NP",
  "NO PROGRAMADA",
  IF(
    OR('Tablero de control'!$AV621="",'Tablero de control'!$AW621&lt;=0),
    "SIN AVANCE",
    IF(
      'Tablero de control'!$AW621&lt;Parametros!$D$4*Parametros!$G$9,
      "MUY DEFICIENTE",
    IF(
      'Tablero de control'!$AW621&lt;Parametros!$D$4*Parametros!$G$8,
      "DEFICIENTE",
   IF(
      'Tablero de control'!$AW621&lt;Parametros!$D$4*Parametros!$G$7,
      "ACEPTABLE",
      IF(
        'Tablero de control'!$AW621&lt;Parametros!$D$4*Parametros!$G$6,
        "BUENO",
        IF(
          'Tablero de control'!$AW621&lt;Parametros!$D$4*Parametros!$G$5,
          "SATISFACTORIO",
          IF(
            'Tablero de control'!$AW621&gt;=Parametros!$D$4*Parametros!$G$4,
            "OPTIMO"
          )
        )
      )
    )
  )
)
)
)</f>
        <v>SIN AVANCE</v>
      </c>
      <c r="AY621" s="38"/>
      <c r="AZ621" s="38"/>
      <c r="BA621" s="38"/>
      <c r="BB621" s="285">
        <f>IF('Tablero de control'!$R621="Acumulada",IF('Tablero de control'!$AV621="",IF('Tablero de control'!$AP621="",IF('Tablero de control'!$AJ621="",'Tablero de control'!$Y621,'Tablero de control'!$AJ621),'Tablero de control'!$AP621),'Tablero de control'!$AV621),'Tablero de control'!$Y621+'Tablero de control'!$AJ621+'Tablero de control'!$AP621+'Tablero de control'!$AV621)</f>
        <v>1</v>
      </c>
      <c r="BC621" s="41">
        <f>IF('Tablero de control'!$Q621="mantenimiento",'Tablero de control'!$BB621/COUNTA('Tablero de control'!$U621:$X621)*100,IF('Tablero de control'!$BB621*100/'Tablero de control'!$T621&gt;100,100,'Tablero de control'!$BB621*100/'Tablero de control'!$T621))</f>
        <v>25</v>
      </c>
      <c r="BD621" s="40" t="str">
        <f>IF(
    OR('Tablero de control'!$BB621="",'Tablero de control'!$BC621&lt;=0),
    "SIN AVANCE",
    IF(
      'Tablero de control'!$BC621&lt;Parametros!$D$4*Parametros!$G$9,
      "MUY DEFICIENTE",
    IF(
      'Tablero de control'!$BC621&lt;Parametros!$D$4*Parametros!$G$8,
      "DEFICIENTE",
   IF(
      'Tablero de control'!$BC621&lt;Parametros!$D$4*Parametros!$G$7,
      "ACEPTABLE",
      IF(
        'Tablero de control'!$BC621&lt;Parametros!$D$4*Parametros!$G$6,
        "BUENO",
        IF(
          'Tablero de control'!$BC621&lt;Parametros!$D$4*Parametros!$G$5,
          "SATISFACTORIO",
          IF(
            'Tablero de control'!$BC621&gt;=Parametros!$D$4*Parametros!$G$4,
            "OPTIMO"
          )
        )
      )
    )
  )
)
)</f>
        <v>MUY DEFICIENTE</v>
      </c>
      <c r="BE621" s="336"/>
      <c r="BF621" s="336"/>
      <c r="BG621" s="555"/>
      <c r="BH621" s="281"/>
      <c r="BI621" s="281"/>
      <c r="BJ621" s="281"/>
      <c r="BL621" s="337"/>
      <c r="BN621" s="342">
        <v>1</v>
      </c>
      <c r="BO621" s="488" t="s">
        <v>3792</v>
      </c>
      <c r="BP621" s="342" t="s">
        <v>3793</v>
      </c>
      <c r="BQ621" s="488" t="s">
        <v>3794</v>
      </c>
      <c r="BR621" s="717" t="s">
        <v>3795</v>
      </c>
      <c r="BS621" s="342"/>
      <c r="BT621" s="281"/>
    </row>
    <row r="622" spans="1:72" s="42" customFormat="1" ht="54.95" hidden="1" customHeight="1">
      <c r="A622" s="554" t="s">
        <v>256</v>
      </c>
      <c r="B622" s="53" t="s">
        <v>280</v>
      </c>
      <c r="C622" s="53" t="s">
        <v>351</v>
      </c>
      <c r="D622" s="53" t="s">
        <v>370</v>
      </c>
      <c r="E622" s="53" t="s">
        <v>514</v>
      </c>
      <c r="F622" s="60">
        <v>65</v>
      </c>
      <c r="G622" s="61">
        <v>67</v>
      </c>
      <c r="H622" s="99" t="s">
        <v>1943</v>
      </c>
      <c r="I622" s="61" t="s">
        <v>1966</v>
      </c>
      <c r="J622" s="53">
        <v>619</v>
      </c>
      <c r="K622" s="53" t="s">
        <v>1156</v>
      </c>
      <c r="L622" s="53">
        <v>4599031</v>
      </c>
      <c r="M622" s="53" t="s">
        <v>1531</v>
      </c>
      <c r="N622" s="293">
        <v>459903100</v>
      </c>
      <c r="O622" s="53" t="s">
        <v>171</v>
      </c>
      <c r="P622" s="53" t="s">
        <v>2124</v>
      </c>
      <c r="Q622" s="53" t="s">
        <v>33</v>
      </c>
      <c r="R622" s="98" t="s">
        <v>1891</v>
      </c>
      <c r="S622" s="74">
        <v>80</v>
      </c>
      <c r="T622" s="74">
        <v>80</v>
      </c>
      <c r="U622" s="96">
        <v>80</v>
      </c>
      <c r="V622" s="74">
        <v>80</v>
      </c>
      <c r="W622" s="74">
        <v>80</v>
      </c>
      <c r="X622" s="74">
        <v>80</v>
      </c>
      <c r="Y622" s="304">
        <v>80</v>
      </c>
      <c r="Z622" s="276">
        <f>IF(
'Tablero de control'!$U622="NP",
 0,
  IF(
     'Tablero de control'!$Q622&lt;&gt;"Reducción",
     'Tablero de control'!$Y622*100/'Tablero de control'!$U622,
     IF(
       'Tablero de control'!$U622&gt;='Tablero de control'!$Y622,
       100,
       IF(
         'Tablero de control'!$S622&lt;='Tablero de control'!$Y622,
         0,
         (('Tablero de control'!$S622-'Tablero de control'!$U622)-('Tablero de control'!$Y622-'Tablero de control'!$U622))*100/('Tablero de control'!$S622-'Tablero de control'!$U622)
       )
     )
   )
)</f>
        <v>100</v>
      </c>
      <c r="AA622" s="302">
        <f>IF('Tablero de control'!$Z622&gt;100,100,'Tablero de control'!$Z622)</f>
        <v>100</v>
      </c>
      <c r="AB622" s="40" t="str">
        <f>IF(
  'Tablero de control'!$U622="NP",
  "NO PROGRAMADA",
  IF(
    OR('Tablero de control'!$Y622="",'Tablero de control'!$Z622&lt;=0),
    "SIN AVANCE",
    IF(
      'Tablero de control'!$Z622&lt;Parametros!$D$4*Parametros!$G$9,
      "MUY DEFICIENTE",
    IF(
      'Tablero de control'!$Z622&lt;Parametros!$D$4*Parametros!$G$8,
      "DEFICIENTE",
   IF(
      'Tablero de control'!$Z622&lt;Parametros!$D$4*Parametros!$G$7,
      "ACEPTABLE",
      IF(
        'Tablero de control'!$Z622&lt;Parametros!$D$4*Parametros!$G$6,
        "BUENO",
        IF(
          'Tablero de control'!$Z622&lt;Parametros!$D$4*Parametros!$G$5,
          "SATISFACTORIO",
          IF(
            'Tablero de control'!$Z622&gt;=Parametros!$D$4*Parametros!$G$4,
            "OPTIMO"
          )
        )
      )
    )
  )
)
)
)</f>
        <v>OPTIMO</v>
      </c>
      <c r="AC622" s="40"/>
      <c r="AD622" s="40"/>
      <c r="AE622" s="40"/>
      <c r="AF622" s="40"/>
      <c r="AG622" s="59">
        <v>600000000</v>
      </c>
      <c r="AH622" s="59">
        <v>298449710</v>
      </c>
      <c r="AI622" s="59">
        <v>113753369</v>
      </c>
      <c r="AJ622" s="57"/>
      <c r="AK622" s="276">
        <f>IF(
'Tablero de control'!$V622="NP",
 0,
  IF(
     'Tablero de control'!$Q622&lt;&gt;"Reducción",
     'Tablero de control'!$AJ622*100/'Tablero de control'!$V622,
     IF(
       'Tablero de control'!$V622&gt;='Tablero de control'!$AJ622,
       100,
       IF(
         'Tablero de control'!$S622&lt;='Tablero de control'!$AJ622,
         0,
         (('Tablero de control'!$S622-'Tablero de control'!$V622)-('Tablero de control'!$AJ622-'Tablero de control'!$V622))*100/('Tablero de control'!$S622-'Tablero de control'!$V622)
       )
     )
   )
)</f>
        <v>0</v>
      </c>
      <c r="AL622" s="40" t="str">
        <f>IF(
  'Tablero de control'!$V622="NP",
  "NO PROGRAMADA",
  IF(
    OR('Tablero de control'!$AJ622="",'Tablero de control'!$AK622&lt;=0),
    "SIN AVANCE",
    IF(
      'Tablero de control'!$AK622&lt;Parametros!$D$4*Parametros!$G$9,
      "MUY DEFICIENTE",
    IF(
      'Tablero de control'!$AK622&lt;Parametros!$D$4*Parametros!$G$8,
      "DEFICIENTE",
   IF(
      'Tablero de control'!$AK622&lt;Parametros!$D$4*Parametros!$G$7,
      "ACEPTABLE",
      IF(
        'Tablero de control'!$AK622&lt;Parametros!$D$4*Parametros!$G$6,
        "BUENO",
        IF(
          'Tablero de control'!$AK622&lt;Parametros!$D$4*Parametros!$G$5,
          "SATISFACTORIO",
          IF(
            'Tablero de control'!$AK622&gt;=Parametros!$D$4*Parametros!$G$4,
            "OPTIMO"
          )
        )
      )
    )
  )
)
)
)</f>
        <v>SIN AVANCE</v>
      </c>
      <c r="AM622" s="38"/>
      <c r="AN622" s="38"/>
      <c r="AO622" s="38"/>
      <c r="AP622" s="286"/>
      <c r="AQ622" s="276">
        <f>IF(
'Tablero de control'!$W622="NP",
 0,
  IF(
     'Tablero de control'!$Q622&lt;&gt;"Reducción",
     'Tablero de control'!$AP622*100/'Tablero de control'!$W622,
     IF(
       'Tablero de control'!$W622&gt;='Tablero de control'!$AP622,
       100,
       IF(
         'Tablero de control'!$S622&lt;='Tablero de control'!$AP622,
         0,
         (('Tablero de control'!$S622-'Tablero de control'!$W622)-('Tablero de control'!$AP622-'Tablero de control'!$W622))*100/('Tablero de control'!$S622-'Tablero de control'!$W622)
       )
     )
   )
)</f>
        <v>0</v>
      </c>
      <c r="AR622" s="40" t="str">
        <f>IF(
  'Tablero de control'!$W622="NP",
  "NO PROGRAMADA",
  IF(
    OR('Tablero de control'!$AP622="",'Tablero de control'!$AQ622&lt;=0),
    "SIN AVANCE",
    IF(
      'Tablero de control'!$AQ622&lt;Parametros!$D$4*Parametros!$G$9,
      "MUY DEFICIENTE",
    IF(
      'Tablero de control'!$AQ622&lt;Parametros!$D$4*Parametros!$G$8,
      "DEFICIENTE",
   IF(
      'Tablero de control'!$AQ622&lt;Parametros!$D$4*Parametros!$G$7,
      "ACEPTABLE",
      IF(
        'Tablero de control'!$AQ622&lt;Parametros!$D$4*Parametros!$G$6,
        "BUENO",
        IF(
          'Tablero de control'!$AQ622&lt;Parametros!$D$4*Parametros!$G$5,
          "SATISFACTORIO",
          IF(
            'Tablero de control'!$AQ622&gt;=Parametros!$D$4*Parametros!$G$4,
            "OPTIMO"
          )
        )
      )
    )
  )
)
)
)</f>
        <v>SIN AVANCE</v>
      </c>
      <c r="AS622" s="38"/>
      <c r="AT622" s="38"/>
      <c r="AU622" s="38"/>
      <c r="AV622" s="39"/>
      <c r="AW622" s="276">
        <f>IF(
'Tablero de control'!$X622="NP",
 0,
  IF(
     'Tablero de control'!$Q622&lt;&gt;"Reducción",
     'Tablero de control'!$AV622*100/'Tablero de control'!$X622,
     IF(
       'Tablero de control'!$X622&gt;='Tablero de control'!$AV622,
       100,
       IF(
         'Tablero de control'!$S622&lt;='Tablero de control'!$AV622,
         0,
         (('Tablero de control'!$S622-'Tablero de control'!$X622)-('Tablero de control'!$AV622-'Tablero de control'!$X622))*100/('Tablero de control'!$S622-'Tablero de control'!$X622)
       )
     )
   )
)</f>
        <v>0</v>
      </c>
      <c r="AX622" s="46" t="str">
        <f>IF(
  'Tablero de control'!$X622="NP",
  "NO PROGRAMADA",
  IF(
    OR('Tablero de control'!$AV622="",'Tablero de control'!$AW622&lt;=0),
    "SIN AVANCE",
    IF(
      'Tablero de control'!$AW622&lt;Parametros!$D$4*Parametros!$G$9,
      "MUY DEFICIENTE",
    IF(
      'Tablero de control'!$AW622&lt;Parametros!$D$4*Parametros!$G$8,
      "DEFICIENTE",
   IF(
      'Tablero de control'!$AW622&lt;Parametros!$D$4*Parametros!$G$7,
      "ACEPTABLE",
      IF(
        'Tablero de control'!$AW622&lt;Parametros!$D$4*Parametros!$G$6,
        "BUENO",
        IF(
          'Tablero de control'!$AW622&lt;Parametros!$D$4*Parametros!$G$5,
          "SATISFACTORIO",
          IF(
            'Tablero de control'!$AW622&gt;=Parametros!$D$4*Parametros!$G$4,
            "OPTIMO"
          )
        )
      )
    )
  )
)
)
)</f>
        <v>SIN AVANCE</v>
      </c>
      <c r="AY622" s="38"/>
      <c r="AZ622" s="38"/>
      <c r="BA622" s="38"/>
      <c r="BB622" s="285">
        <f>IF('Tablero de control'!$R622="Acumulada",IF('Tablero de control'!$AV622="",IF('Tablero de control'!$AP622="",IF('Tablero de control'!$AJ622="",'Tablero de control'!$Y622,'Tablero de control'!$AJ622),'Tablero de control'!$AP622),'Tablero de control'!$AV622),'Tablero de control'!$Y622+'Tablero de control'!$AJ622+'Tablero de control'!$AP622+'Tablero de control'!$AV622)</f>
        <v>80</v>
      </c>
      <c r="BC622" s="41">
        <f>IF('Tablero de control'!$Q622="mantenimiento",'Tablero de control'!$BB622/COUNTA('Tablero de control'!$U622:$X622)*100,IF('Tablero de control'!$BB622*100/'Tablero de control'!$T622&gt;100,100,'Tablero de control'!$BB622*100/'Tablero de control'!$T622))</f>
        <v>2000</v>
      </c>
      <c r="BD622" s="40" t="str">
        <f>IF(
    OR('Tablero de control'!$BB622="",'Tablero de control'!$BC622&lt;=0),
    "SIN AVANCE",
    IF(
      'Tablero de control'!$BC622&lt;Parametros!$D$4*Parametros!$G$9,
      "MUY DEFICIENTE",
    IF(
      'Tablero de control'!$BC622&lt;Parametros!$D$4*Parametros!$G$8,
      "DEFICIENTE",
   IF(
      'Tablero de control'!$BC622&lt;Parametros!$D$4*Parametros!$G$7,
      "ACEPTABLE",
      IF(
        'Tablero de control'!$BC622&lt;Parametros!$D$4*Parametros!$G$6,
        "BUENO",
        IF(
          'Tablero de control'!$BC622&lt;Parametros!$D$4*Parametros!$G$5,
          "SATISFACTORIO",
          IF(
            'Tablero de control'!$BC622&gt;=Parametros!$D$4*Parametros!$G$4,
            "OPTIMO"
          )
        )
      )
    )
  )
)
)</f>
        <v>OPTIMO</v>
      </c>
      <c r="BE622" s="336"/>
      <c r="BF622" s="336"/>
      <c r="BG622" s="555"/>
      <c r="BH622" s="281"/>
      <c r="BI622" s="281"/>
      <c r="BJ622" s="281"/>
      <c r="BL622" s="337"/>
      <c r="BN622" s="551">
        <v>64</v>
      </c>
      <c r="BO622" s="347" t="s">
        <v>3741</v>
      </c>
      <c r="BP622" s="342"/>
      <c r="BQ622" s="351" t="s">
        <v>3742</v>
      </c>
      <c r="BR622" s="623"/>
      <c r="BS622" s="623"/>
      <c r="BT622" s="281"/>
    </row>
    <row r="623" spans="1:72" s="42" customFormat="1" ht="54.95" hidden="1" customHeight="1">
      <c r="A623" s="554" t="s">
        <v>256</v>
      </c>
      <c r="B623" s="53" t="s">
        <v>281</v>
      </c>
      <c r="C623" s="53" t="s">
        <v>352</v>
      </c>
      <c r="D623" s="53" t="s">
        <v>382</v>
      </c>
      <c r="E623" s="53" t="s">
        <v>515</v>
      </c>
      <c r="F623" s="67">
        <v>64</v>
      </c>
      <c r="G623" s="67">
        <v>78</v>
      </c>
      <c r="H623" s="99" t="s">
        <v>1943</v>
      </c>
      <c r="I623" s="67" t="s">
        <v>1966</v>
      </c>
      <c r="J623" s="325">
        <v>620</v>
      </c>
      <c r="K623" s="53" t="s">
        <v>1157</v>
      </c>
      <c r="L623" s="53" t="s">
        <v>1523</v>
      </c>
      <c r="M623" s="53" t="s">
        <v>53</v>
      </c>
      <c r="N623" s="293">
        <v>459901800</v>
      </c>
      <c r="O623" s="53" t="s">
        <v>105</v>
      </c>
      <c r="P623" s="53" t="s">
        <v>2125</v>
      </c>
      <c r="Q623" s="53" t="s">
        <v>33</v>
      </c>
      <c r="R623" s="78" t="s">
        <v>1891</v>
      </c>
      <c r="S623" s="74">
        <v>0</v>
      </c>
      <c r="T623" s="78">
        <v>1</v>
      </c>
      <c r="U623" s="96">
        <v>1</v>
      </c>
      <c r="V623" s="74">
        <v>1</v>
      </c>
      <c r="W623" s="74">
        <v>1</v>
      </c>
      <c r="X623" s="74">
        <v>1</v>
      </c>
      <c r="Y623" s="273">
        <v>1</v>
      </c>
      <c r="Z623" s="276">
        <f>IF(
'Tablero de control'!$U623="NP",
 0,
  IF(
     'Tablero de control'!$Q623&lt;&gt;"Reducción",
     'Tablero de control'!$Y623*100/'Tablero de control'!$U623,
     IF(
       'Tablero de control'!$U623&gt;='Tablero de control'!$Y623,
       100,
       IF(
         'Tablero de control'!$S623&lt;='Tablero de control'!$Y623,
         0,
         (('Tablero de control'!$S623-'Tablero de control'!$U623)-('Tablero de control'!$Y623-'Tablero de control'!$U623))*100/('Tablero de control'!$S623-'Tablero de control'!$U623)
       )
     )
   )
)</f>
        <v>100</v>
      </c>
      <c r="AA623" s="302">
        <f>IF('Tablero de control'!$Z623&gt;100,100,'Tablero de control'!$Z623)</f>
        <v>100</v>
      </c>
      <c r="AB623" s="40" t="str">
        <f>IF(
  'Tablero de control'!$U623="NP",
  "NO PROGRAMADA",
  IF(
    OR('Tablero de control'!$Y623="",'Tablero de control'!$Z623&lt;=0),
    "SIN AVANCE",
    IF(
      'Tablero de control'!$Z623&lt;Parametros!$D$4*Parametros!$G$9,
      "MUY DEFICIENTE",
    IF(
      'Tablero de control'!$Z623&lt;Parametros!$D$4*Parametros!$G$8,
      "DEFICIENTE",
   IF(
      'Tablero de control'!$Z623&lt;Parametros!$D$4*Parametros!$G$7,
      "ACEPTABLE",
      IF(
        'Tablero de control'!$Z623&lt;Parametros!$D$4*Parametros!$G$6,
        "BUENO",
        IF(
          'Tablero de control'!$Z623&lt;Parametros!$D$4*Parametros!$G$5,
          "SATISFACTORIO",
          IF(
            'Tablero de control'!$Z623&gt;=Parametros!$D$4*Parametros!$G$4,
            "OPTIMO"
          )
        )
      )
    )
  )
)
)
)</f>
        <v>OPTIMO</v>
      </c>
      <c r="AC623" s="40" t="s">
        <v>3851</v>
      </c>
      <c r="AD623" s="40">
        <v>2023003520112</v>
      </c>
      <c r="AE623" s="40"/>
      <c r="AF623" s="40"/>
      <c r="AG623" s="59">
        <v>66000000</v>
      </c>
      <c r="AH623" s="59">
        <v>66000000</v>
      </c>
      <c r="AI623" s="59">
        <v>66000000</v>
      </c>
      <c r="AJ623" s="57"/>
      <c r="AK623" s="276">
        <f>IF(
'Tablero de control'!$V623="NP",
 0,
  IF(
     'Tablero de control'!$Q623&lt;&gt;"Reducción",
     'Tablero de control'!$AJ623*100/'Tablero de control'!$V623,
     IF(
       'Tablero de control'!$V623&gt;='Tablero de control'!$AJ623,
       100,
       IF(
         'Tablero de control'!$S623&lt;='Tablero de control'!$AJ623,
         0,
         (('Tablero de control'!$S623-'Tablero de control'!$V623)-('Tablero de control'!$AJ623-'Tablero de control'!$V623))*100/('Tablero de control'!$S623-'Tablero de control'!$V623)
       )
     )
   )
)</f>
        <v>0</v>
      </c>
      <c r="AL623" s="40" t="str">
        <f>IF(
  'Tablero de control'!$V623="NP",
  "NO PROGRAMADA",
  IF(
    OR('Tablero de control'!$AJ623="",'Tablero de control'!$AK623&lt;=0),
    "SIN AVANCE",
    IF(
      'Tablero de control'!$AK623&lt;Parametros!$D$4*Parametros!$G$9,
      "MUY DEFICIENTE",
    IF(
      'Tablero de control'!$AK623&lt;Parametros!$D$4*Parametros!$G$8,
      "DEFICIENTE",
   IF(
      'Tablero de control'!$AK623&lt;Parametros!$D$4*Parametros!$G$7,
      "ACEPTABLE",
      IF(
        'Tablero de control'!$AK623&lt;Parametros!$D$4*Parametros!$G$6,
        "BUENO",
        IF(
          'Tablero de control'!$AK623&lt;Parametros!$D$4*Parametros!$G$5,
          "SATISFACTORIO",
          IF(
            'Tablero de control'!$AK623&gt;=Parametros!$D$4*Parametros!$G$4,
            "OPTIMO"
          )
        )
      )
    )
  )
)
)
)</f>
        <v>SIN AVANCE</v>
      </c>
      <c r="AM623" s="38"/>
      <c r="AN623" s="38"/>
      <c r="AO623" s="38"/>
      <c r="AP623" s="286"/>
      <c r="AQ623" s="276">
        <f>IF(
'Tablero de control'!$W623="NP",
 0,
  IF(
     'Tablero de control'!$Q623&lt;&gt;"Reducción",
     'Tablero de control'!$AP623*100/'Tablero de control'!$W623,
     IF(
       'Tablero de control'!$W623&gt;='Tablero de control'!$AP623,
       100,
       IF(
         'Tablero de control'!$S623&lt;='Tablero de control'!$AP623,
         0,
         (('Tablero de control'!$S623-'Tablero de control'!$W623)-('Tablero de control'!$AP623-'Tablero de control'!$W623))*100/('Tablero de control'!$S623-'Tablero de control'!$W623)
       )
     )
   )
)</f>
        <v>0</v>
      </c>
      <c r="AR623" s="40" t="str">
        <f>IF(
  'Tablero de control'!$W623="NP",
  "NO PROGRAMADA",
  IF(
    OR('Tablero de control'!$AP623="",'Tablero de control'!$AQ623&lt;=0),
    "SIN AVANCE",
    IF(
      'Tablero de control'!$AQ623&lt;Parametros!$D$4*Parametros!$G$9,
      "MUY DEFICIENTE",
    IF(
      'Tablero de control'!$AQ623&lt;Parametros!$D$4*Parametros!$G$8,
      "DEFICIENTE",
   IF(
      'Tablero de control'!$AQ623&lt;Parametros!$D$4*Parametros!$G$7,
      "ACEPTABLE",
      IF(
        'Tablero de control'!$AQ623&lt;Parametros!$D$4*Parametros!$G$6,
        "BUENO",
        IF(
          'Tablero de control'!$AQ623&lt;Parametros!$D$4*Parametros!$G$5,
          "SATISFACTORIO",
          IF(
            'Tablero de control'!$AQ623&gt;=Parametros!$D$4*Parametros!$G$4,
            "OPTIMO"
          )
        )
      )
    )
  )
)
)
)</f>
        <v>SIN AVANCE</v>
      </c>
      <c r="AS623" s="38"/>
      <c r="AT623" s="38"/>
      <c r="AU623" s="38"/>
      <c r="AV623" s="39"/>
      <c r="AW623" s="276">
        <f>IF(
'Tablero de control'!$X623="NP",
 0,
  IF(
     'Tablero de control'!$Q623&lt;&gt;"Reducción",
     'Tablero de control'!$AV623*100/'Tablero de control'!$X623,
     IF(
       'Tablero de control'!$X623&gt;='Tablero de control'!$AV623,
       100,
       IF(
         'Tablero de control'!$S623&lt;='Tablero de control'!$AV623,
         0,
         (('Tablero de control'!$S623-'Tablero de control'!$X623)-('Tablero de control'!$AV623-'Tablero de control'!$X623))*100/('Tablero de control'!$S623-'Tablero de control'!$X623)
       )
     )
   )
)</f>
        <v>0</v>
      </c>
      <c r="AX623" s="46" t="str">
        <f>IF(
  'Tablero de control'!$X623="NP",
  "NO PROGRAMADA",
  IF(
    OR('Tablero de control'!$AV623="",'Tablero de control'!$AW623&lt;=0),
    "SIN AVANCE",
    IF(
      'Tablero de control'!$AW623&lt;Parametros!$D$4*Parametros!$G$9,
      "MUY DEFICIENTE",
    IF(
      'Tablero de control'!$AW623&lt;Parametros!$D$4*Parametros!$G$8,
      "DEFICIENTE",
   IF(
      'Tablero de control'!$AW623&lt;Parametros!$D$4*Parametros!$G$7,
      "ACEPTABLE",
      IF(
        'Tablero de control'!$AW623&lt;Parametros!$D$4*Parametros!$G$6,
        "BUENO",
        IF(
          'Tablero de control'!$AW623&lt;Parametros!$D$4*Parametros!$G$5,
          "SATISFACTORIO",
          IF(
            'Tablero de control'!$AW623&gt;=Parametros!$D$4*Parametros!$G$4,
            "OPTIMO"
          )
        )
      )
    )
  )
)
)
)</f>
        <v>SIN AVANCE</v>
      </c>
      <c r="AY623" s="38"/>
      <c r="AZ623" s="38"/>
      <c r="BA623" s="38"/>
      <c r="BB623" s="285">
        <f>IF('Tablero de control'!$R623="Acumulada",IF('Tablero de control'!$AV623="",IF('Tablero de control'!$AP623="",IF('Tablero de control'!$AJ623="",'Tablero de control'!$Y623,'Tablero de control'!$AJ623),'Tablero de control'!$AP623),'Tablero de control'!$AV623),'Tablero de control'!$Y623+'Tablero de control'!$AJ623+'Tablero de control'!$AP623+'Tablero de control'!$AV623)</f>
        <v>1</v>
      </c>
      <c r="BC623" s="41">
        <f>IF('Tablero de control'!$Q623="mantenimiento",'Tablero de control'!$BB623/COUNTA('Tablero de control'!$U623:$X623)*100,IF('Tablero de control'!$BB623*100/'Tablero de control'!$T623&gt;100,100,'Tablero de control'!$BB623*100/'Tablero de control'!$T623))</f>
        <v>25</v>
      </c>
      <c r="BD623" s="40" t="str">
        <f>IF(
    OR('Tablero de control'!$BB623="",'Tablero de control'!$BC623&lt;=0),
    "SIN AVANCE",
    IF(
      'Tablero de control'!$BC623&lt;Parametros!$D$4*Parametros!$G$9,
      "MUY DEFICIENTE",
    IF(
      'Tablero de control'!$BC623&lt;Parametros!$D$4*Parametros!$G$8,
      "DEFICIENTE",
   IF(
      'Tablero de control'!$BC623&lt;Parametros!$D$4*Parametros!$G$7,
      "ACEPTABLE",
      IF(
        'Tablero de control'!$BC623&lt;Parametros!$D$4*Parametros!$G$6,
        "BUENO",
        IF(
          'Tablero de control'!$BC623&lt;Parametros!$D$4*Parametros!$G$5,
          "SATISFACTORIO",
          IF(
            'Tablero de control'!$BC623&gt;=Parametros!$D$4*Parametros!$G$4,
            "OPTIMO"
          )
        )
      )
    )
  )
)
)</f>
        <v>MUY DEFICIENTE</v>
      </c>
      <c r="BE623" s="336"/>
      <c r="BF623" s="336"/>
      <c r="BG623" s="555"/>
      <c r="BH623" s="281"/>
      <c r="BI623" s="281"/>
      <c r="BJ623" s="281"/>
      <c r="BL623" s="337"/>
      <c r="BN623" s="448" t="s">
        <v>2856</v>
      </c>
      <c r="BO623" s="731" t="s">
        <v>2857</v>
      </c>
      <c r="BP623" s="448" t="s">
        <v>2858</v>
      </c>
      <c r="BQ623" s="449" t="s">
        <v>2859</v>
      </c>
      <c r="BR623" s="449" t="s">
        <v>2860</v>
      </c>
      <c r="BS623" s="706" t="s">
        <v>2861</v>
      </c>
      <c r="BT623" s="281"/>
    </row>
    <row r="624" spans="1:72" s="42" customFormat="1" ht="57" hidden="1" customHeight="1">
      <c r="A624" s="554" t="s">
        <v>256</v>
      </c>
      <c r="B624" s="53" t="s">
        <v>281</v>
      </c>
      <c r="C624" s="53" t="s">
        <v>352</v>
      </c>
      <c r="D624" s="53" t="s">
        <v>382</v>
      </c>
      <c r="E624" s="53" t="s">
        <v>515</v>
      </c>
      <c r="F624" s="67">
        <v>64</v>
      </c>
      <c r="G624" s="67">
        <v>78</v>
      </c>
      <c r="H624" s="99" t="s">
        <v>1943</v>
      </c>
      <c r="I624" s="67" t="s">
        <v>1966</v>
      </c>
      <c r="J624" s="325">
        <v>621</v>
      </c>
      <c r="K624" s="53" t="s">
        <v>1158</v>
      </c>
      <c r="L624" s="53" t="s">
        <v>1526</v>
      </c>
      <c r="M624" s="53" t="s">
        <v>66</v>
      </c>
      <c r="N624" s="293">
        <v>459901901</v>
      </c>
      <c r="O624" s="53" t="s">
        <v>160</v>
      </c>
      <c r="P624" s="53" t="s">
        <v>2125</v>
      </c>
      <c r="Q624" s="53" t="s">
        <v>32</v>
      </c>
      <c r="R624" s="78" t="s">
        <v>1891</v>
      </c>
      <c r="S624" s="74">
        <v>0</v>
      </c>
      <c r="T624" s="78">
        <v>2</v>
      </c>
      <c r="U624" s="97" t="s">
        <v>13</v>
      </c>
      <c r="V624" s="74">
        <v>1</v>
      </c>
      <c r="W624" s="74">
        <v>1</v>
      </c>
      <c r="X624" s="97" t="s">
        <v>13</v>
      </c>
      <c r="Y624" s="273">
        <v>0</v>
      </c>
      <c r="Z624" s="276">
        <f>IF(
'Tablero de control'!$U624="NP",
 0,
  IF(
     'Tablero de control'!$Q624&lt;&gt;"Reducción",
     'Tablero de control'!$Y624*100/'Tablero de control'!$U624,
     IF(
       'Tablero de control'!$U624&gt;='Tablero de control'!$Y624,
       100,
       IF(
         'Tablero de control'!$S624&lt;='Tablero de control'!$Y624,
         0,
         (('Tablero de control'!$S624-'Tablero de control'!$U624)-('Tablero de control'!$Y624-'Tablero de control'!$U624))*100/('Tablero de control'!$S624-'Tablero de control'!$U624)
       )
     )
   )
)</f>
        <v>0</v>
      </c>
      <c r="AA624" s="302">
        <f>IF('Tablero de control'!$Z624&gt;100,100,'Tablero de control'!$Z624)</f>
        <v>0</v>
      </c>
      <c r="AB624" s="40" t="str">
        <f>IF(
  'Tablero de control'!$U624="NP",
  "NO PROGRAMADA",
  IF(
    OR('Tablero de control'!$Y624="",'Tablero de control'!$Z624&lt;=0),
    "SIN AVANCE",
    IF(
      'Tablero de control'!$Z624&lt;Parametros!$D$4*Parametros!$G$9,
      "MUY DEFICIENTE",
    IF(
      'Tablero de control'!$Z624&lt;Parametros!$D$4*Parametros!$G$8,
      "DEFICIENTE",
   IF(
      'Tablero de control'!$Z624&lt;Parametros!$D$4*Parametros!$G$7,
      "ACEPTABLE",
      IF(
        'Tablero de control'!$Z624&lt;Parametros!$D$4*Parametros!$G$6,
        "BUENO",
        IF(
          'Tablero de control'!$Z624&lt;Parametros!$D$4*Parametros!$G$5,
          "SATISFACTORIO",
          IF(
            'Tablero de control'!$Z624&gt;=Parametros!$D$4*Parametros!$G$4,
            "OPTIMO"
          )
        )
      )
    )
  )
)
)
)</f>
        <v>NO PROGRAMADA</v>
      </c>
      <c r="AC624" s="40"/>
      <c r="AD624" s="40"/>
      <c r="AE624" s="40"/>
      <c r="AF624" s="40"/>
      <c r="AG624" s="59">
        <v>0</v>
      </c>
      <c r="AH624" s="59">
        <v>0</v>
      </c>
      <c r="AI624" s="59">
        <v>0</v>
      </c>
      <c r="AJ624" s="57"/>
      <c r="AK624" s="276">
        <f>IF(
'Tablero de control'!$V624="NP",
 0,
  IF(
     'Tablero de control'!$Q624&lt;&gt;"Reducción",
     'Tablero de control'!$AJ624*100/'Tablero de control'!$V624,
     IF(
       'Tablero de control'!$V624&gt;='Tablero de control'!$AJ624,
       100,
       IF(
         'Tablero de control'!$S624&lt;='Tablero de control'!$AJ624,
         0,
         (('Tablero de control'!$S624-'Tablero de control'!$V624)-('Tablero de control'!$AJ624-'Tablero de control'!$V624))*100/('Tablero de control'!$S624-'Tablero de control'!$V624)
       )
     )
   )
)</f>
        <v>0</v>
      </c>
      <c r="AL624" s="40" t="str">
        <f>IF(
  'Tablero de control'!$V624="NP",
  "NO PROGRAMADA",
  IF(
    OR('Tablero de control'!$AJ624="",'Tablero de control'!$AK624&lt;=0),
    "SIN AVANCE",
    IF(
      'Tablero de control'!$AK624&lt;Parametros!$D$4*Parametros!$G$9,
      "MUY DEFICIENTE",
    IF(
      'Tablero de control'!$AK624&lt;Parametros!$D$4*Parametros!$G$8,
      "DEFICIENTE",
   IF(
      'Tablero de control'!$AK624&lt;Parametros!$D$4*Parametros!$G$7,
      "ACEPTABLE",
      IF(
        'Tablero de control'!$AK624&lt;Parametros!$D$4*Parametros!$G$6,
        "BUENO",
        IF(
          'Tablero de control'!$AK624&lt;Parametros!$D$4*Parametros!$G$5,
          "SATISFACTORIO",
          IF(
            'Tablero de control'!$AK624&gt;=Parametros!$D$4*Parametros!$G$4,
            "OPTIMO"
          )
        )
      )
    )
  )
)
)
)</f>
        <v>SIN AVANCE</v>
      </c>
      <c r="AM624" s="38"/>
      <c r="AN624" s="38"/>
      <c r="AO624" s="38"/>
      <c r="AP624" s="286"/>
      <c r="AQ624" s="276">
        <f>IF(
'Tablero de control'!$W624="NP",
 0,
  IF(
     'Tablero de control'!$Q624&lt;&gt;"Reducción",
     'Tablero de control'!$AP624*100/'Tablero de control'!$W624,
     IF(
       'Tablero de control'!$W624&gt;='Tablero de control'!$AP624,
       100,
       IF(
         'Tablero de control'!$S624&lt;='Tablero de control'!$AP624,
         0,
         (('Tablero de control'!$S624-'Tablero de control'!$W624)-('Tablero de control'!$AP624-'Tablero de control'!$W624))*100/('Tablero de control'!$S624-'Tablero de control'!$W624)
       )
     )
   )
)</f>
        <v>0</v>
      </c>
      <c r="AR624" s="40" t="str">
        <f>IF(
  'Tablero de control'!$W624="NP",
  "NO PROGRAMADA",
  IF(
    OR('Tablero de control'!$AP624="",'Tablero de control'!$AQ624&lt;=0),
    "SIN AVANCE",
    IF(
      'Tablero de control'!$AQ624&lt;Parametros!$D$4*Parametros!$G$9,
      "MUY DEFICIENTE",
    IF(
      'Tablero de control'!$AQ624&lt;Parametros!$D$4*Parametros!$G$8,
      "DEFICIENTE",
   IF(
      'Tablero de control'!$AQ624&lt;Parametros!$D$4*Parametros!$G$7,
      "ACEPTABLE",
      IF(
        'Tablero de control'!$AQ624&lt;Parametros!$D$4*Parametros!$G$6,
        "BUENO",
        IF(
          'Tablero de control'!$AQ624&lt;Parametros!$D$4*Parametros!$G$5,
          "SATISFACTORIO",
          IF(
            'Tablero de control'!$AQ624&gt;=Parametros!$D$4*Parametros!$G$4,
            "OPTIMO"
          )
        )
      )
    )
  )
)
)
)</f>
        <v>SIN AVANCE</v>
      </c>
      <c r="AS624" s="38"/>
      <c r="AT624" s="38"/>
      <c r="AU624" s="38"/>
      <c r="AV624" s="39"/>
      <c r="AW624" s="276">
        <f>IF(
'Tablero de control'!$X624="NP",
 0,
  IF(
     'Tablero de control'!$Q624&lt;&gt;"Reducción",
     'Tablero de control'!$AV624*100/'Tablero de control'!$X624,
     IF(
       'Tablero de control'!$X624&gt;='Tablero de control'!$AV624,
       100,
       IF(
         'Tablero de control'!$S624&lt;='Tablero de control'!$AV624,
         0,
         (('Tablero de control'!$S624-'Tablero de control'!$X624)-('Tablero de control'!$AV624-'Tablero de control'!$X624))*100/('Tablero de control'!$S624-'Tablero de control'!$X624)
       )
     )
   )
)</f>
        <v>0</v>
      </c>
      <c r="AX624" s="46" t="str">
        <f>IF(
  'Tablero de control'!$X624="NP",
  "NO PROGRAMADA",
  IF(
    OR('Tablero de control'!$AV624="",'Tablero de control'!$AW624&lt;=0),
    "SIN AVANCE",
    IF(
      'Tablero de control'!$AW624&lt;Parametros!$D$4*Parametros!$G$9,
      "MUY DEFICIENTE",
    IF(
      'Tablero de control'!$AW624&lt;Parametros!$D$4*Parametros!$G$8,
      "DEFICIENTE",
   IF(
      'Tablero de control'!$AW624&lt;Parametros!$D$4*Parametros!$G$7,
      "ACEPTABLE",
      IF(
        'Tablero de control'!$AW624&lt;Parametros!$D$4*Parametros!$G$6,
        "BUENO",
        IF(
          'Tablero de control'!$AW624&lt;Parametros!$D$4*Parametros!$G$5,
          "SATISFACTORIO",
          IF(
            'Tablero de control'!$AW624&gt;=Parametros!$D$4*Parametros!$G$4,
            "OPTIMO"
          )
        )
      )
    )
  )
)
)
)</f>
        <v>NO PROGRAMADA</v>
      </c>
      <c r="AY624" s="38"/>
      <c r="AZ624" s="38"/>
      <c r="BA624" s="38"/>
      <c r="BB624" s="285">
        <f>IF('Tablero de control'!$R624="Acumulada",IF('Tablero de control'!$AV624="",IF('Tablero de control'!$AP624="",IF('Tablero de control'!$AJ624="",'Tablero de control'!$Y624,'Tablero de control'!$AJ624),'Tablero de control'!$AP624),'Tablero de control'!$AV624),'Tablero de control'!$Y624+'Tablero de control'!$AJ624+'Tablero de control'!$AP624+'Tablero de control'!$AV624)</f>
        <v>0</v>
      </c>
      <c r="BC624" s="41">
        <f>IF('Tablero de control'!$Q624="mantenimiento",'Tablero de control'!$BB624/COUNTA('Tablero de control'!$U624:$X624)*100,IF('Tablero de control'!$BB624*100/'Tablero de control'!$T624&gt;100,100,'Tablero de control'!$BB624*100/'Tablero de control'!$T624))</f>
        <v>0</v>
      </c>
      <c r="BD624" s="40" t="str">
        <f>IF(
    OR('Tablero de control'!$BB624="",'Tablero de control'!$BC624&lt;=0),
    "SIN AVANCE",
    IF(
      'Tablero de control'!$BC624&lt;Parametros!$D$4*Parametros!$G$9,
      "MUY DEFICIENTE",
    IF(
      'Tablero de control'!$BC624&lt;Parametros!$D$4*Parametros!$G$8,
      "DEFICIENTE",
   IF(
      'Tablero de control'!$BC624&lt;Parametros!$D$4*Parametros!$G$7,
      "ACEPTABLE",
      IF(
        'Tablero de control'!$BC624&lt;Parametros!$D$4*Parametros!$G$6,
        "BUENO",
        IF(
          'Tablero de control'!$BC624&lt;Parametros!$D$4*Parametros!$G$5,
          "SATISFACTORIO",
          IF(
            'Tablero de control'!$BC624&gt;=Parametros!$D$4*Parametros!$G$4,
            "OPTIMO"
          )
        )
      )
    )
  )
)
)</f>
        <v>SIN AVANCE</v>
      </c>
      <c r="BE624" s="336"/>
      <c r="BF624" s="336"/>
      <c r="BG624" s="555"/>
      <c r="BH624" s="281"/>
      <c r="BI624" s="281"/>
      <c r="BJ624" s="281"/>
      <c r="BL624" s="337"/>
      <c r="BN624" s="451" t="s">
        <v>2862</v>
      </c>
      <c r="BO624" s="451">
        <v>0</v>
      </c>
      <c r="BP624" s="451">
        <v>0</v>
      </c>
      <c r="BQ624" s="451">
        <v>0</v>
      </c>
      <c r="BR624" s="670">
        <v>0</v>
      </c>
      <c r="BS624" s="670" t="s">
        <v>2863</v>
      </c>
      <c r="BT624" s="281"/>
    </row>
    <row r="625" spans="1:72" s="42" customFormat="1" ht="38.25" hidden="1" customHeight="1">
      <c r="A625" s="554" t="s">
        <v>256</v>
      </c>
      <c r="B625" s="53" t="s">
        <v>281</v>
      </c>
      <c r="C625" s="53" t="s">
        <v>352</v>
      </c>
      <c r="D625" s="53" t="s">
        <v>382</v>
      </c>
      <c r="E625" s="53" t="s">
        <v>515</v>
      </c>
      <c r="F625" s="67">
        <v>64</v>
      </c>
      <c r="G625" s="67">
        <v>78</v>
      </c>
      <c r="H625" s="99" t="s">
        <v>1943</v>
      </c>
      <c r="I625" s="67" t="s">
        <v>1966</v>
      </c>
      <c r="J625" s="325">
        <v>622</v>
      </c>
      <c r="K625" s="53" t="s">
        <v>1159</v>
      </c>
      <c r="L625" s="53" t="s">
        <v>1532</v>
      </c>
      <c r="M625" s="53" t="s">
        <v>82</v>
      </c>
      <c r="N625" s="293">
        <v>459903001</v>
      </c>
      <c r="O625" s="53" t="s">
        <v>172</v>
      </c>
      <c r="P625" s="53" t="s">
        <v>2125</v>
      </c>
      <c r="Q625" s="53" t="s">
        <v>32</v>
      </c>
      <c r="R625" s="78" t="s">
        <v>1891</v>
      </c>
      <c r="S625" s="74">
        <v>1</v>
      </c>
      <c r="T625" s="78">
        <v>7</v>
      </c>
      <c r="U625" s="78">
        <v>1</v>
      </c>
      <c r="V625" s="74">
        <v>2</v>
      </c>
      <c r="W625" s="74">
        <v>2</v>
      </c>
      <c r="X625" s="74">
        <v>2</v>
      </c>
      <c r="Y625" s="273">
        <v>1</v>
      </c>
      <c r="Z625" s="276">
        <f>IF(
'Tablero de control'!$U625="NP",
 0,
  IF(
     'Tablero de control'!$Q625&lt;&gt;"Reducción",
     'Tablero de control'!$Y625*100/'Tablero de control'!$U625,
     IF(
       'Tablero de control'!$U625&gt;='Tablero de control'!$Y625,
       100,
       IF(
         'Tablero de control'!$S625&lt;='Tablero de control'!$Y625,
         0,
         (('Tablero de control'!$S625-'Tablero de control'!$U625)-('Tablero de control'!$Y625-'Tablero de control'!$U625))*100/('Tablero de control'!$S625-'Tablero de control'!$U625)
       )
     )
   )
)</f>
        <v>100</v>
      </c>
      <c r="AA625" s="302">
        <f>IF('Tablero de control'!$Z625&gt;100,100,'Tablero de control'!$Z625)</f>
        <v>100</v>
      </c>
      <c r="AB625" s="40" t="str">
        <f>IF(
  'Tablero de control'!$U625="NP",
  "NO PROGRAMADA",
  IF(
    OR('Tablero de control'!$Y625="",'Tablero de control'!$Z625&lt;=0),
    "SIN AVANCE",
    IF(
      'Tablero de control'!$Z625&lt;Parametros!$D$4*Parametros!$G$9,
      "MUY DEFICIENTE",
    IF(
      'Tablero de control'!$Z625&lt;Parametros!$D$4*Parametros!$G$8,
      "DEFICIENTE",
   IF(
      'Tablero de control'!$Z625&lt;Parametros!$D$4*Parametros!$G$7,
      "ACEPTABLE",
      IF(
        'Tablero de control'!$Z625&lt;Parametros!$D$4*Parametros!$G$6,
        "BUENO",
        IF(
          'Tablero de control'!$Z625&lt;Parametros!$D$4*Parametros!$G$5,
          "SATISFACTORIO",
          IF(
            'Tablero de control'!$Z625&gt;=Parametros!$D$4*Parametros!$G$4,
            "OPTIMO"
          )
        )
      )
    )
  )
)
)
)</f>
        <v>OPTIMO</v>
      </c>
      <c r="AC625" s="40" t="s">
        <v>3851</v>
      </c>
      <c r="AD625" s="40">
        <v>2023003520112</v>
      </c>
      <c r="AE625" s="40"/>
      <c r="AF625" s="40"/>
      <c r="AG625" s="59">
        <v>25000000</v>
      </c>
      <c r="AH625" s="59">
        <v>0</v>
      </c>
      <c r="AI625" s="59">
        <v>0</v>
      </c>
      <c r="AJ625" s="57"/>
      <c r="AK625" s="276">
        <f>IF(
'Tablero de control'!$V625="NP",
 0,
  IF(
     'Tablero de control'!$Q625&lt;&gt;"Reducción",
     'Tablero de control'!$AJ625*100/'Tablero de control'!$V625,
     IF(
       'Tablero de control'!$V625&gt;='Tablero de control'!$AJ625,
       100,
       IF(
         'Tablero de control'!$S625&lt;='Tablero de control'!$AJ625,
         0,
         (('Tablero de control'!$S625-'Tablero de control'!$V625)-('Tablero de control'!$AJ625-'Tablero de control'!$V625))*100/('Tablero de control'!$S625-'Tablero de control'!$V625)
       )
     )
   )
)</f>
        <v>0</v>
      </c>
      <c r="AL625" s="40" t="str">
        <f>IF(
  'Tablero de control'!$V625="NP",
  "NO PROGRAMADA",
  IF(
    OR('Tablero de control'!$AJ625="",'Tablero de control'!$AK625&lt;=0),
    "SIN AVANCE",
    IF(
      'Tablero de control'!$AK625&lt;Parametros!$D$4*Parametros!$G$9,
      "MUY DEFICIENTE",
    IF(
      'Tablero de control'!$AK625&lt;Parametros!$D$4*Parametros!$G$8,
      "DEFICIENTE",
   IF(
      'Tablero de control'!$AK625&lt;Parametros!$D$4*Parametros!$G$7,
      "ACEPTABLE",
      IF(
        'Tablero de control'!$AK625&lt;Parametros!$D$4*Parametros!$G$6,
        "BUENO",
        IF(
          'Tablero de control'!$AK625&lt;Parametros!$D$4*Parametros!$G$5,
          "SATISFACTORIO",
          IF(
            'Tablero de control'!$AK625&gt;=Parametros!$D$4*Parametros!$G$4,
            "OPTIMO"
          )
        )
      )
    )
  )
)
)
)</f>
        <v>SIN AVANCE</v>
      </c>
      <c r="AM625" s="38"/>
      <c r="AN625" s="38"/>
      <c r="AO625" s="38"/>
      <c r="AP625" s="286"/>
      <c r="AQ625" s="276">
        <f>IF(
'Tablero de control'!$W625="NP",
 0,
  IF(
     'Tablero de control'!$Q625&lt;&gt;"Reducción",
     'Tablero de control'!$AP625*100/'Tablero de control'!$W625,
     IF(
       'Tablero de control'!$W625&gt;='Tablero de control'!$AP625,
       100,
       IF(
         'Tablero de control'!$S625&lt;='Tablero de control'!$AP625,
         0,
         (('Tablero de control'!$S625-'Tablero de control'!$W625)-('Tablero de control'!$AP625-'Tablero de control'!$W625))*100/('Tablero de control'!$S625-'Tablero de control'!$W625)
       )
     )
   )
)</f>
        <v>0</v>
      </c>
      <c r="AR625" s="40" t="str">
        <f>IF(
  'Tablero de control'!$W625="NP",
  "NO PROGRAMADA",
  IF(
    OR('Tablero de control'!$AP625="",'Tablero de control'!$AQ625&lt;=0),
    "SIN AVANCE",
    IF(
      'Tablero de control'!$AQ625&lt;Parametros!$D$4*Parametros!$G$9,
      "MUY DEFICIENTE",
    IF(
      'Tablero de control'!$AQ625&lt;Parametros!$D$4*Parametros!$G$8,
      "DEFICIENTE",
   IF(
      'Tablero de control'!$AQ625&lt;Parametros!$D$4*Parametros!$G$7,
      "ACEPTABLE",
      IF(
        'Tablero de control'!$AQ625&lt;Parametros!$D$4*Parametros!$G$6,
        "BUENO",
        IF(
          'Tablero de control'!$AQ625&lt;Parametros!$D$4*Parametros!$G$5,
          "SATISFACTORIO",
          IF(
            'Tablero de control'!$AQ625&gt;=Parametros!$D$4*Parametros!$G$4,
            "OPTIMO"
          )
        )
      )
    )
  )
)
)
)</f>
        <v>SIN AVANCE</v>
      </c>
      <c r="AS625" s="38"/>
      <c r="AT625" s="38"/>
      <c r="AU625" s="38"/>
      <c r="AV625" s="39"/>
      <c r="AW625" s="276">
        <f>IF(
'Tablero de control'!$X625="NP",
 0,
  IF(
     'Tablero de control'!$Q625&lt;&gt;"Reducción",
     'Tablero de control'!$AV625*100/'Tablero de control'!$X625,
     IF(
       'Tablero de control'!$X625&gt;='Tablero de control'!$AV625,
       100,
       IF(
         'Tablero de control'!$S625&lt;='Tablero de control'!$AV625,
         0,
         (('Tablero de control'!$S625-'Tablero de control'!$X625)-('Tablero de control'!$AV625-'Tablero de control'!$X625))*100/('Tablero de control'!$S625-'Tablero de control'!$X625)
       )
     )
   )
)</f>
        <v>0</v>
      </c>
      <c r="AX625" s="46" t="str">
        <f>IF(
  'Tablero de control'!$X625="NP",
  "NO PROGRAMADA",
  IF(
    OR('Tablero de control'!$AV625="",'Tablero de control'!$AW625&lt;=0),
    "SIN AVANCE",
    IF(
      'Tablero de control'!$AW625&lt;Parametros!$D$4*Parametros!$G$9,
      "MUY DEFICIENTE",
    IF(
      'Tablero de control'!$AW625&lt;Parametros!$D$4*Parametros!$G$8,
      "DEFICIENTE",
   IF(
      'Tablero de control'!$AW625&lt;Parametros!$D$4*Parametros!$G$7,
      "ACEPTABLE",
      IF(
        'Tablero de control'!$AW625&lt;Parametros!$D$4*Parametros!$G$6,
        "BUENO",
        IF(
          'Tablero de control'!$AW625&lt;Parametros!$D$4*Parametros!$G$5,
          "SATISFACTORIO",
          IF(
            'Tablero de control'!$AW625&gt;=Parametros!$D$4*Parametros!$G$4,
            "OPTIMO"
          )
        )
      )
    )
  )
)
)
)</f>
        <v>SIN AVANCE</v>
      </c>
      <c r="AY625" s="38"/>
      <c r="AZ625" s="38"/>
      <c r="BA625" s="38"/>
      <c r="BB625" s="285">
        <f>IF('Tablero de control'!$R625="Acumulada",IF('Tablero de control'!$AV625="",IF('Tablero de control'!$AP625="",IF('Tablero de control'!$AJ625="",'Tablero de control'!$Y625,'Tablero de control'!$AJ625),'Tablero de control'!$AP625),'Tablero de control'!$AV625),'Tablero de control'!$Y625+'Tablero de control'!$AJ625+'Tablero de control'!$AP625+'Tablero de control'!$AV625)</f>
        <v>1</v>
      </c>
      <c r="BC625" s="41">
        <f>IF('Tablero de control'!$Q625="mantenimiento",'Tablero de control'!$BB625/COUNTA('Tablero de control'!$U625:$X625)*100,IF('Tablero de control'!$BB625*100/'Tablero de control'!$T625&gt;100,100,'Tablero de control'!$BB625*100/'Tablero de control'!$T625))</f>
        <v>14.285714285714286</v>
      </c>
      <c r="BD625" s="40" t="str">
        <f>IF(
    OR('Tablero de control'!$BB625="",'Tablero de control'!$BC625&lt;=0),
    "SIN AVANCE",
    IF(
      'Tablero de control'!$BC625&lt;Parametros!$D$4*Parametros!$G$9,
      "MUY DEFICIENTE",
    IF(
      'Tablero de control'!$BC625&lt;Parametros!$D$4*Parametros!$G$8,
      "DEFICIENTE",
   IF(
      'Tablero de control'!$BC625&lt;Parametros!$D$4*Parametros!$G$7,
      "ACEPTABLE",
      IF(
        'Tablero de control'!$BC625&lt;Parametros!$D$4*Parametros!$G$6,
        "BUENO",
        IF(
          'Tablero de control'!$BC625&lt;Parametros!$D$4*Parametros!$G$5,
          "SATISFACTORIO",
          IF(
            'Tablero de control'!$BC625&gt;=Parametros!$D$4*Parametros!$G$4,
            "OPTIMO"
          )
        )
      )
    )
  )
)
)</f>
        <v>MUY DEFICIENTE</v>
      </c>
      <c r="BE625" s="336"/>
      <c r="BF625" s="336"/>
      <c r="BG625" s="555"/>
      <c r="BH625" s="281"/>
      <c r="BI625" s="281"/>
      <c r="BJ625" s="281"/>
      <c r="BL625" s="337"/>
      <c r="BN625" s="448" t="s">
        <v>2864</v>
      </c>
      <c r="BO625" s="731" t="s">
        <v>2865</v>
      </c>
      <c r="BP625" s="448" t="s">
        <v>2866</v>
      </c>
      <c r="BQ625" s="452" t="s">
        <v>2867</v>
      </c>
      <c r="BR625" s="449" t="s">
        <v>2868</v>
      </c>
      <c r="BS625" s="706" t="s">
        <v>2869</v>
      </c>
      <c r="BT625" s="281"/>
    </row>
    <row r="626" spans="1:72" s="42" customFormat="1" ht="70.5" hidden="1" customHeight="1">
      <c r="A626" s="566" t="s">
        <v>256</v>
      </c>
      <c r="B626" s="567" t="s">
        <v>281</v>
      </c>
      <c r="C626" s="567" t="s">
        <v>352</v>
      </c>
      <c r="D626" s="567" t="s">
        <v>382</v>
      </c>
      <c r="E626" s="567" t="s">
        <v>515</v>
      </c>
      <c r="F626" s="568">
        <v>64</v>
      </c>
      <c r="G626" s="568">
        <v>78</v>
      </c>
      <c r="H626" s="569" t="s">
        <v>1943</v>
      </c>
      <c r="I626" s="568" t="s">
        <v>1966</v>
      </c>
      <c r="J626" s="570">
        <v>623</v>
      </c>
      <c r="K626" s="567" t="s">
        <v>1160</v>
      </c>
      <c r="L626" s="567" t="s">
        <v>1533</v>
      </c>
      <c r="M626" s="567" t="s">
        <v>148</v>
      </c>
      <c r="N626" s="571">
        <v>459902500</v>
      </c>
      <c r="O626" s="567" t="s">
        <v>1721</v>
      </c>
      <c r="P626" s="567" t="s">
        <v>2125</v>
      </c>
      <c r="Q626" s="567" t="s">
        <v>33</v>
      </c>
      <c r="R626" s="572" t="s">
        <v>1891</v>
      </c>
      <c r="S626" s="573">
        <v>2</v>
      </c>
      <c r="T626" s="574">
        <v>2</v>
      </c>
      <c r="U626" s="574">
        <v>2</v>
      </c>
      <c r="V626" s="573">
        <v>2</v>
      </c>
      <c r="W626" s="573">
        <v>2</v>
      </c>
      <c r="X626" s="573">
        <v>2</v>
      </c>
      <c r="Y626" s="273">
        <v>1.66</v>
      </c>
      <c r="Z626" s="575">
        <f>IF(
'Tablero de control'!$U626="NP",
 0,
  IF(
     'Tablero de control'!$Q626&lt;&gt;"Reducción",
     'Tablero de control'!$Y626*100/'Tablero de control'!$U626,
     IF(
       'Tablero de control'!$U626&gt;='Tablero de control'!$Y626,
       100,
       IF(
         'Tablero de control'!$S626&lt;='Tablero de control'!$Y626,
         0,
         (('Tablero de control'!$S626-'Tablero de control'!$U626)-('Tablero de control'!$Y626-'Tablero de control'!$U626))*100/('Tablero de control'!$S626-'Tablero de control'!$U626)
       )
     )
   )
)</f>
        <v>83</v>
      </c>
      <c r="AA626" s="576">
        <f>IF('Tablero de control'!$Z626&gt;100,100,'Tablero de control'!$Z626)</f>
        <v>83</v>
      </c>
      <c r="AB626" s="577" t="str">
        <f>IF(
  'Tablero de control'!$U626="NP",
  "NO PROGRAMADA",
  IF(
    OR('Tablero de control'!$Y626="",'Tablero de control'!$Z626&lt;=0),
    "SIN AVANCE",
    IF(
      'Tablero de control'!$Z626&lt;Parametros!$D$4*Parametros!$G$9,
      "MUY DEFICIENTE",
    IF(
      'Tablero de control'!$Z626&lt;Parametros!$D$4*Parametros!$G$8,
      "DEFICIENTE",
   IF(
      'Tablero de control'!$Z626&lt;Parametros!$D$4*Parametros!$G$7,
      "ACEPTABLE",
      IF(
        'Tablero de control'!$Z626&lt;Parametros!$D$4*Parametros!$G$6,
        "BUENO",
        IF(
          'Tablero de control'!$Z626&lt;Parametros!$D$4*Parametros!$G$5,
          "SATISFACTORIO",
          IF(
            'Tablero de control'!$Z626&gt;=Parametros!$D$4*Parametros!$G$4,
            "OPTIMO"
          )
        )
      )
    )
  )
)
)
)</f>
        <v>BUENO</v>
      </c>
      <c r="AC626" s="40" t="s">
        <v>3851</v>
      </c>
      <c r="AD626" s="40">
        <v>2023003520112</v>
      </c>
      <c r="AE626" s="577"/>
      <c r="AF626" s="577"/>
      <c r="AG626" s="578">
        <v>1763067890</v>
      </c>
      <c r="AH626" s="578">
        <v>813922820</v>
      </c>
      <c r="AI626" s="578">
        <v>372340640</v>
      </c>
      <c r="AJ626" s="57"/>
      <c r="AK626" s="575">
        <f>IF(
'Tablero de control'!$V626="NP",
 0,
  IF(
     'Tablero de control'!$Q626&lt;&gt;"Reducción",
     'Tablero de control'!$AJ626*100/'Tablero de control'!$V626,
     IF(
       'Tablero de control'!$V626&gt;='Tablero de control'!$AJ626,
       100,
       IF(
         'Tablero de control'!$S626&lt;='Tablero de control'!$AJ626,
         0,
         (('Tablero de control'!$S626-'Tablero de control'!$V626)-('Tablero de control'!$AJ626-'Tablero de control'!$V626))*100/('Tablero de control'!$S626-'Tablero de control'!$V626)
       )
     )
   )
)</f>
        <v>0</v>
      </c>
      <c r="AL626" s="577" t="str">
        <f>IF(
  'Tablero de control'!$V626="NP",
  "NO PROGRAMADA",
  IF(
    OR('Tablero de control'!$AJ626="",'Tablero de control'!$AK626&lt;=0),
    "SIN AVANCE",
    IF(
      'Tablero de control'!$AK626&lt;Parametros!$D$4*Parametros!$G$9,
      "MUY DEFICIENTE",
    IF(
      'Tablero de control'!$AK626&lt;Parametros!$D$4*Parametros!$G$8,
      "DEFICIENTE",
   IF(
      'Tablero de control'!$AK626&lt;Parametros!$D$4*Parametros!$G$7,
      "ACEPTABLE",
      IF(
        'Tablero de control'!$AK626&lt;Parametros!$D$4*Parametros!$G$6,
        "BUENO",
        IF(
          'Tablero de control'!$AK626&lt;Parametros!$D$4*Parametros!$G$5,
          "SATISFACTORIO",
          IF(
            'Tablero de control'!$AK626&gt;=Parametros!$D$4*Parametros!$G$4,
            "OPTIMO"
          )
        )
      )
    )
  )
)
)
)</f>
        <v>SIN AVANCE</v>
      </c>
      <c r="AM626" s="579"/>
      <c r="AN626" s="579"/>
      <c r="AO626" s="579"/>
      <c r="AP626" s="286"/>
      <c r="AQ626" s="575">
        <f>IF(
'Tablero de control'!$W626="NP",
 0,
  IF(
     'Tablero de control'!$Q626&lt;&gt;"Reducción",
     'Tablero de control'!$AP626*100/'Tablero de control'!$W626,
     IF(
       'Tablero de control'!$W626&gt;='Tablero de control'!$AP626,
       100,
       IF(
         'Tablero de control'!$S626&lt;='Tablero de control'!$AP626,
         0,
         (('Tablero de control'!$S626-'Tablero de control'!$W626)-('Tablero de control'!$AP626-'Tablero de control'!$W626))*100/('Tablero de control'!$S626-'Tablero de control'!$W626)
       )
     )
   )
)</f>
        <v>0</v>
      </c>
      <c r="AR626" s="577" t="str">
        <f>IF(
  'Tablero de control'!$W626="NP",
  "NO PROGRAMADA",
  IF(
    OR('Tablero de control'!$AP626="",'Tablero de control'!$AQ626&lt;=0),
    "SIN AVANCE",
    IF(
      'Tablero de control'!$AQ626&lt;Parametros!$D$4*Parametros!$G$9,
      "MUY DEFICIENTE",
    IF(
      'Tablero de control'!$AQ626&lt;Parametros!$D$4*Parametros!$G$8,
      "DEFICIENTE",
   IF(
      'Tablero de control'!$AQ626&lt;Parametros!$D$4*Parametros!$G$7,
      "ACEPTABLE",
      IF(
        'Tablero de control'!$AQ626&lt;Parametros!$D$4*Parametros!$G$6,
        "BUENO",
        IF(
          'Tablero de control'!$AQ626&lt;Parametros!$D$4*Parametros!$G$5,
          "SATISFACTORIO",
          IF(
            'Tablero de control'!$AQ626&gt;=Parametros!$D$4*Parametros!$G$4,
            "OPTIMO"
          )
        )
      )
    )
  )
)
)
)</f>
        <v>SIN AVANCE</v>
      </c>
      <c r="AS626" s="579"/>
      <c r="AT626" s="579"/>
      <c r="AU626" s="579"/>
      <c r="AV626" s="580"/>
      <c r="AW626" s="575">
        <f>IF(
'Tablero de control'!$X626="NP",
 0,
  IF(
     'Tablero de control'!$Q626&lt;&gt;"Reducción",
     'Tablero de control'!$AV626*100/'Tablero de control'!$X626,
     IF(
       'Tablero de control'!$X626&gt;='Tablero de control'!$AV626,
       100,
       IF(
         'Tablero de control'!$S626&lt;='Tablero de control'!$AV626,
         0,
         (('Tablero de control'!$S626-'Tablero de control'!$X626)-('Tablero de control'!$AV626-'Tablero de control'!$X626))*100/('Tablero de control'!$S626-'Tablero de control'!$X626)
       )
     )
   )
)</f>
        <v>0</v>
      </c>
      <c r="AX626" s="46" t="str">
        <f>IF(
  'Tablero de control'!$X626="NP",
  "NO PROGRAMADA",
  IF(
    OR('Tablero de control'!$AV626="",'Tablero de control'!$AW626&lt;=0),
    "SIN AVANCE",
    IF(
      'Tablero de control'!$AW626&lt;Parametros!$D$4*Parametros!$G$9,
      "MUY DEFICIENTE",
    IF(
      'Tablero de control'!$AW626&lt;Parametros!$D$4*Parametros!$G$8,
      "DEFICIENTE",
   IF(
      'Tablero de control'!$AW626&lt;Parametros!$D$4*Parametros!$G$7,
      "ACEPTABLE",
      IF(
        'Tablero de control'!$AW626&lt;Parametros!$D$4*Parametros!$G$6,
        "BUENO",
        IF(
          'Tablero de control'!$AW626&lt;Parametros!$D$4*Parametros!$G$5,
          "SATISFACTORIO",
          IF(
            'Tablero de control'!$AW626&gt;=Parametros!$D$4*Parametros!$G$4,
            "OPTIMO"
          )
        )
      )
    )
  )
)
)
)</f>
        <v>SIN AVANCE</v>
      </c>
      <c r="AY626" s="579"/>
      <c r="AZ626" s="579"/>
      <c r="BA626" s="579"/>
      <c r="BB626" s="581">
        <f>IF('Tablero de control'!$R626="Acumulada",IF('Tablero de control'!$AV626="",IF('Tablero de control'!$AP626="",IF('Tablero de control'!$AJ626="",'Tablero de control'!$Y626,'Tablero de control'!$AJ626),'Tablero de control'!$AP626),'Tablero de control'!$AV626),'Tablero de control'!$Y626+'Tablero de control'!$AJ626+'Tablero de control'!$AP626+'Tablero de control'!$AV626)</f>
        <v>1.66</v>
      </c>
      <c r="BC626" s="582">
        <f>IF('Tablero de control'!$Q626="mantenimiento",'Tablero de control'!$BB626/COUNTA('Tablero de control'!$U626:$X626)*100,IF('Tablero de control'!$BB626*100/'Tablero de control'!$T626&gt;100,100,'Tablero de control'!$BB626*100/'Tablero de control'!$T626))</f>
        <v>41.5</v>
      </c>
      <c r="BD626" s="577" t="str">
        <f>IF(
    OR('Tablero de control'!$BB626="",'Tablero de control'!$BC626&lt;=0),
    "SIN AVANCE",
    IF(
      'Tablero de control'!$BC626&lt;Parametros!$D$4*Parametros!$G$9,
      "MUY DEFICIENTE",
    IF(
      'Tablero de control'!$BC626&lt;Parametros!$D$4*Parametros!$G$8,
      "DEFICIENTE",
   IF(
      'Tablero de control'!$BC626&lt;Parametros!$D$4*Parametros!$G$7,
      "ACEPTABLE",
      IF(
        'Tablero de control'!$BC626&lt;Parametros!$D$4*Parametros!$G$6,
        "BUENO",
        IF(
          'Tablero de control'!$BC626&lt;Parametros!$D$4*Parametros!$G$5,
          "SATISFACTORIO",
          IF(
            'Tablero de control'!$BC626&gt;=Parametros!$D$4*Parametros!$G$4,
            "OPTIMO"
          )
        )
      )
    )
  )
)
)</f>
        <v>DEFICIENTE</v>
      </c>
      <c r="BE626" s="583"/>
      <c r="BF626" s="583"/>
      <c r="BG626" s="584"/>
      <c r="BH626" s="281"/>
      <c r="BI626" s="281"/>
      <c r="BJ626" s="281"/>
      <c r="BL626" s="337"/>
      <c r="BN626" s="450" t="s">
        <v>2870</v>
      </c>
      <c r="BO626" s="448" t="s">
        <v>2871</v>
      </c>
      <c r="BP626" s="448" t="s">
        <v>2872</v>
      </c>
      <c r="BQ626" s="448" t="s">
        <v>2873</v>
      </c>
      <c r="BR626" s="449" t="s">
        <v>2874</v>
      </c>
      <c r="BS626" s="706" t="s">
        <v>2875</v>
      </c>
      <c r="BT626" s="281"/>
    </row>
    <row r="641" spans="24:24"/>
    <row r="642" spans="24:24"/>
    <row r="643" spans="24:24"/>
    <row r="644" spans="24:24"/>
    <row r="651" spans="24:24"/>
    <row r="704" spans="24:24"/>
  </sheetData>
  <autoFilter ref="A3:FB626" xr:uid="{00000000-0001-0000-0100-000000000000}">
    <filterColumn colId="3">
      <filters>
        <filter val="SECRETARIA DE AMBIENTE Y DESARROLLO SOSTENIBLE"/>
      </filters>
    </filterColumn>
  </autoFilter>
  <mergeCells count="3">
    <mergeCell ref="K2:X2"/>
    <mergeCell ref="A2:G2"/>
    <mergeCell ref="Y2:BJ2"/>
  </mergeCells>
  <phoneticPr fontId="18" type="noConversion"/>
  <conditionalFormatting sqref="AS4:AV4 AY4:BC4 AX5:BC626 AL4:AP626 AR5:AV626 AB438:AD438 AF438:AJ438 AB535:AD535 AF535:AJ535 AB540:AJ540 AB579:AJ579 AB576:AD578 AB581:AJ581 AB580:AD580 AB582:AD583 AF576:AJ578 AB321:AJ322 AB315:AD320 AF315:AJ320 AB324:AJ325 AB323:AD323 AF323:AJ323 AB326:AD326 AF326:AJ326 AB531:AB534 AB536:AJ538 AF539:AJ539 AF531:AJ533 AF541:AJ541 AB542:AJ575 AB424:AE424 AG424:AJ424 AF575:AF578 AF580:AJ580 AF582:AJ583 AB4:AJ314 AB439:AJ530 AD534:AJ534 AD530:AD534 AB539:AD539 AB541:AD541 AC541:AD546 AB584:AJ626 AB425:AJ437 AB327:AJ423">
    <cfRule type="containsText" dxfId="86" priority="97" operator="containsText" text="SIN AVANCE">
      <formula>NOT(ISERROR(SEARCH("SIN AVANCE",AB4)))</formula>
    </cfRule>
    <cfRule type="containsText" dxfId="85" priority="98" operator="containsText" text="MUY DEFICIENTE">
      <formula>NOT(ISERROR(SEARCH("MUY DEFICIENTE",AB4)))</formula>
    </cfRule>
    <cfRule type="containsText" dxfId="84" priority="99" operator="containsText" text="DEFICIENTE">
      <formula>NOT(ISERROR(SEARCH("DEFICIENTE",AB4)))</formula>
    </cfRule>
    <cfRule type="containsText" dxfId="83" priority="100" operator="containsText" text="ACEPTABLE">
      <formula>NOT(ISERROR(SEARCH("ACEPTABLE",AB4)))</formula>
    </cfRule>
    <cfRule type="containsText" dxfId="82" priority="101" operator="containsText" text="BUENO">
      <formula>NOT(ISERROR(SEARCH("BUENO",AB4)))</formula>
    </cfRule>
    <cfRule type="containsText" dxfId="81" priority="102" operator="containsText" text="SATISFACTORIO">
      <formula>NOT(ISERROR(SEARCH("SATISFACTORIO",AB4)))</formula>
    </cfRule>
    <cfRule type="containsText" dxfId="80" priority="103" operator="containsText" text="OPTIMO">
      <formula>NOT(ISERROR(SEARCH("OPTIMO",AB4)))</formula>
    </cfRule>
  </conditionalFormatting>
  <conditionalFormatting sqref="AR4">
    <cfRule type="containsText" dxfId="79" priority="90" operator="containsText" text="SIN AVANCE">
      <formula>NOT(ISERROR(SEARCH("SIN AVANCE",AR4)))</formula>
    </cfRule>
    <cfRule type="containsText" dxfId="78" priority="91" operator="containsText" text="MUY DEFICIENTE">
      <formula>NOT(ISERROR(SEARCH("MUY DEFICIENTE",AR4)))</formula>
    </cfRule>
    <cfRule type="containsText" dxfId="77" priority="92" operator="containsText" text="DEFICIENTE">
      <formula>NOT(ISERROR(SEARCH("DEFICIENTE",AR4)))</formula>
    </cfRule>
    <cfRule type="containsText" dxfId="76" priority="93" operator="containsText" text="ACEPTABLE">
      <formula>NOT(ISERROR(SEARCH("ACEPTABLE",AR4)))</formula>
    </cfRule>
    <cfRule type="containsText" dxfId="75" priority="94" operator="containsText" text="BUENO">
      <formula>NOT(ISERROR(SEARCH("BUENO",AR4)))</formula>
    </cfRule>
    <cfRule type="containsText" dxfId="74" priority="95" operator="containsText" text="SATISFACTORIO">
      <formula>NOT(ISERROR(SEARCH("SATISFACTORIO",AR4)))</formula>
    </cfRule>
    <cfRule type="containsText" dxfId="73" priority="96" operator="containsText" text="OPTIMO">
      <formula>NOT(ISERROR(SEARCH("OPTIMO",AR4)))</formula>
    </cfRule>
  </conditionalFormatting>
  <conditionalFormatting sqref="AX4">
    <cfRule type="containsText" dxfId="72" priority="83" operator="containsText" text="SIN AVANCE">
      <formula>NOT(ISERROR(SEARCH("SIN AVANCE",AX4)))</formula>
    </cfRule>
    <cfRule type="containsText" dxfId="71" priority="84" operator="containsText" text="MUY DEFICIENTE">
      <formula>NOT(ISERROR(SEARCH("MUY DEFICIENTE",AX4)))</formula>
    </cfRule>
    <cfRule type="containsText" dxfId="70" priority="85" operator="containsText" text="DEFICIENTE">
      <formula>NOT(ISERROR(SEARCH("DEFICIENTE",AX4)))</formula>
    </cfRule>
    <cfRule type="containsText" dxfId="69" priority="86" operator="containsText" text="ACEPTABLE">
      <formula>NOT(ISERROR(SEARCH("ACEPTABLE",AX4)))</formula>
    </cfRule>
    <cfRule type="containsText" dxfId="68" priority="87" operator="containsText" text="BUENO">
      <formula>NOT(ISERROR(SEARCH("BUENO",AX4)))</formula>
    </cfRule>
    <cfRule type="containsText" dxfId="67" priority="88" operator="containsText" text="SATISFACTORIO">
      <formula>NOT(ISERROR(SEARCH("SATISFACTORIO",AX4)))</formula>
    </cfRule>
    <cfRule type="containsText" dxfId="66" priority="89" operator="containsText" text="OPTIMO">
      <formula>NOT(ISERROR(SEARCH("OPTIMO",AX4)))</formula>
    </cfRule>
  </conditionalFormatting>
  <conditionalFormatting sqref="BD4:BG626">
    <cfRule type="containsText" dxfId="65" priority="76" operator="containsText" text="SIN AVANCE">
      <formula>NOT(ISERROR(SEARCH("SIN AVANCE",BD4)))</formula>
    </cfRule>
    <cfRule type="containsText" dxfId="64" priority="77" operator="containsText" text="MUY DEFICIENTE">
      <formula>NOT(ISERROR(SEARCH("MUY DEFICIENTE",BD4)))</formula>
    </cfRule>
    <cfRule type="containsText" dxfId="63" priority="78" operator="containsText" text="DEFICIENTE">
      <formula>NOT(ISERROR(SEARCH("DEFICIENTE",BD4)))</formula>
    </cfRule>
    <cfRule type="containsText" dxfId="62" priority="79" operator="containsText" text="ACEPTABLE">
      <formula>NOT(ISERROR(SEARCH("ACEPTABLE",BD4)))</formula>
    </cfRule>
    <cfRule type="containsText" dxfId="61" priority="80" operator="containsText" text="BUENO">
      <formula>NOT(ISERROR(SEARCH("BUENO",BD4)))</formula>
    </cfRule>
    <cfRule type="containsText" dxfId="60" priority="81" operator="containsText" text="SATISFACTORIO">
      <formula>NOT(ISERROR(SEARCH("SATISFACTORIO",BD4)))</formula>
    </cfRule>
    <cfRule type="containsText" dxfId="59" priority="82" operator="containsText" text="OPTIMO">
      <formula>NOT(ISERROR(SEARCH("OPTIMO",BD4)))</formula>
    </cfRule>
  </conditionalFormatting>
  <conditionalFormatting sqref="AK4:AK626 AQ4:AQ626 AW4:AW626 Z4:AA626 BC4:BC626">
    <cfRule type="dataBar" priority="75">
      <dataBar>
        <cfvo type="num" val="0"/>
        <cfvo type="num" val="100"/>
        <color rgb="FF63C384"/>
      </dataBar>
      <extLst>
        <ext xmlns:x14="http://schemas.microsoft.com/office/spreadsheetml/2009/9/main" uri="{B025F937-C7B1-47D3-B67F-A62EFF666E3E}">
          <x14:id>{AEA36699-28F3-49AA-9937-BDF05E10C47B}</x14:id>
        </ext>
      </extLst>
    </cfRule>
  </conditionalFormatting>
  <conditionalFormatting sqref="AF424">
    <cfRule type="containsText" dxfId="58" priority="8" operator="containsText" text="SIN AVANCE">
      <formula>NOT(ISERROR(SEARCH("SIN AVANCE",AF424)))</formula>
    </cfRule>
    <cfRule type="containsText" dxfId="57" priority="9" operator="containsText" text="MUY DEFICIENTE">
      <formula>NOT(ISERROR(SEARCH("MUY DEFICIENTE",AF424)))</formula>
    </cfRule>
    <cfRule type="containsText" dxfId="56" priority="10" operator="containsText" text="DEFICIENTE">
      <formula>NOT(ISERROR(SEARCH("DEFICIENTE",AF424)))</formula>
    </cfRule>
    <cfRule type="containsText" dxfId="55" priority="11" operator="containsText" text="ACEPTABLE">
      <formula>NOT(ISERROR(SEARCH("ACEPTABLE",AF424)))</formula>
    </cfRule>
    <cfRule type="containsText" dxfId="54" priority="12" operator="containsText" text="BUENO">
      <formula>NOT(ISERROR(SEARCH("BUENO",AF424)))</formula>
    </cfRule>
    <cfRule type="containsText" dxfId="53" priority="13" operator="containsText" text="SATISFACTORIO">
      <formula>NOT(ISERROR(SEARCH("SATISFACTORIO",AF424)))</formula>
    </cfRule>
    <cfRule type="containsText" dxfId="52" priority="14" operator="containsText" text="OPTIMO">
      <formula>NOT(ISERROR(SEARCH("OPTIMO",AF424)))</formula>
    </cfRule>
  </conditionalFormatting>
  <conditionalFormatting sqref="AC531:AC534">
    <cfRule type="containsText" dxfId="51" priority="1" operator="containsText" text="SIN AVANCE">
      <formula>NOT(ISERROR(SEARCH("SIN AVANCE",AC531)))</formula>
    </cfRule>
    <cfRule type="containsText" dxfId="50" priority="2" operator="containsText" text="MUY DEFICIENTE">
      <formula>NOT(ISERROR(SEARCH("MUY DEFICIENTE",AC531)))</formula>
    </cfRule>
    <cfRule type="containsText" dxfId="49" priority="3" operator="containsText" text="DEFICIENTE">
      <formula>NOT(ISERROR(SEARCH("DEFICIENTE",AC531)))</formula>
    </cfRule>
    <cfRule type="containsText" dxfId="48" priority="4" operator="containsText" text="ACEPTABLE">
      <formula>NOT(ISERROR(SEARCH("ACEPTABLE",AC531)))</formula>
    </cfRule>
    <cfRule type="containsText" dxfId="47" priority="5" operator="containsText" text="BUENO">
      <formula>NOT(ISERROR(SEARCH("BUENO",AC531)))</formula>
    </cfRule>
    <cfRule type="containsText" dxfId="46" priority="6" operator="containsText" text="SATISFACTORIO">
      <formula>NOT(ISERROR(SEARCH("SATISFACTORIO",AC531)))</formula>
    </cfRule>
    <cfRule type="containsText" dxfId="45" priority="7" operator="containsText" text="OPTIMO">
      <formula>NOT(ISERROR(SEARCH("OPTIMO",AC531)))</formula>
    </cfRule>
  </conditionalFormatting>
  <hyperlinks>
    <hyperlink ref="BR416" r:id="rId1" xr:uid="{00000000-0004-0000-0100-000000000000}"/>
    <hyperlink ref="BR419" r:id="rId2" xr:uid="{00000000-0004-0000-0100-000001000000}"/>
    <hyperlink ref="BR423" r:id="rId3" xr:uid="{00000000-0004-0000-0100-000002000000}"/>
    <hyperlink ref="BR424" r:id="rId4" xr:uid="{00000000-0004-0000-0100-000003000000}"/>
    <hyperlink ref="BR426" r:id="rId5" xr:uid="{00000000-0004-0000-0100-000004000000}"/>
    <hyperlink ref="BR427" r:id="rId6" xr:uid="{00000000-0004-0000-0100-000005000000}"/>
    <hyperlink ref="BR431" r:id="rId7" xr:uid="{00000000-0004-0000-0100-000006000000}"/>
    <hyperlink ref="BR432" r:id="rId8" xr:uid="{00000000-0004-0000-0100-000007000000}"/>
    <hyperlink ref="BR434" r:id="rId9" xr:uid="{00000000-0004-0000-0100-000008000000}"/>
    <hyperlink ref="BR430" r:id="rId10" display="https://drive.google.com/drive/folders/1BVrHzRrRNmF5a9eAqvlmQdd5Ksf_72Wq?usp=sharing" xr:uid="{00000000-0004-0000-0100-000009000000}"/>
    <hyperlink ref="BR491" r:id="rId11" xr:uid="{00000000-0004-0000-0100-00001E000000}"/>
    <hyperlink ref="BR493" r:id="rId12" xr:uid="{00000000-0004-0000-0100-00001F000000}"/>
    <hyperlink ref="BR494" r:id="rId13" xr:uid="{00000000-0004-0000-0100-000020000000}"/>
    <hyperlink ref="BR495" r:id="rId14" xr:uid="{00000000-0004-0000-0100-000021000000}"/>
    <hyperlink ref="BR497" r:id="rId15" xr:uid="{00000000-0004-0000-0100-000022000000}"/>
    <hyperlink ref="BR499" r:id="rId16" xr:uid="{00000000-0004-0000-0100-000023000000}"/>
    <hyperlink ref="BR503" r:id="rId17" xr:uid="{00000000-0004-0000-0100-000024000000}"/>
    <hyperlink ref="BR505" r:id="rId18" xr:uid="{00000000-0004-0000-0100-000025000000}"/>
    <hyperlink ref="BR506" r:id="rId19" xr:uid="{00000000-0004-0000-0100-000026000000}"/>
    <hyperlink ref="BR509" r:id="rId20" xr:uid="{00000000-0004-0000-0100-000027000000}"/>
    <hyperlink ref="BR510" r:id="rId21" xr:uid="{00000000-0004-0000-0100-000028000000}"/>
    <hyperlink ref="BR512" r:id="rId22" xr:uid="{00000000-0004-0000-0100-000029000000}"/>
    <hyperlink ref="BR513" r:id="rId23" xr:uid="{00000000-0004-0000-0100-00002A000000}"/>
    <hyperlink ref="BR514" r:id="rId24" xr:uid="{00000000-0004-0000-0100-00002B000000}"/>
    <hyperlink ref="BR515" r:id="rId25" xr:uid="{00000000-0004-0000-0100-00002C000000}"/>
    <hyperlink ref="BR524" r:id="rId26" xr:uid="{00000000-0004-0000-0100-00002D000000}"/>
    <hyperlink ref="BR525" r:id="rId27" xr:uid="{00000000-0004-0000-0100-00002E000000}"/>
    <hyperlink ref="BR539" r:id="rId28" xr:uid="{00000000-0004-0000-0100-00002F000000}"/>
    <hyperlink ref="BR528" r:id="rId29" xr:uid="{00000000-0004-0000-0100-000030000000}"/>
    <hyperlink ref="BR526" r:id="rId30" xr:uid="{00000000-0004-0000-0100-000031000000}"/>
    <hyperlink ref="BR529" r:id="rId31" xr:uid="{00000000-0004-0000-0100-000032000000}"/>
    <hyperlink ref="BR530" r:id="rId32" xr:uid="{00000000-0004-0000-0100-000033000000}"/>
    <hyperlink ref="BR532" r:id="rId33" xr:uid="{00000000-0004-0000-0100-000034000000}"/>
    <hyperlink ref="BR531" r:id="rId34" xr:uid="{00000000-0004-0000-0100-000035000000}"/>
    <hyperlink ref="BR533" r:id="rId35" xr:uid="{00000000-0004-0000-0100-000036000000}"/>
    <hyperlink ref="BR534" r:id="rId36" xr:uid="{00000000-0004-0000-0100-000037000000}"/>
    <hyperlink ref="BR543" r:id="rId37" xr:uid="{00000000-0004-0000-0100-000038000000}"/>
    <hyperlink ref="BR542" r:id="rId38" xr:uid="{00000000-0004-0000-0100-000039000000}"/>
    <hyperlink ref="BR544" r:id="rId39" xr:uid="{00000000-0004-0000-0100-00003A000000}"/>
    <hyperlink ref="BR546" r:id="rId40" xr:uid="{00000000-0004-0000-0100-00003B000000}"/>
    <hyperlink ref="BR537" r:id="rId41" xr:uid="{00000000-0004-0000-0100-00003C000000}"/>
    <hyperlink ref="BR541" r:id="rId42" xr:uid="{00000000-0004-0000-0100-00003D000000}"/>
    <hyperlink ref="BR545" r:id="rId43" xr:uid="{00000000-0004-0000-0100-00003E000000}"/>
    <hyperlink ref="BR459" r:id="rId44" xr:uid="{00000000-0004-0000-0100-00003F000000}"/>
    <hyperlink ref="BR461" r:id="rId45" xr:uid="{00000000-0004-0000-0100-000040000000}"/>
    <hyperlink ref="BR455" r:id="rId46" xr:uid="{00000000-0004-0000-0100-000041000000}"/>
    <hyperlink ref="BR456" r:id="rId47" xr:uid="{00000000-0004-0000-0100-000042000000}"/>
    <hyperlink ref="BR457" r:id="rId48" xr:uid="{00000000-0004-0000-0100-000043000000}"/>
    <hyperlink ref="BR458" r:id="rId49" xr:uid="{00000000-0004-0000-0100-000044000000}"/>
    <hyperlink ref="BR463" r:id="rId50" xr:uid="{00000000-0004-0000-0100-000045000000}"/>
    <hyperlink ref="BR460" r:id="rId51" xr:uid="{00000000-0004-0000-0100-000046000000}"/>
    <hyperlink ref="BR464" r:id="rId52" xr:uid="{00000000-0004-0000-0100-000047000000}"/>
    <hyperlink ref="BR580" r:id="rId53" xr:uid="{00000000-0004-0000-0100-000048000000}"/>
    <hyperlink ref="BR583" r:id="rId54" xr:uid="{00000000-0004-0000-0100-000049000000}"/>
    <hyperlink ref="BR582" r:id="rId55" xr:uid="{00000000-0004-0000-0100-00004A000000}"/>
    <hyperlink ref="BS577" r:id="rId56" xr:uid="{00000000-0004-0000-0100-00004B000000}"/>
    <hyperlink ref="BR578" r:id="rId57" xr:uid="{00000000-0004-0000-0100-00004C000000}"/>
    <hyperlink ref="BR585" r:id="rId58" xr:uid="{00000000-0004-0000-0100-00004D000000}"/>
    <hyperlink ref="BR351" r:id="rId59" xr:uid="{00000000-0004-0000-0100-00004E000000}"/>
    <hyperlink ref="BR403" r:id="rId60" display="https://drive.google.com/drive/folders/1BFub0qu92P0Epxirz1ZCOz74xhSt1Pu2?usp=drive_link" xr:uid="{00000000-0004-0000-0100-00004F000000}"/>
    <hyperlink ref="BR402" r:id="rId61" xr:uid="{00000000-0004-0000-0100-000050000000}"/>
    <hyperlink ref="BR404" r:id="rId62" display="https://drive.google.com/drive/folders/1HlGKzhPBWKw32sugm4NeObCARUSM5D1r?usp=drive_link   contiene Lista de asitencia, acta del Comité Departamental y evidencia fotografica " xr:uid="{00000000-0004-0000-0100-000051000000}"/>
    <hyperlink ref="BR406" r:id="rId63" display="https://docs.google.com/document/d/1k_W0zayNheIzxK1ettxh11gDIz-YvrbN/edit?usp=drive_link&amp;ouid=110802491704341152508&amp;rtpof=true&amp;sd=true" xr:uid="{00000000-0004-0000-0100-000052000000}"/>
    <hyperlink ref="BR405" r:id="rId64" display="https://docs.google.com/spreadsheets/d/1eA6enwl9jSLG_Q01v6DxcpTVlaTbRw45/edit?usp=drive_link&amp;ouid=100334994786954065469&amp;rtpof=true&amp;sd=true" xr:uid="{00000000-0004-0000-0100-000053000000}"/>
    <hyperlink ref="BR407" r:id="rId65" display="https://drive.google.com/file/d/1sMxuH4dDOPVyJSNXN2wb9s8Y2tr-pHA1/view?usp=drive_link" xr:uid="{00000000-0004-0000-0100-000054000000}"/>
    <hyperlink ref="BR408" r:id="rId66" display="https://drive.google.com/file/d/1sMxuH4dDOPVyJSNXN2wb9s8Y2tr-pHA1/view?usp=drive_link" xr:uid="{00000000-0004-0000-0100-000055000000}"/>
    <hyperlink ref="BR442" r:id="rId67" xr:uid="{B2013400-BB10-450F-B761-E15FD7568924}"/>
    <hyperlink ref="BR440" r:id="rId68" xr:uid="{AC774C5B-1958-481B-A2EF-94DAABD54452}"/>
    <hyperlink ref="BR441" r:id="rId69" xr:uid="{2AFA78AA-873B-49FB-8463-5C9C1FB2CD02}"/>
    <hyperlink ref="BR4" r:id="rId70" xr:uid="{538747FF-5FDB-40E2-96DB-384B6DF6BA59}"/>
    <hyperlink ref="BR5" r:id="rId71" xr:uid="{714592AA-752F-4955-B1C9-75C80BDA6C76}"/>
    <hyperlink ref="BR6" r:id="rId72" xr:uid="{45129DC3-AE12-44CE-A362-1EEFA7726746}"/>
    <hyperlink ref="BR7" r:id="rId73" xr:uid="{0131ED3E-9B84-4052-9217-464CB7396B27}"/>
    <hyperlink ref="BR10" r:id="rId74" xr:uid="{CD5291DB-4A93-40EA-89B0-66E6673CDD7B}"/>
    <hyperlink ref="BR11" r:id="rId75" xr:uid="{BF111980-37F2-46ED-A59F-415F3AF709F2}"/>
    <hyperlink ref="BR16" r:id="rId76" xr:uid="{2A7EAE0D-5932-46A4-AE14-89C2B835E1C9}"/>
    <hyperlink ref="BR14" r:id="rId77" xr:uid="{B69CBA74-1CA9-4B82-A520-13D18C6D4614}"/>
    <hyperlink ref="BR9" r:id="rId78" xr:uid="{E68A8B82-AC76-4D11-BB5C-62F25BCFA662}"/>
    <hyperlink ref="BR12" r:id="rId79" xr:uid="{6008E27F-0947-426F-8E21-B40DBC779CCF}"/>
    <hyperlink ref="BR15" r:id="rId80" xr:uid="{4A9F81E5-9882-43EC-B76C-AF7079BEAB67}"/>
    <hyperlink ref="BR17" r:id="rId81" xr:uid="{7C2B0F25-1D82-41B8-9929-4B5D8FACDF37}"/>
    <hyperlink ref="BR18" r:id="rId82" xr:uid="{F22163B5-0100-4C13-BF52-EBDAA00EC2A1}"/>
    <hyperlink ref="BR19" r:id="rId83" xr:uid="{E2198313-AF14-46E4-98E3-1342A17521A8}"/>
    <hyperlink ref="BR20" r:id="rId84" xr:uid="{CBA88A64-7CE5-4DAA-8E04-8C6DF80BBA61}"/>
    <hyperlink ref="BR21" r:id="rId85" xr:uid="{EF854FA4-EC1C-4AAA-BA04-29B7E4940AC6}"/>
    <hyperlink ref="BR22" r:id="rId86" xr:uid="{F2032908-1C93-4FB7-8B20-8CB7E60D4983}"/>
    <hyperlink ref="BR23" r:id="rId87" xr:uid="{3A7B31D9-385E-46CF-8F43-E81EFD769CAA}"/>
    <hyperlink ref="BR24" r:id="rId88" xr:uid="{FAD45369-1B29-4337-B5BA-D3BAD6D64464}"/>
    <hyperlink ref="BR102" r:id="rId89" display="https://drive.google.com/drive/folders/1tlet5IZj-95hbqgVRNHumCLV-CjxRWrD " xr:uid="{D9FD6E1F-65AF-4C08-B5BC-38A007B9EA4A}"/>
    <hyperlink ref="BR40" r:id="rId90" xr:uid="{0ABD771C-6BF8-4AD3-839F-5FF89FCD0CA2}"/>
    <hyperlink ref="BR41" r:id="rId91" xr:uid="{7DD9A9DC-7B59-4B52-9008-C1E7D379D511}"/>
    <hyperlink ref="BR42" r:id="rId92" xr:uid="{713B7C40-35D3-45B0-BE94-E0A0E128601E}"/>
    <hyperlink ref="BR43" r:id="rId93" xr:uid="{36A60677-294E-43EC-B4F9-698D8F2F2DD9}"/>
    <hyperlink ref="BR44" r:id="rId94" xr:uid="{7E23BB36-062A-488A-8D5D-649F8036AD7F}"/>
    <hyperlink ref="BR45" r:id="rId95" xr:uid="{7F5F1865-D7ED-442A-929E-F49DAD9E031A}"/>
    <hyperlink ref="BR46" r:id="rId96" xr:uid="{6635D8DF-2E00-48E0-865B-7D43A8C23784}"/>
    <hyperlink ref="BR47" r:id="rId97" xr:uid="{8494670D-6A75-4BBB-900B-20B92760FFAE}"/>
    <hyperlink ref="BR48" r:id="rId98" xr:uid="{DCBE3A88-3262-4204-96BD-304B6847F568}"/>
    <hyperlink ref="BR49" r:id="rId99" xr:uid="{44E36BC3-55F0-4097-8CC3-5A406474D387}"/>
    <hyperlink ref="BR50" r:id="rId100" xr:uid="{9C37D4EC-6E51-4884-A9FA-47FA0A1C9742}"/>
    <hyperlink ref="BR51" r:id="rId101" xr:uid="{FE39CEAC-63B6-45C1-9C91-FC11EC679DF2}"/>
    <hyperlink ref="BR52" r:id="rId102" xr:uid="{2F37D8FD-1559-43AD-B561-DEC3DB14E95E}"/>
    <hyperlink ref="BR53" r:id="rId103" xr:uid="{882A978F-7207-4DFE-A25A-A0EC52E977E1}"/>
    <hyperlink ref="BR54" r:id="rId104" xr:uid="{67E6246E-C3CD-41A5-BD71-A3EBA6C4DF26}"/>
    <hyperlink ref="BR55" r:id="rId105" xr:uid="{D33AA4D5-BD1E-4975-A374-732B4FC4CAC4}"/>
    <hyperlink ref="BR56" r:id="rId106" xr:uid="{6C71659C-028F-4F64-9AF2-553C62AD9D64}"/>
    <hyperlink ref="BR57" r:id="rId107" xr:uid="{7DB0D08A-EEB8-42B7-8674-8931771A4740}"/>
    <hyperlink ref="BR58" r:id="rId108" xr:uid="{3769ED8E-C5E8-48B4-9D7D-CCCFA7C6747E}"/>
    <hyperlink ref="BR59" r:id="rId109" xr:uid="{D0024466-91E8-4668-8999-9CF31C510F42}"/>
    <hyperlink ref="BR60" r:id="rId110" xr:uid="{7E0B2B83-71F8-449A-8806-7D3D650C121A}"/>
    <hyperlink ref="BR61" r:id="rId111" xr:uid="{793C13ED-B00A-4F6F-8241-490DF7F1B586}"/>
    <hyperlink ref="BR62" r:id="rId112" xr:uid="{7BD1B74F-8456-4EA2-99B2-D05920BBA8E7}"/>
    <hyperlink ref="BR65" r:id="rId113" xr:uid="{912E1E66-A46B-4DDB-BD92-6A341904674D}"/>
    <hyperlink ref="BR66" r:id="rId114" xr:uid="{D12C4179-4287-4C77-94AD-C0990AA66096}"/>
    <hyperlink ref="BR67" r:id="rId115" xr:uid="{378F77C0-FCB5-49A2-BA6D-E328812FB051}"/>
    <hyperlink ref="BR69" r:id="rId116" xr:uid="{3F4CEDF4-F3FB-438D-9955-5D41C693F84F}"/>
    <hyperlink ref="BS71" r:id="rId117" xr:uid="{9D327E12-09A5-44E9-A022-9BB02082FF17}"/>
    <hyperlink ref="BR72" r:id="rId118" xr:uid="{D63CF0CF-4489-45DB-B7B0-3D1FA768AC23}"/>
    <hyperlink ref="BR76" r:id="rId119" xr:uid="{295F4A28-FF3C-42FF-9B46-EAD7CD555B8D}"/>
    <hyperlink ref="BR77" r:id="rId120" xr:uid="{CC0D2F75-7F6F-450C-8300-3509C246EC14}"/>
    <hyperlink ref="BR78" r:id="rId121" xr:uid="{C13D1ABB-411E-4137-890D-3A69FA3C5448}"/>
    <hyperlink ref="BR80" r:id="rId122" xr:uid="{814CA6CB-B28F-47B7-B2E2-CB29E17D5088}"/>
    <hyperlink ref="BR81" r:id="rId123" xr:uid="{A91C29AD-E91F-4AD1-B2DA-86302935544F}"/>
    <hyperlink ref="BR82" r:id="rId124" xr:uid="{FA225158-513A-4CF8-B6D0-D211690C6AF7}"/>
    <hyperlink ref="BR25" r:id="rId125" xr:uid="{F21B3474-DB85-4A7A-92D1-3B9773C08B36}"/>
    <hyperlink ref="BR26" r:id="rId126" xr:uid="{B8D5FF68-2A33-49BF-AB3F-6D97EF6BCE79}"/>
    <hyperlink ref="BR27" r:id="rId127" xr:uid="{E0043652-3BBA-4906-BF8D-9A1BBF5BC039}"/>
    <hyperlink ref="BR28" r:id="rId128" xr:uid="{E7C945D2-2485-407C-AC73-5B411BCB49E3}"/>
    <hyperlink ref="BR29" r:id="rId129" xr:uid="{1B98A4A1-59FE-4B60-945A-31040D8977EA}"/>
    <hyperlink ref="BR30" r:id="rId130" xr:uid="{47EAAEFA-A52D-4DC7-9232-9B912874CD6A}"/>
    <hyperlink ref="BR31" r:id="rId131" xr:uid="{205E1845-1544-4DDD-BD09-1BAB834FA3CC}"/>
    <hyperlink ref="BR32" r:id="rId132" xr:uid="{E058B2FF-F56D-444A-8A7D-2E328C7FEA32}"/>
    <hyperlink ref="BR33" r:id="rId133" xr:uid="{93FB0BF8-99FE-475E-AEEF-40D1A29C9CED}"/>
    <hyperlink ref="BR34" r:id="rId134" xr:uid="{653C06B1-8112-4DA8-9297-F0D3C7F9497F}"/>
    <hyperlink ref="BR35" r:id="rId135" xr:uid="{ABD1B1C2-2955-437D-89B3-7F534D76D8AB}"/>
    <hyperlink ref="BR36" r:id="rId136" xr:uid="{8730702D-1B35-4C35-A5E2-415CFDD2075E}"/>
    <hyperlink ref="BR37" r:id="rId137" xr:uid="{3B54F852-9EE3-45D0-BCA7-78B7E1ABE19C}"/>
    <hyperlink ref="BR38" r:id="rId138" xr:uid="{ED4F2E90-2008-43F2-80E5-D354249C5351}"/>
    <hyperlink ref="BR39" r:id="rId139" xr:uid="{8AF41420-F1E4-499E-9E33-A4E6043C8DE2}"/>
    <hyperlink ref="BR621" r:id="rId140" xr:uid="{BDDA99A2-8BC2-4141-A596-E354DA2765A8}"/>
  </hyperlinks>
  <pageMargins left="0.28999999999999998" right="0.09" top="0.74803149606299213" bottom="0.74803149606299213" header="0.31496062992125984" footer="0.31496062992125984"/>
  <pageSetup paperSize="5" scale="51" orientation="landscape" r:id="rId141"/>
  <drawing r:id="rId142"/>
  <legacyDrawing r:id="rId143"/>
  <extLst>
    <ext xmlns:x14="http://schemas.microsoft.com/office/spreadsheetml/2009/9/main" uri="{78C0D931-6437-407d-A8EE-F0AAD7539E65}">
      <x14:conditionalFormattings>
        <x14:conditionalFormatting xmlns:xm="http://schemas.microsoft.com/office/excel/2006/main">
          <x14:cfRule type="dataBar" id="{AEA36699-28F3-49AA-9937-BDF05E10C47B}">
            <x14:dataBar minLength="0" maxLength="100" border="1" direction="leftToRight" negativeBarBorderColorSameAsPositive="0">
              <x14:cfvo type="num">
                <xm:f>0</xm:f>
              </x14:cfvo>
              <x14:cfvo type="num">
                <xm:f>100</xm:f>
              </x14:cfvo>
              <x14:borderColor rgb="FF63C384"/>
              <x14:negativeFillColor rgb="FFFF0000"/>
              <x14:negativeBorderColor rgb="FFFF0000"/>
              <x14:axisColor rgb="FF000000"/>
            </x14:dataBar>
          </x14:cfRule>
          <xm:sqref>AK4:AK626 AQ4:AQ626 AW4:AW626 Z4:AA626 BC4:BC626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A33"/>
  <sheetViews>
    <sheetView zoomScaleNormal="100" workbookViewId="0">
      <pane ySplit="4" topLeftCell="A12" activePane="bottomLeft" state="frozen"/>
      <selection pane="bottomLeft" activeCell="B12" sqref="A12:C12"/>
    </sheetView>
  </sheetViews>
  <sheetFormatPr baseColWidth="10" defaultRowHeight="15"/>
  <cols>
    <col min="1" max="1" width="69.28515625" bestFit="1" customWidth="1"/>
    <col min="2" max="2" width="31.28515625" bestFit="1" customWidth="1"/>
    <col min="3" max="3" width="20.5703125" bestFit="1" customWidth="1"/>
    <col min="4" max="4" width="7.42578125" bestFit="1" customWidth="1"/>
    <col min="5" max="5" width="10.85546875" bestFit="1" customWidth="1"/>
    <col min="6" max="6" width="11" bestFit="1" customWidth="1"/>
    <col min="7" max="7" width="15.85546875" bestFit="1" customWidth="1"/>
    <col min="8" max="8" width="11.85546875" bestFit="1" customWidth="1"/>
    <col min="9" max="9" width="17.7109375" bestFit="1" customWidth="1"/>
    <col min="10" max="10" width="12.5703125" bestFit="1" customWidth="1"/>
    <col min="11" max="11" width="3.5703125" bestFit="1" customWidth="1"/>
    <col min="12" max="12" width="12" bestFit="1" customWidth="1"/>
    <col min="13" max="13" width="4" bestFit="1" customWidth="1"/>
    <col min="14" max="14" width="3.5703125" bestFit="1" customWidth="1"/>
    <col min="15" max="15" width="6" bestFit="1" customWidth="1"/>
    <col min="16" max="16" width="4.5703125" bestFit="1" customWidth="1"/>
    <col min="17" max="17" width="5" bestFit="1" customWidth="1"/>
    <col min="18" max="18" width="4.5703125" bestFit="1" customWidth="1"/>
    <col min="19" max="19" width="12" bestFit="1" customWidth="1"/>
    <col min="20" max="21" width="4.5703125" bestFit="1" customWidth="1"/>
    <col min="22" max="22" width="12" bestFit="1" customWidth="1"/>
    <col min="23" max="23" width="5" bestFit="1" customWidth="1"/>
    <col min="24" max="24" width="4.5703125" bestFit="1" customWidth="1"/>
    <col min="25" max="25" width="6" bestFit="1" customWidth="1"/>
    <col min="26" max="27" width="4.5703125" bestFit="1" customWidth="1"/>
    <col min="28" max="28" width="5" bestFit="1" customWidth="1"/>
    <col min="29" max="31" width="12" bestFit="1" customWidth="1"/>
    <col min="32" max="32" width="4.5703125" bestFit="1" customWidth="1"/>
    <col min="33" max="34" width="12" bestFit="1" customWidth="1"/>
    <col min="35" max="35" width="4.5703125" bestFit="1" customWidth="1"/>
    <col min="36" max="36" width="8" bestFit="1" customWidth="1"/>
    <col min="37" max="37" width="12" bestFit="1" customWidth="1"/>
    <col min="38" max="38" width="4.5703125" bestFit="1" customWidth="1"/>
    <col min="39" max="40" width="12" bestFit="1" customWidth="1"/>
    <col min="41" max="42" width="4.5703125" bestFit="1" customWidth="1"/>
    <col min="43" max="43" width="5" bestFit="1" customWidth="1"/>
    <col min="44" max="45" width="4.5703125" bestFit="1" customWidth="1"/>
    <col min="46" max="46" width="12" bestFit="1" customWidth="1"/>
    <col min="47" max="48" width="4.5703125" bestFit="1" customWidth="1"/>
    <col min="49" max="49" width="12" bestFit="1" customWidth="1"/>
    <col min="50" max="50" width="4.5703125" bestFit="1" customWidth="1"/>
    <col min="51" max="51" width="6" bestFit="1" customWidth="1"/>
    <col min="52" max="52" width="12" bestFit="1" customWidth="1"/>
    <col min="53" max="53" width="7" bestFit="1" customWidth="1"/>
    <col min="54" max="54" width="4.5703125" bestFit="1" customWidth="1"/>
    <col min="55" max="56" width="12" bestFit="1" customWidth="1"/>
    <col min="57" max="57" width="4.5703125" bestFit="1" customWidth="1"/>
    <col min="58" max="58" width="11" bestFit="1" customWidth="1"/>
    <col min="59" max="59" width="7" bestFit="1" customWidth="1"/>
    <col min="60" max="60" width="12" bestFit="1" customWidth="1"/>
    <col min="61" max="61" width="7" bestFit="1" customWidth="1"/>
    <col min="62" max="62" width="4.5703125" bestFit="1" customWidth="1"/>
    <col min="63" max="63" width="8" bestFit="1" customWidth="1"/>
    <col min="64" max="64" width="12" bestFit="1" customWidth="1"/>
    <col min="65" max="65" width="4.5703125" bestFit="1" customWidth="1"/>
    <col min="66" max="67" width="12" bestFit="1" customWidth="1"/>
    <col min="68" max="69" width="4.5703125" bestFit="1" customWidth="1"/>
    <col min="70" max="70" width="12" bestFit="1" customWidth="1"/>
    <col min="71" max="71" width="7" bestFit="1" customWidth="1"/>
    <col min="72" max="74" width="12" bestFit="1" customWidth="1"/>
    <col min="75" max="75" width="8" bestFit="1" customWidth="1"/>
    <col min="76" max="76" width="4.5703125" bestFit="1" customWidth="1"/>
    <col min="77" max="77" width="6" bestFit="1" customWidth="1"/>
    <col min="78" max="78" width="4.5703125" bestFit="1" customWidth="1"/>
    <col min="79" max="82" width="12" bestFit="1" customWidth="1"/>
    <col min="83" max="83" width="4.5703125" bestFit="1" customWidth="1"/>
    <col min="84" max="84" width="5" bestFit="1" customWidth="1"/>
    <col min="85" max="86" width="12" bestFit="1" customWidth="1"/>
    <col min="87" max="87" width="4.5703125" bestFit="1" customWidth="1"/>
    <col min="88" max="88" width="7" bestFit="1" customWidth="1"/>
    <col min="89" max="91" width="12" bestFit="1" customWidth="1"/>
    <col min="92" max="92" width="8" bestFit="1" customWidth="1"/>
    <col min="93" max="96" width="12" bestFit="1" customWidth="1"/>
    <col min="97" max="97" width="7" bestFit="1" customWidth="1"/>
    <col min="98" max="98" width="11" bestFit="1" customWidth="1"/>
    <col min="99" max="99" width="5" bestFit="1" customWidth="1"/>
    <col min="100" max="100" width="8" bestFit="1" customWidth="1"/>
    <col min="101" max="102" width="12" bestFit="1" customWidth="1"/>
    <col min="103" max="103" width="8" bestFit="1" customWidth="1"/>
    <col min="104" max="104" width="5.5703125" bestFit="1" customWidth="1"/>
    <col min="105" max="105" width="12.5703125" bestFit="1" customWidth="1"/>
    <col min="106" max="110" width="3" bestFit="1" customWidth="1"/>
    <col min="111" max="119" width="4" bestFit="1" customWidth="1"/>
    <col min="120" max="129" width="5" bestFit="1" customWidth="1"/>
    <col min="130" max="131" width="6" bestFit="1" customWidth="1"/>
    <col min="132" max="132" width="7" bestFit="1" customWidth="1"/>
    <col min="133" max="133" width="13.28515625" bestFit="1" customWidth="1"/>
    <col min="134" max="134" width="16.7109375" bestFit="1" customWidth="1"/>
    <col min="135" max="138" width="2" bestFit="1" customWidth="1"/>
    <col min="139" max="144" width="3" bestFit="1" customWidth="1"/>
    <col min="145" max="146" width="4" bestFit="1" customWidth="1"/>
    <col min="147" max="147" width="5" bestFit="1" customWidth="1"/>
    <col min="148" max="148" width="19.85546875" bestFit="1" customWidth="1"/>
    <col min="149" max="149" width="12.5703125" bestFit="1" customWidth="1"/>
  </cols>
  <sheetData>
    <row r="1" spans="1:105">
      <c r="A1" s="250" t="s">
        <v>224</v>
      </c>
      <c r="B1" s="250" t="s">
        <v>3743</v>
      </c>
    </row>
    <row r="2" spans="1:105">
      <c r="B2" s="42"/>
      <c r="C2" s="42"/>
      <c r="D2" s="42"/>
      <c r="E2" s="42"/>
      <c r="F2" s="42"/>
      <c r="G2" s="42"/>
      <c r="H2" s="42"/>
      <c r="I2" s="42"/>
      <c r="J2" s="42"/>
      <c r="K2" s="42"/>
      <c r="L2" s="42"/>
      <c r="M2" s="42"/>
      <c r="N2" s="42"/>
      <c r="O2" s="42"/>
      <c r="P2" s="42"/>
      <c r="Q2" s="42"/>
      <c r="R2" s="42"/>
      <c r="S2" s="42"/>
      <c r="T2" s="42"/>
      <c r="U2" s="42"/>
      <c r="V2" s="42"/>
      <c r="W2" s="42"/>
      <c r="X2" s="42"/>
      <c r="Y2" s="42"/>
      <c r="Z2" s="300"/>
      <c r="AA2" s="42"/>
      <c r="AB2" s="42"/>
      <c r="AC2" s="42"/>
      <c r="AD2" s="42"/>
    </row>
    <row r="3" spans="1:105">
      <c r="A3" s="250" t="s">
        <v>7</v>
      </c>
      <c r="B3" s="250" t="s">
        <v>1938</v>
      </c>
      <c r="C3" s="250" t="s">
        <v>3744</v>
      </c>
    </row>
    <row r="4" spans="1:105">
      <c r="A4" s="251" t="s">
        <v>375</v>
      </c>
      <c r="B4" s="310">
        <v>63.157894736842103</v>
      </c>
      <c r="C4" s="310">
        <v>19</v>
      </c>
    </row>
    <row r="5" spans="1:105" s="324" customFormat="1">
      <c r="A5" s="251" t="s">
        <v>357</v>
      </c>
      <c r="B5" s="310">
        <v>86.111111111111114</v>
      </c>
      <c r="C5" s="310">
        <v>18</v>
      </c>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row>
    <row r="6" spans="1:105" s="324" customFormat="1">
      <c r="A6" s="251" t="s">
        <v>369</v>
      </c>
      <c r="B6" s="310">
        <v>75.347222222222229</v>
      </c>
      <c r="C6" s="310">
        <v>9</v>
      </c>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row>
    <row r="7" spans="1:105" s="324" customFormat="1">
      <c r="A7" s="251" t="s">
        <v>361</v>
      </c>
      <c r="B7" s="310">
        <v>89.023062130988066</v>
      </c>
      <c r="C7" s="310">
        <v>103</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row>
    <row r="8" spans="1:105" s="324" customFormat="1">
      <c r="A8" s="251" t="s">
        <v>1862</v>
      </c>
      <c r="B8" s="310">
        <v>100</v>
      </c>
      <c r="C8" s="310">
        <v>3</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row>
    <row r="9" spans="1:105" s="324" customFormat="1">
      <c r="A9" s="251" t="s">
        <v>379</v>
      </c>
      <c r="B9" s="310">
        <v>100</v>
      </c>
      <c r="C9" s="310">
        <v>4</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row>
    <row r="10" spans="1:105" s="324" customFormat="1">
      <c r="A10" s="251" t="s">
        <v>382</v>
      </c>
      <c r="B10" s="310">
        <v>94.333333333333329</v>
      </c>
      <c r="C10" s="310">
        <v>3</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row>
    <row r="11" spans="1:105" s="324" customFormat="1">
      <c r="A11" s="251" t="s">
        <v>368</v>
      </c>
      <c r="B11" s="310">
        <v>34.432234432234431</v>
      </c>
      <c r="C11" s="310">
        <v>7</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324" customFormat="1">
      <c r="A12" s="251" t="s">
        <v>366</v>
      </c>
      <c r="B12" s="310">
        <v>64.782608695652172</v>
      </c>
      <c r="C12" s="310">
        <v>23</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324" customFormat="1">
      <c r="A13" s="251" t="s">
        <v>373</v>
      </c>
      <c r="B13" s="310">
        <v>82.653400000000005</v>
      </c>
      <c r="C13" s="310">
        <v>20</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324" customFormat="1">
      <c r="A14" s="251" t="s">
        <v>360</v>
      </c>
      <c r="B14" s="310">
        <v>73.551518505321752</v>
      </c>
      <c r="C14" s="310">
        <v>50</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324" customFormat="1">
      <c r="A15" s="251" t="s">
        <v>354</v>
      </c>
      <c r="B15" s="310">
        <v>69.20289855072464</v>
      </c>
      <c r="C15" s="310">
        <v>23</v>
      </c>
      <c r="D15">
        <f>C15/4</f>
        <v>5.75</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324" customFormat="1">
      <c r="A16" s="251" t="s">
        <v>356</v>
      </c>
      <c r="B16" s="310">
        <v>80.444444444444443</v>
      </c>
      <c r="C16" s="310">
        <v>18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324" customFormat="1">
      <c r="A17" s="251" t="s">
        <v>355</v>
      </c>
      <c r="B17" s="310">
        <v>69.084052762477711</v>
      </c>
      <c r="C17" s="310">
        <v>36</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324" customFormat="1">
      <c r="A18" s="251" t="s">
        <v>353</v>
      </c>
      <c r="B18" s="310">
        <v>81.666666666666671</v>
      </c>
      <c r="C18" s="310">
        <v>22</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row>
    <row r="19" spans="1:105" s="324" customFormat="1">
      <c r="A19" s="251" t="s">
        <v>381</v>
      </c>
      <c r="B19" s="310">
        <v>97.470951803168063</v>
      </c>
      <c r="C19" s="310">
        <v>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row>
    <row r="20" spans="1:105" s="324" customFormat="1">
      <c r="A20" s="251" t="s">
        <v>376</v>
      </c>
      <c r="B20" s="310">
        <v>93.285714285714292</v>
      </c>
      <c r="C20" s="310">
        <v>21</v>
      </c>
      <c r="D20" s="553">
        <f>C20/3</f>
        <v>7</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row>
    <row r="21" spans="1:105" s="324" customFormat="1">
      <c r="A21" s="251" t="s">
        <v>363</v>
      </c>
      <c r="B21" s="310">
        <v>9.4</v>
      </c>
      <c r="C21" s="310">
        <v>10</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row>
    <row r="22" spans="1:105" s="324" customFormat="1">
      <c r="A22" s="251" t="s">
        <v>372</v>
      </c>
      <c r="B22" s="310">
        <v>45.330101149963006</v>
      </c>
      <c r="C22" s="310">
        <v>6</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row>
    <row r="23" spans="1:105" s="324" customFormat="1">
      <c r="A23" s="251" t="s">
        <v>370</v>
      </c>
      <c r="B23" s="310">
        <v>72.368421052631575</v>
      </c>
      <c r="C23" s="310">
        <v>19</v>
      </c>
      <c r="D23">
        <f>C23/2</f>
        <v>9.5</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row>
    <row r="24" spans="1:105" s="324" customFormat="1">
      <c r="A24" s="251" t="s">
        <v>374</v>
      </c>
      <c r="B24" s="310">
        <v>66.71641791044776</v>
      </c>
      <c r="C24" s="310">
        <v>3</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row>
    <row r="25" spans="1:105" s="324" customFormat="1">
      <c r="A25" s="251" t="s">
        <v>362</v>
      </c>
      <c r="B25" s="310">
        <v>88.484848484848484</v>
      </c>
      <c r="C25" s="310">
        <v>11</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row>
    <row r="26" spans="1:105" s="324" customFormat="1">
      <c r="A26" s="251" t="s">
        <v>358</v>
      </c>
      <c r="B26" s="310">
        <v>82.690828402366861</v>
      </c>
      <c r="C26" s="310">
        <v>13</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row>
    <row r="27" spans="1:105" s="324" customFormat="1">
      <c r="A27" s="251" t="s">
        <v>380</v>
      </c>
      <c r="B27" s="310">
        <v>60</v>
      </c>
      <c r="C27" s="310">
        <v>9</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row>
    <row r="28" spans="1:105" s="324" customFormat="1">
      <c r="A28" s="251" t="s">
        <v>377</v>
      </c>
      <c r="B28" s="310">
        <v>59.259259259259252</v>
      </c>
      <c r="C28" s="310">
        <v>9</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row>
    <row r="29" spans="1:105" s="324" customFormat="1">
      <c r="A29" s="251" t="s">
        <v>365</v>
      </c>
      <c r="B29" s="310">
        <v>91.324539841678444</v>
      </c>
      <c r="C29" s="310">
        <v>61</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row>
    <row r="30" spans="1:105">
      <c r="A30" s="251" t="s">
        <v>378</v>
      </c>
      <c r="B30" s="310">
        <v>100</v>
      </c>
      <c r="C30" s="310">
        <v>7</v>
      </c>
    </row>
    <row r="31" spans="1:105" s="324" customFormat="1">
      <c r="A31" s="251" t="s">
        <v>359</v>
      </c>
      <c r="B31" s="310">
        <v>60</v>
      </c>
      <c r="C31" s="310">
        <v>5</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row>
    <row r="32" spans="1:105" s="324" customFormat="1">
      <c r="A32" s="251" t="s">
        <v>8</v>
      </c>
      <c r="B32" s="310">
        <v>78.40346488863392</v>
      </c>
      <c r="C32" s="310">
        <v>540</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row>
    <row r="33" spans="1:105" s="324" customFormat="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C470-90A4-47A4-9031-DFCD2331DC76}">
  <sheetPr codeName="Hoja4"/>
  <dimension ref="A1:A28"/>
  <sheetViews>
    <sheetView workbookViewId="0">
      <selection sqref="A1:XFD1"/>
    </sheetView>
  </sheetViews>
  <sheetFormatPr baseColWidth="10" defaultRowHeight="15"/>
  <cols>
    <col min="1" max="1" width="13.42578125" customWidth="1"/>
  </cols>
  <sheetData>
    <row r="1" spans="1:1">
      <c r="A1" s="251" t="s">
        <v>375</v>
      </c>
    </row>
    <row r="2" spans="1:1">
      <c r="A2" s="251" t="s">
        <v>357</v>
      </c>
    </row>
    <row r="3" spans="1:1">
      <c r="A3" s="251" t="s">
        <v>369</v>
      </c>
    </row>
    <row r="4" spans="1:1">
      <c r="A4" s="251" t="s">
        <v>361</v>
      </c>
    </row>
    <row r="5" spans="1:1">
      <c r="A5" s="251" t="s">
        <v>1862</v>
      </c>
    </row>
    <row r="6" spans="1:1">
      <c r="A6" s="251" t="s">
        <v>379</v>
      </c>
    </row>
    <row r="7" spans="1:1">
      <c r="A7" s="251" t="s">
        <v>382</v>
      </c>
    </row>
    <row r="8" spans="1:1">
      <c r="A8" s="251" t="s">
        <v>368</v>
      </c>
    </row>
    <row r="9" spans="1:1">
      <c r="A9" s="251" t="s">
        <v>366</v>
      </c>
    </row>
    <row r="10" spans="1:1">
      <c r="A10" s="251" t="s">
        <v>373</v>
      </c>
    </row>
    <row r="11" spans="1:1">
      <c r="A11" s="251" t="s">
        <v>360</v>
      </c>
    </row>
    <row r="12" spans="1:1">
      <c r="A12" s="251" t="s">
        <v>354</v>
      </c>
    </row>
    <row r="13" spans="1:1">
      <c r="A13" s="251" t="s">
        <v>356</v>
      </c>
    </row>
    <row r="14" spans="1:1">
      <c r="A14" s="251" t="s">
        <v>355</v>
      </c>
    </row>
    <row r="15" spans="1:1">
      <c r="A15" s="251" t="s">
        <v>353</v>
      </c>
    </row>
    <row r="16" spans="1:1">
      <c r="A16" s="251" t="s">
        <v>381</v>
      </c>
    </row>
    <row r="17" spans="1:1">
      <c r="A17" s="251" t="s">
        <v>376</v>
      </c>
    </row>
    <row r="18" spans="1:1">
      <c r="A18" s="251" t="s">
        <v>363</v>
      </c>
    </row>
    <row r="19" spans="1:1">
      <c r="A19" s="251" t="s">
        <v>372</v>
      </c>
    </row>
    <row r="20" spans="1:1">
      <c r="A20" s="251" t="s">
        <v>370</v>
      </c>
    </row>
    <row r="21" spans="1:1">
      <c r="A21" s="251" t="s">
        <v>374</v>
      </c>
    </row>
    <row r="22" spans="1:1">
      <c r="A22" s="251" t="s">
        <v>362</v>
      </c>
    </row>
    <row r="23" spans="1:1">
      <c r="A23" s="251" t="s">
        <v>358</v>
      </c>
    </row>
    <row r="24" spans="1:1">
      <c r="A24" s="251" t="s">
        <v>380</v>
      </c>
    </row>
    <row r="25" spans="1:1">
      <c r="A25" s="251" t="s">
        <v>377</v>
      </c>
    </row>
    <row r="26" spans="1:1">
      <c r="A26" s="251" t="s">
        <v>365</v>
      </c>
    </row>
    <row r="27" spans="1:1">
      <c r="A27" s="251" t="s">
        <v>378</v>
      </c>
    </row>
    <row r="28" spans="1:1">
      <c r="A28" s="251" t="s">
        <v>359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1:C17"/>
  <sheetViews>
    <sheetView workbookViewId="0">
      <selection activeCell="D1" sqref="D1:D30"/>
    </sheetView>
  </sheetViews>
  <sheetFormatPr baseColWidth="10" defaultRowHeight="15"/>
  <cols>
    <col min="2" max="2" width="22.5703125" customWidth="1"/>
    <col min="3" max="3" width="13.42578125" customWidth="1"/>
  </cols>
  <sheetData>
    <row r="1" spans="2:3">
      <c r="B1" t="s">
        <v>3746</v>
      </c>
      <c r="C1" t="s">
        <v>3745</v>
      </c>
    </row>
    <row r="2" spans="2:3">
      <c r="B2" t="s">
        <v>1954</v>
      </c>
      <c r="C2">
        <v>33.333333333333336</v>
      </c>
    </row>
    <row r="3" spans="2:3">
      <c r="B3" t="s">
        <v>2135</v>
      </c>
      <c r="C3">
        <v>45.330101149963006</v>
      </c>
    </row>
    <row r="4" spans="2:3">
      <c r="B4" t="s">
        <v>1949</v>
      </c>
      <c r="C4">
        <v>50.82539682539683</v>
      </c>
    </row>
    <row r="5" spans="2:3">
      <c r="B5" t="s">
        <v>1951</v>
      </c>
      <c r="C5">
        <v>64.782608695652172</v>
      </c>
    </row>
    <row r="6" spans="2:3">
      <c r="B6" t="s">
        <v>1953</v>
      </c>
      <c r="C6">
        <v>67.54807692307692</v>
      </c>
    </row>
    <row r="7" spans="2:3">
      <c r="B7" t="s">
        <v>1947</v>
      </c>
      <c r="C7">
        <v>73.551518505321752</v>
      </c>
    </row>
    <row r="8" spans="2:3">
      <c r="B8" t="s">
        <v>1946</v>
      </c>
      <c r="C8">
        <v>73.936538461538461</v>
      </c>
    </row>
    <row r="9" spans="2:3">
      <c r="B9" t="s">
        <v>1950</v>
      </c>
      <c r="C9">
        <v>75.673302421979969</v>
      </c>
    </row>
    <row r="10" spans="2:3">
      <c r="B10" t="s">
        <v>2126</v>
      </c>
      <c r="C10">
        <v>77.083333333333343</v>
      </c>
    </row>
    <row r="11" spans="2:3">
      <c r="B11" t="s">
        <v>1943</v>
      </c>
      <c r="C11">
        <v>79.279526830080556</v>
      </c>
    </row>
    <row r="12" spans="2:3">
      <c r="B12" t="s">
        <v>1955</v>
      </c>
      <c r="C12">
        <v>80.725999999999999</v>
      </c>
    </row>
    <row r="13" spans="2:3">
      <c r="B13" t="s">
        <v>1945</v>
      </c>
      <c r="C13">
        <v>82.690828402366861</v>
      </c>
    </row>
    <row r="14" spans="2:3">
      <c r="B14" t="s">
        <v>1942</v>
      </c>
      <c r="C14">
        <v>83.333333333333329</v>
      </c>
    </row>
    <row r="15" spans="2:3">
      <c r="B15" t="s">
        <v>1952</v>
      </c>
      <c r="C15">
        <v>85.833333333333329</v>
      </c>
    </row>
    <row r="16" spans="2:3">
      <c r="B16" t="s">
        <v>1944</v>
      </c>
      <c r="C16">
        <v>86.111111111111114</v>
      </c>
    </row>
    <row r="17" spans="2:3">
      <c r="B17" t="s">
        <v>1948</v>
      </c>
      <c r="C17">
        <v>89.023062130988066</v>
      </c>
    </row>
  </sheetData>
  <autoFilter ref="B1:C1" xr:uid="{00000000-0001-0000-0300-000000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C2C11-E3D5-4F25-BA16-449A4CACC90C}">
  <sheetPr codeName="Hoja6"/>
  <dimension ref="B2:F31"/>
  <sheetViews>
    <sheetView workbookViewId="0">
      <selection activeCell="C12" sqref="C12"/>
    </sheetView>
  </sheetViews>
  <sheetFormatPr baseColWidth="10" defaultRowHeight="15"/>
  <cols>
    <col min="2" max="2" width="18.42578125" customWidth="1"/>
    <col min="3" max="3" width="17.5703125" customWidth="1"/>
  </cols>
  <sheetData>
    <row r="2" spans="2:6">
      <c r="B2" t="s">
        <v>3748</v>
      </c>
      <c r="C2" t="s">
        <v>3747</v>
      </c>
      <c r="D2" t="s">
        <v>3749</v>
      </c>
      <c r="E2" t="s">
        <v>3750</v>
      </c>
    </row>
    <row r="3" spans="2:6">
      <c r="B3" t="s">
        <v>375</v>
      </c>
      <c r="C3" s="553">
        <v>63.157894736842103</v>
      </c>
      <c r="D3">
        <v>19</v>
      </c>
      <c r="E3">
        <v>24</v>
      </c>
      <c r="F3" s="585">
        <f>1-((E3-D3)/E3)</f>
        <v>0.79166666666666663</v>
      </c>
    </row>
    <row r="4" spans="2:6">
      <c r="B4" t="s">
        <v>357</v>
      </c>
      <c r="C4" s="553">
        <v>86.111111111111114</v>
      </c>
      <c r="D4">
        <v>18</v>
      </c>
      <c r="E4">
        <v>19</v>
      </c>
      <c r="F4" s="585">
        <f t="shared" ref="F4:F31" si="0">1-((E4-D4)/E4)</f>
        <v>0.94736842105263164</v>
      </c>
    </row>
    <row r="5" spans="2:6">
      <c r="B5" t="s">
        <v>369</v>
      </c>
      <c r="C5" s="553">
        <v>75.347222222222229</v>
      </c>
      <c r="D5">
        <v>9</v>
      </c>
      <c r="E5">
        <v>9</v>
      </c>
      <c r="F5" s="585">
        <f t="shared" si="0"/>
        <v>1</v>
      </c>
    </row>
    <row r="6" spans="2:6">
      <c r="B6" t="s">
        <v>361</v>
      </c>
      <c r="C6" s="553">
        <v>89.023062130988066</v>
      </c>
      <c r="D6">
        <v>103</v>
      </c>
      <c r="E6">
        <v>108</v>
      </c>
      <c r="F6" s="585">
        <f t="shared" si="0"/>
        <v>0.95370370370370372</v>
      </c>
    </row>
    <row r="7" spans="2:6">
      <c r="B7" t="s">
        <v>1862</v>
      </c>
      <c r="C7" s="553">
        <v>100</v>
      </c>
      <c r="D7">
        <v>3</v>
      </c>
      <c r="E7">
        <v>4</v>
      </c>
      <c r="F7" s="585">
        <f t="shared" si="0"/>
        <v>0.75</v>
      </c>
    </row>
    <row r="8" spans="2:6">
      <c r="B8" t="s">
        <v>379</v>
      </c>
      <c r="C8" s="553">
        <v>100</v>
      </c>
      <c r="D8">
        <v>4</v>
      </c>
      <c r="E8">
        <v>4</v>
      </c>
      <c r="F8" s="585">
        <f t="shared" si="0"/>
        <v>1</v>
      </c>
    </row>
    <row r="9" spans="2:6">
      <c r="B9" t="s">
        <v>382</v>
      </c>
      <c r="C9" s="553">
        <v>94.333333333333329</v>
      </c>
      <c r="D9">
        <v>3</v>
      </c>
      <c r="E9">
        <v>4</v>
      </c>
      <c r="F9" s="585">
        <f t="shared" si="0"/>
        <v>0.75</v>
      </c>
    </row>
    <row r="10" spans="2:6">
      <c r="B10" t="s">
        <v>368</v>
      </c>
      <c r="C10" s="553">
        <v>34.432234432234431</v>
      </c>
      <c r="D10">
        <v>7</v>
      </c>
      <c r="E10">
        <v>7</v>
      </c>
      <c r="F10" s="585">
        <f t="shared" si="0"/>
        <v>1</v>
      </c>
    </row>
    <row r="11" spans="2:6">
      <c r="B11" t="s">
        <v>366</v>
      </c>
      <c r="C11" s="553">
        <v>64.782608695652172</v>
      </c>
      <c r="D11">
        <v>23</v>
      </c>
      <c r="E11">
        <v>23</v>
      </c>
      <c r="F11" s="585">
        <f t="shared" si="0"/>
        <v>1</v>
      </c>
    </row>
    <row r="12" spans="2:6">
      <c r="B12" t="s">
        <v>373</v>
      </c>
      <c r="C12" s="553">
        <v>82.653400000000005</v>
      </c>
      <c r="D12">
        <v>20</v>
      </c>
      <c r="E12">
        <v>27</v>
      </c>
      <c r="F12" s="585">
        <f t="shared" si="0"/>
        <v>0.7407407407407407</v>
      </c>
    </row>
    <row r="13" spans="2:6">
      <c r="B13" t="s">
        <v>360</v>
      </c>
      <c r="C13" s="553">
        <v>73.551518505321752</v>
      </c>
      <c r="D13">
        <v>50</v>
      </c>
      <c r="E13">
        <v>56</v>
      </c>
      <c r="F13" s="585">
        <f t="shared" si="0"/>
        <v>0.8928571428571429</v>
      </c>
    </row>
    <row r="14" spans="2:6">
      <c r="B14" t="s">
        <v>354</v>
      </c>
      <c r="C14" s="553">
        <v>69.20289855072464</v>
      </c>
      <c r="D14">
        <v>23</v>
      </c>
      <c r="E14">
        <v>27</v>
      </c>
      <c r="F14" s="585">
        <f t="shared" si="0"/>
        <v>0.85185185185185186</v>
      </c>
    </row>
    <row r="15" spans="2:6">
      <c r="B15" t="s">
        <v>356</v>
      </c>
      <c r="C15" s="553">
        <v>80.444444444444443</v>
      </c>
      <c r="D15">
        <v>18</v>
      </c>
      <c r="E15">
        <v>20</v>
      </c>
      <c r="F15" s="585">
        <f t="shared" si="0"/>
        <v>0.9</v>
      </c>
    </row>
    <row r="16" spans="2:6">
      <c r="B16" t="s">
        <v>355</v>
      </c>
      <c r="C16" s="553">
        <v>69.084052762477711</v>
      </c>
      <c r="D16">
        <v>36</v>
      </c>
      <c r="E16">
        <v>37</v>
      </c>
      <c r="F16" s="585">
        <f t="shared" si="0"/>
        <v>0.97297297297297303</v>
      </c>
    </row>
    <row r="17" spans="2:6">
      <c r="B17" t="s">
        <v>353</v>
      </c>
      <c r="C17" s="553">
        <v>81.666666666666671</v>
      </c>
      <c r="D17">
        <v>22</v>
      </c>
      <c r="E17">
        <v>22</v>
      </c>
      <c r="F17" s="585">
        <f t="shared" si="0"/>
        <v>1</v>
      </c>
    </row>
    <row r="18" spans="2:6">
      <c r="B18" t="s">
        <v>381</v>
      </c>
      <c r="C18" s="553">
        <v>97.470951803168063</v>
      </c>
      <c r="D18">
        <v>8</v>
      </c>
      <c r="E18">
        <v>8</v>
      </c>
      <c r="F18" s="585">
        <f t="shared" si="0"/>
        <v>1</v>
      </c>
    </row>
    <row r="19" spans="2:6">
      <c r="B19" t="s">
        <v>376</v>
      </c>
      <c r="C19" s="553">
        <v>77.254761904761907</v>
      </c>
      <c r="D19">
        <v>21</v>
      </c>
      <c r="E19">
        <v>28</v>
      </c>
      <c r="F19" s="585">
        <f t="shared" si="0"/>
        <v>0.75</v>
      </c>
    </row>
    <row r="20" spans="2:6">
      <c r="B20" t="s">
        <v>363</v>
      </c>
      <c r="C20" s="553">
        <v>9.4</v>
      </c>
      <c r="D20">
        <v>10</v>
      </c>
      <c r="E20">
        <v>12</v>
      </c>
      <c r="F20" s="585">
        <f t="shared" si="0"/>
        <v>0.83333333333333337</v>
      </c>
    </row>
    <row r="21" spans="2:6">
      <c r="B21" t="s">
        <v>372</v>
      </c>
      <c r="C21" s="553">
        <v>45.330101149963006</v>
      </c>
      <c r="D21">
        <v>6</v>
      </c>
      <c r="E21">
        <v>17</v>
      </c>
      <c r="F21" s="585">
        <f t="shared" si="0"/>
        <v>0.3529411764705882</v>
      </c>
    </row>
    <row r="22" spans="2:6">
      <c r="B22" t="s">
        <v>370</v>
      </c>
      <c r="C22" s="553">
        <v>72.368421052631575</v>
      </c>
      <c r="D22">
        <v>19</v>
      </c>
      <c r="E22">
        <v>25</v>
      </c>
      <c r="F22" s="585">
        <f t="shared" si="0"/>
        <v>0.76</v>
      </c>
    </row>
    <row r="23" spans="2:6">
      <c r="B23" t="s">
        <v>374</v>
      </c>
      <c r="C23" s="553">
        <v>66.71641791044776</v>
      </c>
      <c r="D23">
        <v>3</v>
      </c>
      <c r="E23">
        <v>5</v>
      </c>
      <c r="F23" s="585">
        <f t="shared" si="0"/>
        <v>0.6</v>
      </c>
    </row>
    <row r="24" spans="2:6">
      <c r="B24" t="s">
        <v>362</v>
      </c>
      <c r="C24" s="553">
        <v>88.484848484848484</v>
      </c>
      <c r="D24">
        <v>11</v>
      </c>
      <c r="E24">
        <v>24</v>
      </c>
      <c r="F24" s="585">
        <f t="shared" si="0"/>
        <v>0.45833333333333337</v>
      </c>
    </row>
    <row r="25" spans="2:6">
      <c r="B25" t="s">
        <v>358</v>
      </c>
      <c r="C25" s="553">
        <v>82.690828402366861</v>
      </c>
      <c r="D25">
        <v>13</v>
      </c>
      <c r="E25">
        <v>16</v>
      </c>
      <c r="F25" s="585">
        <f t="shared" si="0"/>
        <v>0.8125</v>
      </c>
    </row>
    <row r="26" spans="2:6">
      <c r="B26" t="s">
        <v>380</v>
      </c>
      <c r="C26" s="553">
        <v>60</v>
      </c>
      <c r="D26">
        <v>9</v>
      </c>
      <c r="E26">
        <v>10</v>
      </c>
      <c r="F26" s="585">
        <f t="shared" si="0"/>
        <v>0.9</v>
      </c>
    </row>
    <row r="27" spans="2:6">
      <c r="B27" t="s">
        <v>377</v>
      </c>
      <c r="C27" s="553">
        <v>59.259259259259252</v>
      </c>
      <c r="D27">
        <v>9</v>
      </c>
      <c r="E27">
        <v>9</v>
      </c>
      <c r="F27" s="585">
        <f t="shared" si="0"/>
        <v>1</v>
      </c>
    </row>
    <row r="28" spans="2:6">
      <c r="B28" t="s">
        <v>365</v>
      </c>
      <c r="C28" s="553">
        <v>91.324539841678444</v>
      </c>
      <c r="D28">
        <v>61</v>
      </c>
      <c r="E28">
        <v>65</v>
      </c>
      <c r="F28" s="585">
        <f t="shared" si="0"/>
        <v>0.93846153846153846</v>
      </c>
    </row>
    <row r="29" spans="2:6">
      <c r="B29" t="s">
        <v>378</v>
      </c>
      <c r="C29" s="553">
        <v>100</v>
      </c>
      <c r="D29">
        <v>7</v>
      </c>
      <c r="E29">
        <v>7</v>
      </c>
      <c r="F29" s="585">
        <f t="shared" si="0"/>
        <v>1</v>
      </c>
    </row>
    <row r="30" spans="2:6">
      <c r="B30" t="s">
        <v>359</v>
      </c>
      <c r="C30" s="553">
        <v>60</v>
      </c>
      <c r="D30">
        <v>5</v>
      </c>
      <c r="E30">
        <v>6</v>
      </c>
      <c r="F30" s="585">
        <f t="shared" si="0"/>
        <v>0.83333333333333337</v>
      </c>
    </row>
    <row r="31" spans="2:6">
      <c r="D31">
        <v>540</v>
      </c>
      <c r="E31">
        <v>623</v>
      </c>
      <c r="F31" s="585">
        <f t="shared" si="0"/>
        <v>0.8667736757624398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B1E5-7BCC-4694-BDFD-461AD8B7F268}">
  <sheetPr codeName="Hoja7"/>
  <dimension ref="B1:F21"/>
  <sheetViews>
    <sheetView workbookViewId="0">
      <selection activeCell="H14" sqref="H14"/>
    </sheetView>
  </sheetViews>
  <sheetFormatPr baseColWidth="10" defaultRowHeight="15"/>
  <cols>
    <col min="3" max="3" width="53.140625" bestFit="1" customWidth="1"/>
  </cols>
  <sheetData>
    <row r="1" spans="2:6">
      <c r="B1" s="755">
        <v>1</v>
      </c>
      <c r="C1" s="251" t="s">
        <v>375</v>
      </c>
      <c r="D1">
        <v>5</v>
      </c>
    </row>
    <row r="2" spans="2:6">
      <c r="B2" s="755"/>
      <c r="C2" s="251" t="s">
        <v>357</v>
      </c>
      <c r="D2">
        <v>3</v>
      </c>
      <c r="E2">
        <v>1</v>
      </c>
      <c r="F2" t="s">
        <v>3796</v>
      </c>
    </row>
    <row r="3" spans="2:6">
      <c r="B3" s="755"/>
      <c r="C3" s="251" t="s">
        <v>369</v>
      </c>
      <c r="D3">
        <v>1</v>
      </c>
      <c r="E3">
        <v>2</v>
      </c>
      <c r="F3" t="s">
        <v>3797</v>
      </c>
    </row>
    <row r="4" spans="2:6">
      <c r="B4" s="755"/>
      <c r="C4" s="718" t="s">
        <v>361</v>
      </c>
      <c r="D4">
        <v>2</v>
      </c>
      <c r="E4">
        <v>3</v>
      </c>
      <c r="F4" t="s">
        <v>3800</v>
      </c>
    </row>
    <row r="5" spans="2:6">
      <c r="B5" s="755"/>
      <c r="C5" s="251" t="s">
        <v>1862</v>
      </c>
      <c r="D5">
        <v>4</v>
      </c>
      <c r="E5">
        <v>4</v>
      </c>
      <c r="F5" t="s">
        <v>3798</v>
      </c>
    </row>
    <row r="6" spans="2:6">
      <c r="B6" s="755">
        <v>2</v>
      </c>
      <c r="C6" s="251" t="s">
        <v>379</v>
      </c>
      <c r="D6">
        <v>1</v>
      </c>
      <c r="E6">
        <v>5</v>
      </c>
      <c r="F6" t="s">
        <v>3799</v>
      </c>
    </row>
    <row r="7" spans="2:6">
      <c r="B7" s="755"/>
      <c r="C7" s="251" t="s">
        <v>382</v>
      </c>
      <c r="D7">
        <v>4</v>
      </c>
    </row>
    <row r="8" spans="2:6">
      <c r="B8" s="755"/>
      <c r="C8" s="251" t="s">
        <v>368</v>
      </c>
      <c r="D8">
        <v>2</v>
      </c>
    </row>
    <row r="9" spans="2:6">
      <c r="B9" s="755"/>
      <c r="C9" s="251" t="s">
        <v>366</v>
      </c>
      <c r="D9">
        <v>5</v>
      </c>
    </row>
    <row r="10" spans="2:6">
      <c r="B10" s="755"/>
      <c r="C10" s="251" t="s">
        <v>373</v>
      </c>
      <c r="D10">
        <v>3</v>
      </c>
    </row>
    <row r="11" spans="2:6">
      <c r="B11" s="755">
        <v>3</v>
      </c>
      <c r="C11" s="718" t="s">
        <v>360</v>
      </c>
      <c r="D11">
        <v>1</v>
      </c>
    </row>
    <row r="12" spans="2:6">
      <c r="B12" s="755"/>
      <c r="C12" s="718" t="s">
        <v>354</v>
      </c>
      <c r="D12">
        <v>4</v>
      </c>
    </row>
    <row r="13" spans="2:6">
      <c r="B13" s="755"/>
      <c r="C13" s="251" t="s">
        <v>381</v>
      </c>
      <c r="D13">
        <v>2</v>
      </c>
    </row>
    <row r="14" spans="2:6">
      <c r="B14" s="755"/>
      <c r="C14" s="718" t="s">
        <v>376</v>
      </c>
      <c r="D14">
        <v>3</v>
      </c>
    </row>
    <row r="15" spans="2:6">
      <c r="B15" s="755"/>
      <c r="C15" s="251" t="s">
        <v>370</v>
      </c>
      <c r="D15">
        <v>5</v>
      </c>
    </row>
    <row r="16" spans="2:6">
      <c r="B16" s="755">
        <v>4</v>
      </c>
      <c r="C16" s="251" t="s">
        <v>358</v>
      </c>
      <c r="D16">
        <v>4</v>
      </c>
    </row>
    <row r="17" spans="2:4">
      <c r="B17" s="755"/>
      <c r="C17" s="251" t="s">
        <v>380</v>
      </c>
      <c r="D17">
        <v>3</v>
      </c>
    </row>
    <row r="18" spans="2:4">
      <c r="B18" s="755"/>
      <c r="C18" s="251" t="s">
        <v>377</v>
      </c>
      <c r="D18">
        <v>5</v>
      </c>
    </row>
    <row r="19" spans="2:4">
      <c r="B19" s="755"/>
      <c r="C19" s="251" t="s">
        <v>365</v>
      </c>
      <c r="D19">
        <v>2</v>
      </c>
    </row>
    <row r="20" spans="2:4">
      <c r="B20" s="755"/>
      <c r="C20" s="251" t="s">
        <v>378</v>
      </c>
      <c r="D20">
        <v>1</v>
      </c>
    </row>
    <row r="21" spans="2:4">
      <c r="C21" s="251" t="s">
        <v>359</v>
      </c>
      <c r="D21">
        <v>5</v>
      </c>
    </row>
  </sheetData>
  <mergeCells count="4">
    <mergeCell ref="B1:B5"/>
    <mergeCell ref="B6:B10"/>
    <mergeCell ref="B11:B15"/>
    <mergeCell ref="B16:B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tabColor rgb="FFFFFF00"/>
  </sheetPr>
  <dimension ref="A1:I19"/>
  <sheetViews>
    <sheetView workbookViewId="0">
      <selection activeCell="J25" sqref="J25"/>
    </sheetView>
  </sheetViews>
  <sheetFormatPr baseColWidth="10" defaultRowHeight="15"/>
  <cols>
    <col min="1" max="1" width="47.28515625" bestFit="1" customWidth="1"/>
    <col min="2" max="2" width="22.42578125" bestFit="1" customWidth="1"/>
    <col min="3" max="3" width="14.85546875" bestFit="1" customWidth="1"/>
    <col min="4" max="4" width="7.42578125" bestFit="1" customWidth="1"/>
    <col min="5" max="5" width="10.85546875" bestFit="1" customWidth="1"/>
    <col min="6" max="6" width="11" bestFit="1" customWidth="1"/>
    <col min="7" max="7" width="15.85546875" bestFit="1" customWidth="1"/>
    <col min="8" max="8" width="11.85546875" bestFit="1" customWidth="1"/>
    <col min="9" max="9" width="12.5703125" bestFit="1" customWidth="1"/>
  </cols>
  <sheetData>
    <row r="1" spans="1:9">
      <c r="A1" s="250" t="s">
        <v>1938</v>
      </c>
      <c r="B1" s="250" t="s">
        <v>9</v>
      </c>
      <c r="C1" s="250"/>
      <c r="D1" s="250"/>
      <c r="E1" s="250"/>
      <c r="F1" s="250"/>
      <c r="G1" s="250"/>
      <c r="H1" s="250"/>
      <c r="I1" s="250"/>
    </row>
    <row r="2" spans="1:9">
      <c r="A2" s="250" t="s">
        <v>7</v>
      </c>
      <c r="B2" s="250" t="s">
        <v>1900</v>
      </c>
      <c r="C2" s="250" t="s">
        <v>1903</v>
      </c>
      <c r="D2" s="250" t="s">
        <v>1899</v>
      </c>
      <c r="E2" s="250" t="s">
        <v>1902</v>
      </c>
      <c r="F2" s="250" t="s">
        <v>1901</v>
      </c>
      <c r="G2" s="250" t="s">
        <v>1904</v>
      </c>
      <c r="H2" s="250" t="s">
        <v>1905</v>
      </c>
      <c r="I2" s="250" t="s">
        <v>8</v>
      </c>
    </row>
    <row r="3" spans="1:9">
      <c r="A3" s="251" t="s">
        <v>1951</v>
      </c>
      <c r="B3" s="310">
        <v>100</v>
      </c>
      <c r="C3" s="310"/>
      <c r="D3" s="310">
        <v>81.666666666666657</v>
      </c>
      <c r="E3" s="310">
        <v>68.333333333333343</v>
      </c>
      <c r="F3" s="310">
        <v>47.5</v>
      </c>
      <c r="G3" s="310"/>
      <c r="H3" s="310">
        <v>0</v>
      </c>
      <c r="I3" s="310">
        <v>64.782608695652172</v>
      </c>
    </row>
    <row r="4" spans="1:9">
      <c r="A4" s="251" t="s">
        <v>1955</v>
      </c>
      <c r="B4" s="310">
        <v>100</v>
      </c>
      <c r="C4" s="310"/>
      <c r="D4" s="310">
        <v>83.6</v>
      </c>
      <c r="E4" s="310">
        <v>67.468000000000004</v>
      </c>
      <c r="F4" s="310"/>
      <c r="G4" s="310">
        <v>2</v>
      </c>
      <c r="H4" s="310">
        <v>0</v>
      </c>
      <c r="I4" s="310">
        <v>80.725999999999999</v>
      </c>
    </row>
    <row r="5" spans="1:9">
      <c r="A5" s="251" t="s">
        <v>1954</v>
      </c>
      <c r="B5" s="310">
        <v>100</v>
      </c>
      <c r="C5" s="310"/>
      <c r="D5" s="310"/>
      <c r="E5" s="310"/>
      <c r="F5" s="310"/>
      <c r="G5" s="310"/>
      <c r="H5" s="310">
        <v>0</v>
      </c>
      <c r="I5" s="310">
        <v>33.333333333333336</v>
      </c>
    </row>
    <row r="6" spans="1:9">
      <c r="A6" s="251" t="s">
        <v>1953</v>
      </c>
      <c r="B6" s="310">
        <v>100</v>
      </c>
      <c r="C6" s="310"/>
      <c r="D6" s="310">
        <v>79.0625</v>
      </c>
      <c r="E6" s="310"/>
      <c r="F6" s="310">
        <v>50</v>
      </c>
      <c r="G6" s="310">
        <v>20</v>
      </c>
      <c r="H6" s="310">
        <v>0</v>
      </c>
      <c r="I6" s="310">
        <v>67.54807692307692</v>
      </c>
    </row>
    <row r="7" spans="1:9">
      <c r="A7" s="251" t="s">
        <v>1944</v>
      </c>
      <c r="B7" s="310">
        <v>100</v>
      </c>
      <c r="C7" s="310"/>
      <c r="D7" s="310"/>
      <c r="E7" s="310"/>
      <c r="F7" s="310">
        <v>50</v>
      </c>
      <c r="G7" s="310"/>
      <c r="H7" s="310">
        <v>0</v>
      </c>
      <c r="I7" s="310">
        <v>86.111111111111114</v>
      </c>
    </row>
    <row r="8" spans="1:9">
      <c r="A8" s="251" t="s">
        <v>1945</v>
      </c>
      <c r="B8" s="310">
        <v>100</v>
      </c>
      <c r="C8" s="310"/>
      <c r="D8" s="310"/>
      <c r="E8" s="310"/>
      <c r="F8" s="310">
        <v>33.730769230769234</v>
      </c>
      <c r="G8" s="310">
        <v>20.625</v>
      </c>
      <c r="H8" s="310"/>
      <c r="I8" s="310">
        <v>82.690828402366861</v>
      </c>
    </row>
    <row r="9" spans="1:9">
      <c r="A9" s="251" t="s">
        <v>1947</v>
      </c>
      <c r="B9" s="310">
        <v>100</v>
      </c>
      <c r="C9" s="310">
        <v>96.007633488461678</v>
      </c>
      <c r="D9" s="310">
        <v>83.576578160717418</v>
      </c>
      <c r="E9" s="310">
        <v>64.412103174603189</v>
      </c>
      <c r="F9" s="310"/>
      <c r="G9" s="310">
        <v>12.585596221959857</v>
      </c>
      <c r="H9" s="310">
        <v>0</v>
      </c>
      <c r="I9" s="310">
        <v>73.551518505321752</v>
      </c>
    </row>
    <row r="10" spans="1:9">
      <c r="A10" s="251" t="s">
        <v>1952</v>
      </c>
      <c r="B10" s="310">
        <v>100</v>
      </c>
      <c r="C10" s="310"/>
      <c r="D10" s="310">
        <v>77.5</v>
      </c>
      <c r="E10" s="310">
        <v>60</v>
      </c>
      <c r="F10" s="310"/>
      <c r="G10" s="310"/>
      <c r="H10" s="310"/>
      <c r="I10" s="310">
        <v>85.833333333333329</v>
      </c>
    </row>
    <row r="11" spans="1:9">
      <c r="A11" s="251" t="s">
        <v>1943</v>
      </c>
      <c r="B11" s="310">
        <v>100</v>
      </c>
      <c r="C11" s="310">
        <v>95.5414016729477</v>
      </c>
      <c r="D11" s="310">
        <v>82.073593073593074</v>
      </c>
      <c r="E11" s="310">
        <v>65.259417199715713</v>
      </c>
      <c r="F11" s="310">
        <v>48.333333333333336</v>
      </c>
      <c r="G11" s="310">
        <v>18.385330578512395</v>
      </c>
      <c r="H11" s="310">
        <v>0</v>
      </c>
      <c r="I11" s="310">
        <v>79.279526830080542</v>
      </c>
    </row>
    <row r="12" spans="1:9">
      <c r="A12" s="251" t="s">
        <v>1950</v>
      </c>
      <c r="B12" s="310">
        <v>100</v>
      </c>
      <c r="C12" s="310"/>
      <c r="D12" s="310">
        <v>79.105740737640417</v>
      </c>
      <c r="E12" s="310">
        <v>60</v>
      </c>
      <c r="F12" s="310">
        <v>45.55555555555555</v>
      </c>
      <c r="G12" s="310">
        <v>13.992673992673993</v>
      </c>
      <c r="H12" s="310">
        <v>0</v>
      </c>
      <c r="I12" s="310">
        <v>75.673302421979969</v>
      </c>
    </row>
    <row r="13" spans="1:9">
      <c r="A13" s="251" t="s">
        <v>1942</v>
      </c>
      <c r="B13" s="310">
        <v>100</v>
      </c>
      <c r="C13" s="310"/>
      <c r="D13" s="310"/>
      <c r="E13" s="310"/>
      <c r="F13" s="310"/>
      <c r="G13" s="310"/>
      <c r="H13" s="310">
        <v>0</v>
      </c>
      <c r="I13" s="310">
        <v>83.333333333333329</v>
      </c>
    </row>
    <row r="14" spans="1:9">
      <c r="A14" s="251" t="s">
        <v>2135</v>
      </c>
      <c r="B14" s="310"/>
      <c r="C14" s="310"/>
      <c r="D14" s="310">
        <v>80</v>
      </c>
      <c r="E14" s="310"/>
      <c r="F14" s="310">
        <v>46.273479801452652</v>
      </c>
      <c r="G14" s="310">
        <v>26.580083747710024</v>
      </c>
      <c r="H14" s="310"/>
      <c r="I14" s="310">
        <v>45.330101149963006</v>
      </c>
    </row>
    <row r="15" spans="1:9">
      <c r="A15" s="251" t="s">
        <v>1948</v>
      </c>
      <c r="B15" s="310">
        <v>100</v>
      </c>
      <c r="C15" s="310">
        <v>95.065872940996769</v>
      </c>
      <c r="D15" s="310">
        <v>79.86606157150743</v>
      </c>
      <c r="E15" s="310">
        <v>61.883850762527231</v>
      </c>
      <c r="F15" s="310">
        <v>40</v>
      </c>
      <c r="G15" s="310">
        <v>23.142342342342346</v>
      </c>
      <c r="H15" s="310">
        <v>0</v>
      </c>
      <c r="I15" s="310">
        <v>89.023062130988038</v>
      </c>
    </row>
    <row r="16" spans="1:9">
      <c r="A16" s="251" t="s">
        <v>2126</v>
      </c>
      <c r="B16" s="310">
        <v>100</v>
      </c>
      <c r="C16" s="310"/>
      <c r="D16" s="310"/>
      <c r="E16" s="310">
        <v>60</v>
      </c>
      <c r="F16" s="310">
        <v>36.666666666666671</v>
      </c>
      <c r="G16" s="310"/>
      <c r="H16" s="310">
        <v>0</v>
      </c>
      <c r="I16" s="310">
        <v>77.083333333333329</v>
      </c>
    </row>
    <row r="17" spans="1:9">
      <c r="A17" s="251" t="s">
        <v>1946</v>
      </c>
      <c r="B17" s="310">
        <v>100</v>
      </c>
      <c r="C17" s="310"/>
      <c r="D17" s="310"/>
      <c r="E17" s="310">
        <v>60</v>
      </c>
      <c r="F17" s="310">
        <v>49.5</v>
      </c>
      <c r="G17" s="310"/>
      <c r="H17" s="310">
        <v>0</v>
      </c>
      <c r="I17" s="310">
        <v>86.884615384615387</v>
      </c>
    </row>
    <row r="18" spans="1:9">
      <c r="A18" s="251" t="s">
        <v>1949</v>
      </c>
      <c r="B18" s="310">
        <v>100</v>
      </c>
      <c r="C18" s="310"/>
      <c r="D18" s="310"/>
      <c r="E18" s="310">
        <v>68</v>
      </c>
      <c r="F18" s="310">
        <v>33.333333333333336</v>
      </c>
      <c r="G18" s="310">
        <v>30</v>
      </c>
      <c r="H18" s="310">
        <v>0</v>
      </c>
      <c r="I18" s="310">
        <v>50.825396825396822</v>
      </c>
    </row>
    <row r="19" spans="1:9">
      <c r="A19" s="251" t="s">
        <v>8</v>
      </c>
      <c r="B19" s="310">
        <v>100</v>
      </c>
      <c r="C19" s="310">
        <v>95.268785548362686</v>
      </c>
      <c r="D19" s="310">
        <v>80.277906999385891</v>
      </c>
      <c r="E19" s="310">
        <v>64.055185228283321</v>
      </c>
      <c r="F19" s="310">
        <v>45.829725269847721</v>
      </c>
      <c r="G19" s="310">
        <v>18.698654503151648</v>
      </c>
      <c r="H19" s="310">
        <v>0</v>
      </c>
      <c r="I19" s="310">
        <v>78.403464888633934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rgb="FFFFFF00"/>
  </sheetPr>
  <dimension ref="A1:P31"/>
  <sheetViews>
    <sheetView topLeftCell="A7" workbookViewId="0">
      <selection activeCell="I24" sqref="I24"/>
    </sheetView>
  </sheetViews>
  <sheetFormatPr baseColWidth="10" defaultRowHeight="15"/>
  <cols>
    <col min="1" max="1" width="69.28515625" bestFit="1" customWidth="1"/>
    <col min="2" max="8" width="0" hidden="1" customWidth="1"/>
    <col min="9" max="9" width="12.5703125" bestFit="1" customWidth="1"/>
    <col min="15" max="15" width="28.42578125" customWidth="1"/>
  </cols>
  <sheetData>
    <row r="1" spans="1:16">
      <c r="A1" s="250" t="s">
        <v>1938</v>
      </c>
      <c r="B1" s="250" t="s">
        <v>9</v>
      </c>
      <c r="C1" s="250"/>
      <c r="D1" s="250"/>
      <c r="E1" s="250"/>
      <c r="F1" s="250"/>
      <c r="G1" s="250"/>
      <c r="H1" s="250"/>
      <c r="I1" s="250"/>
    </row>
    <row r="2" spans="1:16">
      <c r="A2" s="250" t="s">
        <v>7</v>
      </c>
      <c r="B2" s="250" t="s">
        <v>1900</v>
      </c>
      <c r="C2" s="250" t="s">
        <v>1903</v>
      </c>
      <c r="D2" s="250" t="s">
        <v>1899</v>
      </c>
      <c r="E2" s="250" t="s">
        <v>1902</v>
      </c>
      <c r="F2" s="250" t="s">
        <v>1901</v>
      </c>
      <c r="G2" s="250" t="s">
        <v>1904</v>
      </c>
      <c r="H2" s="250" t="s">
        <v>1905</v>
      </c>
      <c r="I2" s="250" t="s">
        <v>8</v>
      </c>
    </row>
    <row r="3" spans="1:16">
      <c r="A3" s="251" t="s">
        <v>375</v>
      </c>
      <c r="B3" s="310">
        <v>100</v>
      </c>
      <c r="C3" s="310"/>
      <c r="D3" s="310"/>
      <c r="E3" s="310"/>
      <c r="F3" s="310"/>
      <c r="G3" s="310"/>
      <c r="H3" s="310">
        <v>0</v>
      </c>
      <c r="I3" s="311">
        <v>63.157894736842103</v>
      </c>
      <c r="O3" s="317" t="s">
        <v>2140</v>
      </c>
      <c r="P3" s="314">
        <v>40.36133970506642</v>
      </c>
    </row>
    <row r="4" spans="1:16">
      <c r="A4" s="251" t="s">
        <v>357</v>
      </c>
      <c r="B4" s="310">
        <v>100</v>
      </c>
      <c r="C4" s="310"/>
      <c r="D4" s="310"/>
      <c r="E4" s="310"/>
      <c r="F4" s="310">
        <v>50</v>
      </c>
      <c r="G4" s="310"/>
      <c r="H4" s="310">
        <v>0</v>
      </c>
      <c r="I4" s="311">
        <v>86.111111111111114</v>
      </c>
      <c r="O4" s="317" t="s">
        <v>2141</v>
      </c>
      <c r="P4" s="314">
        <v>14.285714285714286</v>
      </c>
    </row>
    <row r="5" spans="1:16">
      <c r="A5" s="251" t="s">
        <v>369</v>
      </c>
      <c r="B5" s="310">
        <v>100</v>
      </c>
      <c r="C5" s="310"/>
      <c r="D5" s="310">
        <v>78.125</v>
      </c>
      <c r="E5" s="310"/>
      <c r="F5" s="310">
        <v>50</v>
      </c>
      <c r="G5" s="310"/>
      <c r="H5" s="310">
        <v>0</v>
      </c>
      <c r="I5" s="311">
        <v>75.347222222222229</v>
      </c>
      <c r="O5" s="317" t="s">
        <v>2142</v>
      </c>
      <c r="P5" s="314">
        <v>52.222222222222229</v>
      </c>
    </row>
    <row r="6" spans="1:16">
      <c r="A6" s="251" t="s">
        <v>361</v>
      </c>
      <c r="B6" s="310">
        <v>100</v>
      </c>
      <c r="C6" s="310">
        <v>95.065872940996769</v>
      </c>
      <c r="D6" s="310">
        <v>79.86606157150743</v>
      </c>
      <c r="E6" s="310">
        <v>61.883850762527231</v>
      </c>
      <c r="F6" s="310">
        <v>40</v>
      </c>
      <c r="G6" s="310">
        <v>23.142342342342346</v>
      </c>
      <c r="H6" s="310">
        <v>0</v>
      </c>
      <c r="I6" s="311">
        <v>89.023062130988038</v>
      </c>
      <c r="O6" s="317" t="s">
        <v>2143</v>
      </c>
      <c r="P6" s="314">
        <v>37.10526315789474</v>
      </c>
    </row>
    <row r="7" spans="1:16">
      <c r="A7" s="251" t="s">
        <v>1862</v>
      </c>
      <c r="B7" s="310">
        <v>100</v>
      </c>
      <c r="C7" s="310"/>
      <c r="D7" s="310"/>
      <c r="E7" s="310"/>
      <c r="F7" s="310"/>
      <c r="G7" s="310"/>
      <c r="H7" s="310"/>
      <c r="I7" s="311">
        <v>100</v>
      </c>
      <c r="J7" s="312" t="s">
        <v>2139</v>
      </c>
      <c r="O7" s="317" t="s">
        <v>2144</v>
      </c>
      <c r="P7" s="314">
        <v>16.399999999999999</v>
      </c>
    </row>
    <row r="8" spans="1:16">
      <c r="A8" s="251" t="s">
        <v>379</v>
      </c>
      <c r="B8" s="310">
        <v>100</v>
      </c>
      <c r="C8" s="310"/>
      <c r="D8" s="310"/>
      <c r="E8" s="310"/>
      <c r="F8" s="310"/>
      <c r="G8" s="310"/>
      <c r="H8" s="310"/>
      <c r="I8" s="311">
        <v>100</v>
      </c>
      <c r="O8" s="317" t="s">
        <v>2145</v>
      </c>
      <c r="P8" s="314">
        <v>57.4</v>
      </c>
    </row>
    <row r="9" spans="1:16">
      <c r="A9" s="251" t="s">
        <v>382</v>
      </c>
      <c r="B9" s="310">
        <v>100</v>
      </c>
      <c r="C9" s="310"/>
      <c r="D9" s="310">
        <v>83</v>
      </c>
      <c r="E9" s="310"/>
      <c r="F9" s="310"/>
      <c r="G9" s="310"/>
      <c r="H9" s="310"/>
      <c r="I9" s="311">
        <v>94.333333333333329</v>
      </c>
      <c r="O9" s="317" t="s">
        <v>2146</v>
      </c>
      <c r="P9" s="314">
        <v>54.4</v>
      </c>
    </row>
    <row r="10" spans="1:16">
      <c r="A10" s="251" t="s">
        <v>368</v>
      </c>
      <c r="B10" s="310">
        <v>100</v>
      </c>
      <c r="C10" s="310"/>
      <c r="D10" s="310"/>
      <c r="E10" s="310"/>
      <c r="F10" s="310">
        <v>33.333333333333336</v>
      </c>
      <c r="G10" s="310">
        <v>7.6923076923076925</v>
      </c>
      <c r="H10" s="310">
        <v>0</v>
      </c>
      <c r="I10" s="311">
        <v>34.432234432234431</v>
      </c>
      <c r="O10" s="317" t="s">
        <v>2147</v>
      </c>
      <c r="P10" s="314">
        <v>73.104582573704064</v>
      </c>
    </row>
    <row r="11" spans="1:16">
      <c r="A11" s="251" t="s">
        <v>366</v>
      </c>
      <c r="B11" s="310">
        <v>100</v>
      </c>
      <c r="C11" s="310"/>
      <c r="D11" s="310">
        <v>81.666666666666657</v>
      </c>
      <c r="E11" s="310">
        <v>68.333333333333343</v>
      </c>
      <c r="F11" s="310">
        <v>47.5</v>
      </c>
      <c r="G11" s="310"/>
      <c r="H11" s="310">
        <v>0</v>
      </c>
      <c r="I11" s="311">
        <v>64.782608695652172</v>
      </c>
      <c r="O11" s="318" t="s">
        <v>2148</v>
      </c>
      <c r="P11" s="315">
        <v>59.8</v>
      </c>
    </row>
    <row r="12" spans="1:16">
      <c r="A12" s="251" t="s">
        <v>373</v>
      </c>
      <c r="B12" s="310">
        <v>100</v>
      </c>
      <c r="C12" s="310"/>
      <c r="D12" s="310">
        <v>83.6</v>
      </c>
      <c r="E12" s="310">
        <v>67.468000000000004</v>
      </c>
      <c r="F12" s="310"/>
      <c r="G12" s="310">
        <v>2</v>
      </c>
      <c r="H12" s="310">
        <v>0</v>
      </c>
      <c r="I12" s="311">
        <v>82.653400000000005</v>
      </c>
      <c r="O12" s="317" t="s">
        <v>2149</v>
      </c>
      <c r="P12" s="314">
        <v>68.3</v>
      </c>
    </row>
    <row r="13" spans="1:16">
      <c r="A13" s="251" t="s">
        <v>360</v>
      </c>
      <c r="B13" s="310">
        <v>100</v>
      </c>
      <c r="C13" s="310">
        <v>96.007633488461678</v>
      </c>
      <c r="D13" s="310">
        <v>83.576578160717418</v>
      </c>
      <c r="E13" s="310">
        <v>64.412103174603189</v>
      </c>
      <c r="F13" s="310"/>
      <c r="G13" s="310">
        <v>12.585596221959857</v>
      </c>
      <c r="H13" s="310">
        <v>0</v>
      </c>
      <c r="I13" s="311">
        <v>73.551518505321752</v>
      </c>
      <c r="O13" s="318" t="s">
        <v>2150</v>
      </c>
      <c r="P13" s="315">
        <v>65.7</v>
      </c>
    </row>
    <row r="14" spans="1:16">
      <c r="A14" s="251" t="s">
        <v>354</v>
      </c>
      <c r="B14" s="310">
        <v>100</v>
      </c>
      <c r="C14" s="310"/>
      <c r="D14" s="310"/>
      <c r="E14" s="310">
        <v>66.666666666666671</v>
      </c>
      <c r="F14" s="310">
        <v>50</v>
      </c>
      <c r="G14" s="310">
        <v>25</v>
      </c>
      <c r="H14" s="310">
        <v>0</v>
      </c>
      <c r="I14" s="311">
        <v>69.20289855072464</v>
      </c>
      <c r="O14" s="313" t="s">
        <v>2151</v>
      </c>
      <c r="P14" s="316">
        <v>57.404057017543863</v>
      </c>
    </row>
    <row r="15" spans="1:16">
      <c r="A15" s="251" t="s">
        <v>356</v>
      </c>
      <c r="B15" s="310">
        <v>100</v>
      </c>
      <c r="C15" s="310">
        <v>90</v>
      </c>
      <c r="D15" s="310"/>
      <c r="E15" s="310">
        <v>70</v>
      </c>
      <c r="F15" s="310">
        <v>42.5</v>
      </c>
      <c r="G15" s="310">
        <v>16.5</v>
      </c>
      <c r="H15" s="310"/>
      <c r="I15" s="311">
        <v>80.444444444444443</v>
      </c>
    </row>
    <row r="16" spans="1:16">
      <c r="A16" s="251" t="s">
        <v>355</v>
      </c>
      <c r="B16" s="310">
        <v>100</v>
      </c>
      <c r="C16" s="310"/>
      <c r="D16" s="310">
        <v>74.580061721160988</v>
      </c>
      <c r="E16" s="310">
        <v>60</v>
      </c>
      <c r="F16" s="310">
        <v>48</v>
      </c>
      <c r="G16" s="310">
        <v>15.821428571428571</v>
      </c>
      <c r="H16" s="310">
        <v>0</v>
      </c>
      <c r="I16" s="311">
        <v>69.084052762477711</v>
      </c>
      <c r="O16" s="318" t="s">
        <v>2152</v>
      </c>
      <c r="P16" s="320">
        <v>48.105348245060021</v>
      </c>
    </row>
    <row r="17" spans="1:16">
      <c r="A17" s="251" t="s">
        <v>353</v>
      </c>
      <c r="B17" s="310">
        <v>100</v>
      </c>
      <c r="C17" s="310">
        <v>96.666666666666671</v>
      </c>
      <c r="D17" s="310"/>
      <c r="E17" s="310"/>
      <c r="F17" s="310"/>
      <c r="G17" s="310"/>
      <c r="H17" s="310">
        <v>0</v>
      </c>
      <c r="I17" s="311">
        <v>81.666666666666671</v>
      </c>
      <c r="O17" s="322" t="s">
        <v>2153</v>
      </c>
      <c r="P17" s="321">
        <v>75.3</v>
      </c>
    </row>
    <row r="18" spans="1:16">
      <c r="A18" s="251" t="s">
        <v>381</v>
      </c>
      <c r="B18" s="310">
        <v>100</v>
      </c>
      <c r="C18" s="310">
        <v>97.013447232690623</v>
      </c>
      <c r="D18" s="310">
        <v>88.72727272727272</v>
      </c>
      <c r="E18" s="310"/>
      <c r="F18" s="310"/>
      <c r="G18" s="310"/>
      <c r="H18" s="310"/>
      <c r="I18" s="311">
        <v>97.470951803168077</v>
      </c>
      <c r="O18" s="322" t="s">
        <v>2154</v>
      </c>
      <c r="P18" s="319">
        <v>84.6</v>
      </c>
    </row>
    <row r="19" spans="1:16">
      <c r="A19" s="251" t="s">
        <v>376</v>
      </c>
      <c r="B19" s="310">
        <v>100</v>
      </c>
      <c r="C19" s="310"/>
      <c r="D19" s="310"/>
      <c r="E19" s="310">
        <v>60</v>
      </c>
      <c r="F19" s="310">
        <v>49.5</v>
      </c>
      <c r="G19" s="310"/>
      <c r="H19" s="310"/>
      <c r="I19" s="311">
        <v>93.285714285714292</v>
      </c>
      <c r="O19" s="322" t="s">
        <v>2155</v>
      </c>
      <c r="P19" s="319">
        <v>86.666666666666671</v>
      </c>
    </row>
    <row r="20" spans="1:16">
      <c r="A20" s="251" t="s">
        <v>363</v>
      </c>
      <c r="B20" s="310"/>
      <c r="C20" s="310"/>
      <c r="D20" s="310"/>
      <c r="E20" s="310">
        <v>64</v>
      </c>
      <c r="F20" s="310"/>
      <c r="G20" s="310">
        <v>30</v>
      </c>
      <c r="H20" s="310">
        <v>0</v>
      </c>
      <c r="I20" s="311">
        <v>9.4</v>
      </c>
      <c r="O20" s="323" t="s">
        <v>2156</v>
      </c>
      <c r="P20" s="320">
        <v>77.3</v>
      </c>
    </row>
    <row r="21" spans="1:16">
      <c r="A21" s="251" t="s">
        <v>372</v>
      </c>
      <c r="B21" s="310"/>
      <c r="C21" s="310"/>
      <c r="D21" s="310">
        <v>80</v>
      </c>
      <c r="E21" s="310"/>
      <c r="F21" s="310">
        <v>46.273479801452652</v>
      </c>
      <c r="G21" s="310">
        <v>26.580083747710024</v>
      </c>
      <c r="H21" s="310"/>
      <c r="I21" s="311">
        <v>45.330101149963006</v>
      </c>
      <c r="O21" s="322" t="s">
        <v>2157</v>
      </c>
      <c r="P21" s="319">
        <v>89</v>
      </c>
    </row>
    <row r="22" spans="1:16">
      <c r="A22" s="251" t="s">
        <v>370</v>
      </c>
      <c r="B22" s="310">
        <v>100</v>
      </c>
      <c r="C22" s="310"/>
      <c r="D22" s="310">
        <v>78.333333333333329</v>
      </c>
      <c r="E22" s="310">
        <v>60</v>
      </c>
      <c r="F22" s="310"/>
      <c r="G22" s="310">
        <v>20</v>
      </c>
      <c r="H22" s="310">
        <v>0</v>
      </c>
      <c r="I22" s="311">
        <v>72.368421052631575</v>
      </c>
      <c r="O22" s="322" t="s">
        <v>2158</v>
      </c>
      <c r="P22" s="319">
        <v>77.400000000000006</v>
      </c>
    </row>
    <row r="23" spans="1:16">
      <c r="A23" s="251" t="s">
        <v>374</v>
      </c>
      <c r="B23" s="310">
        <v>100</v>
      </c>
      <c r="C23" s="310"/>
      <c r="D23" s="310"/>
      <c r="E23" s="310">
        <v>70.149253731343279</v>
      </c>
      <c r="F23" s="310"/>
      <c r="G23" s="310">
        <v>30</v>
      </c>
      <c r="H23" s="310"/>
      <c r="I23" s="311">
        <v>66.71641791044776</v>
      </c>
      <c r="O23" s="322" t="s">
        <v>2159</v>
      </c>
      <c r="P23" s="319">
        <v>94.333333333333329</v>
      </c>
    </row>
    <row r="24" spans="1:16">
      <c r="A24" s="251" t="s">
        <v>362</v>
      </c>
      <c r="B24" s="310">
        <v>100</v>
      </c>
      <c r="C24" s="310"/>
      <c r="D24" s="310"/>
      <c r="E24" s="310">
        <v>70</v>
      </c>
      <c r="F24" s="310">
        <v>33.333333333333336</v>
      </c>
      <c r="G24" s="310"/>
      <c r="H24" s="310"/>
      <c r="I24" s="311">
        <v>88.484848484848484</v>
      </c>
      <c r="O24" s="322" t="s">
        <v>2160</v>
      </c>
      <c r="P24" s="319">
        <v>57.5</v>
      </c>
    </row>
    <row r="25" spans="1:16">
      <c r="A25" s="251" t="s">
        <v>358</v>
      </c>
      <c r="B25" s="310">
        <v>100</v>
      </c>
      <c r="C25" s="310"/>
      <c r="D25" s="310"/>
      <c r="E25" s="310"/>
      <c r="F25" s="310">
        <v>33.730769230769234</v>
      </c>
      <c r="G25" s="310">
        <v>20.625</v>
      </c>
      <c r="H25" s="310"/>
      <c r="I25" s="311">
        <v>82.690828402366861</v>
      </c>
      <c r="O25" s="322" t="s">
        <v>2161</v>
      </c>
      <c r="P25" s="319">
        <v>100</v>
      </c>
    </row>
    <row r="26" spans="1:16">
      <c r="A26" s="251" t="s">
        <v>380</v>
      </c>
      <c r="B26" s="310">
        <v>100</v>
      </c>
      <c r="C26" s="310"/>
      <c r="D26" s="310">
        <v>80</v>
      </c>
      <c r="E26" s="310"/>
      <c r="F26" s="310">
        <v>50</v>
      </c>
      <c r="G26" s="310">
        <v>30</v>
      </c>
      <c r="H26" s="310">
        <v>0</v>
      </c>
      <c r="I26" s="311">
        <v>60</v>
      </c>
    </row>
    <row r="27" spans="1:16">
      <c r="A27" s="251" t="s">
        <v>377</v>
      </c>
      <c r="B27" s="310">
        <v>100</v>
      </c>
      <c r="C27" s="310"/>
      <c r="D27" s="310"/>
      <c r="E27" s="310">
        <v>60</v>
      </c>
      <c r="F27" s="310">
        <v>36.666666666666671</v>
      </c>
      <c r="G27" s="310"/>
      <c r="H27" s="310">
        <v>0</v>
      </c>
      <c r="I27" s="311">
        <v>59.259259259259267</v>
      </c>
    </row>
    <row r="28" spans="1:16">
      <c r="A28" s="251" t="s">
        <v>365</v>
      </c>
      <c r="B28" s="310">
        <v>100</v>
      </c>
      <c r="C28" s="310"/>
      <c r="D28" s="310">
        <v>81.785714285714292</v>
      </c>
      <c r="E28" s="310">
        <v>60</v>
      </c>
      <c r="F28" s="310">
        <v>50</v>
      </c>
      <c r="G28" s="310">
        <v>8.2644628099173556E-2</v>
      </c>
      <c r="H28" s="310"/>
      <c r="I28" s="311">
        <v>91.32453984167843</v>
      </c>
    </row>
    <row r="29" spans="1:16">
      <c r="A29" s="251" t="s">
        <v>378</v>
      </c>
      <c r="B29" s="310">
        <v>100</v>
      </c>
      <c r="C29" s="310"/>
      <c r="D29" s="310"/>
      <c r="E29" s="310"/>
      <c r="F29" s="310"/>
      <c r="G29" s="310"/>
      <c r="H29" s="310"/>
      <c r="I29" s="311">
        <v>100</v>
      </c>
    </row>
    <row r="30" spans="1:16">
      <c r="A30" s="251" t="s">
        <v>359</v>
      </c>
      <c r="B30" s="310">
        <v>100</v>
      </c>
      <c r="C30" s="310"/>
      <c r="D30" s="310"/>
      <c r="E30" s="310"/>
      <c r="F30" s="310"/>
      <c r="G30" s="310"/>
      <c r="H30" s="310">
        <v>0</v>
      </c>
      <c r="I30" s="311">
        <v>60</v>
      </c>
    </row>
    <row r="31" spans="1:16">
      <c r="A31" s="251" t="s">
        <v>8</v>
      </c>
      <c r="B31" s="310">
        <v>100</v>
      </c>
      <c r="C31" s="310">
        <v>95.2687855483627</v>
      </c>
      <c r="D31" s="310">
        <v>80.277906999385891</v>
      </c>
      <c r="E31" s="310">
        <v>64.055185228283321</v>
      </c>
      <c r="F31" s="310">
        <v>45.829725269847728</v>
      </c>
      <c r="G31" s="310">
        <v>18.698654503151651</v>
      </c>
      <c r="H31" s="310">
        <v>0</v>
      </c>
      <c r="I31" s="311">
        <v>78.403464888633906</v>
      </c>
    </row>
  </sheetData>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Parametros</vt:lpstr>
      <vt:lpstr>Tablero de control</vt:lpstr>
      <vt:lpstr>Reporte Metas 2024</vt:lpstr>
      <vt:lpstr>Hoja3</vt:lpstr>
      <vt:lpstr>Hoja4</vt:lpstr>
      <vt:lpstr>Hoja2</vt:lpstr>
      <vt:lpstr>Hoja1</vt:lpstr>
      <vt:lpstr>POR SECTOR</vt:lpstr>
      <vt:lpstr>X DEPENDENCIA</vt:lpstr>
      <vt:lpstr>datos presentación</vt:lpstr>
      <vt:lpstr>Hoja2 (2)</vt:lpstr>
      <vt:lpstr>ANALISIS</vt:lpstr>
      <vt:lpstr>Reporte Metas 2026</vt:lpstr>
      <vt:lpstr>Reporte Metas 2027</vt:lpstr>
      <vt:lpstr>Metascuatrienio</vt:lpstr>
      <vt:lpstr>'Tablero de control'!Área_de_impresión</vt:lpstr>
      <vt:lpstr>'Tablero de control'!Títulos_a_imprimir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alcaldia</dc:creator>
  <cp:lastModifiedBy>Jose Luis</cp:lastModifiedBy>
  <cp:lastPrinted>2024-09-13T15:18:30Z</cp:lastPrinted>
  <dcterms:created xsi:type="dcterms:W3CDTF">2016-12-27T14:21:46Z</dcterms:created>
  <dcterms:modified xsi:type="dcterms:W3CDTF">2025-01-21T14:17:40Z</dcterms:modified>
</cp:coreProperties>
</file>